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UBOT\Ateliers\Asserv\"/>
    </mc:Choice>
  </mc:AlternateContent>
  <bookViews>
    <workbookView xWindow="165" yWindow="105" windowWidth="18855" windowHeight="7305"/>
  </bookViews>
  <sheets>
    <sheet name="1_Constantes" sheetId="1" r:id="rId1"/>
    <sheet name="2_Odometrie" sheetId="2" r:id="rId2"/>
    <sheet name="3_Consigne" sheetId="3" r:id="rId3"/>
    <sheet name="4_Rampe" sheetId="5" r:id="rId4"/>
    <sheet name="5_Asservissement" sheetId="4" r:id="rId5"/>
  </sheets>
  <calcPr calcId="152511"/>
</workbook>
</file>

<file path=xl/calcChain.xml><?xml version="1.0" encoding="utf-8"?>
<calcChain xmlns="http://schemas.openxmlformats.org/spreadsheetml/2006/main">
  <c r="T4" i="5" l="1"/>
  <c r="N4" i="5"/>
  <c r="M4" i="5"/>
  <c r="Q4" i="5"/>
  <c r="B5" i="5" l="1"/>
  <c r="B6" i="5" s="1"/>
  <c r="B7" i="5" s="1"/>
  <c r="B8" i="5" s="1"/>
  <c r="B9" i="5" l="1"/>
  <c r="B10" i="5" l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5" i="2"/>
  <c r="G4" i="2"/>
  <c r="F4" i="2" s="1"/>
  <c r="V8" i="1"/>
  <c r="V4" i="1"/>
  <c r="B4" i="4" l="1"/>
  <c r="B6" i="2"/>
  <c r="B6" i="4" s="1"/>
  <c r="E4" i="2"/>
  <c r="E4" i="3" s="1"/>
  <c r="D4" i="2"/>
  <c r="I8" i="1"/>
  <c r="J8" i="1" s="1"/>
  <c r="L4" i="2" s="1"/>
  <c r="D4" i="3" l="1"/>
  <c r="G4" i="3" s="1"/>
  <c r="W4" i="1"/>
  <c r="B5" i="4"/>
  <c r="B7" i="2"/>
  <c r="B7" i="4" s="1"/>
  <c r="J4" i="2"/>
  <c r="O4" i="2" s="1"/>
  <c r="P4" i="2" s="1"/>
  <c r="L5" i="2"/>
  <c r="H4" i="3" l="1"/>
  <c r="B8" i="2"/>
  <c r="B8" i="4" s="1"/>
  <c r="N4" i="2"/>
  <c r="I4" i="3" l="1"/>
  <c r="K4" i="3" s="1"/>
  <c r="B9" i="2"/>
  <c r="B9" i="4" s="1"/>
  <c r="M4" i="3" l="1"/>
  <c r="Q4" i="3" s="1"/>
  <c r="L4" i="3"/>
  <c r="P4" i="3" s="1"/>
  <c r="B10" i="2"/>
  <c r="B10" i="4" s="1"/>
  <c r="D4" i="5" l="1"/>
  <c r="E4" i="5"/>
  <c r="X4" i="5" s="1"/>
  <c r="R4" i="3"/>
  <c r="O4" i="3"/>
  <c r="B11" i="2"/>
  <c r="B11" i="4" s="1"/>
  <c r="C4" i="5" l="1"/>
  <c r="W4" i="5" s="1"/>
  <c r="D4" i="4" s="1"/>
  <c r="F4" i="5"/>
  <c r="Y4" i="5" s="1"/>
  <c r="J4" i="4" s="1"/>
  <c r="B12" i="2"/>
  <c r="B12" i="4" s="1"/>
  <c r="K4" i="4" l="1"/>
  <c r="N4" i="4" s="1"/>
  <c r="B13" i="2"/>
  <c r="B13" i="4" s="1"/>
  <c r="B14" i="2" l="1"/>
  <c r="B14" i="4" s="1"/>
  <c r="B15" i="2" l="1"/>
  <c r="B15" i="4" s="1"/>
  <c r="B16" i="2" l="1"/>
  <c r="B16" i="4" s="1"/>
  <c r="B17" i="2" l="1"/>
  <c r="B17" i="4" s="1"/>
  <c r="B18" i="2" l="1"/>
  <c r="B18" i="4" s="1"/>
  <c r="B19" i="2" l="1"/>
  <c r="B19" i="4" s="1"/>
  <c r="B20" i="2" l="1"/>
  <c r="B20" i="4" s="1"/>
  <c r="B21" i="2" l="1"/>
  <c r="B21" i="4" s="1"/>
  <c r="B22" i="2" l="1"/>
  <c r="B22" i="4" s="1"/>
  <c r="B23" i="2" l="1"/>
  <c r="B23" i="4" s="1"/>
  <c r="B24" i="2" l="1"/>
  <c r="B24" i="4" s="1"/>
  <c r="B25" i="2" l="1"/>
  <c r="B25" i="4" s="1"/>
  <c r="B26" i="2" l="1"/>
  <c r="B26" i="4" s="1"/>
  <c r="B27" i="2" l="1"/>
  <c r="B27" i="4" s="1"/>
  <c r="B28" i="2" l="1"/>
  <c r="B28" i="4" s="1"/>
  <c r="B29" i="2" l="1"/>
  <c r="B29" i="4" s="1"/>
  <c r="B30" i="2" l="1"/>
  <c r="B30" i="4" s="1"/>
  <c r="B31" i="2" l="1"/>
  <c r="B31" i="4" s="1"/>
  <c r="B32" i="2" l="1"/>
  <c r="B32" i="4" s="1"/>
  <c r="B33" i="2" l="1"/>
  <c r="B33" i="4" s="1"/>
  <c r="B34" i="2" l="1"/>
  <c r="B34" i="4" s="1"/>
  <c r="B35" i="2" l="1"/>
  <c r="B35" i="4" s="1"/>
  <c r="B36" i="2" l="1"/>
  <c r="B36" i="4" s="1"/>
  <c r="B37" i="2" l="1"/>
  <c r="B37" i="4" s="1"/>
  <c r="B38" i="2" l="1"/>
  <c r="B38" i="4" s="1"/>
  <c r="B39" i="2" l="1"/>
  <c r="B39" i="4" s="1"/>
  <c r="B40" i="2" l="1"/>
  <c r="B40" i="4" s="1"/>
  <c r="B41" i="2" l="1"/>
  <c r="B41" i="4" s="1"/>
  <c r="B42" i="2" l="1"/>
  <c r="B42" i="4" s="1"/>
  <c r="B43" i="2" l="1"/>
  <c r="B43" i="4" s="1"/>
  <c r="B44" i="2" l="1"/>
  <c r="B44" i="4" s="1"/>
  <c r="B45" i="2" l="1"/>
  <c r="B45" i="4" s="1"/>
  <c r="B46" i="2" l="1"/>
  <c r="B46" i="4" s="1"/>
  <c r="B47" i="2" l="1"/>
  <c r="B47" i="4" s="1"/>
  <c r="B48" i="2" l="1"/>
  <c r="B48" i="4" s="1"/>
  <c r="B49" i="2" l="1"/>
  <c r="B49" i="4" s="1"/>
  <c r="B50" i="2" l="1"/>
  <c r="B50" i="4" s="1"/>
  <c r="B51" i="2" l="1"/>
  <c r="B51" i="4" s="1"/>
  <c r="B52" i="2" l="1"/>
  <c r="B52" i="4" s="1"/>
  <c r="B53" i="2" l="1"/>
  <c r="B53" i="4" s="1"/>
  <c r="B54" i="2" l="1"/>
  <c r="B54" i="4" s="1"/>
  <c r="B55" i="2" l="1"/>
  <c r="B55" i="4" s="1"/>
  <c r="B56" i="2" l="1"/>
  <c r="B56" i="4" s="1"/>
  <c r="B57" i="2" l="1"/>
  <c r="B57" i="4" s="1"/>
  <c r="B58" i="2" l="1"/>
  <c r="B58" i="4" s="1"/>
  <c r="B59" i="2" l="1"/>
  <c r="B59" i="4" s="1"/>
  <c r="B60" i="2" l="1"/>
  <c r="B60" i="4" s="1"/>
  <c r="B61" i="2" l="1"/>
  <c r="B61" i="4" s="1"/>
  <c r="B62" i="2" l="1"/>
  <c r="B62" i="4" s="1"/>
  <c r="B63" i="2" l="1"/>
  <c r="B63" i="4" s="1"/>
  <c r="B64" i="2" l="1"/>
  <c r="B64" i="4" s="1"/>
  <c r="B65" i="2" l="1"/>
  <c r="B65" i="4" s="1"/>
  <c r="B66" i="2" l="1"/>
  <c r="B66" i="4" s="1"/>
  <c r="B67" i="2" l="1"/>
  <c r="B67" i="4" s="1"/>
  <c r="B68" i="2" l="1"/>
  <c r="B68" i="4" s="1"/>
  <c r="B69" i="2" l="1"/>
  <c r="B69" i="4" s="1"/>
  <c r="B70" i="2" l="1"/>
  <c r="B70" i="4" s="1"/>
  <c r="B71" i="2" l="1"/>
  <c r="B71" i="4" s="1"/>
  <c r="B72" i="2" l="1"/>
  <c r="B72" i="4" s="1"/>
  <c r="B73" i="2" l="1"/>
  <c r="B73" i="4" s="1"/>
  <c r="B74" i="2" l="1"/>
  <c r="B74" i="4" s="1"/>
  <c r="B75" i="2" l="1"/>
  <c r="B75" i="4" s="1"/>
  <c r="B76" i="2" l="1"/>
  <c r="B76" i="4" s="1"/>
  <c r="B77" i="2" l="1"/>
  <c r="B77" i="4" s="1"/>
  <c r="B78" i="2" l="1"/>
  <c r="B78" i="4" s="1"/>
  <c r="B79" i="2" l="1"/>
  <c r="B79" i="4" s="1"/>
  <c r="B80" i="2" l="1"/>
  <c r="B80" i="4" s="1"/>
  <c r="B81" i="2" l="1"/>
  <c r="B81" i="4" s="1"/>
  <c r="B82" i="2" l="1"/>
  <c r="B82" i="4" s="1"/>
  <c r="B83" i="2" l="1"/>
  <c r="B83" i="4" s="1"/>
  <c r="B84" i="2" l="1"/>
  <c r="B84" i="4" s="1"/>
  <c r="B85" i="2" l="1"/>
  <c r="B85" i="4" s="1"/>
  <c r="B86" i="2" l="1"/>
  <c r="B86" i="4" s="1"/>
  <c r="B87" i="2" l="1"/>
  <c r="B87" i="4" s="1"/>
  <c r="B88" i="2" l="1"/>
  <c r="B88" i="4" s="1"/>
  <c r="B89" i="2" l="1"/>
  <c r="B89" i="4" s="1"/>
  <c r="B90" i="2" l="1"/>
  <c r="B90" i="4" s="1"/>
  <c r="B91" i="2" l="1"/>
  <c r="B91" i="4" s="1"/>
  <c r="B92" i="2" l="1"/>
  <c r="B92" i="4" s="1"/>
  <c r="B93" i="2" l="1"/>
  <c r="B93" i="4" s="1"/>
  <c r="B94" i="2" l="1"/>
  <c r="B94" i="4" s="1"/>
  <c r="B95" i="2" l="1"/>
  <c r="B95" i="4" s="1"/>
  <c r="B96" i="2" l="1"/>
  <c r="B96" i="4" s="1"/>
  <c r="B97" i="2" l="1"/>
  <c r="B97" i="4" s="1"/>
  <c r="B98" i="2" l="1"/>
  <c r="B98" i="4" s="1"/>
  <c r="B99" i="2" l="1"/>
  <c r="B99" i="4" s="1"/>
  <c r="B100" i="2" l="1"/>
  <c r="B100" i="4" s="1"/>
  <c r="B101" i="2" l="1"/>
  <c r="B101" i="4" s="1"/>
  <c r="B102" i="2" l="1"/>
  <c r="B102" i="4" s="1"/>
  <c r="B103" i="2" l="1"/>
  <c r="B103" i="4" s="1"/>
  <c r="B104" i="2" l="1"/>
  <c r="B104" i="4" s="1"/>
  <c r="B105" i="2" l="1"/>
  <c r="B105" i="4" s="1"/>
  <c r="B106" i="2" l="1"/>
  <c r="B106" i="4" s="1"/>
  <c r="B107" i="2" l="1"/>
  <c r="B107" i="4" s="1"/>
  <c r="B108" i="2" l="1"/>
  <c r="B108" i="4" s="1"/>
  <c r="B109" i="2" l="1"/>
  <c r="B109" i="4" s="1"/>
  <c r="B110" i="2" l="1"/>
  <c r="B110" i="4" s="1"/>
  <c r="B111" i="2" l="1"/>
  <c r="B111" i="4" s="1"/>
  <c r="B112" i="2" l="1"/>
  <c r="B112" i="4" s="1"/>
  <c r="B113" i="2" l="1"/>
  <c r="B113" i="4" s="1"/>
  <c r="B114" i="2" l="1"/>
  <c r="B114" i="4" s="1"/>
  <c r="B115" i="2" l="1"/>
  <c r="B115" i="4" s="1"/>
  <c r="B116" i="2" l="1"/>
  <c r="B116" i="4" s="1"/>
  <c r="B117" i="2" l="1"/>
  <c r="B117" i="4" s="1"/>
  <c r="B118" i="2" l="1"/>
  <c r="B118" i="4" s="1"/>
  <c r="B119" i="2" l="1"/>
  <c r="B119" i="4" s="1"/>
  <c r="B120" i="2" l="1"/>
  <c r="B120" i="4" s="1"/>
  <c r="B121" i="2" l="1"/>
  <c r="B121" i="4" s="1"/>
  <c r="B122" i="2" l="1"/>
  <c r="B122" i="4" s="1"/>
  <c r="B123" i="2" l="1"/>
  <c r="B123" i="4" s="1"/>
  <c r="B124" i="2" l="1"/>
  <c r="B124" i="4" s="1"/>
  <c r="B125" i="2" l="1"/>
  <c r="B125" i="4" s="1"/>
  <c r="B126" i="2" l="1"/>
  <c r="B126" i="4" s="1"/>
  <c r="B127" i="2" l="1"/>
  <c r="B127" i="4" s="1"/>
  <c r="B128" i="2" l="1"/>
  <c r="B128" i="4" s="1"/>
  <c r="B129" i="2" l="1"/>
  <c r="B129" i="4" s="1"/>
  <c r="B130" i="2" l="1"/>
  <c r="B130" i="4" s="1"/>
  <c r="B131" i="2" l="1"/>
  <c r="B131" i="4" s="1"/>
  <c r="B132" i="2" l="1"/>
  <c r="B132" i="4" s="1"/>
  <c r="B133" i="2" l="1"/>
  <c r="B133" i="4" s="1"/>
  <c r="B134" i="2" l="1"/>
  <c r="B134" i="4" s="1"/>
  <c r="B135" i="2" l="1"/>
  <c r="B135" i="4" s="1"/>
  <c r="B136" i="2" l="1"/>
  <c r="B136" i="4" s="1"/>
  <c r="B137" i="2" l="1"/>
  <c r="B137" i="4" s="1"/>
  <c r="B138" i="2" l="1"/>
  <c r="B138" i="4" s="1"/>
  <c r="B139" i="2" l="1"/>
  <c r="B139" i="4" s="1"/>
  <c r="B140" i="2" l="1"/>
  <c r="B140" i="4" s="1"/>
  <c r="B141" i="2" l="1"/>
  <c r="B141" i="4" s="1"/>
  <c r="B142" i="2" l="1"/>
  <c r="B142" i="4" s="1"/>
  <c r="B143" i="2" l="1"/>
  <c r="B143" i="4" s="1"/>
  <c r="B144" i="2" l="1"/>
  <c r="B144" i="4" s="1"/>
  <c r="B145" i="2" l="1"/>
  <c r="B145" i="4" s="1"/>
  <c r="B146" i="2" l="1"/>
  <c r="B146" i="4" s="1"/>
  <c r="B147" i="2" l="1"/>
  <c r="B147" i="4" s="1"/>
  <c r="B148" i="2" l="1"/>
  <c r="B148" i="4" s="1"/>
  <c r="B149" i="2" l="1"/>
  <c r="B149" i="4" s="1"/>
  <c r="B150" i="2" l="1"/>
  <c r="B150" i="4" s="1"/>
  <c r="B151" i="2" l="1"/>
  <c r="B151" i="4" s="1"/>
  <c r="B152" i="2" l="1"/>
  <c r="B152" i="4" s="1"/>
  <c r="B153" i="2" l="1"/>
  <c r="B153" i="4" s="1"/>
  <c r="B154" i="2" l="1"/>
  <c r="B154" i="4" s="1"/>
  <c r="B155" i="2" l="1"/>
  <c r="B155" i="4" s="1"/>
  <c r="B156" i="2" l="1"/>
  <c r="B156" i="4" s="1"/>
  <c r="B157" i="2" l="1"/>
  <c r="B157" i="4" s="1"/>
  <c r="B158" i="2" l="1"/>
  <c r="B158" i="4" s="1"/>
  <c r="B159" i="2" l="1"/>
  <c r="B159" i="4" s="1"/>
  <c r="B160" i="2" l="1"/>
  <c r="B160" i="4" s="1"/>
  <c r="B161" i="2" l="1"/>
  <c r="B161" i="4" s="1"/>
  <c r="B162" i="2" l="1"/>
  <c r="B162" i="4" s="1"/>
  <c r="B163" i="2" l="1"/>
  <c r="B163" i="4" s="1"/>
  <c r="B164" i="2" l="1"/>
  <c r="B164" i="4" s="1"/>
  <c r="B165" i="2" l="1"/>
  <c r="B165" i="4" s="1"/>
  <c r="B166" i="2" l="1"/>
  <c r="B166" i="4" s="1"/>
  <c r="B167" i="2" l="1"/>
  <c r="B167" i="4" s="1"/>
  <c r="B168" i="2" l="1"/>
  <c r="B168" i="4" s="1"/>
  <c r="B169" i="2" l="1"/>
  <c r="B169" i="4" s="1"/>
  <c r="B170" i="2" l="1"/>
  <c r="B170" i="4" s="1"/>
  <c r="B171" i="2" l="1"/>
  <c r="B171" i="4" s="1"/>
  <c r="B172" i="2" l="1"/>
  <c r="B172" i="4" s="1"/>
  <c r="B173" i="2" l="1"/>
  <c r="B173" i="4" s="1"/>
  <c r="B174" i="2" l="1"/>
  <c r="B174" i="4" s="1"/>
  <c r="B175" i="2" l="1"/>
  <c r="B175" i="4" s="1"/>
  <c r="B176" i="2" l="1"/>
  <c r="B176" i="4" s="1"/>
  <c r="B177" i="2" l="1"/>
  <c r="B177" i="4" s="1"/>
  <c r="B178" i="2" l="1"/>
  <c r="B178" i="4" s="1"/>
  <c r="B179" i="2" l="1"/>
  <c r="B179" i="4" s="1"/>
  <c r="B180" i="2" l="1"/>
  <c r="B180" i="4" s="1"/>
  <c r="B181" i="2" l="1"/>
  <c r="B181" i="4" s="1"/>
  <c r="B182" i="2" l="1"/>
  <c r="B182" i="4" s="1"/>
  <c r="B183" i="2" l="1"/>
  <c r="B183" i="4" s="1"/>
  <c r="B184" i="2" l="1"/>
  <c r="B184" i="4" s="1"/>
  <c r="B185" i="2" l="1"/>
  <c r="B185" i="4" s="1"/>
  <c r="B186" i="2" l="1"/>
  <c r="B186" i="4" s="1"/>
  <c r="B187" i="2" l="1"/>
  <c r="B187" i="4" s="1"/>
  <c r="B188" i="2" l="1"/>
  <c r="B188" i="4" s="1"/>
  <c r="B189" i="2" l="1"/>
  <c r="B189" i="4" s="1"/>
  <c r="B190" i="2" l="1"/>
  <c r="B190" i="4" s="1"/>
  <c r="B191" i="2" l="1"/>
  <c r="B191" i="4" s="1"/>
  <c r="B192" i="2" l="1"/>
  <c r="B192" i="4" s="1"/>
  <c r="B193" i="2" l="1"/>
  <c r="B193" i="4" s="1"/>
  <c r="B194" i="2" l="1"/>
  <c r="B194" i="4" s="1"/>
  <c r="B195" i="2" l="1"/>
  <c r="B195" i="4" s="1"/>
  <c r="B196" i="2" l="1"/>
  <c r="B196" i="4" s="1"/>
  <c r="B197" i="2" l="1"/>
  <c r="B197" i="4" s="1"/>
  <c r="B198" i="2" l="1"/>
  <c r="B198" i="4" s="1"/>
  <c r="B199" i="2" l="1"/>
  <c r="B199" i="4" s="1"/>
  <c r="B200" i="2" l="1"/>
  <c r="B200" i="4" s="1"/>
  <c r="B201" i="2" l="1"/>
  <c r="B201" i="4" s="1"/>
  <c r="B202" i="2" l="1"/>
  <c r="B202" i="4" s="1"/>
  <c r="B203" i="2" l="1"/>
  <c r="B203" i="4" s="1"/>
  <c r="B204" i="2" l="1"/>
  <c r="B204" i="4" s="1"/>
  <c r="B205" i="2" l="1"/>
  <c r="B205" i="4" s="1"/>
  <c r="B206" i="2" l="1"/>
  <c r="B206" i="4" s="1"/>
  <c r="B207" i="2" l="1"/>
  <c r="B207" i="4" s="1"/>
  <c r="B208" i="2" l="1"/>
  <c r="B208" i="4" s="1"/>
  <c r="B209" i="2" l="1"/>
  <c r="B209" i="4" s="1"/>
  <c r="B210" i="2" l="1"/>
  <c r="B210" i="4" s="1"/>
  <c r="B211" i="2" l="1"/>
  <c r="B211" i="4" s="1"/>
  <c r="B212" i="2" l="1"/>
  <c r="B212" i="4" s="1"/>
  <c r="B213" i="2" l="1"/>
  <c r="B213" i="4" s="1"/>
  <c r="B214" i="2" l="1"/>
  <c r="B214" i="4" s="1"/>
  <c r="B215" i="2" l="1"/>
  <c r="B215" i="4" s="1"/>
  <c r="B216" i="2" l="1"/>
  <c r="B216" i="4" s="1"/>
  <c r="B217" i="2" l="1"/>
  <c r="B217" i="4" s="1"/>
  <c r="B218" i="2" l="1"/>
  <c r="B218" i="4" s="1"/>
  <c r="B219" i="2" l="1"/>
  <c r="B219" i="4" s="1"/>
  <c r="B220" i="2" l="1"/>
  <c r="B220" i="4" s="1"/>
  <c r="B221" i="2" l="1"/>
  <c r="B221" i="4" s="1"/>
  <c r="B222" i="2" l="1"/>
  <c r="B222" i="4" s="1"/>
  <c r="B223" i="2" l="1"/>
  <c r="B223" i="4" s="1"/>
  <c r="B224" i="2" l="1"/>
  <c r="B224" i="4" s="1"/>
  <c r="B225" i="2" l="1"/>
  <c r="B225" i="4" s="1"/>
  <c r="B226" i="2" l="1"/>
  <c r="B226" i="4" s="1"/>
  <c r="B227" i="2" l="1"/>
  <c r="B227" i="4" s="1"/>
  <c r="B228" i="2" l="1"/>
  <c r="B228" i="4" s="1"/>
  <c r="B229" i="2" l="1"/>
  <c r="B229" i="4" s="1"/>
  <c r="B230" i="2" l="1"/>
  <c r="B230" i="4" s="1"/>
  <c r="B231" i="2" l="1"/>
  <c r="B231" i="4" s="1"/>
  <c r="B232" i="2" l="1"/>
  <c r="B232" i="4" s="1"/>
  <c r="B233" i="2" l="1"/>
  <c r="B233" i="4" s="1"/>
  <c r="B234" i="2" l="1"/>
  <c r="B234" i="4" s="1"/>
  <c r="B235" i="2" l="1"/>
  <c r="B235" i="4" s="1"/>
  <c r="B236" i="2" l="1"/>
  <c r="B236" i="4" s="1"/>
  <c r="B237" i="2" l="1"/>
  <c r="B237" i="4" s="1"/>
  <c r="B238" i="2" l="1"/>
  <c r="B238" i="4" s="1"/>
  <c r="B239" i="2" l="1"/>
  <c r="B239" i="4" s="1"/>
  <c r="B240" i="2" l="1"/>
  <c r="B240" i="4" s="1"/>
  <c r="B241" i="2" l="1"/>
  <c r="B241" i="4" s="1"/>
  <c r="B242" i="2" l="1"/>
  <c r="B242" i="4" s="1"/>
  <c r="B243" i="2" l="1"/>
  <c r="B243" i="4" s="1"/>
  <c r="B244" i="2" l="1"/>
  <c r="B244" i="4" s="1"/>
  <c r="B245" i="2" l="1"/>
  <c r="B245" i="4" s="1"/>
  <c r="B246" i="2" l="1"/>
  <c r="B246" i="4" s="1"/>
  <c r="B247" i="2" l="1"/>
  <c r="B247" i="4" s="1"/>
  <c r="B248" i="2" l="1"/>
  <c r="B248" i="4" s="1"/>
  <c r="B249" i="2" l="1"/>
  <c r="B249" i="4" s="1"/>
  <c r="B250" i="2" l="1"/>
  <c r="B250" i="4" s="1"/>
  <c r="B251" i="2" l="1"/>
  <c r="B251" i="4" s="1"/>
  <c r="B252" i="2" l="1"/>
  <c r="B252" i="4" s="1"/>
  <c r="B253" i="2" l="1"/>
  <c r="B253" i="4" s="1"/>
  <c r="B254" i="2" l="1"/>
  <c r="B254" i="4" s="1"/>
  <c r="B255" i="2" l="1"/>
  <c r="B255" i="4" s="1"/>
  <c r="B256" i="2" l="1"/>
  <c r="B256" i="4" s="1"/>
  <c r="B257" i="2" l="1"/>
  <c r="B257" i="4" s="1"/>
  <c r="B258" i="2" l="1"/>
  <c r="B258" i="4" s="1"/>
  <c r="B259" i="2" l="1"/>
  <c r="B259" i="4" s="1"/>
  <c r="B260" i="2" l="1"/>
  <c r="B260" i="4" s="1"/>
  <c r="B261" i="2" l="1"/>
  <c r="B261" i="4" s="1"/>
  <c r="B262" i="2" l="1"/>
  <c r="B262" i="4" s="1"/>
  <c r="B263" i="2" l="1"/>
  <c r="B263" i="4" s="1"/>
  <c r="B264" i="2" l="1"/>
  <c r="B264" i="4" s="1"/>
  <c r="B265" i="2" l="1"/>
  <c r="B265" i="4" s="1"/>
  <c r="B266" i="2" l="1"/>
  <c r="B266" i="4" s="1"/>
  <c r="B267" i="2" l="1"/>
  <c r="B267" i="4" s="1"/>
  <c r="B268" i="2" l="1"/>
  <c r="B268" i="4" s="1"/>
  <c r="B269" i="2" l="1"/>
  <c r="B269" i="4" s="1"/>
  <c r="B270" i="2" l="1"/>
  <c r="B270" i="4" s="1"/>
  <c r="B271" i="2" l="1"/>
  <c r="B271" i="4" s="1"/>
  <c r="B272" i="2" l="1"/>
  <c r="B272" i="4" s="1"/>
  <c r="B273" i="2" l="1"/>
  <c r="B273" i="4" s="1"/>
  <c r="B274" i="2" l="1"/>
  <c r="B274" i="4" s="1"/>
  <c r="B275" i="2" l="1"/>
  <c r="B275" i="4" s="1"/>
  <c r="B276" i="2" l="1"/>
  <c r="B276" i="4" s="1"/>
  <c r="B277" i="2" l="1"/>
  <c r="B277" i="4" s="1"/>
  <c r="B278" i="2" l="1"/>
  <c r="B278" i="4" s="1"/>
  <c r="B279" i="2" l="1"/>
  <c r="B279" i="4" s="1"/>
  <c r="B280" i="2" l="1"/>
  <c r="B280" i="4" s="1"/>
  <c r="B281" i="2" l="1"/>
  <c r="B281" i="4" s="1"/>
  <c r="B282" i="2" l="1"/>
  <c r="B282" i="4" s="1"/>
  <c r="B283" i="2" l="1"/>
  <c r="B283" i="4" s="1"/>
  <c r="B284" i="2" l="1"/>
  <c r="B284" i="4" s="1"/>
  <c r="B285" i="2" l="1"/>
  <c r="B285" i="4" s="1"/>
  <c r="B286" i="2" l="1"/>
  <c r="B286" i="4" s="1"/>
  <c r="B287" i="2" l="1"/>
  <c r="B287" i="4" s="1"/>
  <c r="B288" i="2" l="1"/>
  <c r="B288" i="4" s="1"/>
  <c r="B289" i="2" l="1"/>
  <c r="B289" i="4" s="1"/>
  <c r="B290" i="2" l="1"/>
  <c r="B290" i="4" s="1"/>
  <c r="B291" i="2" l="1"/>
  <c r="B291" i="4" s="1"/>
  <c r="B292" i="2" l="1"/>
  <c r="B292" i="4" s="1"/>
  <c r="B293" i="2" l="1"/>
  <c r="B293" i="4" s="1"/>
  <c r="B294" i="2" l="1"/>
  <c r="B294" i="4" s="1"/>
  <c r="B295" i="2" l="1"/>
  <c r="B295" i="4" s="1"/>
  <c r="B296" i="2" l="1"/>
  <c r="B296" i="4" s="1"/>
  <c r="B297" i="2" l="1"/>
  <c r="B297" i="4" s="1"/>
  <c r="B298" i="2" l="1"/>
  <c r="B298" i="4" s="1"/>
  <c r="B299" i="2" l="1"/>
  <c r="B299" i="4" s="1"/>
  <c r="B300" i="2" l="1"/>
  <c r="B300" i="4" s="1"/>
  <c r="B301" i="2" l="1"/>
  <c r="B301" i="4" s="1"/>
  <c r="B302" i="2" l="1"/>
  <c r="B302" i="4" s="1"/>
  <c r="B303" i="2" l="1"/>
  <c r="B303" i="4" s="1"/>
  <c r="B304" i="2" l="1"/>
  <c r="B304" i="4" s="1"/>
  <c r="B305" i="2" l="1"/>
  <c r="B305" i="4" s="1"/>
  <c r="B306" i="2" l="1"/>
  <c r="B306" i="4" s="1"/>
  <c r="B307" i="2" l="1"/>
  <c r="B307" i="4" s="1"/>
  <c r="B308" i="2" l="1"/>
  <c r="B308" i="4" s="1"/>
  <c r="B309" i="2" l="1"/>
  <c r="B309" i="4" s="1"/>
  <c r="B310" i="2" l="1"/>
  <c r="B310" i="4" s="1"/>
  <c r="B311" i="2" l="1"/>
  <c r="B311" i="4" s="1"/>
  <c r="B312" i="2" l="1"/>
  <c r="B312" i="4" s="1"/>
  <c r="B313" i="2" l="1"/>
  <c r="B313" i="4" s="1"/>
  <c r="B314" i="2" l="1"/>
  <c r="B314" i="4" s="1"/>
  <c r="B315" i="2" l="1"/>
  <c r="B315" i="4" s="1"/>
  <c r="B316" i="2" l="1"/>
  <c r="B316" i="4" s="1"/>
  <c r="B317" i="2" l="1"/>
  <c r="B317" i="4" s="1"/>
  <c r="B318" i="2" l="1"/>
  <c r="B318" i="4" s="1"/>
  <c r="B319" i="2" l="1"/>
  <c r="B319" i="4" s="1"/>
  <c r="B320" i="2" l="1"/>
  <c r="B320" i="4" s="1"/>
  <c r="B321" i="2" l="1"/>
  <c r="B321" i="4" s="1"/>
  <c r="B322" i="2" l="1"/>
  <c r="B322" i="4" s="1"/>
  <c r="B323" i="2" l="1"/>
  <c r="B323" i="4" s="1"/>
  <c r="B324" i="2" l="1"/>
  <c r="B324" i="4" s="1"/>
  <c r="B325" i="2" l="1"/>
  <c r="B325" i="4" s="1"/>
  <c r="B326" i="2" l="1"/>
  <c r="B326" i="4" s="1"/>
  <c r="B327" i="2" l="1"/>
  <c r="B327" i="4" s="1"/>
  <c r="B328" i="2" l="1"/>
  <c r="B328" i="4" s="1"/>
  <c r="B329" i="2" l="1"/>
  <c r="B329" i="4" s="1"/>
  <c r="B330" i="2" l="1"/>
  <c r="B330" i="4" s="1"/>
  <c r="B331" i="2" l="1"/>
  <c r="B331" i="4" s="1"/>
  <c r="B332" i="2" l="1"/>
  <c r="B332" i="4" s="1"/>
  <c r="B333" i="2" l="1"/>
  <c r="B333" i="4" s="1"/>
  <c r="B334" i="2" l="1"/>
  <c r="B334" i="4" s="1"/>
  <c r="B335" i="2" l="1"/>
  <c r="B335" i="4" s="1"/>
  <c r="B336" i="2" l="1"/>
  <c r="B336" i="4" s="1"/>
  <c r="B337" i="2" l="1"/>
  <c r="B337" i="4" s="1"/>
  <c r="B338" i="2" l="1"/>
  <c r="B338" i="4" s="1"/>
  <c r="B339" i="2" l="1"/>
  <c r="B339" i="4" s="1"/>
  <c r="B340" i="2" l="1"/>
  <c r="B340" i="4" s="1"/>
  <c r="B341" i="2" l="1"/>
  <c r="B341" i="4" s="1"/>
  <c r="B342" i="2" l="1"/>
  <c r="B342" i="4" s="1"/>
  <c r="B343" i="2" l="1"/>
  <c r="B343" i="4" s="1"/>
  <c r="B344" i="2" l="1"/>
  <c r="B344" i="4" s="1"/>
  <c r="B345" i="2" l="1"/>
  <c r="B345" i="4" s="1"/>
  <c r="B346" i="2" l="1"/>
  <c r="B346" i="4" s="1"/>
  <c r="B347" i="2" l="1"/>
  <c r="B347" i="4" s="1"/>
  <c r="B348" i="2" l="1"/>
  <c r="B348" i="4" s="1"/>
  <c r="B349" i="2" l="1"/>
  <c r="B349" i="4" s="1"/>
  <c r="B350" i="2" l="1"/>
  <c r="B350" i="4" s="1"/>
  <c r="B351" i="2" l="1"/>
  <c r="B351" i="4" s="1"/>
  <c r="B352" i="2" l="1"/>
  <c r="B352" i="4" s="1"/>
  <c r="B353" i="2" l="1"/>
  <c r="B353" i="4" s="1"/>
  <c r="B354" i="2" l="1"/>
  <c r="B354" i="4" s="1"/>
  <c r="B355" i="2" l="1"/>
  <c r="B355" i="4" s="1"/>
  <c r="B356" i="2" l="1"/>
  <c r="B356" i="4" s="1"/>
  <c r="B357" i="2" l="1"/>
  <c r="B357" i="4" s="1"/>
  <c r="B358" i="2" l="1"/>
  <c r="B358" i="4" s="1"/>
  <c r="B359" i="2" l="1"/>
  <c r="B359" i="4" s="1"/>
  <c r="B360" i="2" l="1"/>
  <c r="B360" i="4" s="1"/>
  <c r="B361" i="2" l="1"/>
  <c r="B361" i="4" s="1"/>
  <c r="B362" i="2" l="1"/>
  <c r="B362" i="4" s="1"/>
  <c r="B363" i="2" l="1"/>
  <c r="B363" i="4" s="1"/>
  <c r="B364" i="2" l="1"/>
  <c r="B364" i="4" s="1"/>
  <c r="B365" i="2" l="1"/>
  <c r="B365" i="4" s="1"/>
  <c r="B366" i="2" l="1"/>
  <c r="B366" i="4" s="1"/>
  <c r="B367" i="2" l="1"/>
  <c r="B367" i="4" s="1"/>
  <c r="B368" i="2" l="1"/>
  <c r="B368" i="4" s="1"/>
  <c r="B369" i="2" l="1"/>
  <c r="B369" i="4" s="1"/>
  <c r="B370" i="2" l="1"/>
  <c r="B370" i="4" s="1"/>
  <c r="B371" i="2" l="1"/>
  <c r="B371" i="4" s="1"/>
  <c r="B372" i="2" l="1"/>
  <c r="B372" i="4" s="1"/>
  <c r="B373" i="2" l="1"/>
  <c r="B373" i="4" s="1"/>
  <c r="B374" i="2" l="1"/>
  <c r="B374" i="4" s="1"/>
  <c r="B375" i="2" l="1"/>
  <c r="B375" i="4" s="1"/>
  <c r="B376" i="2" l="1"/>
  <c r="B376" i="4" s="1"/>
  <c r="B377" i="2" l="1"/>
  <c r="B377" i="4" s="1"/>
  <c r="B378" i="2" l="1"/>
  <c r="B378" i="4" s="1"/>
  <c r="B379" i="2" l="1"/>
  <c r="B379" i="4" s="1"/>
  <c r="B380" i="2" l="1"/>
  <c r="B380" i="4" s="1"/>
  <c r="B381" i="2" l="1"/>
  <c r="B381" i="4" s="1"/>
  <c r="B382" i="2" l="1"/>
  <c r="B382" i="4" s="1"/>
  <c r="B383" i="2" l="1"/>
  <c r="B383" i="4" s="1"/>
  <c r="B384" i="2" l="1"/>
  <c r="B384" i="4" s="1"/>
  <c r="B385" i="2" l="1"/>
  <c r="B385" i="4" s="1"/>
  <c r="B386" i="2" l="1"/>
  <c r="B386" i="4" s="1"/>
  <c r="B387" i="2" l="1"/>
  <c r="B387" i="4" s="1"/>
  <c r="B388" i="2" l="1"/>
  <c r="B388" i="4" s="1"/>
  <c r="B389" i="2" l="1"/>
  <c r="B389" i="4" s="1"/>
  <c r="B390" i="2" l="1"/>
  <c r="B390" i="4" s="1"/>
  <c r="B391" i="2" l="1"/>
  <c r="B391" i="4" s="1"/>
  <c r="B392" i="2" l="1"/>
  <c r="B392" i="4" s="1"/>
  <c r="B393" i="2" l="1"/>
  <c r="B393" i="4" s="1"/>
  <c r="B394" i="2" l="1"/>
  <c r="B394" i="4" s="1"/>
  <c r="B395" i="2" l="1"/>
  <c r="B395" i="4" s="1"/>
  <c r="B396" i="2" l="1"/>
  <c r="B396" i="4" s="1"/>
  <c r="B397" i="2" l="1"/>
  <c r="B397" i="4" s="1"/>
  <c r="B398" i="2" l="1"/>
  <c r="B398" i="4" s="1"/>
  <c r="B399" i="2" l="1"/>
  <c r="B399" i="4" s="1"/>
  <c r="B400" i="2" l="1"/>
  <c r="B400" i="4" s="1"/>
  <c r="B401" i="2" l="1"/>
  <c r="B401" i="4" s="1"/>
  <c r="B402" i="2" l="1"/>
  <c r="B402" i="4" s="1"/>
  <c r="B403" i="2" l="1"/>
  <c r="B403" i="4" s="1"/>
  <c r="B404" i="2" l="1"/>
  <c r="B404" i="4" s="1"/>
  <c r="B405" i="2" l="1"/>
  <c r="B405" i="4" s="1"/>
  <c r="B406" i="2" l="1"/>
  <c r="B406" i="4" s="1"/>
  <c r="B407" i="2" l="1"/>
  <c r="B407" i="4" s="1"/>
  <c r="B408" i="2" l="1"/>
  <c r="B408" i="4" s="1"/>
  <c r="B409" i="2" l="1"/>
  <c r="B409" i="4" s="1"/>
  <c r="B410" i="2" l="1"/>
  <c r="B410" i="4" s="1"/>
  <c r="B411" i="2" l="1"/>
  <c r="B411" i="4" s="1"/>
  <c r="B412" i="2" l="1"/>
  <c r="B412" i="4" s="1"/>
  <c r="B413" i="2" l="1"/>
  <c r="B413" i="4" s="1"/>
  <c r="B414" i="2" l="1"/>
  <c r="B414" i="4" s="1"/>
  <c r="B415" i="2" l="1"/>
  <c r="B415" i="4" s="1"/>
  <c r="B416" i="2" l="1"/>
  <c r="B416" i="4" s="1"/>
  <c r="B417" i="2" l="1"/>
  <c r="B417" i="4" s="1"/>
  <c r="B418" i="2" l="1"/>
  <c r="B418" i="4" s="1"/>
  <c r="B419" i="2" l="1"/>
  <c r="B419" i="4" s="1"/>
  <c r="B420" i="2" l="1"/>
  <c r="B420" i="4" s="1"/>
  <c r="B421" i="2" l="1"/>
  <c r="B421" i="4" s="1"/>
  <c r="B422" i="2" l="1"/>
  <c r="B422" i="4" s="1"/>
  <c r="B423" i="2" l="1"/>
  <c r="B423" i="4" s="1"/>
  <c r="B424" i="2" l="1"/>
  <c r="B424" i="4" s="1"/>
  <c r="B425" i="2" l="1"/>
  <c r="B425" i="4" s="1"/>
  <c r="B426" i="2" l="1"/>
  <c r="B426" i="4" s="1"/>
  <c r="B427" i="2" l="1"/>
  <c r="B427" i="4" s="1"/>
  <c r="B428" i="2" l="1"/>
  <c r="B428" i="4" s="1"/>
  <c r="B429" i="2" l="1"/>
  <c r="B429" i="4" s="1"/>
  <c r="B430" i="2" l="1"/>
  <c r="B430" i="4" s="1"/>
  <c r="B431" i="2" l="1"/>
  <c r="B431" i="4" s="1"/>
  <c r="B432" i="2" l="1"/>
  <c r="B432" i="4" s="1"/>
  <c r="B433" i="2" l="1"/>
  <c r="B433" i="4" s="1"/>
  <c r="B434" i="2" l="1"/>
  <c r="B434" i="4" s="1"/>
  <c r="B435" i="2" l="1"/>
  <c r="B435" i="4" s="1"/>
  <c r="B436" i="2" l="1"/>
  <c r="B436" i="4" s="1"/>
  <c r="B437" i="2" l="1"/>
  <c r="B437" i="4" s="1"/>
  <c r="B438" i="2" l="1"/>
  <c r="B438" i="4" s="1"/>
  <c r="B439" i="2" l="1"/>
  <c r="B439" i="4" s="1"/>
  <c r="B440" i="2" l="1"/>
  <c r="B440" i="4" s="1"/>
  <c r="B441" i="2" l="1"/>
  <c r="B441" i="4" s="1"/>
  <c r="B442" i="2" l="1"/>
  <c r="B442" i="4" s="1"/>
  <c r="B443" i="2" l="1"/>
  <c r="B443" i="4" s="1"/>
  <c r="B444" i="2" l="1"/>
  <c r="B444" i="4" s="1"/>
  <c r="B445" i="2" l="1"/>
  <c r="B445" i="4" s="1"/>
  <c r="B446" i="2" l="1"/>
  <c r="B446" i="4" s="1"/>
  <c r="B447" i="2" l="1"/>
  <c r="B447" i="4" s="1"/>
  <c r="B448" i="2" l="1"/>
  <c r="B448" i="4" s="1"/>
  <c r="B449" i="2" l="1"/>
  <c r="B449" i="4" s="1"/>
  <c r="B450" i="2" l="1"/>
  <c r="B450" i="4" s="1"/>
  <c r="B451" i="2" l="1"/>
  <c r="B451" i="4" s="1"/>
  <c r="B452" i="2" l="1"/>
  <c r="B452" i="4" s="1"/>
  <c r="B453" i="2" l="1"/>
  <c r="B453" i="4" s="1"/>
  <c r="B454" i="2" l="1"/>
  <c r="B454" i="4" s="1"/>
  <c r="B455" i="2" l="1"/>
  <c r="B455" i="4" s="1"/>
  <c r="B456" i="2" l="1"/>
  <c r="B456" i="4" s="1"/>
  <c r="B457" i="2" l="1"/>
  <c r="B457" i="4" s="1"/>
  <c r="B458" i="2" l="1"/>
  <c r="B458" i="4" s="1"/>
  <c r="B459" i="2" l="1"/>
  <c r="B459" i="4" s="1"/>
  <c r="B460" i="2" l="1"/>
  <c r="B460" i="4" s="1"/>
  <c r="B461" i="2" l="1"/>
  <c r="B461" i="4" s="1"/>
  <c r="B462" i="2" l="1"/>
  <c r="B462" i="4" s="1"/>
  <c r="B463" i="2" l="1"/>
  <c r="B463" i="4" s="1"/>
  <c r="B464" i="2" l="1"/>
  <c r="B464" i="4" s="1"/>
  <c r="B465" i="2" l="1"/>
  <c r="B465" i="4" s="1"/>
  <c r="B466" i="2" l="1"/>
  <c r="B466" i="4" s="1"/>
  <c r="B467" i="2" l="1"/>
  <c r="B467" i="4" s="1"/>
  <c r="B468" i="2" l="1"/>
  <c r="B468" i="4" s="1"/>
  <c r="B469" i="2" l="1"/>
  <c r="B469" i="4" s="1"/>
  <c r="B470" i="2" l="1"/>
  <c r="B470" i="4" s="1"/>
  <c r="B471" i="2" l="1"/>
  <c r="B471" i="4" s="1"/>
  <c r="B472" i="2" l="1"/>
  <c r="B472" i="4" s="1"/>
  <c r="B473" i="2" l="1"/>
  <c r="B473" i="4" s="1"/>
  <c r="B474" i="2" l="1"/>
  <c r="B474" i="4" s="1"/>
  <c r="B475" i="2" l="1"/>
  <c r="B475" i="4" s="1"/>
  <c r="B476" i="2" l="1"/>
  <c r="B476" i="4" s="1"/>
  <c r="B477" i="2" l="1"/>
  <c r="B477" i="4" s="1"/>
  <c r="B478" i="2" l="1"/>
  <c r="B478" i="4" s="1"/>
  <c r="B479" i="2" l="1"/>
  <c r="B479" i="4" s="1"/>
  <c r="B480" i="2" l="1"/>
  <c r="B480" i="4" s="1"/>
  <c r="B481" i="2" l="1"/>
  <c r="B481" i="4" s="1"/>
  <c r="B482" i="2" l="1"/>
  <c r="B482" i="4" s="1"/>
  <c r="B483" i="2" l="1"/>
  <c r="B483" i="4" s="1"/>
  <c r="B484" i="2" l="1"/>
  <c r="B484" i="4" s="1"/>
  <c r="B485" i="2" l="1"/>
  <c r="B485" i="4" s="1"/>
  <c r="B486" i="2" l="1"/>
  <c r="B486" i="4" s="1"/>
  <c r="B487" i="2" l="1"/>
  <c r="B487" i="4" s="1"/>
  <c r="B488" i="2" l="1"/>
  <c r="B488" i="4" s="1"/>
  <c r="B489" i="2" l="1"/>
  <c r="B489" i="4" s="1"/>
  <c r="B490" i="2" l="1"/>
  <c r="B490" i="4" s="1"/>
  <c r="B491" i="2" l="1"/>
  <c r="B491" i="4" s="1"/>
  <c r="B492" i="2" l="1"/>
  <c r="B492" i="4" s="1"/>
  <c r="B493" i="2" l="1"/>
  <c r="B493" i="4" s="1"/>
  <c r="B494" i="2" l="1"/>
  <c r="B494" i="4" s="1"/>
  <c r="B495" i="2" l="1"/>
  <c r="B495" i="4" s="1"/>
  <c r="B496" i="2" l="1"/>
  <c r="B496" i="4" s="1"/>
  <c r="B497" i="2" l="1"/>
  <c r="B497" i="4" s="1"/>
  <c r="B498" i="2" l="1"/>
  <c r="B498" i="4" s="1"/>
  <c r="B499" i="2" l="1"/>
  <c r="B499" i="4" s="1"/>
  <c r="B500" i="2" l="1"/>
  <c r="B500" i="4" s="1"/>
  <c r="B501" i="2" l="1"/>
  <c r="B501" i="4" s="1"/>
  <c r="B502" i="2" l="1"/>
  <c r="B502" i="4" s="1"/>
  <c r="B503" i="2" l="1"/>
  <c r="B503" i="4" s="1"/>
  <c r="B504" i="2" l="1"/>
  <c r="B504" i="4" s="1"/>
  <c r="B505" i="2" l="1"/>
  <c r="B505" i="4" s="1"/>
  <c r="B506" i="2" l="1"/>
  <c r="B506" i="4" s="1"/>
  <c r="B507" i="2" l="1"/>
  <c r="B507" i="4" s="1"/>
  <c r="B508" i="2" l="1"/>
  <c r="B508" i="4" s="1"/>
  <c r="B509" i="2" l="1"/>
  <c r="B509" i="4" s="1"/>
  <c r="B510" i="2" l="1"/>
  <c r="B510" i="4" s="1"/>
  <c r="B511" i="2" l="1"/>
  <c r="B511" i="4" s="1"/>
  <c r="B512" i="2" l="1"/>
  <c r="B512" i="4" s="1"/>
  <c r="B513" i="2" l="1"/>
  <c r="B513" i="4" s="1"/>
  <c r="B514" i="2" l="1"/>
  <c r="B514" i="4" s="1"/>
  <c r="B515" i="2" l="1"/>
  <c r="B515" i="4" s="1"/>
  <c r="B516" i="2" l="1"/>
  <c r="B516" i="4" s="1"/>
  <c r="B517" i="2" l="1"/>
  <c r="B517" i="4" s="1"/>
  <c r="B518" i="2" l="1"/>
  <c r="B518" i="4" s="1"/>
  <c r="B519" i="2" l="1"/>
  <c r="B519" i="4" s="1"/>
  <c r="B520" i="2" l="1"/>
  <c r="B520" i="4" s="1"/>
  <c r="B521" i="2" l="1"/>
  <c r="B521" i="4" s="1"/>
  <c r="B522" i="2" l="1"/>
  <c r="B522" i="4" s="1"/>
  <c r="B523" i="2" l="1"/>
  <c r="B523" i="4" s="1"/>
  <c r="B524" i="2" l="1"/>
  <c r="B524" i="4" s="1"/>
  <c r="B525" i="2" l="1"/>
  <c r="B525" i="4" s="1"/>
  <c r="B526" i="2" l="1"/>
  <c r="B526" i="4" s="1"/>
  <c r="B527" i="2" l="1"/>
  <c r="B527" i="4" s="1"/>
  <c r="B528" i="2" l="1"/>
  <c r="B528" i="4" s="1"/>
  <c r="B529" i="2" l="1"/>
  <c r="B529" i="4" s="1"/>
  <c r="B530" i="2" l="1"/>
  <c r="B530" i="4" s="1"/>
  <c r="B531" i="2" l="1"/>
  <c r="B531" i="4" s="1"/>
  <c r="B532" i="2" l="1"/>
  <c r="B532" i="4" s="1"/>
  <c r="B533" i="2" l="1"/>
  <c r="B533" i="4" s="1"/>
  <c r="B534" i="2" l="1"/>
  <c r="B534" i="4" s="1"/>
  <c r="B535" i="2" l="1"/>
  <c r="B535" i="4" s="1"/>
  <c r="B536" i="2" l="1"/>
  <c r="B536" i="4" s="1"/>
  <c r="B537" i="2" l="1"/>
  <c r="B537" i="4" s="1"/>
  <c r="B538" i="2" l="1"/>
  <c r="B538" i="4" s="1"/>
  <c r="B539" i="2" l="1"/>
  <c r="B539" i="4" s="1"/>
  <c r="B540" i="2" l="1"/>
  <c r="B540" i="4" s="1"/>
  <c r="B541" i="2" l="1"/>
  <c r="B541" i="4" s="1"/>
  <c r="B542" i="2" l="1"/>
  <c r="B542" i="4" s="1"/>
  <c r="B543" i="2" l="1"/>
  <c r="B543" i="4" s="1"/>
  <c r="B544" i="2" l="1"/>
  <c r="B544" i="4" s="1"/>
  <c r="B545" i="2" l="1"/>
  <c r="B545" i="4" s="1"/>
  <c r="B546" i="2" l="1"/>
  <c r="B546" i="4" s="1"/>
  <c r="B547" i="2" l="1"/>
  <c r="B547" i="4" s="1"/>
  <c r="B548" i="2" l="1"/>
  <c r="B548" i="4" s="1"/>
  <c r="B549" i="2" l="1"/>
  <c r="B549" i="4" s="1"/>
  <c r="B550" i="2" l="1"/>
  <c r="B550" i="4" s="1"/>
  <c r="B551" i="2" l="1"/>
  <c r="B551" i="4" s="1"/>
  <c r="B552" i="2" l="1"/>
  <c r="B552" i="4" s="1"/>
  <c r="B553" i="2" l="1"/>
  <c r="B553" i="4" s="1"/>
  <c r="B554" i="2" l="1"/>
  <c r="B554" i="4" s="1"/>
  <c r="B555" i="2" l="1"/>
  <c r="B555" i="4" s="1"/>
  <c r="B556" i="2" l="1"/>
  <c r="B556" i="4" s="1"/>
  <c r="B557" i="2" l="1"/>
  <c r="B557" i="4" s="1"/>
  <c r="B558" i="2" l="1"/>
  <c r="B558" i="4" s="1"/>
  <c r="B559" i="2" l="1"/>
  <c r="B559" i="4" s="1"/>
  <c r="B560" i="2" l="1"/>
  <c r="B560" i="4" s="1"/>
  <c r="B561" i="2" l="1"/>
  <c r="B561" i="4" s="1"/>
  <c r="B562" i="2" l="1"/>
  <c r="B562" i="4" s="1"/>
  <c r="B563" i="2" l="1"/>
  <c r="B563" i="4" s="1"/>
  <c r="B564" i="2" l="1"/>
  <c r="B564" i="4" s="1"/>
  <c r="B565" i="2" l="1"/>
  <c r="B565" i="4" s="1"/>
  <c r="B566" i="2" l="1"/>
  <c r="B566" i="4" s="1"/>
  <c r="B567" i="2" l="1"/>
  <c r="B567" i="4" s="1"/>
  <c r="B568" i="2" l="1"/>
  <c r="B568" i="4" s="1"/>
  <c r="B569" i="2" l="1"/>
  <c r="B569" i="4" s="1"/>
  <c r="B570" i="2" l="1"/>
  <c r="B570" i="4" s="1"/>
  <c r="B571" i="2" l="1"/>
  <c r="B571" i="4" s="1"/>
  <c r="B572" i="2" l="1"/>
  <c r="B572" i="4" s="1"/>
  <c r="B573" i="2" l="1"/>
  <c r="B573" i="4" s="1"/>
  <c r="B574" i="2" l="1"/>
  <c r="B574" i="4" s="1"/>
  <c r="B575" i="2" l="1"/>
  <c r="B575" i="4" s="1"/>
  <c r="B576" i="2" l="1"/>
  <c r="B576" i="4" s="1"/>
  <c r="B577" i="2" l="1"/>
  <c r="B577" i="4" s="1"/>
  <c r="B578" i="2" l="1"/>
  <c r="B578" i="4" s="1"/>
  <c r="B579" i="2" l="1"/>
  <c r="B579" i="4" s="1"/>
  <c r="B580" i="2" l="1"/>
  <c r="B580" i="4" s="1"/>
  <c r="B581" i="2" l="1"/>
  <c r="B581" i="4" s="1"/>
  <c r="B582" i="2" l="1"/>
  <c r="B582" i="4" s="1"/>
  <c r="B583" i="2" l="1"/>
  <c r="B583" i="4" s="1"/>
  <c r="B584" i="2" l="1"/>
  <c r="B584" i="4" s="1"/>
  <c r="B585" i="2" l="1"/>
  <c r="B585" i="4" s="1"/>
  <c r="B586" i="2" l="1"/>
  <c r="B586" i="4" s="1"/>
  <c r="B587" i="2" l="1"/>
  <c r="B587" i="4" s="1"/>
  <c r="B588" i="2" l="1"/>
  <c r="B588" i="4" s="1"/>
  <c r="B589" i="2" l="1"/>
  <c r="B589" i="4" s="1"/>
  <c r="B590" i="2" l="1"/>
  <c r="B590" i="4" s="1"/>
  <c r="B591" i="2" l="1"/>
  <c r="B591" i="4" s="1"/>
  <c r="B592" i="2" l="1"/>
  <c r="B592" i="4" s="1"/>
  <c r="B593" i="2" l="1"/>
  <c r="B593" i="4" s="1"/>
  <c r="B594" i="2" l="1"/>
  <c r="B594" i="4" s="1"/>
  <c r="B595" i="2" l="1"/>
  <c r="B595" i="4" s="1"/>
  <c r="B596" i="2" l="1"/>
  <c r="B596" i="4" s="1"/>
  <c r="B597" i="2" l="1"/>
  <c r="B597" i="4" s="1"/>
  <c r="B598" i="2" l="1"/>
  <c r="B598" i="4" s="1"/>
  <c r="B599" i="2" l="1"/>
  <c r="B599" i="4" s="1"/>
  <c r="B600" i="2" l="1"/>
  <c r="B600" i="4" s="1"/>
  <c r="B601" i="2" l="1"/>
  <c r="B601" i="4" s="1"/>
  <c r="B602" i="2" l="1"/>
  <c r="B602" i="4" s="1"/>
  <c r="B603" i="2" l="1"/>
  <c r="B603" i="4" s="1"/>
  <c r="B604" i="2" l="1"/>
  <c r="B604" i="4" s="1"/>
  <c r="B605" i="2" l="1"/>
  <c r="B605" i="4" s="1"/>
  <c r="B606" i="2" l="1"/>
  <c r="B606" i="4" s="1"/>
  <c r="B607" i="2" l="1"/>
  <c r="B607" i="4" s="1"/>
  <c r="B608" i="2" l="1"/>
  <c r="B608" i="4" s="1"/>
  <c r="B609" i="2" l="1"/>
  <c r="B609" i="4" s="1"/>
  <c r="B610" i="2" l="1"/>
  <c r="B610" i="4" s="1"/>
  <c r="B611" i="2" l="1"/>
  <c r="B611" i="4" s="1"/>
  <c r="B612" i="2" l="1"/>
  <c r="B612" i="4" s="1"/>
  <c r="B613" i="2" l="1"/>
  <c r="B613" i="4" s="1"/>
  <c r="B614" i="2" l="1"/>
  <c r="B614" i="4" s="1"/>
  <c r="B615" i="2" l="1"/>
  <c r="B615" i="4" s="1"/>
  <c r="B616" i="2" l="1"/>
  <c r="B616" i="4" s="1"/>
  <c r="B617" i="2" l="1"/>
  <c r="B617" i="4" s="1"/>
  <c r="B618" i="2" l="1"/>
  <c r="B618" i="4" s="1"/>
  <c r="B619" i="2" l="1"/>
  <c r="B619" i="4" s="1"/>
  <c r="B620" i="2" l="1"/>
  <c r="B620" i="4" s="1"/>
  <c r="B621" i="2" l="1"/>
  <c r="B621" i="4" s="1"/>
  <c r="B622" i="2" l="1"/>
  <c r="B622" i="4" s="1"/>
  <c r="B623" i="2" l="1"/>
  <c r="B623" i="4" s="1"/>
  <c r="B624" i="2" l="1"/>
  <c r="B624" i="4" s="1"/>
  <c r="B625" i="2" l="1"/>
  <c r="B625" i="4" s="1"/>
  <c r="B626" i="2" l="1"/>
  <c r="B626" i="4" s="1"/>
  <c r="B627" i="2" l="1"/>
  <c r="B627" i="4" s="1"/>
  <c r="B628" i="2" l="1"/>
  <c r="B628" i="4" s="1"/>
  <c r="B629" i="2" l="1"/>
  <c r="B629" i="4" s="1"/>
  <c r="B630" i="2" l="1"/>
  <c r="B630" i="4" s="1"/>
  <c r="B631" i="2" l="1"/>
  <c r="B631" i="4" s="1"/>
  <c r="B632" i="2" l="1"/>
  <c r="B632" i="4" s="1"/>
  <c r="B633" i="2" l="1"/>
  <c r="B633" i="4" s="1"/>
  <c r="B634" i="2" l="1"/>
  <c r="B634" i="4" s="1"/>
  <c r="B635" i="2" l="1"/>
  <c r="B635" i="4" s="1"/>
  <c r="B636" i="2" l="1"/>
  <c r="B636" i="4" s="1"/>
  <c r="B637" i="2" l="1"/>
  <c r="B637" i="4" s="1"/>
  <c r="B638" i="2" l="1"/>
  <c r="B638" i="4" s="1"/>
  <c r="B639" i="2" l="1"/>
  <c r="B639" i="4" s="1"/>
  <c r="B640" i="2" l="1"/>
  <c r="B640" i="4" s="1"/>
  <c r="B641" i="2" l="1"/>
  <c r="B641" i="4" s="1"/>
  <c r="B642" i="2" l="1"/>
  <c r="B642" i="4" s="1"/>
  <c r="B643" i="2" l="1"/>
  <c r="B643" i="4" s="1"/>
  <c r="B644" i="2" l="1"/>
  <c r="B644" i="4" s="1"/>
  <c r="B645" i="2" l="1"/>
  <c r="B645" i="4" s="1"/>
  <c r="B646" i="2" l="1"/>
  <c r="B646" i="4" s="1"/>
  <c r="B647" i="2" l="1"/>
  <c r="B647" i="4" s="1"/>
  <c r="B648" i="2" l="1"/>
  <c r="B648" i="4" s="1"/>
  <c r="B649" i="2" l="1"/>
  <c r="B649" i="4" s="1"/>
  <c r="B650" i="2" l="1"/>
  <c r="B650" i="4" s="1"/>
  <c r="B651" i="2" l="1"/>
  <c r="B651" i="4" s="1"/>
  <c r="B652" i="2" l="1"/>
  <c r="B652" i="4" s="1"/>
  <c r="B653" i="2" l="1"/>
  <c r="B653" i="4" s="1"/>
  <c r="B654" i="2" l="1"/>
  <c r="B654" i="4" s="1"/>
  <c r="B655" i="2" l="1"/>
  <c r="B655" i="4" s="1"/>
  <c r="B656" i="2" l="1"/>
  <c r="B656" i="4" s="1"/>
  <c r="B657" i="2" l="1"/>
  <c r="B657" i="4" s="1"/>
  <c r="B658" i="2" l="1"/>
  <c r="B658" i="4" s="1"/>
  <c r="B659" i="2" l="1"/>
  <c r="B659" i="4" s="1"/>
  <c r="B660" i="2" l="1"/>
  <c r="B660" i="4" s="1"/>
  <c r="B661" i="2" l="1"/>
  <c r="B661" i="4" s="1"/>
  <c r="B662" i="2" l="1"/>
  <c r="B662" i="4" s="1"/>
  <c r="B663" i="2" l="1"/>
  <c r="B663" i="4" s="1"/>
  <c r="B664" i="2" l="1"/>
  <c r="B664" i="4" s="1"/>
  <c r="B665" i="2" l="1"/>
  <c r="B665" i="4" s="1"/>
  <c r="B666" i="2" l="1"/>
  <c r="B666" i="4" s="1"/>
  <c r="B667" i="2" l="1"/>
  <c r="B667" i="4" s="1"/>
  <c r="B668" i="2" l="1"/>
  <c r="B668" i="4" s="1"/>
  <c r="B669" i="2" l="1"/>
  <c r="B669" i="4" s="1"/>
  <c r="B670" i="2" l="1"/>
  <c r="B670" i="4" s="1"/>
  <c r="B671" i="2" l="1"/>
  <c r="B671" i="4" s="1"/>
  <c r="B672" i="2" l="1"/>
  <c r="B672" i="4" s="1"/>
  <c r="B673" i="2" l="1"/>
  <c r="B673" i="4" s="1"/>
  <c r="B674" i="2" l="1"/>
  <c r="B674" i="4" s="1"/>
  <c r="B675" i="2" l="1"/>
  <c r="B675" i="4" s="1"/>
  <c r="B676" i="2" l="1"/>
  <c r="B676" i="4" s="1"/>
  <c r="B677" i="2" l="1"/>
  <c r="B677" i="4" s="1"/>
  <c r="B678" i="2" l="1"/>
  <c r="B678" i="4" s="1"/>
  <c r="B679" i="2" l="1"/>
  <c r="B679" i="4" s="1"/>
  <c r="B680" i="2" l="1"/>
  <c r="B680" i="4" s="1"/>
  <c r="B681" i="2" l="1"/>
  <c r="B681" i="4" s="1"/>
  <c r="B682" i="2" l="1"/>
  <c r="B682" i="4" s="1"/>
  <c r="B683" i="2" l="1"/>
  <c r="B683" i="4" s="1"/>
  <c r="B684" i="2" l="1"/>
  <c r="B684" i="4" s="1"/>
  <c r="B685" i="2" l="1"/>
  <c r="B685" i="4" s="1"/>
  <c r="B686" i="2" l="1"/>
  <c r="B686" i="4" s="1"/>
  <c r="B687" i="2" l="1"/>
  <c r="B687" i="4" s="1"/>
  <c r="B688" i="2" l="1"/>
  <c r="B688" i="4" s="1"/>
  <c r="B689" i="2" l="1"/>
  <c r="B689" i="4" s="1"/>
  <c r="B690" i="2" l="1"/>
  <c r="B690" i="4" s="1"/>
  <c r="B691" i="2" l="1"/>
  <c r="B691" i="4" s="1"/>
  <c r="B692" i="2" l="1"/>
  <c r="B692" i="4" s="1"/>
  <c r="B693" i="2" l="1"/>
  <c r="B693" i="4" s="1"/>
  <c r="B694" i="2" l="1"/>
  <c r="B694" i="4" s="1"/>
  <c r="B695" i="2" l="1"/>
  <c r="B695" i="4" s="1"/>
  <c r="B696" i="2" l="1"/>
  <c r="B696" i="4" s="1"/>
  <c r="B697" i="2" l="1"/>
  <c r="J5" i="2"/>
  <c r="O5" i="2" s="1"/>
  <c r="P5" i="2" s="1"/>
  <c r="G5" i="2" s="1"/>
  <c r="B697" i="4" l="1"/>
  <c r="N5" i="2"/>
  <c r="F5" i="2"/>
  <c r="E5" i="2" l="1"/>
  <c r="E5" i="3" s="1"/>
  <c r="D5" i="2"/>
  <c r="W5" i="1" l="1"/>
  <c r="D5" i="3"/>
  <c r="G5" i="3" l="1"/>
  <c r="H5" i="3"/>
  <c r="I5" i="3" s="1"/>
  <c r="K5" i="3" s="1"/>
  <c r="M5" i="3" s="1"/>
  <c r="Q5" i="3" l="1"/>
  <c r="E5" i="5" s="1"/>
  <c r="H5" i="5" s="1"/>
  <c r="L5" i="3"/>
  <c r="K5" i="5" l="1"/>
  <c r="N5" i="5"/>
  <c r="F5" i="5"/>
  <c r="O5" i="3"/>
  <c r="P5" i="3"/>
  <c r="R5" i="3"/>
  <c r="S5" i="5" l="1"/>
  <c r="T5" i="5" s="1"/>
  <c r="D5" i="5"/>
  <c r="C5" i="5" s="1"/>
  <c r="U5" i="5" l="1"/>
  <c r="X5" i="5" s="1"/>
  <c r="Y5" i="5" s="1"/>
  <c r="J5" i="4" s="1"/>
  <c r="G5" i="5"/>
  <c r="J5" i="5" s="1"/>
  <c r="M5" i="5" l="1"/>
  <c r="P5" i="5" s="1"/>
  <c r="Q5" i="5" l="1"/>
  <c r="R5" i="5" s="1"/>
  <c r="L5" i="4"/>
  <c r="K5" i="4"/>
  <c r="M5" i="4"/>
  <c r="E4" i="4"/>
  <c r="H4" i="4" s="1"/>
  <c r="P4" i="4" s="1"/>
  <c r="W5" i="5" l="1"/>
  <c r="D5" i="4" s="1"/>
  <c r="N5" i="4"/>
  <c r="S4" i="4"/>
  <c r="Q4" i="4"/>
  <c r="T4" i="4" s="1"/>
  <c r="F5" i="4" l="1"/>
  <c r="E5" i="4"/>
  <c r="G5" i="4"/>
  <c r="H5" i="4" l="1"/>
  <c r="Q5" i="4" s="1"/>
  <c r="T5" i="4" s="1"/>
  <c r="W5" i="4" s="1"/>
  <c r="K6" i="2" s="1"/>
  <c r="L6" i="2" s="1"/>
  <c r="P5" i="4" l="1"/>
  <c r="S5" i="4" s="1"/>
  <c r="V5" i="4" s="1"/>
  <c r="I6" i="2" s="1"/>
  <c r="J6" i="2" s="1"/>
  <c r="N6" i="2" s="1"/>
  <c r="O6" i="2" l="1"/>
  <c r="P6" i="2" s="1"/>
  <c r="G6" i="2" s="1"/>
  <c r="F6" i="2" s="1"/>
  <c r="D6" i="2" s="1"/>
  <c r="W6" i="1" s="1"/>
  <c r="D6" i="3" l="1"/>
  <c r="E6" i="2"/>
  <c r="E6" i="3" s="1"/>
  <c r="H6" i="3" l="1"/>
  <c r="I6" i="3" s="1"/>
  <c r="K6" i="3" s="1"/>
  <c r="M6" i="3" s="1"/>
  <c r="Q6" i="3" s="1"/>
  <c r="R6" i="3" s="1"/>
  <c r="G6" i="3"/>
  <c r="E6" i="5" l="1"/>
  <c r="L6" i="3"/>
  <c r="O6" i="3" s="1"/>
  <c r="P6" i="3" l="1"/>
  <c r="D6" i="5" s="1"/>
  <c r="C6" i="5" s="1"/>
  <c r="H6" i="5"/>
  <c r="F6" i="5"/>
  <c r="G6" i="5" l="1"/>
  <c r="J6" i="5" s="1"/>
  <c r="N6" i="5"/>
  <c r="S6" i="5" s="1"/>
  <c r="K6" i="5"/>
  <c r="M6" i="5" l="1"/>
  <c r="P6" i="5" s="1"/>
  <c r="T6" i="5"/>
  <c r="U6" i="5" s="1"/>
  <c r="X6" i="5" l="1"/>
  <c r="Y6" i="5" s="1"/>
  <c r="J6" i="4" s="1"/>
  <c r="Q6" i="5"/>
  <c r="R6" i="5" s="1"/>
  <c r="W6" i="5" l="1"/>
  <c r="D6" i="4" s="1"/>
  <c r="K6" i="4" l="1"/>
  <c r="M6" i="4"/>
  <c r="L6" i="4"/>
  <c r="G6" i="4"/>
  <c r="E6" i="4"/>
  <c r="F6" i="4"/>
  <c r="N6" i="4" l="1"/>
  <c r="H6" i="4"/>
  <c r="P6" i="4" l="1"/>
  <c r="S6" i="4" s="1"/>
  <c r="V6" i="4" s="1"/>
  <c r="I7" i="2" s="1"/>
  <c r="J7" i="2" s="1"/>
  <c r="Q6" i="4"/>
  <c r="T6" i="4" s="1"/>
  <c r="W6" i="4" s="1"/>
  <c r="K7" i="2" s="1"/>
  <c r="L7" i="2" s="1"/>
  <c r="N7" i="2" l="1"/>
  <c r="O7" i="2"/>
  <c r="P7" i="2" s="1"/>
  <c r="G7" i="2" s="1"/>
  <c r="F7" i="2" s="1"/>
  <c r="D7" i="2" l="1"/>
  <c r="D7" i="3" s="1"/>
  <c r="E7" i="2"/>
  <c r="E7" i="3" s="1"/>
  <c r="W7" i="1" l="1"/>
  <c r="H7" i="3"/>
  <c r="I7" i="3" s="1"/>
  <c r="K7" i="3" s="1"/>
  <c r="M7" i="3" s="1"/>
  <c r="Q7" i="3" s="1"/>
  <c r="E7" i="5" s="1"/>
  <c r="H7" i="5" s="1"/>
  <c r="G7" i="3"/>
  <c r="F7" i="5" l="1"/>
  <c r="R7" i="3"/>
  <c r="L7" i="3"/>
  <c r="O7" i="3" s="1"/>
  <c r="K7" i="5"/>
  <c r="N7" i="5"/>
  <c r="S7" i="5" s="1"/>
  <c r="P7" i="3" l="1"/>
  <c r="D7" i="5" s="1"/>
  <c r="G7" i="5" s="1"/>
  <c r="T7" i="5"/>
  <c r="U7" i="5" s="1"/>
  <c r="X7" i="5" s="1"/>
  <c r="Y7" i="5" s="1"/>
  <c r="J7" i="4" s="1"/>
  <c r="C7" i="5" l="1"/>
  <c r="J7" i="5"/>
  <c r="M7" i="5"/>
  <c r="P7" i="5" l="1"/>
  <c r="Q7" i="5" s="1"/>
  <c r="R7" i="5" l="1"/>
  <c r="W7" i="5" s="1"/>
  <c r="D7" i="4" s="1"/>
  <c r="K7" i="4"/>
  <c r="L7" i="4"/>
  <c r="G7" i="4" l="1"/>
  <c r="F7" i="4"/>
  <c r="E7" i="4"/>
  <c r="M7" i="4"/>
  <c r="N7" i="4" s="1"/>
  <c r="H7" i="4" l="1"/>
  <c r="P7" i="4" s="1"/>
  <c r="S7" i="4" s="1"/>
  <c r="V7" i="4" s="1"/>
  <c r="I8" i="2" s="1"/>
  <c r="J8" i="2" s="1"/>
  <c r="Q7" i="4" l="1"/>
  <c r="T7" i="4" s="1"/>
  <c r="W7" i="4" s="1"/>
  <c r="K8" i="2" s="1"/>
  <c r="L8" i="2" s="1"/>
  <c r="O8" i="2" s="1"/>
  <c r="P8" i="2" s="1"/>
  <c r="G8" i="2" s="1"/>
  <c r="F8" i="2" s="1"/>
  <c r="N8" i="2" l="1"/>
  <c r="D8" i="2" s="1"/>
  <c r="W8" i="1" s="1"/>
  <c r="E8" i="2" l="1"/>
  <c r="E8" i="3" s="1"/>
  <c r="D8" i="3"/>
  <c r="G8" i="3" l="1"/>
  <c r="H8" i="3"/>
  <c r="I8" i="3" s="1"/>
  <c r="K8" i="3" s="1"/>
  <c r="M8" i="3" s="1"/>
  <c r="Q8" i="3" s="1"/>
  <c r="L8" i="3" l="1"/>
  <c r="P8" i="3" s="1"/>
  <c r="D8" i="5" s="1"/>
  <c r="C8" i="5" s="1"/>
  <c r="R8" i="3"/>
  <c r="E8" i="5"/>
  <c r="O8" i="3" l="1"/>
  <c r="H8" i="5"/>
  <c r="F8" i="5"/>
  <c r="G8" i="5"/>
  <c r="K8" i="5" l="1"/>
  <c r="J8" i="5"/>
  <c r="N8" i="5"/>
  <c r="S8" i="5" s="1"/>
  <c r="M8" i="5"/>
  <c r="T8" i="5" l="1"/>
  <c r="U8" i="5" s="1"/>
  <c r="P8" i="5"/>
  <c r="X8" i="5" l="1"/>
  <c r="Y8" i="5" s="1"/>
  <c r="J8" i="4" s="1"/>
  <c r="Q8" i="5"/>
  <c r="R8" i="5" s="1"/>
  <c r="W8" i="5" l="1"/>
  <c r="D8" i="4" s="1"/>
  <c r="E8" i="4" l="1"/>
  <c r="F8" i="4"/>
  <c r="G8" i="4"/>
  <c r="M8" i="4" l="1"/>
  <c r="K8" i="4"/>
  <c r="L8" i="4"/>
  <c r="H8" i="4"/>
  <c r="N8" i="4" l="1"/>
  <c r="Q8" i="4" s="1"/>
  <c r="P8" i="4" l="1"/>
  <c r="S8" i="4" s="1"/>
  <c r="V8" i="4" s="1"/>
  <c r="I9" i="2" s="1"/>
  <c r="J9" i="2" s="1"/>
  <c r="T8" i="4"/>
  <c r="W8" i="4" s="1"/>
  <c r="K9" i="2" s="1"/>
  <c r="L9" i="2" s="1"/>
  <c r="N9" i="2" l="1"/>
  <c r="O9" i="2"/>
  <c r="P9" i="2" s="1"/>
  <c r="G9" i="2" s="1"/>
  <c r="F9" i="2" s="1"/>
  <c r="D9" i="2" l="1"/>
  <c r="D9" i="3" s="1"/>
  <c r="E9" i="2"/>
  <c r="E9" i="3" s="1"/>
  <c r="G9" i="3" l="1"/>
  <c r="W9" i="1"/>
  <c r="H9" i="3"/>
  <c r="I9" i="3" s="1"/>
  <c r="K9" i="3" s="1"/>
  <c r="L9" i="3" l="1"/>
  <c r="P9" i="3" s="1"/>
  <c r="D9" i="5" s="1"/>
  <c r="C9" i="5" s="1"/>
  <c r="M9" i="3"/>
  <c r="Q9" i="3" s="1"/>
  <c r="R9" i="3" s="1"/>
  <c r="G9" i="5" l="1"/>
  <c r="J9" i="5" s="1"/>
  <c r="O9" i="3"/>
  <c r="E9" i="5"/>
  <c r="M9" i="5" l="1"/>
  <c r="P9" i="5" s="1"/>
  <c r="H9" i="5"/>
  <c r="K9" i="5" s="1"/>
  <c r="F9" i="5"/>
  <c r="N9" i="5" l="1"/>
  <c r="S9" i="5" s="1"/>
  <c r="Q9" i="5"/>
  <c r="R9" i="5" s="1"/>
  <c r="W9" i="5" l="1"/>
  <c r="D9" i="4" s="1"/>
  <c r="T9" i="5"/>
  <c r="U9" i="5" s="1"/>
  <c r="X9" i="5" l="1"/>
  <c r="F9" i="4"/>
  <c r="G9" i="4"/>
  <c r="E9" i="4"/>
  <c r="Y9" i="5" l="1"/>
  <c r="J9" i="4" s="1"/>
  <c r="H9" i="4"/>
  <c r="M9" i="4" l="1"/>
  <c r="L9" i="4" l="1"/>
  <c r="K9" i="4"/>
  <c r="N9" i="4" l="1"/>
  <c r="P9" i="4" s="1"/>
  <c r="S9" i="4" s="1"/>
  <c r="V9" i="4" s="1"/>
  <c r="I10" i="2" s="1"/>
  <c r="J10" i="2" s="1"/>
  <c r="Q9" i="4" l="1"/>
  <c r="T9" i="4" s="1"/>
  <c r="W9" i="4" s="1"/>
  <c r="K10" i="2" s="1"/>
  <c r="L10" i="2" s="1"/>
  <c r="O10" i="2" s="1"/>
  <c r="P10" i="2" s="1"/>
  <c r="G10" i="2" s="1"/>
  <c r="F10" i="2" s="1"/>
  <c r="N10" i="2" l="1"/>
  <c r="E10" i="2" s="1"/>
  <c r="E10" i="3" s="1"/>
  <c r="D10" i="2" l="1"/>
  <c r="D10" i="3" s="1"/>
  <c r="W10" i="1" l="1"/>
  <c r="H10" i="3"/>
  <c r="I10" i="3" s="1"/>
  <c r="K10" i="3" s="1"/>
  <c r="G10" i="3"/>
  <c r="M10" i="3" l="1"/>
  <c r="Q10" i="3" s="1"/>
  <c r="L10" i="3"/>
  <c r="P10" i="3" l="1"/>
  <c r="D10" i="5" s="1"/>
  <c r="O10" i="3"/>
  <c r="R10" i="3"/>
  <c r="E10" i="5"/>
  <c r="F10" i="5" l="1"/>
  <c r="H10" i="5"/>
  <c r="C10" i="5"/>
  <c r="G10" i="5"/>
  <c r="K10" i="5" l="1"/>
  <c r="N10" i="5"/>
  <c r="S10" i="5" s="1"/>
  <c r="M10" i="5"/>
  <c r="P10" i="5" s="1"/>
  <c r="J10" i="5"/>
  <c r="Q10" i="5" l="1"/>
  <c r="T10" i="5"/>
  <c r="R10" i="5" l="1"/>
  <c r="W10" i="5" s="1"/>
  <c r="U10" i="5"/>
  <c r="D10" i="4" l="1"/>
  <c r="F10" i="4" s="1"/>
  <c r="X10" i="5"/>
  <c r="Y10" i="5" s="1"/>
  <c r="J10" i="4" s="1"/>
  <c r="E10" i="4" l="1"/>
  <c r="G10" i="4"/>
  <c r="H10" i="4" l="1"/>
  <c r="K10" i="4"/>
  <c r="L10" i="4"/>
  <c r="M10" i="4"/>
  <c r="N10" i="4" l="1"/>
  <c r="P10" i="4" s="1"/>
  <c r="S10" i="4" s="1"/>
  <c r="V10" i="4" s="1"/>
  <c r="I11" i="2" s="1"/>
  <c r="J11" i="2" s="1"/>
  <c r="Q10" i="4" l="1"/>
  <c r="T10" i="4" s="1"/>
  <c r="W10" i="4" s="1"/>
  <c r="K11" i="2" s="1"/>
  <c r="L11" i="2" s="1"/>
  <c r="O11" i="2" s="1"/>
  <c r="P11" i="2" s="1"/>
  <c r="G11" i="2" s="1"/>
  <c r="F11" i="2" s="1"/>
  <c r="N11" i="2" l="1"/>
  <c r="D11" i="2" s="1"/>
  <c r="E11" i="2" l="1"/>
  <c r="E11" i="3" s="1"/>
  <c r="D11" i="3"/>
  <c r="W11" i="1"/>
  <c r="G11" i="3" l="1"/>
  <c r="H11" i="3"/>
  <c r="I11" i="3" s="1"/>
  <c r="K11" i="3" s="1"/>
  <c r="L11" i="3" l="1"/>
  <c r="M11" i="3"/>
  <c r="Q11" i="3" s="1"/>
  <c r="R11" i="3" l="1"/>
  <c r="E11" i="5"/>
  <c r="O11" i="3"/>
  <c r="P11" i="3"/>
  <c r="D11" i="5" s="1"/>
  <c r="C11" i="5" l="1"/>
  <c r="G11" i="5"/>
  <c r="F11" i="5"/>
  <c r="H11" i="5"/>
  <c r="M11" i="5" l="1"/>
  <c r="P11" i="5" s="1"/>
  <c r="J11" i="5"/>
  <c r="N11" i="5"/>
  <c r="S11" i="5" s="1"/>
  <c r="K11" i="5"/>
  <c r="T11" i="5" l="1"/>
  <c r="U11" i="5" s="1"/>
  <c r="Q11" i="5"/>
  <c r="R11" i="5" s="1"/>
  <c r="W11" i="5" l="1"/>
  <c r="D11" i="4" s="1"/>
  <c r="X11" i="5"/>
  <c r="Y11" i="5" s="1"/>
  <c r="J11" i="4" s="1"/>
  <c r="F11" i="4" l="1"/>
  <c r="E11" i="4"/>
  <c r="G11" i="4"/>
  <c r="L11" i="4" l="1"/>
  <c r="K11" i="4"/>
  <c r="M11" i="4"/>
  <c r="H11" i="4"/>
  <c r="N11" i="4" l="1"/>
  <c r="P11" i="4" s="1"/>
  <c r="S11" i="4" s="1"/>
  <c r="V11" i="4" s="1"/>
  <c r="I12" i="2" s="1"/>
  <c r="J12" i="2" s="1"/>
  <c r="Q11" i="4" l="1"/>
  <c r="T11" i="4" s="1"/>
  <c r="W11" i="4" s="1"/>
  <c r="K12" i="2" s="1"/>
  <c r="L12" i="2" s="1"/>
  <c r="N12" i="2" s="1"/>
  <c r="O12" i="2" l="1"/>
  <c r="P12" i="2" s="1"/>
  <c r="G12" i="2" s="1"/>
  <c r="F12" i="2" s="1"/>
  <c r="D12" i="2" s="1"/>
  <c r="W12" i="1" s="1"/>
  <c r="D12" i="3" l="1"/>
  <c r="E12" i="2"/>
  <c r="E12" i="3" s="1"/>
  <c r="H12" i="3" l="1"/>
  <c r="I12" i="3" s="1"/>
  <c r="K12" i="3" s="1"/>
  <c r="M12" i="3" s="1"/>
  <c r="Q12" i="3" s="1"/>
  <c r="R12" i="3" s="1"/>
  <c r="G12" i="3"/>
  <c r="L12" i="3" l="1"/>
  <c r="P12" i="3" s="1"/>
  <c r="D12" i="5" s="1"/>
  <c r="C12" i="5" s="1"/>
  <c r="E12" i="5"/>
  <c r="F12" i="5" s="1"/>
  <c r="G12" i="5" l="1"/>
  <c r="J12" i="5" s="1"/>
  <c r="O12" i="3"/>
  <c r="H12" i="5"/>
  <c r="K12" i="5" s="1"/>
  <c r="M12" i="5" l="1"/>
  <c r="P12" i="5" s="1"/>
  <c r="Q12" i="5" s="1"/>
  <c r="R12" i="5" s="1"/>
  <c r="N12" i="5"/>
  <c r="S12" i="5" s="1"/>
  <c r="T12" i="5" s="1"/>
  <c r="U12" i="5" s="1"/>
  <c r="W12" i="5" l="1"/>
  <c r="D12" i="4" s="1"/>
  <c r="X12" i="5"/>
  <c r="Y12" i="5" s="1"/>
  <c r="J12" i="4" s="1"/>
  <c r="E12" i="4" l="1"/>
  <c r="F12" i="4"/>
  <c r="G12" i="4"/>
  <c r="L12" i="4" l="1"/>
  <c r="M12" i="4"/>
  <c r="K12" i="4"/>
  <c r="H12" i="4"/>
  <c r="N12" i="4" l="1"/>
  <c r="Q12" i="4" l="1"/>
  <c r="T12" i="4" s="1"/>
  <c r="W12" i="4" s="1"/>
  <c r="K13" i="2" s="1"/>
  <c r="L13" i="2" s="1"/>
  <c r="P12" i="4"/>
  <c r="S12" i="4" s="1"/>
  <c r="V12" i="4" s="1"/>
  <c r="I13" i="2" s="1"/>
  <c r="J13" i="2" s="1"/>
  <c r="N13" i="2" l="1"/>
  <c r="O13" i="2"/>
  <c r="P13" i="2" s="1"/>
  <c r="G13" i="2" s="1"/>
  <c r="F13" i="2" s="1"/>
  <c r="D13" i="2" l="1"/>
  <c r="W13" i="1" s="1"/>
  <c r="E13" i="2"/>
  <c r="E13" i="3" s="1"/>
  <c r="D13" i="3" l="1"/>
  <c r="H13" i="3" s="1"/>
  <c r="I13" i="3" s="1"/>
  <c r="K13" i="3" s="1"/>
  <c r="M13" i="3" s="1"/>
  <c r="Q13" i="3" s="1"/>
  <c r="R13" i="3" s="1"/>
  <c r="G13" i="3"/>
  <c r="E13" i="5" l="1"/>
  <c r="F13" i="5" s="1"/>
  <c r="L13" i="3"/>
  <c r="H13" i="5" l="1"/>
  <c r="N13" i="5" s="1"/>
  <c r="S13" i="5" s="1"/>
  <c r="O13" i="3"/>
  <c r="P13" i="3"/>
  <c r="D13" i="5" s="1"/>
  <c r="K13" i="5" l="1"/>
  <c r="C13" i="5"/>
  <c r="G13" i="5"/>
  <c r="T13" i="5"/>
  <c r="J13" i="5" l="1"/>
  <c r="M13" i="5"/>
  <c r="P13" i="5" s="1"/>
  <c r="Q13" i="5" s="1"/>
  <c r="R13" i="5" s="1"/>
  <c r="U13" i="5"/>
  <c r="W13" i="5" l="1"/>
  <c r="D13" i="4" s="1"/>
  <c r="X13" i="5"/>
  <c r="Y13" i="5" s="1"/>
  <c r="J13" i="4" s="1"/>
  <c r="F13" i="4" l="1"/>
  <c r="E13" i="4"/>
  <c r="G13" i="4"/>
  <c r="H13" i="4" l="1"/>
  <c r="M13" i="4"/>
  <c r="K13" i="4"/>
  <c r="L13" i="4"/>
  <c r="N13" i="4" l="1"/>
  <c r="P13" i="4" s="1"/>
  <c r="S13" i="4" s="1"/>
  <c r="V13" i="4" s="1"/>
  <c r="I14" i="2" s="1"/>
  <c r="J14" i="2" s="1"/>
  <c r="Q13" i="4" l="1"/>
  <c r="T13" i="4" s="1"/>
  <c r="W13" i="4" s="1"/>
  <c r="K14" i="2" s="1"/>
  <c r="L14" i="2" s="1"/>
  <c r="O14" i="2" s="1"/>
  <c r="P14" i="2" s="1"/>
  <c r="G14" i="2" s="1"/>
  <c r="F14" i="2" s="1"/>
  <c r="N14" i="2" l="1"/>
  <c r="D14" i="2" s="1"/>
  <c r="D14" i="3" s="1"/>
  <c r="W14" i="1" l="1"/>
  <c r="E14" i="2"/>
  <c r="E14" i="3" s="1"/>
  <c r="H14" i="3" s="1"/>
  <c r="I14" i="3" s="1"/>
  <c r="K14" i="3" s="1"/>
  <c r="M14" i="3" s="1"/>
  <c r="Q14" i="3" s="1"/>
  <c r="G14" i="3" l="1"/>
  <c r="L14" i="3" s="1"/>
  <c r="O14" i="3" s="1"/>
  <c r="R14" i="3"/>
  <c r="E14" i="5"/>
  <c r="P14" i="3" l="1"/>
  <c r="D14" i="5" s="1"/>
  <c r="C14" i="5" s="1"/>
  <c r="H14" i="5"/>
  <c r="F14" i="5"/>
  <c r="G14" i="5" l="1"/>
  <c r="J14" i="5" s="1"/>
  <c r="K14" i="5"/>
  <c r="N14" i="5"/>
  <c r="S14" i="5" s="1"/>
  <c r="M14" i="5" l="1"/>
  <c r="P14" i="5" s="1"/>
  <c r="Q14" i="5" s="1"/>
  <c r="T14" i="5"/>
  <c r="U14" i="5" s="1"/>
  <c r="X14" i="5" l="1"/>
  <c r="Y14" i="5" s="1"/>
  <c r="J14" i="4" s="1"/>
  <c r="R14" i="5"/>
  <c r="W14" i="5" s="1"/>
  <c r="D14" i="4" s="1"/>
  <c r="F14" i="4" l="1"/>
  <c r="E14" i="4" l="1"/>
  <c r="G14" i="4"/>
  <c r="M14" i="4"/>
  <c r="K14" i="4"/>
  <c r="L14" i="4"/>
  <c r="H14" i="4" l="1"/>
  <c r="N14" i="4"/>
  <c r="P14" i="4" l="1"/>
  <c r="S14" i="4" s="1"/>
  <c r="V14" i="4" s="1"/>
  <c r="I15" i="2" s="1"/>
  <c r="J15" i="2" s="1"/>
  <c r="Q14" i="4"/>
  <c r="T14" i="4" s="1"/>
  <c r="W14" i="4" s="1"/>
  <c r="K15" i="2" s="1"/>
  <c r="L15" i="2" s="1"/>
  <c r="N15" i="2" l="1"/>
  <c r="O15" i="2"/>
  <c r="P15" i="2" s="1"/>
  <c r="G15" i="2" s="1"/>
  <c r="F15" i="2" s="1"/>
  <c r="D15" i="2" s="1"/>
  <c r="W15" i="1" s="1"/>
  <c r="D15" i="3" l="1"/>
  <c r="E15" i="2"/>
  <c r="E15" i="3" s="1"/>
  <c r="G15" i="3" l="1"/>
  <c r="H15" i="3"/>
  <c r="I15" i="3" s="1"/>
  <c r="K15" i="3" s="1"/>
  <c r="M15" i="3" s="1"/>
  <c r="Q15" i="3" s="1"/>
  <c r="R15" i="3" s="1"/>
  <c r="E15" i="5" l="1"/>
  <c r="F15" i="5" s="1"/>
  <c r="L15" i="3"/>
  <c r="O15" i="3" s="1"/>
  <c r="H15" i="5" l="1"/>
  <c r="N15" i="5" s="1"/>
  <c r="S15" i="5" s="1"/>
  <c r="P15" i="3"/>
  <c r="D15" i="5" s="1"/>
  <c r="C15" i="5" s="1"/>
  <c r="K15" i="5" l="1"/>
  <c r="G15" i="5"/>
  <c r="M15" i="5" s="1"/>
  <c r="P15" i="5" s="1"/>
  <c r="Q15" i="5" s="1"/>
  <c r="R15" i="5" s="1"/>
  <c r="T15" i="5"/>
  <c r="U15" i="5" s="1"/>
  <c r="W15" i="5" l="1"/>
  <c r="D15" i="4" s="1"/>
  <c r="F15" i="4" s="1"/>
  <c r="J15" i="5"/>
  <c r="X15" i="5"/>
  <c r="Y15" i="5" s="1"/>
  <c r="J15" i="4" s="1"/>
  <c r="E15" i="4" l="1"/>
  <c r="G15" i="4"/>
  <c r="H15" i="4" l="1"/>
  <c r="K15" i="4"/>
  <c r="L15" i="4"/>
  <c r="M15" i="4"/>
  <c r="N15" i="4" l="1"/>
  <c r="P15" i="4" s="1"/>
  <c r="S15" i="4" s="1"/>
  <c r="V15" i="4" s="1"/>
  <c r="I16" i="2" s="1"/>
  <c r="J16" i="2" s="1"/>
  <c r="Q15" i="4" l="1"/>
  <c r="T15" i="4" s="1"/>
  <c r="W15" i="4" s="1"/>
  <c r="K16" i="2" s="1"/>
  <c r="L16" i="2" s="1"/>
  <c r="N16" i="2" s="1"/>
  <c r="O16" i="2" l="1"/>
  <c r="P16" i="2" s="1"/>
  <c r="G16" i="2" s="1"/>
  <c r="F16" i="2" s="1"/>
  <c r="D16" i="2" s="1"/>
  <c r="W16" i="1" s="1"/>
  <c r="E16" i="2" l="1"/>
  <c r="E16" i="3" s="1"/>
  <c r="D16" i="3"/>
  <c r="G16" i="3" l="1"/>
  <c r="H16" i="3"/>
  <c r="I16" i="3" s="1"/>
  <c r="K16" i="3" s="1"/>
  <c r="L16" i="3" s="1"/>
  <c r="M16" i="3" l="1"/>
  <c r="Q16" i="3" s="1"/>
  <c r="R16" i="3" s="1"/>
  <c r="P16" i="3"/>
  <c r="D16" i="5" s="1"/>
  <c r="O16" i="3"/>
  <c r="E16" i="5" l="1"/>
  <c r="F16" i="5" s="1"/>
  <c r="C16" i="5"/>
  <c r="G16" i="5"/>
  <c r="H16" i="5" l="1"/>
  <c r="N16" i="5" s="1"/>
  <c r="S16" i="5" s="1"/>
  <c r="J16" i="5"/>
  <c r="M16" i="5"/>
  <c r="P16" i="5" s="1"/>
  <c r="K16" i="5" l="1"/>
  <c r="Q16" i="5"/>
  <c r="R16" i="5" s="1"/>
  <c r="T16" i="5"/>
  <c r="U16" i="5" s="1"/>
  <c r="W16" i="5" l="1"/>
  <c r="D16" i="4" s="1"/>
  <c r="F16" i="4" s="1"/>
  <c r="X16" i="5"/>
  <c r="Y16" i="5" s="1"/>
  <c r="J16" i="4" s="1"/>
  <c r="E16" i="4" l="1"/>
  <c r="G16" i="4"/>
  <c r="M16" i="4" l="1"/>
  <c r="K16" i="4"/>
  <c r="L16" i="4"/>
  <c r="H16" i="4"/>
  <c r="N16" i="4" l="1"/>
  <c r="P16" i="4" s="1"/>
  <c r="S16" i="4" s="1"/>
  <c r="V16" i="4" s="1"/>
  <c r="I17" i="2" s="1"/>
  <c r="J17" i="2" s="1"/>
  <c r="Q16" i="4" l="1"/>
  <c r="T16" i="4" s="1"/>
  <c r="W16" i="4" s="1"/>
  <c r="K17" i="2" s="1"/>
  <c r="L17" i="2" s="1"/>
  <c r="N17" i="2" s="1"/>
  <c r="O17" i="2" l="1"/>
  <c r="P17" i="2" s="1"/>
  <c r="G17" i="2" s="1"/>
  <c r="F17" i="2" s="1"/>
  <c r="E17" i="2" s="1"/>
  <c r="E17" i="3" s="1"/>
  <c r="D17" i="2" l="1"/>
  <c r="D17" i="3" s="1"/>
  <c r="G17" i="3" s="1"/>
  <c r="H17" i="3" l="1"/>
  <c r="I17" i="3" s="1"/>
  <c r="K17" i="3" s="1"/>
  <c r="L17" i="3" s="1"/>
  <c r="W17" i="1"/>
  <c r="M17" i="3" l="1"/>
  <c r="Q17" i="3" s="1"/>
  <c r="R17" i="3" s="1"/>
  <c r="P17" i="3"/>
  <c r="D17" i="5" s="1"/>
  <c r="O17" i="3"/>
  <c r="E17" i="5" l="1"/>
  <c r="F17" i="5" s="1"/>
  <c r="C17" i="5"/>
  <c r="G17" i="5"/>
  <c r="H17" i="5" l="1"/>
  <c r="K17" i="5" s="1"/>
  <c r="M17" i="5"/>
  <c r="P17" i="5" s="1"/>
  <c r="J17" i="5"/>
  <c r="N17" i="5" l="1"/>
  <c r="S17" i="5" s="1"/>
  <c r="T17" i="5" s="1"/>
  <c r="U17" i="5" s="1"/>
  <c r="Q17" i="5"/>
  <c r="R17" i="5" s="1"/>
  <c r="W17" i="5" l="1"/>
  <c r="D17" i="4" s="1"/>
  <c r="X17" i="5"/>
  <c r="Y17" i="5" s="1"/>
  <c r="J17" i="4" s="1"/>
  <c r="E17" i="4" l="1"/>
  <c r="F17" i="4"/>
  <c r="G17" i="4"/>
  <c r="L17" i="4" l="1"/>
  <c r="M17" i="4"/>
  <c r="K17" i="4"/>
  <c r="H17" i="4"/>
  <c r="N17" i="4" l="1"/>
  <c r="Q17" i="4" s="1"/>
  <c r="T17" i="4" s="1"/>
  <c r="W17" i="4" s="1"/>
  <c r="K18" i="2" s="1"/>
  <c r="L18" i="2" s="1"/>
  <c r="P17" i="4" l="1"/>
  <c r="S17" i="4" s="1"/>
  <c r="V17" i="4" s="1"/>
  <c r="I18" i="2" s="1"/>
  <c r="J18" i="2" s="1"/>
  <c r="N18" i="2" s="1"/>
  <c r="O18" i="2" l="1"/>
  <c r="P18" i="2" s="1"/>
  <c r="G18" i="2" s="1"/>
  <c r="F18" i="2" s="1"/>
  <c r="D18" i="2" s="1"/>
  <c r="W18" i="1" s="1"/>
  <c r="E18" i="2" l="1"/>
  <c r="E18" i="3" s="1"/>
  <c r="D18" i="3"/>
  <c r="G18" i="3" l="1"/>
  <c r="H18" i="3"/>
  <c r="I18" i="3" s="1"/>
  <c r="K18" i="3" s="1"/>
  <c r="M18" i="3" s="1"/>
  <c r="Q18" i="3" s="1"/>
  <c r="R18" i="3" s="1"/>
  <c r="L18" i="3" l="1"/>
  <c r="O18" i="3" s="1"/>
  <c r="E18" i="5"/>
  <c r="F18" i="5" l="1"/>
  <c r="P18" i="3"/>
  <c r="D18" i="5" s="1"/>
  <c r="C18" i="5" s="1"/>
  <c r="H18" i="5"/>
  <c r="K18" i="5" s="1"/>
  <c r="G18" i="5" l="1"/>
  <c r="M18" i="5" s="1"/>
  <c r="P18" i="5" s="1"/>
  <c r="N18" i="5"/>
  <c r="S18" i="5" s="1"/>
  <c r="J18" i="5" l="1"/>
  <c r="T18" i="5"/>
  <c r="U18" i="5" s="1"/>
  <c r="Q18" i="5"/>
  <c r="R18" i="5" s="1"/>
  <c r="W18" i="5" l="1"/>
  <c r="D18" i="4" s="1"/>
  <c r="X18" i="5"/>
  <c r="Y18" i="5" l="1"/>
  <c r="J18" i="4" s="1"/>
  <c r="F18" i="4"/>
  <c r="G18" i="4"/>
  <c r="E18" i="4"/>
  <c r="L18" i="4" l="1"/>
  <c r="M18" i="4"/>
  <c r="K18" i="4"/>
  <c r="H18" i="4"/>
  <c r="N18" i="4" l="1"/>
  <c r="P18" i="4" l="1"/>
  <c r="S18" i="4" s="1"/>
  <c r="V18" i="4" s="1"/>
  <c r="I19" i="2" s="1"/>
  <c r="J19" i="2" s="1"/>
  <c r="Q18" i="4"/>
  <c r="T18" i="4" s="1"/>
  <c r="W18" i="4" s="1"/>
  <c r="K19" i="2" s="1"/>
  <c r="L19" i="2" s="1"/>
  <c r="N19" i="2" l="1"/>
  <c r="O19" i="2"/>
  <c r="P19" i="2" s="1"/>
  <c r="G19" i="2" s="1"/>
  <c r="F19" i="2" s="1"/>
  <c r="E19" i="2" l="1"/>
  <c r="E19" i="3" s="1"/>
  <c r="D19" i="2"/>
  <c r="W19" i="1" l="1"/>
  <c r="D19" i="3"/>
  <c r="H19" i="3" l="1"/>
  <c r="I19" i="3" s="1"/>
  <c r="K19" i="3" s="1"/>
  <c r="M19" i="3" s="1"/>
  <c r="Q19" i="3" s="1"/>
  <c r="G19" i="3"/>
  <c r="L19" i="3" l="1"/>
  <c r="E19" i="5"/>
  <c r="R19" i="3"/>
  <c r="O19" i="3" l="1"/>
  <c r="P19" i="3"/>
  <c r="D19" i="5" s="1"/>
  <c r="H19" i="5"/>
  <c r="F19" i="5"/>
  <c r="K19" i="5" l="1"/>
  <c r="N19" i="5"/>
  <c r="S19" i="5" s="1"/>
  <c r="C19" i="5"/>
  <c r="G19" i="5"/>
  <c r="J19" i="5" l="1"/>
  <c r="M19" i="5"/>
  <c r="P19" i="5" s="1"/>
  <c r="T19" i="5"/>
  <c r="U19" i="5" s="1"/>
  <c r="X19" i="5" l="1"/>
  <c r="Q19" i="5"/>
  <c r="R19" i="5" s="1"/>
  <c r="W19" i="5" l="1"/>
  <c r="D19" i="4" s="1"/>
  <c r="G19" i="4" s="1"/>
  <c r="Y19" i="5"/>
  <c r="J19" i="4" s="1"/>
  <c r="E19" i="4" l="1"/>
  <c r="F19" i="4"/>
  <c r="K19" i="4"/>
  <c r="M19" i="4"/>
  <c r="L19" i="4"/>
  <c r="H19" i="4" l="1"/>
  <c r="N19" i="4"/>
  <c r="P19" i="4" l="1"/>
  <c r="S19" i="4" s="1"/>
  <c r="V19" i="4" s="1"/>
  <c r="I20" i="2" s="1"/>
  <c r="J20" i="2" s="1"/>
  <c r="Q19" i="4"/>
  <c r="T19" i="4" s="1"/>
  <c r="W19" i="4" s="1"/>
  <c r="K20" i="2" s="1"/>
  <c r="L20" i="2" s="1"/>
  <c r="O20" i="2" l="1"/>
  <c r="P20" i="2" s="1"/>
  <c r="G20" i="2" s="1"/>
  <c r="F20" i="2" s="1"/>
  <c r="N20" i="2"/>
  <c r="E20" i="2" l="1"/>
  <c r="E20" i="3" s="1"/>
  <c r="D20" i="2"/>
  <c r="D20" i="3" s="1"/>
  <c r="W20" i="1" l="1"/>
  <c r="G20" i="3"/>
  <c r="H20" i="3"/>
  <c r="I20" i="3" s="1"/>
  <c r="K20" i="3" s="1"/>
  <c r="L20" i="3" l="1"/>
  <c r="M20" i="3"/>
  <c r="Q20" i="3" s="1"/>
  <c r="R20" i="3" l="1"/>
  <c r="E20" i="5"/>
  <c r="O20" i="3"/>
  <c r="P20" i="3"/>
  <c r="D20" i="5" s="1"/>
  <c r="C20" i="5" l="1"/>
  <c r="G20" i="5"/>
  <c r="H20" i="5"/>
  <c r="F20" i="5"/>
  <c r="N20" i="5" l="1"/>
  <c r="S20" i="5" s="1"/>
  <c r="K20" i="5"/>
  <c r="J20" i="5"/>
  <c r="M20" i="5"/>
  <c r="P20" i="5" s="1"/>
  <c r="Q20" i="5" s="1"/>
  <c r="R20" i="5" s="1"/>
  <c r="W20" i="5" l="1"/>
  <c r="D20" i="4" s="1"/>
  <c r="T20" i="5"/>
  <c r="U20" i="5" s="1"/>
  <c r="X20" i="5" l="1"/>
  <c r="Y20" i="5" s="1"/>
  <c r="J20" i="4" s="1"/>
  <c r="G20" i="4"/>
  <c r="F20" i="4"/>
  <c r="E20" i="4"/>
  <c r="L20" i="4" l="1"/>
  <c r="H20" i="4"/>
  <c r="M20" i="4" l="1"/>
  <c r="K20" i="4"/>
  <c r="N20" i="4" l="1"/>
  <c r="Q20" i="4" s="1"/>
  <c r="T20" i="4" s="1"/>
  <c r="W20" i="4" s="1"/>
  <c r="K21" i="2" s="1"/>
  <c r="L21" i="2" s="1"/>
  <c r="P20" i="4" l="1"/>
  <c r="S20" i="4" s="1"/>
  <c r="V20" i="4" s="1"/>
  <c r="I21" i="2" s="1"/>
  <c r="J21" i="2" s="1"/>
  <c r="O21" i="2" s="1"/>
  <c r="P21" i="2" s="1"/>
  <c r="G21" i="2" s="1"/>
  <c r="F21" i="2" s="1"/>
  <c r="N21" i="2" l="1"/>
  <c r="D21" i="2" s="1"/>
  <c r="D21" i="3" s="1"/>
  <c r="W21" i="1" l="1"/>
  <c r="E21" i="2"/>
  <c r="E21" i="3" s="1"/>
  <c r="H21" i="3" s="1"/>
  <c r="I21" i="3" s="1"/>
  <c r="K21" i="3" s="1"/>
  <c r="G21" i="3" l="1"/>
  <c r="L21" i="3" s="1"/>
  <c r="P21" i="3" s="1"/>
  <c r="D21" i="5" s="1"/>
  <c r="M21" i="3"/>
  <c r="Q21" i="3" s="1"/>
  <c r="R21" i="3" s="1"/>
  <c r="O21" i="3" l="1"/>
  <c r="E21" i="5"/>
  <c r="H21" i="5" s="1"/>
  <c r="C21" i="5"/>
  <c r="G21" i="5"/>
  <c r="F21" i="5" l="1"/>
  <c r="N21" i="5"/>
  <c r="K21" i="5"/>
  <c r="J21" i="5"/>
  <c r="M21" i="5"/>
  <c r="P21" i="5" s="1"/>
  <c r="S21" i="5" l="1"/>
  <c r="T21" i="5" s="1"/>
  <c r="Q21" i="5"/>
  <c r="R21" i="5" s="1"/>
  <c r="W21" i="5" l="1"/>
  <c r="D21" i="4" s="1"/>
  <c r="U21" i="5"/>
  <c r="X21" i="5" s="1"/>
  <c r="F21" i="4" l="1"/>
  <c r="G21" i="4"/>
  <c r="E21" i="4"/>
  <c r="Y21" i="5"/>
  <c r="J21" i="4" s="1"/>
  <c r="H21" i="4" l="1"/>
  <c r="M21" i="4"/>
  <c r="K21" i="4"/>
  <c r="L21" i="4"/>
  <c r="N21" i="4" l="1"/>
  <c r="Q21" i="4" s="1"/>
  <c r="T21" i="4" s="1"/>
  <c r="W21" i="4" s="1"/>
  <c r="K22" i="2" s="1"/>
  <c r="L22" i="2" s="1"/>
  <c r="P21" i="4" l="1"/>
  <c r="S21" i="4" s="1"/>
  <c r="V21" i="4" s="1"/>
  <c r="I22" i="2" s="1"/>
  <c r="J22" i="2" s="1"/>
  <c r="O22" i="2" s="1"/>
  <c r="P22" i="2" s="1"/>
  <c r="G22" i="2" s="1"/>
  <c r="F22" i="2" s="1"/>
  <c r="N22" i="2" l="1"/>
  <c r="D22" i="2" s="1"/>
  <c r="E22" i="2" l="1"/>
  <c r="E22" i="3" s="1"/>
  <c r="W22" i="1"/>
  <c r="D22" i="3"/>
  <c r="H22" i="3" l="1"/>
  <c r="I22" i="3" s="1"/>
  <c r="K22" i="3" s="1"/>
  <c r="G22" i="3"/>
  <c r="M22" i="3" l="1"/>
  <c r="Q22" i="3" s="1"/>
  <c r="L22" i="3"/>
  <c r="O22" i="3" l="1"/>
  <c r="P22" i="3"/>
  <c r="D22" i="5" s="1"/>
  <c r="E22" i="5"/>
  <c r="R22" i="3"/>
  <c r="F22" i="5" l="1"/>
  <c r="H22" i="5"/>
  <c r="C22" i="5"/>
  <c r="G22" i="5"/>
  <c r="K22" i="5" l="1"/>
  <c r="N22" i="5"/>
  <c r="S22" i="5" s="1"/>
  <c r="J22" i="5"/>
  <c r="M22" i="5"/>
  <c r="P22" i="5" s="1"/>
  <c r="Q22" i="5" s="1"/>
  <c r="R22" i="5" s="1"/>
  <c r="W22" i="5" l="1"/>
  <c r="D22" i="4" s="1"/>
  <c r="T22" i="5"/>
  <c r="U22" i="5" s="1"/>
  <c r="X22" i="5" l="1"/>
  <c r="E22" i="4"/>
  <c r="F22" i="4"/>
  <c r="G22" i="4"/>
  <c r="Y22" i="5" l="1"/>
  <c r="J22" i="4" s="1"/>
  <c r="H22" i="4"/>
  <c r="K22" i="4" l="1"/>
  <c r="M22" i="4"/>
  <c r="L22" i="4"/>
  <c r="N22" i="4" l="1"/>
  <c r="Q22" i="4" l="1"/>
  <c r="T22" i="4" s="1"/>
  <c r="W22" i="4" s="1"/>
  <c r="K23" i="2" s="1"/>
  <c r="L23" i="2" s="1"/>
  <c r="P22" i="4"/>
  <c r="S22" i="4" s="1"/>
  <c r="V22" i="4" s="1"/>
  <c r="I23" i="2" s="1"/>
  <c r="J23" i="2" s="1"/>
  <c r="N23" i="2" l="1"/>
  <c r="O23" i="2"/>
  <c r="P23" i="2" s="1"/>
  <c r="G23" i="2" s="1"/>
  <c r="F23" i="2" s="1"/>
  <c r="D23" i="2" l="1"/>
  <c r="W23" i="1" s="1"/>
  <c r="E23" i="2"/>
  <c r="E23" i="3" s="1"/>
  <c r="D23" i="3" l="1"/>
  <c r="G23" i="3" s="1"/>
  <c r="H23" i="3" l="1"/>
  <c r="I23" i="3" s="1"/>
  <c r="K23" i="3" s="1"/>
  <c r="L23" i="3" s="1"/>
  <c r="M23" i="3" l="1"/>
  <c r="Q23" i="3" s="1"/>
  <c r="E23" i="5" s="1"/>
  <c r="P23" i="3"/>
  <c r="D23" i="5" s="1"/>
  <c r="O23" i="3"/>
  <c r="R23" i="3" l="1"/>
  <c r="C23" i="5"/>
  <c r="G23" i="5"/>
  <c r="F23" i="5"/>
  <c r="H23" i="5"/>
  <c r="N23" i="5" l="1"/>
  <c r="S23" i="5" s="1"/>
  <c r="K23" i="5"/>
  <c r="M23" i="5"/>
  <c r="P23" i="5" s="1"/>
  <c r="Q23" i="5" s="1"/>
  <c r="R23" i="5" s="1"/>
  <c r="J23" i="5"/>
  <c r="W23" i="5" l="1"/>
  <c r="D23" i="4" s="1"/>
  <c r="T23" i="5"/>
  <c r="U23" i="5" s="1"/>
  <c r="X23" i="5" s="1"/>
  <c r="Y23" i="5" s="1"/>
  <c r="J23" i="4" s="1"/>
  <c r="K23" i="4" l="1"/>
  <c r="L23" i="4"/>
  <c r="M23" i="4"/>
  <c r="F23" i="4"/>
  <c r="E23" i="4"/>
  <c r="G23" i="4"/>
  <c r="N23" i="4" l="1"/>
  <c r="H23" i="4"/>
  <c r="P23" i="4" l="1"/>
  <c r="S23" i="4" s="1"/>
  <c r="V23" i="4" s="1"/>
  <c r="I24" i="2" s="1"/>
  <c r="J24" i="2" s="1"/>
  <c r="Q23" i="4"/>
  <c r="T23" i="4" s="1"/>
  <c r="W23" i="4" s="1"/>
  <c r="K24" i="2" s="1"/>
  <c r="L24" i="2" s="1"/>
  <c r="N24" i="2" l="1"/>
  <c r="O24" i="2"/>
  <c r="P24" i="2" s="1"/>
  <c r="G24" i="2" s="1"/>
  <c r="F24" i="2" s="1"/>
  <c r="D24" i="2" l="1"/>
  <c r="W24" i="1" s="1"/>
  <c r="E24" i="2"/>
  <c r="E24" i="3" s="1"/>
  <c r="D24" i="3" l="1"/>
  <c r="G24" i="3" s="1"/>
  <c r="H24" i="3" l="1"/>
  <c r="I24" i="3" s="1"/>
  <c r="K24" i="3" s="1"/>
  <c r="L24" i="3" s="1"/>
  <c r="M24" i="3" l="1"/>
  <c r="Q24" i="3" s="1"/>
  <c r="E24" i="5" s="1"/>
  <c r="O24" i="3"/>
  <c r="P24" i="3"/>
  <c r="D24" i="5" s="1"/>
  <c r="R24" i="3" l="1"/>
  <c r="F24" i="5"/>
  <c r="H24" i="5"/>
  <c r="C24" i="5"/>
  <c r="G24" i="5"/>
  <c r="J24" i="5" l="1"/>
  <c r="M24" i="5"/>
  <c r="P24" i="5" s="1"/>
  <c r="K24" i="5"/>
  <c r="N24" i="5"/>
  <c r="S24" i="5" s="1"/>
  <c r="T24" i="5" l="1"/>
  <c r="U24" i="5" s="1"/>
  <c r="Q24" i="5"/>
  <c r="R24" i="5" s="1"/>
  <c r="W24" i="5" l="1"/>
  <c r="D24" i="4" s="1"/>
  <c r="X24" i="5"/>
  <c r="Y24" i="5" s="1"/>
  <c r="J24" i="4" s="1"/>
  <c r="E24" i="4" l="1"/>
  <c r="F24" i="4"/>
  <c r="G24" i="4"/>
  <c r="K24" i="4"/>
  <c r="M24" i="4"/>
  <c r="L24" i="4"/>
  <c r="H24" i="4" l="1"/>
  <c r="N24" i="4"/>
  <c r="P24" i="4" l="1"/>
  <c r="S24" i="4" s="1"/>
  <c r="V24" i="4" s="1"/>
  <c r="I25" i="2" s="1"/>
  <c r="J25" i="2" s="1"/>
  <c r="Q24" i="4"/>
  <c r="T24" i="4" s="1"/>
  <c r="W24" i="4" s="1"/>
  <c r="K25" i="2" s="1"/>
  <c r="L25" i="2" s="1"/>
  <c r="O25" i="2" l="1"/>
  <c r="P25" i="2" s="1"/>
  <c r="G25" i="2" s="1"/>
  <c r="F25" i="2" s="1"/>
  <c r="N25" i="2"/>
  <c r="E25" i="2" l="1"/>
  <c r="E25" i="3" s="1"/>
  <c r="D25" i="2"/>
  <c r="W25" i="1" l="1"/>
  <c r="D25" i="3"/>
  <c r="H25" i="3" l="1"/>
  <c r="I25" i="3" s="1"/>
  <c r="K25" i="3" s="1"/>
  <c r="G25" i="3"/>
  <c r="M25" i="3" l="1"/>
  <c r="Q25" i="3" s="1"/>
  <c r="L25" i="3"/>
  <c r="O25" i="3" l="1"/>
  <c r="P25" i="3"/>
  <c r="D25" i="5" s="1"/>
  <c r="R25" i="3"/>
  <c r="E25" i="5"/>
  <c r="F25" i="5" l="1"/>
  <c r="H25" i="5"/>
  <c r="C25" i="5"/>
  <c r="G25" i="5"/>
  <c r="J25" i="5" l="1"/>
  <c r="M25" i="5"/>
  <c r="P25" i="5" s="1"/>
  <c r="K25" i="5"/>
  <c r="N25" i="5"/>
  <c r="S25" i="5" s="1"/>
  <c r="Q25" i="5" l="1"/>
  <c r="R25" i="5" s="1"/>
  <c r="T25" i="5"/>
  <c r="U25" i="5" s="1"/>
  <c r="W25" i="5" l="1"/>
  <c r="D25" i="4" s="1"/>
  <c r="F25" i="4" s="1"/>
  <c r="X25" i="5"/>
  <c r="Y25" i="5" s="1"/>
  <c r="J25" i="4" s="1"/>
  <c r="G25" i="4" l="1"/>
  <c r="E25" i="4"/>
  <c r="M25" i="4"/>
  <c r="K25" i="4"/>
  <c r="L25" i="4"/>
  <c r="H25" i="4" l="1"/>
  <c r="N25" i="4"/>
  <c r="P25" i="4" l="1"/>
  <c r="S25" i="4" s="1"/>
  <c r="V25" i="4" s="1"/>
  <c r="I26" i="2" s="1"/>
  <c r="J26" i="2" s="1"/>
  <c r="Q25" i="4"/>
  <c r="T25" i="4" s="1"/>
  <c r="W25" i="4" s="1"/>
  <c r="K26" i="2" s="1"/>
  <c r="L26" i="2" s="1"/>
  <c r="N26" i="2" l="1"/>
  <c r="O26" i="2"/>
  <c r="P26" i="2" s="1"/>
  <c r="G26" i="2" s="1"/>
  <c r="F26" i="2" s="1"/>
  <c r="E26" i="2" l="1"/>
  <c r="E26" i="3" s="1"/>
  <c r="D26" i="2"/>
  <c r="W26" i="1" l="1"/>
  <c r="D26" i="3"/>
  <c r="G26" i="3" l="1"/>
  <c r="H26" i="3"/>
  <c r="I26" i="3" s="1"/>
  <c r="K26" i="3" s="1"/>
  <c r="M26" i="3" l="1"/>
  <c r="Q26" i="3" s="1"/>
  <c r="L26" i="3"/>
  <c r="P26" i="3" l="1"/>
  <c r="D26" i="5" s="1"/>
  <c r="O26" i="3"/>
  <c r="E26" i="5"/>
  <c r="R26" i="3"/>
  <c r="H26" i="5" l="1"/>
  <c r="F26" i="5"/>
  <c r="C26" i="5"/>
  <c r="G26" i="5"/>
  <c r="J26" i="5" l="1"/>
  <c r="M26" i="5"/>
  <c r="P26" i="5" s="1"/>
  <c r="Q26" i="5" s="1"/>
  <c r="R26" i="5" s="1"/>
  <c r="N26" i="5"/>
  <c r="S26" i="5" s="1"/>
  <c r="K26" i="5"/>
  <c r="W26" i="5" l="1"/>
  <c r="D26" i="4" s="1"/>
  <c r="T26" i="5"/>
  <c r="U26" i="5" s="1"/>
  <c r="F26" i="4" l="1"/>
  <c r="G26" i="4"/>
  <c r="E26" i="4"/>
  <c r="X26" i="5"/>
  <c r="Y26" i="5" s="1"/>
  <c r="J26" i="4" s="1"/>
  <c r="H26" i="4" l="1"/>
  <c r="M26" i="4"/>
  <c r="L26" i="4"/>
  <c r="K26" i="4"/>
  <c r="N26" i="4" l="1"/>
  <c r="P26" i="4" l="1"/>
  <c r="S26" i="4" s="1"/>
  <c r="V26" i="4" s="1"/>
  <c r="I27" i="2" s="1"/>
  <c r="J27" i="2" s="1"/>
  <c r="Q26" i="4"/>
  <c r="T26" i="4" s="1"/>
  <c r="W26" i="4" s="1"/>
  <c r="K27" i="2" s="1"/>
  <c r="L27" i="2" s="1"/>
  <c r="O27" i="2" l="1"/>
  <c r="P27" i="2" s="1"/>
  <c r="G27" i="2" s="1"/>
  <c r="F27" i="2" s="1"/>
  <c r="N27" i="2"/>
  <c r="E27" i="2" l="1"/>
  <c r="E27" i="3" s="1"/>
  <c r="D27" i="2"/>
  <c r="D27" i="3" l="1"/>
  <c r="W27" i="1"/>
  <c r="H27" i="3" l="1"/>
  <c r="I27" i="3" s="1"/>
  <c r="K27" i="3" s="1"/>
  <c r="G27" i="3"/>
  <c r="M27" i="3" l="1"/>
  <c r="Q27" i="3" s="1"/>
  <c r="L27" i="3"/>
  <c r="P27" i="3" l="1"/>
  <c r="D27" i="5" s="1"/>
  <c r="O27" i="3"/>
  <c r="R27" i="3"/>
  <c r="E27" i="5"/>
  <c r="F27" i="5" l="1"/>
  <c r="H27" i="5"/>
  <c r="C27" i="5"/>
  <c r="G27" i="5"/>
  <c r="K27" i="5" l="1"/>
  <c r="N27" i="5"/>
  <c r="S27" i="5" s="1"/>
  <c r="J27" i="5"/>
  <c r="M27" i="5"/>
  <c r="P27" i="5" s="1"/>
  <c r="T27" i="5" l="1"/>
  <c r="U27" i="5" s="1"/>
  <c r="X27" i="5" s="1"/>
  <c r="Y27" i="5" s="1"/>
  <c r="J27" i="4" s="1"/>
  <c r="Q27" i="5"/>
  <c r="R27" i="5" s="1"/>
  <c r="W27" i="5" l="1"/>
  <c r="D27" i="4" s="1"/>
  <c r="M27" i="4"/>
  <c r="L27" i="4"/>
  <c r="K27" i="4"/>
  <c r="E27" i="4" l="1"/>
  <c r="G27" i="4"/>
  <c r="F27" i="4"/>
  <c r="N27" i="4"/>
  <c r="H27" i="4" l="1"/>
  <c r="Q27" i="4" s="1"/>
  <c r="T27" i="4" s="1"/>
  <c r="W27" i="4" s="1"/>
  <c r="K28" i="2" s="1"/>
  <c r="L28" i="2" s="1"/>
  <c r="P27" i="4" l="1"/>
  <c r="S27" i="4" s="1"/>
  <c r="V27" i="4" s="1"/>
  <c r="I28" i="2" s="1"/>
  <c r="J28" i="2" s="1"/>
  <c r="O28" i="2" s="1"/>
  <c r="P28" i="2" s="1"/>
  <c r="G28" i="2" s="1"/>
  <c r="F28" i="2" s="1"/>
  <c r="N28" i="2" l="1"/>
  <c r="E28" i="2" s="1"/>
  <c r="E28" i="3" s="1"/>
  <c r="D28" i="2" l="1"/>
  <c r="D28" i="3" s="1"/>
  <c r="H28" i="3" s="1"/>
  <c r="I28" i="3" s="1"/>
  <c r="K28" i="3" s="1"/>
  <c r="W28" i="1" l="1"/>
  <c r="G28" i="3"/>
  <c r="L28" i="3" s="1"/>
  <c r="P28" i="3" s="1"/>
  <c r="D28" i="5" s="1"/>
  <c r="M28" i="3"/>
  <c r="Q28" i="3" s="1"/>
  <c r="E28" i="5" s="1"/>
  <c r="O28" i="3" l="1"/>
  <c r="R28" i="3"/>
  <c r="F28" i="5"/>
  <c r="H28" i="5"/>
  <c r="G28" i="5"/>
  <c r="C28" i="5"/>
  <c r="N28" i="5" l="1"/>
  <c r="S28" i="5" s="1"/>
  <c r="K28" i="5"/>
  <c r="J28" i="5"/>
  <c r="M28" i="5"/>
  <c r="P28" i="5" s="1"/>
  <c r="Q28" i="5" l="1"/>
  <c r="R28" i="5" s="1"/>
  <c r="T28" i="5"/>
  <c r="U28" i="5" s="1"/>
  <c r="X28" i="5" s="1"/>
  <c r="Y28" i="5" s="1"/>
  <c r="J28" i="4" s="1"/>
  <c r="W28" i="5" l="1"/>
  <c r="D28" i="4" s="1"/>
  <c r="K28" i="4"/>
  <c r="L28" i="4"/>
  <c r="M28" i="4"/>
  <c r="G28" i="4" l="1"/>
  <c r="E28" i="4"/>
  <c r="F28" i="4"/>
  <c r="N28" i="4"/>
  <c r="H28" i="4" l="1"/>
  <c r="P28" i="4" s="1"/>
  <c r="S28" i="4" s="1"/>
  <c r="V28" i="4" s="1"/>
  <c r="I29" i="2" s="1"/>
  <c r="J29" i="2" s="1"/>
  <c r="Q28" i="4" l="1"/>
  <c r="T28" i="4" s="1"/>
  <c r="W28" i="4" s="1"/>
  <c r="K29" i="2" s="1"/>
  <c r="L29" i="2" s="1"/>
  <c r="O29" i="2" s="1"/>
  <c r="P29" i="2" s="1"/>
  <c r="G29" i="2" s="1"/>
  <c r="F29" i="2" s="1"/>
  <c r="N29" i="2" l="1"/>
  <c r="D29" i="2" s="1"/>
  <c r="D29" i="3" s="1"/>
  <c r="E29" i="2" l="1"/>
  <c r="E29" i="3" s="1"/>
  <c r="G29" i="3" s="1"/>
  <c r="W29" i="1"/>
  <c r="H29" i="3" l="1"/>
  <c r="I29" i="3" s="1"/>
  <c r="K29" i="3" s="1"/>
  <c r="L29" i="3" s="1"/>
  <c r="O29" i="3" s="1"/>
  <c r="M29" i="3" l="1"/>
  <c r="Q29" i="3" s="1"/>
  <c r="R29" i="3" s="1"/>
  <c r="P29" i="3"/>
  <c r="D29" i="5" s="1"/>
  <c r="C29" i="5" s="1"/>
  <c r="G29" i="5" l="1"/>
  <c r="M29" i="5" s="1"/>
  <c r="P29" i="5" s="1"/>
  <c r="Q29" i="5" s="1"/>
  <c r="R29" i="5" s="1"/>
  <c r="E29" i="5"/>
  <c r="H29" i="5" s="1"/>
  <c r="N29" i="5" s="1"/>
  <c r="J29" i="5" l="1"/>
  <c r="F29" i="5"/>
  <c r="S29" i="5" s="1"/>
  <c r="T29" i="5" s="1"/>
  <c r="U29" i="5" s="1"/>
  <c r="K29" i="5"/>
  <c r="W29" i="5"/>
  <c r="D29" i="4" s="1"/>
  <c r="E29" i="4" s="1"/>
  <c r="X29" i="5" l="1"/>
  <c r="Y29" i="5" s="1"/>
  <c r="J29" i="4" s="1"/>
  <c r="G29" i="4"/>
  <c r="F29" i="4"/>
  <c r="H29" i="4" l="1"/>
  <c r="M29" i="4"/>
  <c r="L29" i="4"/>
  <c r="K29" i="4"/>
  <c r="N29" i="4" l="1"/>
  <c r="Q29" i="4" s="1"/>
  <c r="T29" i="4" s="1"/>
  <c r="W29" i="4" s="1"/>
  <c r="K30" i="2" s="1"/>
  <c r="L30" i="2" s="1"/>
  <c r="P29" i="4" l="1"/>
  <c r="S29" i="4" s="1"/>
  <c r="V29" i="4" s="1"/>
  <c r="I30" i="2" s="1"/>
  <c r="J30" i="2" s="1"/>
  <c r="O30" i="2" s="1"/>
  <c r="P30" i="2" s="1"/>
  <c r="G30" i="2" s="1"/>
  <c r="F30" i="2" s="1"/>
  <c r="N30" i="2" l="1"/>
  <c r="D30" i="2" s="1"/>
  <c r="D30" i="3" l="1"/>
  <c r="W30" i="1"/>
  <c r="E30" i="2"/>
  <c r="E30" i="3" s="1"/>
  <c r="H30" i="3" l="1"/>
  <c r="I30" i="3" s="1"/>
  <c r="K30" i="3" s="1"/>
  <c r="M30" i="3" s="1"/>
  <c r="Q30" i="3" s="1"/>
  <c r="G30" i="3"/>
  <c r="L30" i="3" l="1"/>
  <c r="O30" i="3" s="1"/>
  <c r="E30" i="5"/>
  <c r="R30" i="3"/>
  <c r="P30" i="3" l="1"/>
  <c r="D30" i="5" s="1"/>
  <c r="G30" i="5" s="1"/>
  <c r="H30" i="5"/>
  <c r="F30" i="5"/>
  <c r="C30" i="5" l="1"/>
  <c r="J30" i="5"/>
  <c r="M30" i="5"/>
  <c r="K30" i="5"/>
  <c r="N30" i="5"/>
  <c r="S30" i="5" s="1"/>
  <c r="P30" i="5" l="1"/>
  <c r="Q30" i="5" s="1"/>
  <c r="R30" i="5" s="1"/>
  <c r="T30" i="5"/>
  <c r="U30" i="5" s="1"/>
  <c r="W30" i="5" l="1"/>
  <c r="D30" i="4" s="1"/>
  <c r="X30" i="5"/>
  <c r="Y30" i="5" s="1"/>
  <c r="J30" i="4" s="1"/>
  <c r="L30" i="4" l="1"/>
  <c r="F30" i="4"/>
  <c r="E30" i="4"/>
  <c r="G30" i="4"/>
  <c r="M30" i="4"/>
  <c r="K30" i="4"/>
  <c r="H30" i="4" l="1"/>
  <c r="N30" i="4"/>
  <c r="Q30" i="4" l="1"/>
  <c r="T30" i="4" s="1"/>
  <c r="W30" i="4" s="1"/>
  <c r="K31" i="2" s="1"/>
  <c r="L31" i="2" s="1"/>
  <c r="P30" i="4"/>
  <c r="S30" i="4" s="1"/>
  <c r="V30" i="4" s="1"/>
  <c r="I31" i="2" s="1"/>
  <c r="J31" i="2" s="1"/>
  <c r="N31" i="2" l="1"/>
  <c r="O31" i="2"/>
  <c r="P31" i="2" s="1"/>
  <c r="G31" i="2" s="1"/>
  <c r="F31" i="2" s="1"/>
  <c r="D31" i="2" l="1"/>
  <c r="W31" i="1" s="1"/>
  <c r="E31" i="2"/>
  <c r="E31" i="3" s="1"/>
  <c r="D31" i="3" l="1"/>
  <c r="H31" i="3" s="1"/>
  <c r="I31" i="3" s="1"/>
  <c r="K31" i="3" s="1"/>
  <c r="M31" i="3" s="1"/>
  <c r="Q31" i="3" s="1"/>
  <c r="G31" i="3" l="1"/>
  <c r="L31" i="3" s="1"/>
  <c r="O31" i="3" s="1"/>
  <c r="E31" i="5"/>
  <c r="R31" i="3"/>
  <c r="P31" i="3" l="1"/>
  <c r="D31" i="5" s="1"/>
  <c r="C31" i="5" s="1"/>
  <c r="H31" i="5"/>
  <c r="F31" i="5"/>
  <c r="G31" i="5" l="1"/>
  <c r="J31" i="5" s="1"/>
  <c r="K31" i="5"/>
  <c r="N31" i="5"/>
  <c r="S31" i="5" s="1"/>
  <c r="T31" i="5" l="1"/>
  <c r="U31" i="5" s="1"/>
  <c r="M31" i="5"/>
  <c r="P31" i="5" s="1"/>
  <c r="X31" i="5" l="1"/>
  <c r="Y31" i="5" s="1"/>
  <c r="J31" i="4" s="1"/>
  <c r="Q31" i="5"/>
  <c r="R31" i="5" s="1"/>
  <c r="W31" i="5" l="1"/>
  <c r="D31" i="4" s="1"/>
  <c r="K31" i="4"/>
  <c r="L31" i="4"/>
  <c r="M31" i="4"/>
  <c r="E31" i="4" l="1"/>
  <c r="G31" i="4"/>
  <c r="F31" i="4"/>
  <c r="N31" i="4"/>
  <c r="H31" i="4" l="1"/>
  <c r="P31" i="4" s="1"/>
  <c r="S31" i="4" s="1"/>
  <c r="V31" i="4" s="1"/>
  <c r="Q31" i="4" l="1"/>
  <c r="T31" i="4" s="1"/>
  <c r="W31" i="4" s="1"/>
  <c r="K32" i="2" s="1"/>
  <c r="L32" i="2" s="1"/>
  <c r="I32" i="2"/>
  <c r="J32" i="2" s="1"/>
  <c r="N32" i="2" l="1"/>
  <c r="O32" i="2"/>
  <c r="P32" i="2" s="1"/>
  <c r="G32" i="2" s="1"/>
  <c r="F32" i="2" s="1"/>
  <c r="D32" i="2" l="1"/>
  <c r="D32" i="3" s="1"/>
  <c r="E32" i="2"/>
  <c r="W32" i="1" l="1"/>
  <c r="E32" i="3"/>
  <c r="G32" i="3" s="1"/>
  <c r="H32" i="3" l="1"/>
  <c r="I32" i="3" s="1"/>
  <c r="K32" i="3" s="1"/>
  <c r="L32" i="3" s="1"/>
  <c r="M32" i="3" l="1"/>
  <c r="Q32" i="3" s="1"/>
  <c r="E32" i="5" s="1"/>
  <c r="O32" i="3"/>
  <c r="P32" i="3"/>
  <c r="D32" i="5" s="1"/>
  <c r="C32" i="5" s="1"/>
  <c r="H32" i="5" l="1"/>
  <c r="F32" i="5"/>
  <c r="G32" i="5"/>
  <c r="R32" i="3"/>
  <c r="K32" i="5" l="1"/>
  <c r="J32" i="5"/>
  <c r="N32" i="5"/>
  <c r="S32" i="5" s="1"/>
  <c r="M32" i="5"/>
  <c r="T32" i="5" l="1"/>
  <c r="U32" i="5" s="1"/>
  <c r="P32" i="5"/>
  <c r="X32" i="5" l="1"/>
  <c r="Y32" i="5" s="1"/>
  <c r="J32" i="4" s="1"/>
  <c r="Q32" i="5"/>
  <c r="R32" i="5" s="1"/>
  <c r="W32" i="5" l="1"/>
  <c r="D32" i="4" s="1"/>
  <c r="E32" i="4" s="1"/>
  <c r="L32" i="4"/>
  <c r="K32" i="4"/>
  <c r="M32" i="4"/>
  <c r="F32" i="4" l="1"/>
  <c r="G32" i="4"/>
  <c r="N32" i="4"/>
  <c r="H32" i="4" l="1"/>
  <c r="Q32" i="4" s="1"/>
  <c r="T32" i="4" s="1"/>
  <c r="W32" i="4" s="1"/>
  <c r="K33" i="2" s="1"/>
  <c r="L33" i="2" s="1"/>
  <c r="P32" i="4" l="1"/>
  <c r="S32" i="4" s="1"/>
  <c r="V32" i="4" s="1"/>
  <c r="I33" i="2" s="1"/>
  <c r="J33" i="2" s="1"/>
  <c r="O33" i="2" s="1"/>
  <c r="P33" i="2" s="1"/>
  <c r="G33" i="2" s="1"/>
  <c r="F33" i="2" s="1"/>
  <c r="N33" i="2" l="1"/>
  <c r="D33" i="2" s="1"/>
  <c r="D33" i="3" l="1"/>
  <c r="W33" i="1"/>
  <c r="E33" i="2"/>
  <c r="E33" i="3" s="1"/>
  <c r="H33" i="3" l="1"/>
  <c r="I33" i="3" s="1"/>
  <c r="K33" i="3" s="1"/>
  <c r="M33" i="3" s="1"/>
  <c r="Q33" i="3" s="1"/>
  <c r="G33" i="3"/>
  <c r="L33" i="3" l="1"/>
  <c r="O33" i="3" s="1"/>
  <c r="R33" i="3"/>
  <c r="E33" i="5"/>
  <c r="P33" i="3" l="1"/>
  <c r="D33" i="5" s="1"/>
  <c r="C33" i="5" s="1"/>
  <c r="H33" i="5"/>
  <c r="F33" i="5"/>
  <c r="G33" i="5" l="1"/>
  <c r="J33" i="5" s="1"/>
  <c r="K33" i="5"/>
  <c r="N33" i="5"/>
  <c r="S33" i="5" s="1"/>
  <c r="T33" i="5" l="1"/>
  <c r="M33" i="5"/>
  <c r="P33" i="5" s="1"/>
  <c r="Q33" i="5" l="1"/>
  <c r="R33" i="5" s="1"/>
  <c r="U33" i="5"/>
  <c r="W33" i="5" l="1"/>
  <c r="D33" i="4" s="1"/>
  <c r="F33" i="4" s="1"/>
  <c r="X33" i="5"/>
  <c r="Y33" i="5" s="1"/>
  <c r="J33" i="4" s="1"/>
  <c r="G33" i="4" l="1"/>
  <c r="E33" i="4"/>
  <c r="M33" i="4" l="1"/>
  <c r="L33" i="4"/>
  <c r="K33" i="4"/>
  <c r="H33" i="4"/>
  <c r="N33" i="4" l="1"/>
  <c r="Q33" i="4" s="1"/>
  <c r="T33" i="4" s="1"/>
  <c r="W33" i="4" s="1"/>
  <c r="K34" i="2" s="1"/>
  <c r="L34" i="2" s="1"/>
  <c r="P33" i="4" l="1"/>
  <c r="S33" i="4" s="1"/>
  <c r="V33" i="4" s="1"/>
  <c r="I34" i="2" s="1"/>
  <c r="J34" i="2" s="1"/>
  <c r="N34" i="2" s="1"/>
  <c r="O34" i="2" l="1"/>
  <c r="P34" i="2" s="1"/>
  <c r="G34" i="2" s="1"/>
  <c r="F34" i="2" s="1"/>
  <c r="D34" i="2" s="1"/>
  <c r="D34" i="3" s="1"/>
  <c r="E34" i="2" l="1"/>
  <c r="E34" i="3" s="1"/>
  <c r="H34" i="3" s="1"/>
  <c r="I34" i="3" s="1"/>
  <c r="K34" i="3" s="1"/>
  <c r="M34" i="3" s="1"/>
  <c r="Q34" i="3" s="1"/>
  <c r="W34" i="1"/>
  <c r="G34" i="3" l="1"/>
  <c r="L34" i="3" s="1"/>
  <c r="O34" i="3" s="1"/>
  <c r="E34" i="5"/>
  <c r="R34" i="3"/>
  <c r="P34" i="3" l="1"/>
  <c r="D34" i="5" s="1"/>
  <c r="C34" i="5" s="1"/>
  <c r="H34" i="5"/>
  <c r="F34" i="5"/>
  <c r="G34" i="5" l="1"/>
  <c r="J34" i="5" s="1"/>
  <c r="K34" i="5"/>
  <c r="N34" i="5"/>
  <c r="S34" i="5" s="1"/>
  <c r="T34" i="5" l="1"/>
  <c r="U34" i="5" s="1"/>
  <c r="M34" i="5"/>
  <c r="P34" i="5" s="1"/>
  <c r="X34" i="5" l="1"/>
  <c r="Y34" i="5" s="1"/>
  <c r="J34" i="4" s="1"/>
  <c r="Q34" i="5"/>
  <c r="R34" i="5" s="1"/>
  <c r="W34" i="5" l="1"/>
  <c r="D34" i="4" s="1"/>
  <c r="G34" i="4" s="1"/>
  <c r="L34" i="4" l="1"/>
  <c r="E34" i="4"/>
  <c r="F34" i="4"/>
  <c r="H34" i="4" l="1"/>
  <c r="M34" i="4"/>
  <c r="K34" i="4"/>
  <c r="N34" i="4" l="1"/>
  <c r="Q34" i="4" s="1"/>
  <c r="T34" i="4" s="1"/>
  <c r="W34" i="4" s="1"/>
  <c r="K35" i="2" s="1"/>
  <c r="L35" i="2" s="1"/>
  <c r="P34" i="4" l="1"/>
  <c r="S34" i="4" s="1"/>
  <c r="V34" i="4" s="1"/>
  <c r="I35" i="2" s="1"/>
  <c r="J35" i="2" s="1"/>
  <c r="O35" i="2" s="1"/>
  <c r="P35" i="2" s="1"/>
  <c r="G35" i="2" s="1"/>
  <c r="F35" i="2" s="1"/>
  <c r="N35" i="2" l="1"/>
  <c r="E35" i="2" s="1"/>
  <c r="E35" i="3" s="1"/>
  <c r="D35" i="2" l="1"/>
  <c r="W35" i="1" l="1"/>
  <c r="D35" i="3"/>
  <c r="G35" i="3" l="1"/>
  <c r="H35" i="3"/>
  <c r="I35" i="3" s="1"/>
  <c r="K35" i="3" s="1"/>
  <c r="L35" i="3" l="1"/>
  <c r="M35" i="3"/>
  <c r="Q35" i="3" s="1"/>
  <c r="R35" i="3" l="1"/>
  <c r="E35" i="5"/>
  <c r="P35" i="3"/>
  <c r="D35" i="5" s="1"/>
  <c r="O35" i="3"/>
  <c r="H35" i="5" l="1"/>
  <c r="F35" i="5"/>
  <c r="C35" i="5"/>
  <c r="G35" i="5"/>
  <c r="J35" i="5" l="1"/>
  <c r="M35" i="5"/>
  <c r="P35" i="5" s="1"/>
  <c r="Q35" i="5" s="1"/>
  <c r="R35" i="5" s="1"/>
  <c r="K35" i="5"/>
  <c r="N35" i="5"/>
  <c r="S35" i="5" s="1"/>
  <c r="W35" i="5" l="1"/>
  <c r="D35" i="4" s="1"/>
  <c r="G35" i="4" s="1"/>
  <c r="T35" i="5"/>
  <c r="U35" i="5" s="1"/>
  <c r="X35" i="5" l="1"/>
  <c r="Y35" i="5" s="1"/>
  <c r="J35" i="4" s="1"/>
  <c r="E35" i="4"/>
  <c r="F35" i="4"/>
  <c r="H35" i="4" l="1"/>
  <c r="K35" i="4" l="1"/>
  <c r="L35" i="4"/>
  <c r="M35" i="4"/>
  <c r="N35" i="4" l="1"/>
  <c r="P35" i="4" s="1"/>
  <c r="S35" i="4" s="1"/>
  <c r="V35" i="4" s="1"/>
  <c r="I36" i="2" s="1"/>
  <c r="J36" i="2" s="1"/>
  <c r="Q35" i="4" l="1"/>
  <c r="T35" i="4" s="1"/>
  <c r="W35" i="4" s="1"/>
  <c r="K36" i="2" s="1"/>
  <c r="L36" i="2" s="1"/>
  <c r="O36" i="2" s="1"/>
  <c r="P36" i="2" s="1"/>
  <c r="G36" i="2" s="1"/>
  <c r="F36" i="2" s="1"/>
  <c r="N36" i="2" l="1"/>
  <c r="D36" i="2" s="1"/>
  <c r="E36" i="2" l="1"/>
  <c r="E36" i="3" s="1"/>
  <c r="D36" i="3"/>
  <c r="W36" i="1"/>
  <c r="G36" i="3" l="1"/>
  <c r="H36" i="3"/>
  <c r="I36" i="3" s="1"/>
  <c r="K36" i="3" s="1"/>
  <c r="M36" i="3" l="1"/>
  <c r="Q36" i="3" s="1"/>
  <c r="L36" i="3"/>
  <c r="O36" i="3" l="1"/>
  <c r="P36" i="3"/>
  <c r="D36" i="5" s="1"/>
  <c r="R36" i="3"/>
  <c r="E36" i="5"/>
  <c r="C36" i="5" l="1"/>
  <c r="G36" i="5"/>
  <c r="F36" i="5"/>
  <c r="H36" i="5"/>
  <c r="K36" i="5" l="1"/>
  <c r="N36" i="5"/>
  <c r="S36" i="5" s="1"/>
  <c r="J36" i="5"/>
  <c r="M36" i="5"/>
  <c r="P36" i="5" s="1"/>
  <c r="Q36" i="5" s="1"/>
  <c r="R36" i="5" s="1"/>
  <c r="W36" i="5" l="1"/>
  <c r="D36" i="4" s="1"/>
  <c r="E36" i="4" s="1"/>
  <c r="T36" i="5"/>
  <c r="U36" i="5" s="1"/>
  <c r="X36" i="5" l="1"/>
  <c r="Y36" i="5" s="1"/>
  <c r="J36" i="4" s="1"/>
  <c r="F36" i="4"/>
  <c r="G36" i="4"/>
  <c r="H36" i="4" l="1"/>
  <c r="K36" i="4" l="1"/>
  <c r="M36" i="4"/>
  <c r="L36" i="4"/>
  <c r="N36" i="4" l="1"/>
  <c r="Q36" i="4" l="1"/>
  <c r="T36" i="4" s="1"/>
  <c r="W36" i="4" s="1"/>
  <c r="K37" i="2" s="1"/>
  <c r="L37" i="2" s="1"/>
  <c r="P36" i="4"/>
  <c r="S36" i="4" s="1"/>
  <c r="V36" i="4" s="1"/>
  <c r="I37" i="2" s="1"/>
  <c r="J37" i="2" s="1"/>
  <c r="N37" i="2" l="1"/>
  <c r="O37" i="2"/>
  <c r="P37" i="2" s="1"/>
  <c r="G37" i="2" s="1"/>
  <c r="F37" i="2" s="1"/>
  <c r="D37" i="2" l="1"/>
  <c r="W37" i="1" s="1"/>
  <c r="E37" i="2"/>
  <c r="E37" i="3" s="1"/>
  <c r="D37" i="3" l="1"/>
  <c r="H37" i="3" s="1"/>
  <c r="I37" i="3" s="1"/>
  <c r="K37" i="3" s="1"/>
  <c r="M37" i="3" s="1"/>
  <c r="Q37" i="3" s="1"/>
  <c r="E37" i="5" s="1"/>
  <c r="G37" i="3" l="1"/>
  <c r="L37" i="3" s="1"/>
  <c r="O37" i="3" s="1"/>
  <c r="F37" i="5"/>
  <c r="H37" i="5"/>
  <c r="N37" i="5" s="1"/>
  <c r="R37" i="3"/>
  <c r="S37" i="5" l="1"/>
  <c r="T37" i="5" s="1"/>
  <c r="P37" i="3"/>
  <c r="D37" i="5" s="1"/>
  <c r="C37" i="5" s="1"/>
  <c r="K37" i="5"/>
  <c r="U37" i="5" l="1"/>
  <c r="X37" i="5" s="1"/>
  <c r="Y37" i="5" s="1"/>
  <c r="J37" i="4" s="1"/>
  <c r="G37" i="5"/>
  <c r="J37" i="5" s="1"/>
  <c r="M37" i="5" l="1"/>
  <c r="P37" i="5" s="1"/>
  <c r="Q37" i="5" s="1"/>
  <c r="R37" i="5" s="1"/>
  <c r="W37" i="5" l="1"/>
  <c r="D37" i="4" s="1"/>
  <c r="L37" i="4"/>
  <c r="K37" i="4"/>
  <c r="M37" i="4"/>
  <c r="E37" i="4" l="1"/>
  <c r="G37" i="4"/>
  <c r="F37" i="4"/>
  <c r="N37" i="4"/>
  <c r="H37" i="4" l="1"/>
  <c r="Q37" i="4" s="1"/>
  <c r="T37" i="4" s="1"/>
  <c r="W37" i="4" s="1"/>
  <c r="K38" i="2" s="1"/>
  <c r="L38" i="2" s="1"/>
  <c r="P37" i="4" l="1"/>
  <c r="S37" i="4" s="1"/>
  <c r="V37" i="4" s="1"/>
  <c r="I38" i="2" s="1"/>
  <c r="J38" i="2" s="1"/>
  <c r="N38" i="2" s="1"/>
  <c r="O38" i="2" l="1"/>
  <c r="P38" i="2" s="1"/>
  <c r="G38" i="2" s="1"/>
  <c r="F38" i="2" s="1"/>
  <c r="D38" i="2" s="1"/>
  <c r="W38" i="1" s="1"/>
  <c r="E38" i="2" l="1"/>
  <c r="E38" i="3" s="1"/>
  <c r="D38" i="3"/>
  <c r="H38" i="3" l="1"/>
  <c r="I38" i="3" s="1"/>
  <c r="K38" i="3" s="1"/>
  <c r="M38" i="3" s="1"/>
  <c r="Q38" i="3" s="1"/>
  <c r="R38" i="3" s="1"/>
  <c r="G38" i="3"/>
  <c r="L38" i="3" l="1"/>
  <c r="O38" i="3" s="1"/>
  <c r="E38" i="5"/>
  <c r="H38" i="5" s="1"/>
  <c r="K38" i="5" s="1"/>
  <c r="P38" i="3" l="1"/>
  <c r="D38" i="5" s="1"/>
  <c r="C38" i="5" s="1"/>
  <c r="F38" i="5"/>
  <c r="N38" i="5"/>
  <c r="S38" i="5" l="1"/>
  <c r="T38" i="5" s="1"/>
  <c r="U38" i="5" s="1"/>
  <c r="G38" i="5"/>
  <c r="M38" i="5" s="1"/>
  <c r="P38" i="5" s="1"/>
  <c r="Q38" i="5" s="1"/>
  <c r="J38" i="5" l="1"/>
  <c r="R38" i="5"/>
  <c r="W38" i="5" s="1"/>
  <c r="D38" i="4" s="1"/>
  <c r="X38" i="5"/>
  <c r="Y38" i="5" s="1"/>
  <c r="J38" i="4" s="1"/>
  <c r="E38" i="4" l="1"/>
  <c r="G38" i="4"/>
  <c r="F38" i="4"/>
  <c r="L38" i="4"/>
  <c r="H38" i="4" l="1"/>
  <c r="K38" i="4"/>
  <c r="M38" i="4"/>
  <c r="N38" i="4" l="1"/>
  <c r="P38" i="4" s="1"/>
  <c r="S38" i="4" s="1"/>
  <c r="V38" i="4" s="1"/>
  <c r="I39" i="2" s="1"/>
  <c r="J39" i="2" s="1"/>
  <c r="Q38" i="4" l="1"/>
  <c r="T38" i="4" s="1"/>
  <c r="W38" i="4" s="1"/>
  <c r="K39" i="2" s="1"/>
  <c r="L39" i="2" s="1"/>
  <c r="O39" i="2" s="1"/>
  <c r="P39" i="2" s="1"/>
  <c r="G39" i="2" s="1"/>
  <c r="F39" i="2" s="1"/>
  <c r="N39" i="2" l="1"/>
  <c r="D39" i="2" s="1"/>
  <c r="D39" i="3" l="1"/>
  <c r="W39" i="1"/>
  <c r="E39" i="2"/>
  <c r="E39" i="3" s="1"/>
  <c r="H39" i="3" l="1"/>
  <c r="I39" i="3" s="1"/>
  <c r="K39" i="3" s="1"/>
  <c r="M39" i="3" s="1"/>
  <c r="Q39" i="3" s="1"/>
  <c r="G39" i="3"/>
  <c r="L39" i="3" l="1"/>
  <c r="O39" i="3" s="1"/>
  <c r="E39" i="5"/>
  <c r="R39" i="3"/>
  <c r="P39" i="3" l="1"/>
  <c r="D39" i="5" s="1"/>
  <c r="C39" i="5" s="1"/>
  <c r="H39" i="5"/>
  <c r="F39" i="5"/>
  <c r="G39" i="5" l="1"/>
  <c r="J39" i="5" s="1"/>
  <c r="K39" i="5"/>
  <c r="N39" i="5"/>
  <c r="S39" i="5" s="1"/>
  <c r="M39" i="5" l="1"/>
  <c r="P39" i="5" s="1"/>
  <c r="T39" i="5"/>
  <c r="U39" i="5" s="1"/>
  <c r="X39" i="5" l="1"/>
  <c r="Y39" i="5" s="1"/>
  <c r="J39" i="4" s="1"/>
  <c r="Q39" i="5"/>
  <c r="R39" i="5" s="1"/>
  <c r="W39" i="5" l="1"/>
  <c r="D39" i="4" s="1"/>
  <c r="M39" i="4"/>
  <c r="K39" i="4"/>
  <c r="L39" i="4"/>
  <c r="F39" i="4" l="1"/>
  <c r="E39" i="4"/>
  <c r="G39" i="4"/>
  <c r="N39" i="4"/>
  <c r="H39" i="4" l="1"/>
  <c r="Q39" i="4" s="1"/>
  <c r="T39" i="4" s="1"/>
  <c r="W39" i="4" s="1"/>
  <c r="K40" i="2" s="1"/>
  <c r="L40" i="2" s="1"/>
  <c r="P39" i="4" l="1"/>
  <c r="S39" i="4" s="1"/>
  <c r="V39" i="4" s="1"/>
  <c r="I40" i="2" s="1"/>
  <c r="J40" i="2" s="1"/>
  <c r="O40" i="2" s="1"/>
  <c r="P40" i="2" s="1"/>
  <c r="G40" i="2" s="1"/>
  <c r="F40" i="2" s="1"/>
  <c r="N40" i="2" l="1"/>
  <c r="D40" i="2" s="1"/>
  <c r="E40" i="2" l="1"/>
  <c r="E40" i="3" s="1"/>
  <c r="W40" i="1"/>
  <c r="D40" i="3"/>
  <c r="G40" i="3" l="1"/>
  <c r="H40" i="3"/>
  <c r="I40" i="3" s="1"/>
  <c r="K40" i="3" s="1"/>
  <c r="L40" i="3" l="1"/>
  <c r="M40" i="3"/>
  <c r="Q40" i="3" s="1"/>
  <c r="R40" i="3" l="1"/>
  <c r="E40" i="5"/>
  <c r="O40" i="3"/>
  <c r="P40" i="3"/>
  <c r="D40" i="5" s="1"/>
  <c r="C40" i="5" s="1"/>
  <c r="H40" i="5" l="1"/>
  <c r="F40" i="5"/>
  <c r="G40" i="5"/>
  <c r="K40" i="5" l="1"/>
  <c r="J40" i="5"/>
  <c r="N40" i="5"/>
  <c r="S40" i="5" s="1"/>
  <c r="M40" i="5"/>
  <c r="T40" i="5" l="1"/>
  <c r="U40" i="5" s="1"/>
  <c r="P40" i="5"/>
  <c r="X40" i="5" l="1"/>
  <c r="Y40" i="5" s="1"/>
  <c r="J40" i="4" s="1"/>
  <c r="Q40" i="5"/>
  <c r="R40" i="5" s="1"/>
  <c r="W40" i="5" l="1"/>
  <c r="D40" i="4" s="1"/>
  <c r="E40" i="4" s="1"/>
  <c r="L40" i="4"/>
  <c r="M40" i="4"/>
  <c r="K40" i="4"/>
  <c r="F40" i="4" l="1"/>
  <c r="G40" i="4"/>
  <c r="N40" i="4"/>
  <c r="H40" i="4" l="1"/>
  <c r="P40" i="4" s="1"/>
  <c r="S40" i="4" s="1"/>
  <c r="V40" i="4" s="1"/>
  <c r="I41" i="2" s="1"/>
  <c r="J41" i="2" s="1"/>
  <c r="Q40" i="4" l="1"/>
  <c r="T40" i="4" s="1"/>
  <c r="W40" i="4" s="1"/>
  <c r="K41" i="2" s="1"/>
  <c r="L41" i="2" s="1"/>
  <c r="N41" i="2" s="1"/>
  <c r="O41" i="2" l="1"/>
  <c r="P41" i="2" s="1"/>
  <c r="G41" i="2" s="1"/>
  <c r="F41" i="2" s="1"/>
  <c r="D41" i="2" s="1"/>
  <c r="W41" i="1" s="1"/>
  <c r="E41" i="2" l="1"/>
  <c r="E41" i="3" s="1"/>
  <c r="D41" i="3"/>
  <c r="H41" i="3" l="1"/>
  <c r="I41" i="3" s="1"/>
  <c r="K41" i="3" s="1"/>
  <c r="M41" i="3" s="1"/>
  <c r="Q41" i="3" s="1"/>
  <c r="R41" i="3" s="1"/>
  <c r="G41" i="3"/>
  <c r="E41" i="5" l="1"/>
  <c r="L41" i="3"/>
  <c r="O41" i="3" s="1"/>
  <c r="F41" i="5" l="1"/>
  <c r="P41" i="3"/>
  <c r="D41" i="5" s="1"/>
  <c r="C41" i="5" s="1"/>
  <c r="H41" i="5"/>
  <c r="K41" i="5" s="1"/>
  <c r="G41" i="5" l="1"/>
  <c r="J41" i="5" s="1"/>
  <c r="N41" i="5"/>
  <c r="S41" i="5" s="1"/>
  <c r="M41" i="5" l="1"/>
  <c r="P41" i="5" s="1"/>
  <c r="T41" i="5"/>
  <c r="U41" i="5" s="1"/>
  <c r="Q41" i="5" l="1"/>
  <c r="R41" i="5" s="1"/>
  <c r="X41" i="5"/>
  <c r="Y41" i="5" s="1"/>
  <c r="J41" i="4" s="1"/>
  <c r="W41" i="5" l="1"/>
  <c r="D41" i="4" s="1"/>
  <c r="M41" i="4"/>
  <c r="E41" i="4" l="1"/>
  <c r="G41" i="4"/>
  <c r="F41" i="4"/>
  <c r="L41" i="4"/>
  <c r="K41" i="4"/>
  <c r="H41" i="4" l="1"/>
  <c r="N41" i="4"/>
  <c r="P41" i="4" l="1"/>
  <c r="S41" i="4" s="1"/>
  <c r="V41" i="4" s="1"/>
  <c r="I42" i="2" s="1"/>
  <c r="J42" i="2" s="1"/>
  <c r="Q41" i="4"/>
  <c r="T41" i="4" s="1"/>
  <c r="W41" i="4" s="1"/>
  <c r="K42" i="2" s="1"/>
  <c r="L42" i="2" s="1"/>
  <c r="O42" i="2" l="1"/>
  <c r="P42" i="2" s="1"/>
  <c r="G42" i="2" s="1"/>
  <c r="F42" i="2" s="1"/>
  <c r="N42" i="2"/>
  <c r="E42" i="2" l="1"/>
  <c r="E42" i="3" s="1"/>
  <c r="D42" i="2"/>
  <c r="W42" i="1" s="1"/>
  <c r="D42" i="3" l="1"/>
  <c r="G42" i="3" s="1"/>
  <c r="H42" i="3" l="1"/>
  <c r="I42" i="3" s="1"/>
  <c r="K42" i="3" s="1"/>
  <c r="M42" i="3" s="1"/>
  <c r="Q42" i="3" s="1"/>
  <c r="E42" i="5" s="1"/>
  <c r="H42" i="5" l="1"/>
  <c r="N42" i="5" s="1"/>
  <c r="L42" i="3"/>
  <c r="O42" i="3" s="1"/>
  <c r="R42" i="3"/>
  <c r="F42" i="5"/>
  <c r="K42" i="5" l="1"/>
  <c r="P42" i="3"/>
  <c r="D42" i="5" s="1"/>
  <c r="C42" i="5" s="1"/>
  <c r="S42" i="5"/>
  <c r="T42" i="5" l="1"/>
  <c r="U42" i="5" s="1"/>
  <c r="G42" i="5"/>
  <c r="M42" i="5" s="1"/>
  <c r="P42" i="5" s="1"/>
  <c r="Q42" i="5" s="1"/>
  <c r="X42" i="5" l="1"/>
  <c r="Y42" i="5" s="1"/>
  <c r="J42" i="4" s="1"/>
  <c r="J42" i="5"/>
  <c r="R42" i="5"/>
  <c r="W42" i="5" s="1"/>
  <c r="D42" i="4" s="1"/>
  <c r="M42" i="4" l="1"/>
  <c r="K42" i="4"/>
  <c r="L42" i="4"/>
  <c r="E42" i="4"/>
  <c r="F42" i="4"/>
  <c r="G42" i="4"/>
  <c r="N42" i="4" l="1"/>
  <c r="H42" i="4"/>
  <c r="Q42" i="4" l="1"/>
  <c r="T42" i="4" s="1"/>
  <c r="W42" i="4" s="1"/>
  <c r="K43" i="2" s="1"/>
  <c r="L43" i="2" s="1"/>
  <c r="P42" i="4"/>
  <c r="S42" i="4" s="1"/>
  <c r="V42" i="4" s="1"/>
  <c r="I43" i="2" s="1"/>
  <c r="J43" i="2" s="1"/>
  <c r="O43" i="2" l="1"/>
  <c r="P43" i="2" s="1"/>
  <c r="G43" i="2" s="1"/>
  <c r="F43" i="2" s="1"/>
  <c r="N43" i="2"/>
  <c r="E43" i="2" l="1"/>
  <c r="E43" i="3" s="1"/>
  <c r="D43" i="2"/>
  <c r="W43" i="1" s="1"/>
  <c r="D43" i="3" l="1"/>
  <c r="G43" i="3" s="1"/>
  <c r="H43" i="3" l="1"/>
  <c r="I43" i="3" s="1"/>
  <c r="K43" i="3" s="1"/>
  <c r="L43" i="3" s="1"/>
  <c r="O43" i="3" s="1"/>
  <c r="M43" i="3" l="1"/>
  <c r="Q43" i="3" s="1"/>
  <c r="R43" i="3" s="1"/>
  <c r="P43" i="3"/>
  <c r="D43" i="5" s="1"/>
  <c r="C43" i="5" s="1"/>
  <c r="G43" i="5" l="1"/>
  <c r="J43" i="5" s="1"/>
  <c r="E43" i="5"/>
  <c r="H43" i="5" s="1"/>
  <c r="M43" i="5" l="1"/>
  <c r="P43" i="5" s="1"/>
  <c r="Q43" i="5" s="1"/>
  <c r="R43" i="5" s="1"/>
  <c r="N43" i="5"/>
  <c r="K43" i="5"/>
  <c r="F43" i="5"/>
  <c r="W43" i="5" l="1"/>
  <c r="D43" i="4" s="1"/>
  <c r="E43" i="4" s="1"/>
  <c r="S43" i="5"/>
  <c r="T43" i="5" s="1"/>
  <c r="U43" i="5" s="1"/>
  <c r="X43" i="5" l="1"/>
  <c r="Y43" i="5" s="1"/>
  <c r="J43" i="4" s="1"/>
  <c r="F43" i="4"/>
  <c r="G43" i="4"/>
  <c r="H43" i="4" l="1"/>
  <c r="L43" i="4"/>
  <c r="M43" i="4" l="1"/>
  <c r="K43" i="4"/>
  <c r="N43" i="4" l="1"/>
  <c r="Q43" i="4" s="1"/>
  <c r="T43" i="4" s="1"/>
  <c r="W43" i="4" s="1"/>
  <c r="K44" i="2" s="1"/>
  <c r="L44" i="2" s="1"/>
  <c r="P43" i="4" l="1"/>
  <c r="S43" i="4" s="1"/>
  <c r="V43" i="4" s="1"/>
  <c r="I44" i="2" s="1"/>
  <c r="J44" i="2" s="1"/>
  <c r="O44" i="2" s="1"/>
  <c r="P44" i="2" s="1"/>
  <c r="G44" i="2" s="1"/>
  <c r="F44" i="2" s="1"/>
  <c r="N44" i="2" l="1"/>
  <c r="E44" i="2" s="1"/>
  <c r="E44" i="3" s="1"/>
  <c r="D44" i="2" l="1"/>
  <c r="D44" i="3" s="1"/>
  <c r="W44" i="1" l="1"/>
  <c r="G44" i="3"/>
  <c r="H44" i="3"/>
  <c r="I44" i="3" s="1"/>
  <c r="K44" i="3" s="1"/>
  <c r="L44" i="3" l="1"/>
  <c r="M44" i="3"/>
  <c r="Q44" i="3" s="1"/>
  <c r="R44" i="3" l="1"/>
  <c r="E44" i="5"/>
  <c r="O44" i="3"/>
  <c r="P44" i="3"/>
  <c r="D44" i="5" s="1"/>
  <c r="H44" i="5" l="1"/>
  <c r="F44" i="5"/>
  <c r="C44" i="5"/>
  <c r="G44" i="5"/>
  <c r="J44" i="5" l="1"/>
  <c r="M44" i="5"/>
  <c r="P44" i="5" s="1"/>
  <c r="K44" i="5"/>
  <c r="N44" i="5"/>
  <c r="S44" i="5" s="1"/>
  <c r="Q44" i="5" l="1"/>
  <c r="R44" i="5" s="1"/>
  <c r="T44" i="5"/>
  <c r="U44" i="5" s="1"/>
  <c r="W44" i="5" l="1"/>
  <c r="D44" i="4" s="1"/>
  <c r="X44" i="5"/>
  <c r="Y44" i="5" s="1"/>
  <c r="J44" i="4" s="1"/>
  <c r="F44" i="4" l="1"/>
  <c r="E44" i="4"/>
  <c r="G44" i="4"/>
  <c r="K44" i="4"/>
  <c r="M44" i="4"/>
  <c r="L44" i="4"/>
  <c r="H44" i="4" l="1"/>
  <c r="N44" i="4"/>
  <c r="P44" i="4" l="1"/>
  <c r="S44" i="4" s="1"/>
  <c r="V44" i="4" s="1"/>
  <c r="I45" i="2" s="1"/>
  <c r="J45" i="2" s="1"/>
  <c r="Q44" i="4"/>
  <c r="T44" i="4" s="1"/>
  <c r="W44" i="4" s="1"/>
  <c r="K45" i="2" s="1"/>
  <c r="L45" i="2" s="1"/>
  <c r="O45" i="2" l="1"/>
  <c r="P45" i="2" s="1"/>
  <c r="G45" i="2" s="1"/>
  <c r="F45" i="2" s="1"/>
  <c r="N45" i="2"/>
  <c r="E45" i="2" l="1"/>
  <c r="E45" i="3" s="1"/>
  <c r="D45" i="2"/>
  <c r="W45" i="1" l="1"/>
  <c r="D45" i="3"/>
  <c r="G45" i="3" l="1"/>
  <c r="H45" i="3"/>
  <c r="I45" i="3" s="1"/>
  <c r="K45" i="3" s="1"/>
  <c r="L45" i="3" l="1"/>
  <c r="M45" i="3"/>
  <c r="Q45" i="3" s="1"/>
  <c r="R45" i="3" l="1"/>
  <c r="E45" i="5"/>
  <c r="P45" i="3"/>
  <c r="D45" i="5" s="1"/>
  <c r="O45" i="3"/>
  <c r="C45" i="5" l="1"/>
  <c r="G45" i="5"/>
  <c r="F45" i="5"/>
  <c r="H45" i="5"/>
  <c r="K45" i="5" l="1"/>
  <c r="N45" i="5"/>
  <c r="S45" i="5" s="1"/>
  <c r="J45" i="5"/>
  <c r="M45" i="5"/>
  <c r="P45" i="5" s="1"/>
  <c r="Q45" i="5" l="1"/>
  <c r="R45" i="5" s="1"/>
  <c r="T45" i="5"/>
  <c r="W45" i="5" l="1"/>
  <c r="D45" i="4" s="1"/>
  <c r="U45" i="5"/>
  <c r="X45" i="5" l="1"/>
  <c r="Y45" i="5" s="1"/>
  <c r="J45" i="4" s="1"/>
  <c r="G45" i="4"/>
  <c r="F45" i="4"/>
  <c r="E45" i="4"/>
  <c r="H45" i="4" l="1"/>
  <c r="L45" i="4" l="1"/>
  <c r="K45" i="4"/>
  <c r="M45" i="4"/>
  <c r="N45" i="4" l="1"/>
  <c r="P45" i="4" s="1"/>
  <c r="S45" i="4" s="1"/>
  <c r="V45" i="4" s="1"/>
  <c r="I46" i="2" s="1"/>
  <c r="J46" i="2" s="1"/>
  <c r="Q45" i="4" l="1"/>
  <c r="T45" i="4" s="1"/>
  <c r="W45" i="4" s="1"/>
  <c r="K46" i="2" s="1"/>
  <c r="L46" i="2" s="1"/>
  <c r="N46" i="2" s="1"/>
  <c r="O46" i="2" l="1"/>
  <c r="P46" i="2" s="1"/>
  <c r="G46" i="2" s="1"/>
  <c r="F46" i="2" s="1"/>
  <c r="D46" i="2" s="1"/>
  <c r="D46" i="3" s="1"/>
  <c r="E46" i="2" l="1"/>
  <c r="E46" i="3" s="1"/>
  <c r="G46" i="3" s="1"/>
  <c r="W46" i="1"/>
  <c r="H46" i="3" l="1"/>
  <c r="I46" i="3" s="1"/>
  <c r="K46" i="3" s="1"/>
  <c r="L46" i="3" s="1"/>
  <c r="M46" i="3" l="1"/>
  <c r="Q46" i="3" s="1"/>
  <c r="R46" i="3" s="1"/>
  <c r="O46" i="3"/>
  <c r="P46" i="3"/>
  <c r="D46" i="5" s="1"/>
  <c r="E46" i="5" l="1"/>
  <c r="H46" i="5" s="1"/>
  <c r="C46" i="5"/>
  <c r="G46" i="5"/>
  <c r="F46" i="5" l="1"/>
  <c r="K46" i="5"/>
  <c r="N46" i="5"/>
  <c r="M46" i="5"/>
  <c r="P46" i="5" s="1"/>
  <c r="J46" i="5"/>
  <c r="S46" i="5" l="1"/>
  <c r="T46" i="5" s="1"/>
  <c r="Q46" i="5"/>
  <c r="R46" i="5" s="1"/>
  <c r="W46" i="5" l="1"/>
  <c r="D46" i="4" s="1"/>
  <c r="U46" i="5"/>
  <c r="X46" i="5" l="1"/>
  <c r="Y46" i="5" s="1"/>
  <c r="J46" i="4" s="1"/>
  <c r="E46" i="4"/>
  <c r="F46" i="4"/>
  <c r="G46" i="4"/>
  <c r="H46" i="4" l="1"/>
  <c r="K46" i="4" l="1"/>
  <c r="M46" i="4"/>
  <c r="L46" i="4"/>
  <c r="N46" i="4" l="1"/>
  <c r="P46" i="4" s="1"/>
  <c r="S46" i="4" s="1"/>
  <c r="V46" i="4" s="1"/>
  <c r="I47" i="2" s="1"/>
  <c r="J47" i="2" s="1"/>
  <c r="Q46" i="4" l="1"/>
  <c r="T46" i="4" s="1"/>
  <c r="W46" i="4" s="1"/>
  <c r="K47" i="2" s="1"/>
  <c r="L47" i="2" s="1"/>
  <c r="N47" i="2" s="1"/>
  <c r="O47" i="2" l="1"/>
  <c r="P47" i="2" s="1"/>
  <c r="G47" i="2" s="1"/>
  <c r="F47" i="2" s="1"/>
  <c r="D47" i="2" s="1"/>
  <c r="W47" i="1" s="1"/>
  <c r="D47" i="3" l="1"/>
  <c r="E47" i="2"/>
  <c r="E47" i="3" s="1"/>
  <c r="G47" i="3" l="1"/>
  <c r="H47" i="3"/>
  <c r="I47" i="3" s="1"/>
  <c r="K47" i="3" s="1"/>
  <c r="M47" i="3" s="1"/>
  <c r="Q47" i="3" s="1"/>
  <c r="R47" i="3" s="1"/>
  <c r="E47" i="5" l="1"/>
  <c r="F47" i="5" s="1"/>
  <c r="L47" i="3"/>
  <c r="O47" i="3" s="1"/>
  <c r="H47" i="5" l="1"/>
  <c r="N47" i="5" s="1"/>
  <c r="S47" i="5" s="1"/>
  <c r="P47" i="3"/>
  <c r="D47" i="5" s="1"/>
  <c r="C47" i="5" s="1"/>
  <c r="G47" i="5" l="1"/>
  <c r="J47" i="5" s="1"/>
  <c r="K47" i="5"/>
  <c r="T47" i="5"/>
  <c r="U47" i="5" s="1"/>
  <c r="M47" i="5" l="1"/>
  <c r="P47" i="5" s="1"/>
  <c r="Q47" i="5" s="1"/>
  <c r="R47" i="5" s="1"/>
  <c r="X47" i="5"/>
  <c r="Y47" i="5" s="1"/>
  <c r="J47" i="4" s="1"/>
  <c r="W47" i="5" l="1"/>
  <c r="D47" i="4" s="1"/>
  <c r="K47" i="4" l="1"/>
  <c r="L47" i="4"/>
  <c r="M47" i="4"/>
  <c r="E47" i="4"/>
  <c r="F47" i="4"/>
  <c r="G47" i="4"/>
  <c r="N47" i="4" l="1"/>
  <c r="H47" i="4"/>
  <c r="P47" i="4" l="1"/>
  <c r="S47" i="4" s="1"/>
  <c r="V47" i="4" s="1"/>
  <c r="I48" i="2" s="1"/>
  <c r="J48" i="2" s="1"/>
  <c r="Q47" i="4"/>
  <c r="T47" i="4" s="1"/>
  <c r="W47" i="4" s="1"/>
  <c r="K48" i="2" s="1"/>
  <c r="L48" i="2" s="1"/>
  <c r="N48" i="2" l="1"/>
  <c r="O48" i="2"/>
  <c r="P48" i="2" s="1"/>
  <c r="G48" i="2" s="1"/>
  <c r="F48" i="2" s="1"/>
  <c r="D48" i="2" l="1"/>
  <c r="W48" i="1" s="1"/>
  <c r="E48" i="2"/>
  <c r="E48" i="3" s="1"/>
  <c r="D48" i="3" l="1"/>
  <c r="G48" i="3" s="1"/>
  <c r="H48" i="3" l="1"/>
  <c r="I48" i="3" s="1"/>
  <c r="K48" i="3" s="1"/>
  <c r="M48" i="3" s="1"/>
  <c r="Q48" i="3" s="1"/>
  <c r="R48" i="3" s="1"/>
  <c r="E48" i="5" l="1"/>
  <c r="F48" i="5" s="1"/>
  <c r="L48" i="3"/>
  <c r="P48" i="3" s="1"/>
  <c r="D48" i="5" s="1"/>
  <c r="C48" i="5" s="1"/>
  <c r="H48" i="5" l="1"/>
  <c r="K48" i="5" s="1"/>
  <c r="O48" i="3"/>
  <c r="G48" i="5"/>
  <c r="J48" i="5" s="1"/>
  <c r="N48" i="5" l="1"/>
  <c r="S48" i="5" s="1"/>
  <c r="T48" i="5" s="1"/>
  <c r="M48" i="5"/>
  <c r="P48" i="5" s="1"/>
  <c r="Q48" i="5" s="1"/>
  <c r="R48" i="5" s="1"/>
  <c r="W48" i="5" l="1"/>
  <c r="D48" i="4" s="1"/>
  <c r="G48" i="4" s="1"/>
  <c r="U48" i="5"/>
  <c r="X48" i="5" l="1"/>
  <c r="Y48" i="5" s="1"/>
  <c r="J48" i="4" s="1"/>
  <c r="E48" i="4"/>
  <c r="F48" i="4"/>
  <c r="H48" i="4" l="1"/>
  <c r="M48" i="4" l="1"/>
  <c r="K48" i="4"/>
  <c r="L48" i="4"/>
  <c r="N48" i="4" l="1"/>
  <c r="P48" i="4" s="1"/>
  <c r="S48" i="4" s="1"/>
  <c r="V48" i="4" s="1"/>
  <c r="I49" i="2" s="1"/>
  <c r="J49" i="2" s="1"/>
  <c r="Q48" i="4" l="1"/>
  <c r="T48" i="4" s="1"/>
  <c r="W48" i="4" s="1"/>
  <c r="K49" i="2" s="1"/>
  <c r="L49" i="2" s="1"/>
  <c r="O49" i="2" s="1"/>
  <c r="P49" i="2" s="1"/>
  <c r="G49" i="2" s="1"/>
  <c r="F49" i="2" s="1"/>
  <c r="N49" i="2" l="1"/>
  <c r="E49" i="2" s="1"/>
  <c r="E49" i="3" s="1"/>
  <c r="D49" i="2" l="1"/>
  <c r="W49" i="1" s="1"/>
  <c r="D49" i="3" l="1"/>
  <c r="G49" i="3" s="1"/>
  <c r="H49" i="3" l="1"/>
  <c r="I49" i="3" s="1"/>
  <c r="K49" i="3" s="1"/>
  <c r="L49" i="3" s="1"/>
  <c r="P49" i="3" s="1"/>
  <c r="D49" i="5" s="1"/>
  <c r="C49" i="5" s="1"/>
  <c r="G49" i="5" l="1"/>
  <c r="J49" i="5" s="1"/>
  <c r="M49" i="3"/>
  <c r="Q49" i="3" s="1"/>
  <c r="R49" i="3" s="1"/>
  <c r="O49" i="3"/>
  <c r="E49" i="5" l="1"/>
  <c r="M49" i="5"/>
  <c r="P49" i="5" s="1"/>
  <c r="Q49" i="5" s="1"/>
  <c r="R49" i="5" s="1"/>
  <c r="W49" i="5" s="1"/>
  <c r="D49" i="4" s="1"/>
  <c r="F49" i="5" l="1"/>
  <c r="H49" i="5"/>
  <c r="K49" i="5" l="1"/>
  <c r="N49" i="5"/>
  <c r="S49" i="5" s="1"/>
  <c r="T49" i="5" s="1"/>
  <c r="U49" i="5" s="1"/>
  <c r="G49" i="4"/>
  <c r="F49" i="4"/>
  <c r="E49" i="4"/>
  <c r="X49" i="5" l="1"/>
  <c r="Y49" i="5" s="1"/>
  <c r="J49" i="4" s="1"/>
  <c r="H49" i="4"/>
  <c r="K49" i="4" l="1"/>
  <c r="L49" i="4"/>
  <c r="M49" i="4"/>
  <c r="N49" i="4" l="1"/>
  <c r="Q49" i="4" s="1"/>
  <c r="T49" i="4" s="1"/>
  <c r="W49" i="4" s="1"/>
  <c r="K50" i="2" s="1"/>
  <c r="L50" i="2" s="1"/>
  <c r="P49" i="4" l="1"/>
  <c r="S49" i="4" s="1"/>
  <c r="V49" i="4" s="1"/>
  <c r="I50" i="2" s="1"/>
  <c r="J50" i="2" s="1"/>
  <c r="O50" i="2" s="1"/>
  <c r="P50" i="2" s="1"/>
  <c r="G50" i="2" s="1"/>
  <c r="F50" i="2" s="1"/>
  <c r="N50" i="2" l="1"/>
  <c r="D50" i="2" l="1"/>
  <c r="E50" i="2"/>
  <c r="E50" i="3" s="1"/>
  <c r="D50" i="3" l="1"/>
  <c r="W50" i="1"/>
  <c r="G50" i="3" l="1"/>
  <c r="H50" i="3"/>
  <c r="I50" i="3" s="1"/>
  <c r="K50" i="3" s="1"/>
  <c r="L50" i="3" l="1"/>
  <c r="M50" i="3"/>
  <c r="Q50" i="3" s="1"/>
  <c r="R50" i="3" l="1"/>
  <c r="E50" i="5"/>
  <c r="O50" i="3"/>
  <c r="P50" i="3"/>
  <c r="D50" i="5" s="1"/>
  <c r="G50" i="5" l="1"/>
  <c r="C50" i="5"/>
  <c r="H50" i="5"/>
  <c r="F50" i="5"/>
  <c r="K50" i="5" l="1"/>
  <c r="N50" i="5"/>
  <c r="S50" i="5" s="1"/>
  <c r="T50" i="5" s="1"/>
  <c r="U50" i="5" s="1"/>
  <c r="J50" i="5"/>
  <c r="M50" i="5"/>
  <c r="P50" i="5" s="1"/>
  <c r="Q50" i="5" s="1"/>
  <c r="R50" i="5" s="1"/>
  <c r="W50" i="5" l="1"/>
  <c r="D50" i="4" s="1"/>
  <c r="F50" i="4" s="1"/>
  <c r="X50" i="5"/>
  <c r="Y50" i="5" s="1"/>
  <c r="J50" i="4" s="1"/>
  <c r="G50" i="4" l="1"/>
  <c r="E50" i="4"/>
  <c r="H50" i="4" l="1"/>
  <c r="L50" i="4"/>
  <c r="K50" i="4"/>
  <c r="M50" i="4"/>
  <c r="N50" i="4" l="1"/>
  <c r="P50" i="4" s="1"/>
  <c r="S50" i="4" s="1"/>
  <c r="V50" i="4" s="1"/>
  <c r="I51" i="2" s="1"/>
  <c r="J51" i="2" s="1"/>
  <c r="Q50" i="4" l="1"/>
  <c r="T50" i="4" s="1"/>
  <c r="W50" i="4" s="1"/>
  <c r="K51" i="2" s="1"/>
  <c r="L51" i="2" s="1"/>
  <c r="O51" i="2" s="1"/>
  <c r="P51" i="2" s="1"/>
  <c r="G51" i="2" s="1"/>
  <c r="F51" i="2" s="1"/>
  <c r="N51" i="2" l="1"/>
  <c r="E51" i="2" s="1"/>
  <c r="E51" i="3" s="1"/>
  <c r="D51" i="2" l="1"/>
  <c r="W51" i="1" s="1"/>
  <c r="D51" i="3" l="1"/>
  <c r="G51" i="3" s="1"/>
  <c r="H51" i="3" l="1"/>
  <c r="I51" i="3" s="1"/>
  <c r="K51" i="3" s="1"/>
  <c r="M51" i="3" s="1"/>
  <c r="Q51" i="3" s="1"/>
  <c r="L51" i="3" l="1"/>
  <c r="O51" i="3" s="1"/>
  <c r="E51" i="5"/>
  <c r="R51" i="3"/>
  <c r="P51" i="3" l="1"/>
  <c r="D51" i="5" s="1"/>
  <c r="C51" i="5" s="1"/>
  <c r="H51" i="5"/>
  <c r="F51" i="5"/>
  <c r="G51" i="5" l="1"/>
  <c r="M51" i="5" s="1"/>
  <c r="P51" i="5" s="1"/>
  <c r="K51" i="5"/>
  <c r="N51" i="5"/>
  <c r="S51" i="5" s="1"/>
  <c r="J51" i="5" l="1"/>
  <c r="T51" i="5"/>
  <c r="U51" i="5" s="1"/>
  <c r="Q51" i="5"/>
  <c r="R51" i="5" s="1"/>
  <c r="W51" i="5" l="1"/>
  <c r="D51" i="4" s="1"/>
  <c r="X51" i="5"/>
  <c r="Y51" i="5" s="1"/>
  <c r="J51" i="4" s="1"/>
  <c r="E51" i="4" l="1"/>
  <c r="F51" i="4"/>
  <c r="G51" i="4"/>
  <c r="M51" i="4" l="1"/>
  <c r="L51" i="4"/>
  <c r="K51" i="4"/>
  <c r="H51" i="4"/>
  <c r="N51" i="4" l="1"/>
  <c r="P51" i="4" s="1"/>
  <c r="S51" i="4" s="1"/>
  <c r="V51" i="4" s="1"/>
  <c r="I52" i="2" s="1"/>
  <c r="J52" i="2" s="1"/>
  <c r="Q51" i="4" l="1"/>
  <c r="T51" i="4" s="1"/>
  <c r="W51" i="4" s="1"/>
  <c r="K52" i="2" s="1"/>
  <c r="L52" i="2" s="1"/>
  <c r="N52" i="2" s="1"/>
  <c r="O52" i="2" l="1"/>
  <c r="P52" i="2" s="1"/>
  <c r="G52" i="2" s="1"/>
  <c r="F52" i="2" s="1"/>
  <c r="E52" i="2" s="1"/>
  <c r="E52" i="3" s="1"/>
  <c r="D52" i="2" l="1"/>
  <c r="D52" i="3" s="1"/>
  <c r="H52" i="3" s="1"/>
  <c r="I52" i="3" s="1"/>
  <c r="K52" i="3" s="1"/>
  <c r="G52" i="3" l="1"/>
  <c r="L52" i="3" s="1"/>
  <c r="W52" i="1"/>
  <c r="M52" i="3"/>
  <c r="Q52" i="3" s="1"/>
  <c r="E52" i="5" l="1"/>
  <c r="R52" i="3"/>
  <c r="P52" i="3"/>
  <c r="D52" i="5" s="1"/>
  <c r="O52" i="3"/>
  <c r="C52" i="5" l="1"/>
  <c r="G52" i="5"/>
  <c r="F52" i="5"/>
  <c r="H52" i="5"/>
  <c r="M52" i="5" l="1"/>
  <c r="P52" i="5" s="1"/>
  <c r="J52" i="5"/>
  <c r="N52" i="5"/>
  <c r="S52" i="5" s="1"/>
  <c r="K52" i="5"/>
  <c r="T52" i="5" l="1"/>
  <c r="U52" i="5" s="1"/>
  <c r="Q52" i="5"/>
  <c r="R52" i="5" s="1"/>
  <c r="W52" i="5" l="1"/>
  <c r="D52" i="4" s="1"/>
  <c r="X52" i="5"/>
  <c r="Y52" i="5" s="1"/>
  <c r="J52" i="4" s="1"/>
  <c r="E52" i="4" l="1"/>
  <c r="G52" i="4"/>
  <c r="F52" i="4"/>
  <c r="K52" i="4" l="1"/>
  <c r="M52" i="4"/>
  <c r="L52" i="4"/>
  <c r="H52" i="4"/>
  <c r="N52" i="4" l="1"/>
  <c r="P52" i="4" s="1"/>
  <c r="S52" i="4" s="1"/>
  <c r="V52" i="4" s="1"/>
  <c r="I53" i="2" s="1"/>
  <c r="J53" i="2" s="1"/>
  <c r="Q52" i="4" l="1"/>
  <c r="T52" i="4" s="1"/>
  <c r="W52" i="4" s="1"/>
  <c r="K53" i="2" s="1"/>
  <c r="L53" i="2" s="1"/>
  <c r="O53" i="2" s="1"/>
  <c r="P53" i="2" s="1"/>
  <c r="G53" i="2" s="1"/>
  <c r="F53" i="2" s="1"/>
  <c r="N53" i="2" l="1"/>
  <c r="E53" i="2" s="1"/>
  <c r="E53" i="3" s="1"/>
  <c r="D53" i="2" l="1"/>
  <c r="W53" i="1" s="1"/>
  <c r="D53" i="3" l="1"/>
  <c r="G53" i="3" s="1"/>
  <c r="H53" i="3" l="1"/>
  <c r="I53" i="3" s="1"/>
  <c r="K53" i="3" s="1"/>
  <c r="M53" i="3" s="1"/>
  <c r="Q53" i="3" s="1"/>
  <c r="R53" i="3" s="1"/>
  <c r="E53" i="5" l="1"/>
  <c r="H53" i="5" s="1"/>
  <c r="L53" i="3"/>
  <c r="O53" i="3" s="1"/>
  <c r="P53" i="3" l="1"/>
  <c r="D53" i="5" s="1"/>
  <c r="C53" i="5" s="1"/>
  <c r="F53" i="5"/>
  <c r="N53" i="5"/>
  <c r="K53" i="5"/>
  <c r="G53" i="5" l="1"/>
  <c r="M53" i="5" s="1"/>
  <c r="P53" i="5" s="1"/>
  <c r="Q53" i="5" s="1"/>
  <c r="R53" i="5" s="1"/>
  <c r="S53" i="5"/>
  <c r="T53" i="5" s="1"/>
  <c r="U53" i="5" s="1"/>
  <c r="J53" i="5" l="1"/>
  <c r="W53" i="5"/>
  <c r="D53" i="4" s="1"/>
  <c r="X53" i="5"/>
  <c r="Y53" i="5" l="1"/>
  <c r="J53" i="4" s="1"/>
  <c r="E53" i="4"/>
  <c r="F53" i="4"/>
  <c r="G53" i="4"/>
  <c r="K53" i="4" l="1"/>
  <c r="L53" i="4"/>
  <c r="M53" i="4"/>
  <c r="H53" i="4"/>
  <c r="N53" i="4" l="1"/>
  <c r="P53" i="4" s="1"/>
  <c r="S53" i="4" s="1"/>
  <c r="V53" i="4" s="1"/>
  <c r="I54" i="2" s="1"/>
  <c r="J54" i="2" s="1"/>
  <c r="Q53" i="4" l="1"/>
  <c r="T53" i="4" s="1"/>
  <c r="W53" i="4" s="1"/>
  <c r="K54" i="2" s="1"/>
  <c r="L54" i="2" s="1"/>
  <c r="O54" i="2" s="1"/>
  <c r="P54" i="2" s="1"/>
  <c r="G54" i="2" s="1"/>
  <c r="F54" i="2" s="1"/>
  <c r="N54" i="2" l="1"/>
  <c r="E54" i="2" s="1"/>
  <c r="E54" i="3" s="1"/>
  <c r="D54" i="2" l="1"/>
  <c r="W54" i="1" s="1"/>
  <c r="D54" i="3" l="1"/>
  <c r="G54" i="3" s="1"/>
  <c r="H54" i="3" l="1"/>
  <c r="I54" i="3" s="1"/>
  <c r="K54" i="3" s="1"/>
  <c r="M54" i="3" s="1"/>
  <c r="Q54" i="3" s="1"/>
  <c r="L54" i="3" l="1"/>
  <c r="P54" i="3" s="1"/>
  <c r="D54" i="5" s="1"/>
  <c r="R54" i="3"/>
  <c r="E54" i="5"/>
  <c r="O54" i="3" l="1"/>
  <c r="H54" i="5"/>
  <c r="F54" i="5"/>
  <c r="C54" i="5"/>
  <c r="G54" i="5"/>
  <c r="M54" i="5" l="1"/>
  <c r="P54" i="5" s="1"/>
  <c r="J54" i="5"/>
  <c r="N54" i="5"/>
  <c r="S54" i="5" s="1"/>
  <c r="K54" i="5"/>
  <c r="Q54" i="5" l="1"/>
  <c r="R54" i="5" s="1"/>
  <c r="T54" i="5"/>
  <c r="W54" i="5" l="1"/>
  <c r="D54" i="4" s="1"/>
  <c r="E54" i="4" s="1"/>
  <c r="U54" i="5"/>
  <c r="X54" i="5" l="1"/>
  <c r="Y54" i="5" s="1"/>
  <c r="J54" i="4" s="1"/>
  <c r="F54" i="4"/>
  <c r="G54" i="4"/>
  <c r="H54" i="4" l="1"/>
  <c r="L54" i="4" l="1"/>
  <c r="K54" i="4"/>
  <c r="M54" i="4"/>
  <c r="N54" i="4" l="1"/>
  <c r="P54" i="4" s="1"/>
  <c r="S54" i="4" s="1"/>
  <c r="V54" i="4" s="1"/>
  <c r="I55" i="2" s="1"/>
  <c r="J55" i="2" s="1"/>
  <c r="Q54" i="4" l="1"/>
  <c r="T54" i="4" s="1"/>
  <c r="W54" i="4" s="1"/>
  <c r="K55" i="2" s="1"/>
  <c r="L55" i="2" s="1"/>
  <c r="O55" i="2" s="1"/>
  <c r="P55" i="2" s="1"/>
  <c r="G55" i="2" s="1"/>
  <c r="F55" i="2" s="1"/>
  <c r="N55" i="2" l="1"/>
  <c r="D55" i="2" s="1"/>
  <c r="D55" i="3" s="1"/>
  <c r="E55" i="2" l="1"/>
  <c r="E55" i="3" s="1"/>
  <c r="H55" i="3" s="1"/>
  <c r="I55" i="3" s="1"/>
  <c r="K55" i="3" s="1"/>
  <c r="W55" i="1"/>
  <c r="G55" i="3" l="1"/>
  <c r="L55" i="3" s="1"/>
  <c r="M55" i="3"/>
  <c r="Q55" i="3" s="1"/>
  <c r="O55" i="3" l="1"/>
  <c r="P55" i="3"/>
  <c r="D55" i="5" s="1"/>
  <c r="E55" i="5"/>
  <c r="R55" i="3"/>
  <c r="H55" i="5" l="1"/>
  <c r="F55" i="5"/>
  <c r="C55" i="5"/>
  <c r="G55" i="5"/>
  <c r="M55" i="5" l="1"/>
  <c r="P55" i="5" s="1"/>
  <c r="J55" i="5"/>
  <c r="N55" i="5"/>
  <c r="S55" i="5" s="1"/>
  <c r="K55" i="5"/>
  <c r="Q55" i="5" l="1"/>
  <c r="R55" i="5" s="1"/>
  <c r="T55" i="5"/>
  <c r="U55" i="5" s="1"/>
  <c r="W55" i="5" l="1"/>
  <c r="D55" i="4" s="1"/>
  <c r="X55" i="5"/>
  <c r="Y55" i="5" s="1"/>
  <c r="J55" i="4" s="1"/>
  <c r="F55" i="4" l="1"/>
  <c r="E55" i="4"/>
  <c r="G55" i="4"/>
  <c r="M55" i="4" l="1"/>
  <c r="K55" i="4"/>
  <c r="L55" i="4"/>
  <c r="H55" i="4"/>
  <c r="N55" i="4" l="1"/>
  <c r="P55" i="4" s="1"/>
  <c r="S55" i="4" s="1"/>
  <c r="V55" i="4" s="1"/>
  <c r="I56" i="2" s="1"/>
  <c r="J56" i="2" s="1"/>
  <c r="Q55" i="4" l="1"/>
  <c r="T55" i="4" s="1"/>
  <c r="W55" i="4" s="1"/>
  <c r="K56" i="2" s="1"/>
  <c r="L56" i="2" s="1"/>
  <c r="O56" i="2" s="1"/>
  <c r="P56" i="2" s="1"/>
  <c r="G56" i="2" s="1"/>
  <c r="F56" i="2" s="1"/>
  <c r="N56" i="2" l="1"/>
  <c r="E56" i="2" s="1"/>
  <c r="E56" i="3" s="1"/>
  <c r="D56" i="2" l="1"/>
  <c r="W56" i="1" s="1"/>
  <c r="D56" i="3" l="1"/>
  <c r="H56" i="3" s="1"/>
  <c r="I56" i="3" s="1"/>
  <c r="K56" i="3" s="1"/>
  <c r="M56" i="3" s="1"/>
  <c r="Q56" i="3" s="1"/>
  <c r="G56" i="3" l="1"/>
  <c r="L56" i="3" s="1"/>
  <c r="P56" i="3" s="1"/>
  <c r="D56" i="5" s="1"/>
  <c r="E56" i="5"/>
  <c r="R56" i="3"/>
  <c r="O56" i="3" l="1"/>
  <c r="H56" i="5"/>
  <c r="F56" i="5"/>
  <c r="C56" i="5"/>
  <c r="G56" i="5"/>
  <c r="M56" i="5" l="1"/>
  <c r="P56" i="5" s="1"/>
  <c r="J56" i="5"/>
  <c r="N56" i="5"/>
  <c r="S56" i="5" s="1"/>
  <c r="K56" i="5"/>
  <c r="T56" i="5" l="1"/>
  <c r="U56" i="5" s="1"/>
  <c r="Q56" i="5"/>
  <c r="R56" i="5" s="1"/>
  <c r="W56" i="5" l="1"/>
  <c r="D56" i="4" s="1"/>
  <c r="X56" i="5"/>
  <c r="Y56" i="5" s="1"/>
  <c r="J56" i="4" s="1"/>
  <c r="G56" i="4" l="1"/>
  <c r="E56" i="4"/>
  <c r="F56" i="4"/>
  <c r="K56" i="4" l="1"/>
  <c r="M56" i="4"/>
  <c r="L56" i="4"/>
  <c r="H56" i="4"/>
  <c r="N56" i="4" l="1"/>
  <c r="P56" i="4" s="1"/>
  <c r="S56" i="4" s="1"/>
  <c r="V56" i="4" s="1"/>
  <c r="I57" i="2" s="1"/>
  <c r="J57" i="2" s="1"/>
  <c r="Q56" i="4" l="1"/>
  <c r="T56" i="4" s="1"/>
  <c r="W56" i="4" s="1"/>
  <c r="K57" i="2" s="1"/>
  <c r="L57" i="2" s="1"/>
  <c r="N57" i="2" s="1"/>
  <c r="O57" i="2" l="1"/>
  <c r="P57" i="2" s="1"/>
  <c r="G57" i="2" s="1"/>
  <c r="F57" i="2" s="1"/>
  <c r="E57" i="2" s="1"/>
  <c r="E57" i="3" s="1"/>
  <c r="D57" i="2" l="1"/>
  <c r="W57" i="1" s="1"/>
  <c r="D57" i="3" l="1"/>
  <c r="G57" i="3" s="1"/>
  <c r="H57" i="3" l="1"/>
  <c r="I57" i="3" s="1"/>
  <c r="K57" i="3" s="1"/>
  <c r="M57" i="3" s="1"/>
  <c r="Q57" i="3" s="1"/>
  <c r="L57" i="3" l="1"/>
  <c r="O57" i="3" s="1"/>
  <c r="E57" i="5"/>
  <c r="R57" i="3"/>
  <c r="P57" i="3" l="1"/>
  <c r="D57" i="5" s="1"/>
  <c r="C57" i="5" s="1"/>
  <c r="H57" i="5"/>
  <c r="F57" i="5"/>
  <c r="G57" i="5" l="1"/>
  <c r="M57" i="5" s="1"/>
  <c r="P57" i="5" s="1"/>
  <c r="N57" i="5"/>
  <c r="S57" i="5" s="1"/>
  <c r="K57" i="5"/>
  <c r="J57" i="5" l="1"/>
  <c r="Q57" i="5"/>
  <c r="R57" i="5" s="1"/>
  <c r="T57" i="5"/>
  <c r="W57" i="5" l="1"/>
  <c r="D57" i="4" s="1"/>
  <c r="U57" i="5"/>
  <c r="X57" i="5" l="1"/>
  <c r="Y57" i="5" s="1"/>
  <c r="J57" i="4" s="1"/>
  <c r="E57" i="4"/>
  <c r="G57" i="4"/>
  <c r="F57" i="4"/>
  <c r="H57" i="4" l="1"/>
  <c r="M57" i="4" l="1"/>
  <c r="L57" i="4"/>
  <c r="K57" i="4"/>
  <c r="N57" i="4" l="1"/>
  <c r="Q57" i="4" s="1"/>
  <c r="T57" i="4" s="1"/>
  <c r="W57" i="4" s="1"/>
  <c r="K58" i="2" s="1"/>
  <c r="L58" i="2" s="1"/>
  <c r="P57" i="4" l="1"/>
  <c r="S57" i="4" s="1"/>
  <c r="V57" i="4" s="1"/>
  <c r="I58" i="2" s="1"/>
  <c r="J58" i="2" s="1"/>
  <c r="N58" i="2" s="1"/>
  <c r="O58" i="2" l="1"/>
  <c r="P58" i="2" s="1"/>
  <c r="G58" i="2" s="1"/>
  <c r="F58" i="2" s="1"/>
  <c r="E58" i="2" s="1"/>
  <c r="E58" i="3" s="1"/>
  <c r="D58" i="2" l="1"/>
  <c r="W58" i="1" s="1"/>
  <c r="D58" i="3" l="1"/>
  <c r="G58" i="3" s="1"/>
  <c r="H58" i="3" l="1"/>
  <c r="I58" i="3" s="1"/>
  <c r="K58" i="3" s="1"/>
  <c r="L58" i="3" s="1"/>
  <c r="O58" i="3" s="1"/>
  <c r="P58" i="3" l="1"/>
  <c r="D58" i="5" s="1"/>
  <c r="C58" i="5" s="1"/>
  <c r="M58" i="3"/>
  <c r="Q58" i="3" s="1"/>
  <c r="E58" i="5" s="1"/>
  <c r="F58" i="5" s="1"/>
  <c r="G58" i="5" l="1"/>
  <c r="M58" i="5" s="1"/>
  <c r="P58" i="5" s="1"/>
  <c r="R58" i="3"/>
  <c r="H58" i="5"/>
  <c r="N58" i="5" s="1"/>
  <c r="S58" i="5" s="1"/>
  <c r="J58" i="5" l="1"/>
  <c r="K58" i="5"/>
  <c r="Q58" i="5"/>
  <c r="R58" i="5" s="1"/>
  <c r="T58" i="5"/>
  <c r="W58" i="5" l="1"/>
  <c r="D58" i="4" s="1"/>
  <c r="U58" i="5"/>
  <c r="X58" i="5" l="1"/>
  <c r="Y58" i="5" s="1"/>
  <c r="J58" i="4" s="1"/>
  <c r="G58" i="4"/>
  <c r="F58" i="4"/>
  <c r="E58" i="4"/>
  <c r="H58" i="4" l="1"/>
  <c r="K58" i="4" l="1"/>
  <c r="L58" i="4"/>
  <c r="M58" i="4"/>
  <c r="N58" i="4" l="1"/>
  <c r="P58" i="4" s="1"/>
  <c r="S58" i="4" s="1"/>
  <c r="V58" i="4" s="1"/>
  <c r="I59" i="2" s="1"/>
  <c r="J59" i="2" s="1"/>
  <c r="Q58" i="4" l="1"/>
  <c r="T58" i="4" s="1"/>
  <c r="W58" i="4" s="1"/>
  <c r="K59" i="2" s="1"/>
  <c r="L59" i="2" s="1"/>
  <c r="O59" i="2" s="1"/>
  <c r="P59" i="2" s="1"/>
  <c r="G59" i="2" s="1"/>
  <c r="F59" i="2" s="1"/>
  <c r="N59" i="2" l="1"/>
  <c r="E59" i="2" s="1"/>
  <c r="E59" i="3" s="1"/>
  <c r="D59" i="2" l="1"/>
  <c r="W59" i="1" s="1"/>
  <c r="D59" i="3" l="1"/>
  <c r="G59" i="3" s="1"/>
  <c r="H59" i="3" l="1"/>
  <c r="I59" i="3" s="1"/>
  <c r="K59" i="3" s="1"/>
  <c r="L59" i="3" s="1"/>
  <c r="M59" i="3" l="1"/>
  <c r="Q59" i="3" s="1"/>
  <c r="E59" i="5" s="1"/>
  <c r="P59" i="3"/>
  <c r="D59" i="5" s="1"/>
  <c r="O59" i="3"/>
  <c r="R59" i="3" l="1"/>
  <c r="C59" i="5"/>
  <c r="G59" i="5"/>
  <c r="H59" i="5"/>
  <c r="F59" i="5"/>
  <c r="K59" i="5" l="1"/>
  <c r="N59" i="5"/>
  <c r="S59" i="5" s="1"/>
  <c r="J59" i="5"/>
  <c r="M59" i="5"/>
  <c r="P59" i="5" s="1"/>
  <c r="Q59" i="5" l="1"/>
  <c r="R59" i="5" s="1"/>
  <c r="T59" i="5"/>
  <c r="W59" i="5" l="1"/>
  <c r="D59" i="4" s="1"/>
  <c r="U59" i="5"/>
  <c r="X59" i="5" l="1"/>
  <c r="Y59" i="5" s="1"/>
  <c r="J59" i="4" s="1"/>
  <c r="E59" i="4"/>
  <c r="F59" i="4"/>
  <c r="G59" i="4"/>
  <c r="H59" i="4" l="1"/>
  <c r="L59" i="4" l="1"/>
  <c r="K59" i="4"/>
  <c r="M59" i="4"/>
  <c r="N59" i="4" l="1"/>
  <c r="P59" i="4" s="1"/>
  <c r="S59" i="4" s="1"/>
  <c r="V59" i="4" s="1"/>
  <c r="I60" i="2" s="1"/>
  <c r="J60" i="2" s="1"/>
  <c r="Q59" i="4" l="1"/>
  <c r="T59" i="4" s="1"/>
  <c r="W59" i="4" s="1"/>
  <c r="K60" i="2" s="1"/>
  <c r="L60" i="2" s="1"/>
  <c r="N60" i="2" s="1"/>
  <c r="O60" i="2" l="1"/>
  <c r="P60" i="2" s="1"/>
  <c r="G60" i="2" s="1"/>
  <c r="F60" i="2" s="1"/>
  <c r="D60" i="2" s="1"/>
  <c r="D60" i="3" s="1"/>
  <c r="E60" i="2" l="1"/>
  <c r="E60" i="3" s="1"/>
  <c r="H60" i="3" s="1"/>
  <c r="I60" i="3" s="1"/>
  <c r="K60" i="3" s="1"/>
  <c r="W60" i="1"/>
  <c r="G60" i="3" l="1"/>
  <c r="L60" i="3" s="1"/>
  <c r="M60" i="3"/>
  <c r="Q60" i="3" s="1"/>
  <c r="E60" i="5" l="1"/>
  <c r="R60" i="3"/>
  <c r="O60" i="3"/>
  <c r="P60" i="3"/>
  <c r="D60" i="5" s="1"/>
  <c r="C60" i="5" l="1"/>
  <c r="G60" i="5"/>
  <c r="H60" i="5"/>
  <c r="F60" i="5"/>
  <c r="K60" i="5" l="1"/>
  <c r="N60" i="5"/>
  <c r="S60" i="5" s="1"/>
  <c r="M60" i="5"/>
  <c r="P60" i="5" s="1"/>
  <c r="J60" i="5"/>
  <c r="Q60" i="5" l="1"/>
  <c r="R60" i="5" s="1"/>
  <c r="T60" i="5"/>
  <c r="U60" i="5" s="1"/>
  <c r="W60" i="5" l="1"/>
  <c r="D60" i="4" s="1"/>
  <c r="X60" i="5"/>
  <c r="Y60" i="5" s="1"/>
  <c r="J60" i="4" s="1"/>
  <c r="G60" i="4" l="1"/>
  <c r="E60" i="4"/>
  <c r="F60" i="4"/>
  <c r="K60" i="4" l="1"/>
  <c r="M60" i="4"/>
  <c r="L60" i="4"/>
  <c r="H60" i="4"/>
  <c r="N60" i="4" l="1"/>
  <c r="P60" i="4" s="1"/>
  <c r="S60" i="4" s="1"/>
  <c r="V60" i="4" s="1"/>
  <c r="I61" i="2" s="1"/>
  <c r="J61" i="2" s="1"/>
  <c r="Q60" i="4" l="1"/>
  <c r="T60" i="4" s="1"/>
  <c r="W60" i="4" s="1"/>
  <c r="K61" i="2" s="1"/>
  <c r="L61" i="2" s="1"/>
  <c r="O61" i="2" s="1"/>
  <c r="P61" i="2" s="1"/>
  <c r="G61" i="2" s="1"/>
  <c r="F61" i="2" s="1"/>
  <c r="N61" i="2" l="1"/>
  <c r="D61" i="2" s="1"/>
  <c r="E61" i="2" l="1"/>
  <c r="E61" i="3" s="1"/>
  <c r="W61" i="1"/>
  <c r="D61" i="3"/>
  <c r="H61" i="3" l="1"/>
  <c r="I61" i="3" s="1"/>
  <c r="K61" i="3" s="1"/>
  <c r="G61" i="3"/>
  <c r="M61" i="3" l="1"/>
  <c r="Q61" i="3" s="1"/>
  <c r="L61" i="3"/>
  <c r="P61" i="3" l="1"/>
  <c r="D61" i="5" s="1"/>
  <c r="O61" i="3"/>
  <c r="E61" i="5"/>
  <c r="R61" i="3"/>
  <c r="H61" i="5" l="1"/>
  <c r="F61" i="5"/>
  <c r="C61" i="5"/>
  <c r="G61" i="5"/>
  <c r="M61" i="5" l="1"/>
  <c r="P61" i="5" s="1"/>
  <c r="J61" i="5"/>
  <c r="N61" i="5"/>
  <c r="S61" i="5" s="1"/>
  <c r="K61" i="5"/>
  <c r="Q61" i="5" l="1"/>
  <c r="R61" i="5" s="1"/>
  <c r="T61" i="5"/>
  <c r="U61" i="5" s="1"/>
  <c r="W61" i="5" l="1"/>
  <c r="D61" i="4" s="1"/>
  <c r="X61" i="5"/>
  <c r="Y61" i="5" s="1"/>
  <c r="J61" i="4" s="1"/>
  <c r="F61" i="4" l="1"/>
  <c r="E61" i="4"/>
  <c r="G61" i="4"/>
  <c r="M61" i="4" l="1"/>
  <c r="L61" i="4"/>
  <c r="K61" i="4"/>
  <c r="H61" i="4"/>
  <c r="N61" i="4" l="1"/>
  <c r="Q61" i="4" l="1"/>
  <c r="T61" i="4" s="1"/>
  <c r="W61" i="4" s="1"/>
  <c r="K62" i="2" s="1"/>
  <c r="L62" i="2" s="1"/>
  <c r="P61" i="4"/>
  <c r="S61" i="4" s="1"/>
  <c r="V61" i="4" s="1"/>
  <c r="I62" i="2" s="1"/>
  <c r="J62" i="2" s="1"/>
  <c r="N62" i="2" l="1"/>
  <c r="O62" i="2"/>
  <c r="P62" i="2" s="1"/>
  <c r="G62" i="2" s="1"/>
  <c r="F62" i="2" s="1"/>
  <c r="D62" i="2" l="1"/>
  <c r="W62" i="1" s="1"/>
  <c r="E62" i="2"/>
  <c r="E62" i="3" s="1"/>
  <c r="D62" i="3" l="1"/>
  <c r="G62" i="3" s="1"/>
  <c r="H62" i="3" l="1"/>
  <c r="I62" i="3" s="1"/>
  <c r="K62" i="3" s="1"/>
  <c r="M62" i="3" s="1"/>
  <c r="Q62" i="3" s="1"/>
  <c r="L62" i="3" l="1"/>
  <c r="P62" i="3" s="1"/>
  <c r="D62" i="5" s="1"/>
  <c r="R62" i="3"/>
  <c r="E62" i="5"/>
  <c r="O62" i="3" l="1"/>
  <c r="H62" i="5"/>
  <c r="F62" i="5"/>
  <c r="G62" i="5"/>
  <c r="C62" i="5"/>
  <c r="M62" i="5" l="1"/>
  <c r="P62" i="5" s="1"/>
  <c r="Q62" i="5" s="1"/>
  <c r="R62" i="5" s="1"/>
  <c r="J62" i="5"/>
  <c r="K62" i="5"/>
  <c r="N62" i="5"/>
  <c r="S62" i="5" s="1"/>
  <c r="T62" i="5" s="1"/>
  <c r="U62" i="5" s="1"/>
  <c r="W62" i="5" l="1"/>
  <c r="D62" i="4" s="1"/>
  <c r="X62" i="5"/>
  <c r="Y62" i="5" s="1"/>
  <c r="J62" i="4" s="1"/>
  <c r="F62" i="4" l="1"/>
  <c r="G62" i="4"/>
  <c r="E62" i="4"/>
  <c r="H62" i="4" l="1"/>
  <c r="K62" i="4"/>
  <c r="M62" i="4"/>
  <c r="L62" i="4"/>
  <c r="N62" i="4" l="1"/>
  <c r="P62" i="4" s="1"/>
  <c r="S62" i="4" s="1"/>
  <c r="V62" i="4" s="1"/>
  <c r="I63" i="2" s="1"/>
  <c r="J63" i="2" s="1"/>
  <c r="Q62" i="4" l="1"/>
  <c r="T62" i="4" s="1"/>
  <c r="W62" i="4" s="1"/>
  <c r="K63" i="2" s="1"/>
  <c r="L63" i="2" s="1"/>
  <c r="N63" i="2" s="1"/>
  <c r="O63" i="2" l="1"/>
  <c r="P63" i="2" s="1"/>
  <c r="G63" i="2" s="1"/>
  <c r="F63" i="2" s="1"/>
  <c r="D63" i="2" s="1"/>
  <c r="W63" i="1" s="1"/>
  <c r="E63" i="2" l="1"/>
  <c r="E63" i="3" s="1"/>
  <c r="D63" i="3"/>
  <c r="H63" i="3" l="1"/>
  <c r="I63" i="3" s="1"/>
  <c r="K63" i="3" s="1"/>
  <c r="M63" i="3" s="1"/>
  <c r="Q63" i="3" s="1"/>
  <c r="E63" i="5" s="1"/>
  <c r="G63" i="3"/>
  <c r="R63" i="3" l="1"/>
  <c r="L63" i="3"/>
  <c r="O63" i="3" s="1"/>
  <c r="F63" i="5"/>
  <c r="H63" i="5"/>
  <c r="P63" i="3" l="1"/>
  <c r="D63" i="5" s="1"/>
  <c r="C63" i="5" s="1"/>
  <c r="K63" i="5"/>
  <c r="N63" i="5"/>
  <c r="S63" i="5" s="1"/>
  <c r="G63" i="5" l="1"/>
  <c r="J63" i="5" s="1"/>
  <c r="T63" i="5"/>
  <c r="U63" i="5" s="1"/>
  <c r="M63" i="5" l="1"/>
  <c r="P63" i="5" s="1"/>
  <c r="Q63" i="5" s="1"/>
  <c r="X63" i="5"/>
  <c r="Y63" i="5" s="1"/>
  <c r="J63" i="4" s="1"/>
  <c r="R63" i="5" l="1"/>
  <c r="W63" i="5" s="1"/>
  <c r="D63" i="4" s="1"/>
  <c r="F63" i="4" l="1"/>
  <c r="G63" i="4"/>
  <c r="E63" i="4"/>
  <c r="M63" i="4"/>
  <c r="K63" i="4"/>
  <c r="L63" i="4"/>
  <c r="N63" i="4" l="1"/>
  <c r="H63" i="4"/>
  <c r="P63" i="4" l="1"/>
  <c r="S63" i="4" s="1"/>
  <c r="V63" i="4" s="1"/>
  <c r="I64" i="2" s="1"/>
  <c r="J64" i="2" s="1"/>
  <c r="Q63" i="4"/>
  <c r="T63" i="4" s="1"/>
  <c r="W63" i="4" s="1"/>
  <c r="K64" i="2" s="1"/>
  <c r="L64" i="2" s="1"/>
  <c r="N64" i="2" l="1"/>
  <c r="O64" i="2"/>
  <c r="P64" i="2" s="1"/>
  <c r="G64" i="2" s="1"/>
  <c r="F64" i="2" s="1"/>
  <c r="E64" i="2" l="1"/>
  <c r="E64" i="3" s="1"/>
  <c r="D64" i="2"/>
  <c r="D64" i="3" l="1"/>
  <c r="W64" i="1"/>
  <c r="G64" i="3" l="1"/>
  <c r="H64" i="3"/>
  <c r="I64" i="3" s="1"/>
  <c r="K64" i="3" s="1"/>
  <c r="L64" i="3" l="1"/>
  <c r="M64" i="3"/>
  <c r="Q64" i="3" s="1"/>
  <c r="E64" i="5" l="1"/>
  <c r="R64" i="3"/>
  <c r="O64" i="3"/>
  <c r="P64" i="3"/>
  <c r="D64" i="5" s="1"/>
  <c r="C64" i="5" l="1"/>
  <c r="G64" i="5"/>
  <c r="H64" i="5"/>
  <c r="F64" i="5"/>
  <c r="N64" i="5" l="1"/>
  <c r="S64" i="5" s="1"/>
  <c r="K64" i="5"/>
  <c r="J64" i="5"/>
  <c r="M64" i="5"/>
  <c r="P64" i="5" s="1"/>
  <c r="Q64" i="5" s="1"/>
  <c r="R64" i="5" s="1"/>
  <c r="W64" i="5" l="1"/>
  <c r="D64" i="4" s="1"/>
  <c r="T64" i="5"/>
  <c r="U64" i="5" s="1"/>
  <c r="X64" i="5" l="1"/>
  <c r="Y64" i="5" s="1"/>
  <c r="J64" i="4" s="1"/>
  <c r="E64" i="4"/>
  <c r="F64" i="4"/>
  <c r="G64" i="4"/>
  <c r="H64" i="4" l="1"/>
  <c r="K64" i="4" l="1"/>
  <c r="L64" i="4"/>
  <c r="M64" i="4"/>
  <c r="N64" i="4" l="1"/>
  <c r="P64" i="4" s="1"/>
  <c r="S64" i="4" s="1"/>
  <c r="V64" i="4" s="1"/>
  <c r="I65" i="2" s="1"/>
  <c r="J65" i="2" s="1"/>
  <c r="Q64" i="4" l="1"/>
  <c r="T64" i="4" s="1"/>
  <c r="W64" i="4" s="1"/>
  <c r="K65" i="2" s="1"/>
  <c r="L65" i="2" s="1"/>
  <c r="O65" i="2" s="1"/>
  <c r="P65" i="2" s="1"/>
  <c r="G65" i="2" s="1"/>
  <c r="F65" i="2" s="1"/>
  <c r="N65" i="2" l="1"/>
  <c r="E65" i="2" s="1"/>
  <c r="E65" i="3" s="1"/>
  <c r="D65" i="2" l="1"/>
  <c r="W65" i="1" s="1"/>
  <c r="D65" i="3" l="1"/>
  <c r="H65" i="3" s="1"/>
  <c r="I65" i="3" s="1"/>
  <c r="K65" i="3" s="1"/>
  <c r="M65" i="3" s="1"/>
  <c r="Q65" i="3" s="1"/>
  <c r="G65" i="3" l="1"/>
  <c r="L65" i="3" s="1"/>
  <c r="O65" i="3" s="1"/>
  <c r="R65" i="3"/>
  <c r="E65" i="5"/>
  <c r="P65" i="3" l="1"/>
  <c r="D65" i="5" s="1"/>
  <c r="C65" i="5" s="1"/>
  <c r="H65" i="5"/>
  <c r="F65" i="5"/>
  <c r="G65" i="5" l="1"/>
  <c r="J65" i="5" s="1"/>
  <c r="K65" i="5"/>
  <c r="N65" i="5"/>
  <c r="S65" i="5" s="1"/>
  <c r="M65" i="5" l="1"/>
  <c r="P65" i="5" s="1"/>
  <c r="Q65" i="5" s="1"/>
  <c r="T65" i="5"/>
  <c r="U65" i="5" s="1"/>
  <c r="R65" i="5" l="1"/>
  <c r="W65" i="5" s="1"/>
  <c r="D65" i="4" s="1"/>
  <c r="X65" i="5"/>
  <c r="Y65" i="5" s="1"/>
  <c r="J65" i="4" s="1"/>
  <c r="E65" i="4" l="1"/>
  <c r="F65" i="4"/>
  <c r="G65" i="4"/>
  <c r="M65" i="4" l="1"/>
  <c r="K65" i="4"/>
  <c r="L65" i="4"/>
  <c r="H65" i="4"/>
  <c r="N65" i="4" l="1"/>
  <c r="P65" i="4" s="1"/>
  <c r="S65" i="4" s="1"/>
  <c r="V65" i="4" s="1"/>
  <c r="I66" i="2" s="1"/>
  <c r="J66" i="2" s="1"/>
  <c r="Q65" i="4" l="1"/>
  <c r="T65" i="4" s="1"/>
  <c r="W65" i="4" s="1"/>
  <c r="K66" i="2" s="1"/>
  <c r="L66" i="2" s="1"/>
  <c r="O66" i="2" s="1"/>
  <c r="P66" i="2" s="1"/>
  <c r="G66" i="2" s="1"/>
  <c r="F66" i="2" s="1"/>
  <c r="N66" i="2" l="1"/>
  <c r="E66" i="2" s="1"/>
  <c r="E66" i="3" s="1"/>
  <c r="D66" i="2" l="1"/>
  <c r="W66" i="1" s="1"/>
  <c r="D66" i="3" l="1"/>
  <c r="G66" i="3" s="1"/>
  <c r="H66" i="3" l="1"/>
  <c r="I66" i="3" s="1"/>
  <c r="K66" i="3" s="1"/>
  <c r="M66" i="3" s="1"/>
  <c r="Q66" i="3" s="1"/>
  <c r="R66" i="3" s="1"/>
  <c r="E66" i="5" l="1"/>
  <c r="H66" i="5" s="1"/>
  <c r="L66" i="3"/>
  <c r="P66" i="3" s="1"/>
  <c r="D66" i="5" s="1"/>
  <c r="C66" i="5" s="1"/>
  <c r="F66" i="5" l="1"/>
  <c r="O66" i="3"/>
  <c r="G66" i="5"/>
  <c r="M66" i="5" s="1"/>
  <c r="P66" i="5" s="1"/>
  <c r="Q66" i="5" s="1"/>
  <c r="R66" i="5" s="1"/>
  <c r="K66" i="5"/>
  <c r="N66" i="5"/>
  <c r="S66" i="5" l="1"/>
  <c r="T66" i="5" s="1"/>
  <c r="U66" i="5" s="1"/>
  <c r="W66" i="5"/>
  <c r="D66" i="4" s="1"/>
  <c r="J66" i="5"/>
  <c r="X66" i="5" l="1"/>
  <c r="E66" i="4"/>
  <c r="G66" i="4"/>
  <c r="F66" i="4"/>
  <c r="Y66" i="5" l="1"/>
  <c r="J66" i="4" s="1"/>
  <c r="H66" i="4"/>
  <c r="K66" i="4" l="1"/>
  <c r="M66" i="4"/>
  <c r="L66" i="4"/>
  <c r="N66" i="4" l="1"/>
  <c r="P66" i="4" s="1"/>
  <c r="S66" i="4" s="1"/>
  <c r="V66" i="4" s="1"/>
  <c r="I67" i="2" s="1"/>
  <c r="J67" i="2" s="1"/>
  <c r="Q66" i="4" l="1"/>
  <c r="T66" i="4" s="1"/>
  <c r="W66" i="4" s="1"/>
  <c r="K67" i="2" s="1"/>
  <c r="L67" i="2" s="1"/>
  <c r="N67" i="2" s="1"/>
  <c r="O67" i="2" l="1"/>
  <c r="P67" i="2" s="1"/>
  <c r="G67" i="2" s="1"/>
  <c r="F67" i="2" s="1"/>
  <c r="D67" i="2" s="1"/>
  <c r="W67" i="1" s="1"/>
  <c r="D67" i="3" l="1"/>
  <c r="E67" i="2"/>
  <c r="E67" i="3" s="1"/>
  <c r="G67" i="3" l="1"/>
  <c r="H67" i="3"/>
  <c r="I67" i="3" s="1"/>
  <c r="K67" i="3" s="1"/>
  <c r="L67" i="3" l="1"/>
  <c r="P67" i="3" s="1"/>
  <c r="D67" i="5" s="1"/>
  <c r="C67" i="5" s="1"/>
  <c r="M67" i="3"/>
  <c r="Q67" i="3" s="1"/>
  <c r="R67" i="3" s="1"/>
  <c r="G67" i="5" l="1"/>
  <c r="M67" i="5" s="1"/>
  <c r="P67" i="5" s="1"/>
  <c r="O67" i="3"/>
  <c r="E67" i="5"/>
  <c r="F67" i="5" s="1"/>
  <c r="J67" i="5" l="1"/>
  <c r="H67" i="5"/>
  <c r="K67" i="5" s="1"/>
  <c r="Q67" i="5"/>
  <c r="R67" i="5" s="1"/>
  <c r="W67" i="5" l="1"/>
  <c r="D67" i="4" s="1"/>
  <c r="N67" i="5"/>
  <c r="S67" i="5" s="1"/>
  <c r="T67" i="5" s="1"/>
  <c r="U67" i="5" s="1"/>
  <c r="X67" i="5" l="1"/>
  <c r="Y67" i="5" s="1"/>
  <c r="J67" i="4" s="1"/>
  <c r="G67" i="4"/>
  <c r="E67" i="4"/>
  <c r="F67" i="4"/>
  <c r="L67" i="4" l="1"/>
  <c r="H67" i="4"/>
  <c r="M67" i="4" l="1"/>
  <c r="K67" i="4"/>
  <c r="N67" i="4" l="1"/>
  <c r="P67" i="4" s="1"/>
  <c r="S67" i="4" s="1"/>
  <c r="V67" i="4" s="1"/>
  <c r="I68" i="2" s="1"/>
  <c r="J68" i="2" s="1"/>
  <c r="Q67" i="4" l="1"/>
  <c r="T67" i="4" s="1"/>
  <c r="W67" i="4" s="1"/>
  <c r="K68" i="2" s="1"/>
  <c r="L68" i="2" s="1"/>
  <c r="O68" i="2" s="1"/>
  <c r="P68" i="2" s="1"/>
  <c r="G68" i="2" s="1"/>
  <c r="F68" i="2" s="1"/>
  <c r="N68" i="2" l="1"/>
  <c r="D68" i="2" s="1"/>
  <c r="D68" i="3" s="1"/>
  <c r="E68" i="2" l="1"/>
  <c r="E68" i="3" s="1"/>
  <c r="H68" i="3" s="1"/>
  <c r="I68" i="3" s="1"/>
  <c r="K68" i="3" s="1"/>
  <c r="M68" i="3" s="1"/>
  <c r="Q68" i="3" s="1"/>
  <c r="R68" i="3" s="1"/>
  <c r="W68" i="1"/>
  <c r="E68" i="5" l="1"/>
  <c r="H68" i="5" s="1"/>
  <c r="G68" i="3"/>
  <c r="L68" i="3" s="1"/>
  <c r="P68" i="3" s="1"/>
  <c r="D68" i="5" s="1"/>
  <c r="G68" i="5" s="1"/>
  <c r="O68" i="3" l="1"/>
  <c r="C68" i="5"/>
  <c r="F68" i="5"/>
  <c r="M68" i="5"/>
  <c r="J68" i="5"/>
  <c r="K68" i="5"/>
  <c r="N68" i="5"/>
  <c r="P68" i="5" l="1"/>
  <c r="Q68" i="5" s="1"/>
  <c r="R68" i="5" s="1"/>
  <c r="S68" i="5"/>
  <c r="T68" i="5" s="1"/>
  <c r="U68" i="5" s="1"/>
  <c r="W68" i="5" l="1"/>
  <c r="D68" i="4" s="1"/>
  <c r="X68" i="5"/>
  <c r="Y68" i="5" s="1"/>
  <c r="J68" i="4" s="1"/>
  <c r="G68" i="4" l="1"/>
  <c r="E68" i="4"/>
  <c r="F68" i="4"/>
  <c r="M68" i="4" l="1"/>
  <c r="K68" i="4"/>
  <c r="L68" i="4"/>
  <c r="H68" i="4"/>
  <c r="N68" i="4" l="1"/>
  <c r="Q68" i="4" s="1"/>
  <c r="T68" i="4" s="1"/>
  <c r="W68" i="4" s="1"/>
  <c r="K69" i="2" s="1"/>
  <c r="L69" i="2" s="1"/>
  <c r="P68" i="4" l="1"/>
  <c r="S68" i="4" s="1"/>
  <c r="V68" i="4" s="1"/>
  <c r="I69" i="2" s="1"/>
  <c r="J69" i="2" s="1"/>
  <c r="N69" i="2" s="1"/>
  <c r="O69" i="2" l="1"/>
  <c r="P69" i="2" s="1"/>
  <c r="G69" i="2" s="1"/>
  <c r="F69" i="2" s="1"/>
  <c r="D69" i="2" s="1"/>
  <c r="W69" i="1" s="1"/>
  <c r="E69" i="2" l="1"/>
  <c r="E69" i="3" s="1"/>
  <c r="D69" i="3"/>
  <c r="G69" i="3" l="1"/>
  <c r="H69" i="3"/>
  <c r="I69" i="3" s="1"/>
  <c r="K69" i="3" s="1"/>
  <c r="L69" i="3" l="1"/>
  <c r="P69" i="3" s="1"/>
  <c r="D69" i="5" s="1"/>
  <c r="C69" i="5" s="1"/>
  <c r="M69" i="3"/>
  <c r="Q69" i="3" s="1"/>
  <c r="E69" i="5" s="1"/>
  <c r="G69" i="5" l="1"/>
  <c r="J69" i="5" s="1"/>
  <c r="O69" i="3"/>
  <c r="F69" i="5"/>
  <c r="R69" i="3"/>
  <c r="H69" i="5"/>
  <c r="N69" i="5" s="1"/>
  <c r="M69" i="5"/>
  <c r="P69" i="5" s="1"/>
  <c r="S69" i="5" l="1"/>
  <c r="T69" i="5" s="1"/>
  <c r="K69" i="5"/>
  <c r="Q69" i="5"/>
  <c r="R69" i="5" s="1"/>
  <c r="W69" i="5" l="1"/>
  <c r="D69" i="4" s="1"/>
  <c r="U69" i="5"/>
  <c r="X69" i="5" l="1"/>
  <c r="Y69" i="5" s="1"/>
  <c r="J69" i="4" s="1"/>
  <c r="E69" i="4"/>
  <c r="F69" i="4"/>
  <c r="G69" i="4"/>
  <c r="H69" i="4" l="1"/>
  <c r="L69" i="4" l="1"/>
  <c r="K69" i="4"/>
  <c r="M69" i="4"/>
  <c r="N69" i="4" l="1"/>
  <c r="P69" i="4" s="1"/>
  <c r="S69" i="4" s="1"/>
  <c r="V69" i="4" s="1"/>
  <c r="I70" i="2" s="1"/>
  <c r="J70" i="2" s="1"/>
  <c r="Q69" i="4" l="1"/>
  <c r="T69" i="4" s="1"/>
  <c r="W69" i="4" s="1"/>
  <c r="K70" i="2" s="1"/>
  <c r="L70" i="2" s="1"/>
  <c r="O70" i="2" s="1"/>
  <c r="P70" i="2" s="1"/>
  <c r="G70" i="2" s="1"/>
  <c r="F70" i="2" s="1"/>
  <c r="N70" i="2" l="1"/>
  <c r="E70" i="2" s="1"/>
  <c r="E70" i="3" s="1"/>
  <c r="D70" i="2" l="1"/>
  <c r="W70" i="1" s="1"/>
  <c r="D70" i="3" l="1"/>
  <c r="G70" i="3" s="1"/>
  <c r="H70" i="3" l="1"/>
  <c r="I70" i="3" s="1"/>
  <c r="K70" i="3" s="1"/>
  <c r="M70" i="3" s="1"/>
  <c r="Q70" i="3" s="1"/>
  <c r="L70" i="3" l="1"/>
  <c r="O70" i="3" s="1"/>
  <c r="E70" i="5"/>
  <c r="R70" i="3"/>
  <c r="P70" i="3" l="1"/>
  <c r="D70" i="5" s="1"/>
  <c r="C70" i="5" s="1"/>
  <c r="H70" i="5"/>
  <c r="F70" i="5"/>
  <c r="G70" i="5" l="1"/>
  <c r="M70" i="5" s="1"/>
  <c r="P70" i="5" s="1"/>
  <c r="K70" i="5"/>
  <c r="N70" i="5"/>
  <c r="S70" i="5" s="1"/>
  <c r="J70" i="5" l="1"/>
  <c r="Q70" i="5"/>
  <c r="R70" i="5" s="1"/>
  <c r="T70" i="5"/>
  <c r="W70" i="5" l="1"/>
  <c r="U70" i="5"/>
  <c r="D70" i="4" l="1"/>
  <c r="E70" i="4" s="1"/>
  <c r="X70" i="5"/>
  <c r="Y70" i="5" s="1"/>
  <c r="J70" i="4" s="1"/>
  <c r="F70" i="4" l="1"/>
  <c r="G70" i="4"/>
  <c r="H70" i="4" l="1"/>
  <c r="K70" i="4"/>
  <c r="L70" i="4"/>
  <c r="M70" i="4"/>
  <c r="N70" i="4" l="1"/>
  <c r="P70" i="4" s="1"/>
  <c r="S70" i="4" s="1"/>
  <c r="V70" i="4" s="1"/>
  <c r="I71" i="2" s="1"/>
  <c r="J71" i="2" s="1"/>
  <c r="Q70" i="4" l="1"/>
  <c r="T70" i="4" s="1"/>
  <c r="W70" i="4" s="1"/>
  <c r="K71" i="2" s="1"/>
  <c r="L71" i="2" s="1"/>
  <c r="N71" i="2" s="1"/>
  <c r="O71" i="2" l="1"/>
  <c r="P71" i="2" s="1"/>
  <c r="G71" i="2" s="1"/>
  <c r="F71" i="2" s="1"/>
  <c r="D71" i="2" s="1"/>
  <c r="D71" i="3" s="1"/>
  <c r="E71" i="2" l="1"/>
  <c r="E71" i="3" s="1"/>
  <c r="G71" i="3" s="1"/>
  <c r="W71" i="1"/>
  <c r="H71" i="3" l="1"/>
  <c r="I71" i="3" s="1"/>
  <c r="K71" i="3" s="1"/>
  <c r="M71" i="3" s="1"/>
  <c r="Q71" i="3" s="1"/>
  <c r="E71" i="5" s="1"/>
  <c r="F71" i="5" s="1"/>
  <c r="R71" i="3" l="1"/>
  <c r="L71" i="3"/>
  <c r="O71" i="3" s="1"/>
  <c r="H71" i="5"/>
  <c r="K71" i="5" s="1"/>
  <c r="N71" i="5" l="1"/>
  <c r="S71" i="5" s="1"/>
  <c r="T71" i="5" s="1"/>
  <c r="U71" i="5" s="1"/>
  <c r="P71" i="3"/>
  <c r="D71" i="5" s="1"/>
  <c r="G71" i="5" s="1"/>
  <c r="J71" i="5" s="1"/>
  <c r="C71" i="5" l="1"/>
  <c r="M71" i="5"/>
  <c r="X71" i="5"/>
  <c r="Y71" i="5" s="1"/>
  <c r="J71" i="4" s="1"/>
  <c r="P71" i="5" l="1"/>
  <c r="Q71" i="5" s="1"/>
  <c r="R71" i="5" s="1"/>
  <c r="M71" i="4"/>
  <c r="W71" i="5" l="1"/>
  <c r="D71" i="4" s="1"/>
  <c r="F71" i="4" s="1"/>
  <c r="L71" i="4"/>
  <c r="K71" i="4"/>
  <c r="E71" i="4" l="1"/>
  <c r="G71" i="4"/>
  <c r="N71" i="4"/>
  <c r="H71" i="4" l="1"/>
  <c r="P71" i="4" s="1"/>
  <c r="S71" i="4" s="1"/>
  <c r="V71" i="4" s="1"/>
  <c r="I72" i="2" s="1"/>
  <c r="J72" i="2" s="1"/>
  <c r="Q71" i="4" l="1"/>
  <c r="T71" i="4" s="1"/>
  <c r="W71" i="4" s="1"/>
  <c r="K72" i="2" s="1"/>
  <c r="L72" i="2" s="1"/>
  <c r="O72" i="2" s="1"/>
  <c r="P72" i="2" s="1"/>
  <c r="G72" i="2" s="1"/>
  <c r="F72" i="2" s="1"/>
  <c r="N72" i="2" l="1"/>
  <c r="E72" i="2" s="1"/>
  <c r="D72" i="2" l="1"/>
  <c r="D72" i="3" s="1"/>
  <c r="E72" i="3"/>
  <c r="W72" i="1" l="1"/>
  <c r="H72" i="3"/>
  <c r="I72" i="3" s="1"/>
  <c r="K72" i="3" s="1"/>
  <c r="G72" i="3"/>
  <c r="L72" i="3" l="1"/>
  <c r="M72" i="3"/>
  <c r="Q72" i="3" s="1"/>
  <c r="R72" i="3" l="1"/>
  <c r="E72" i="5"/>
  <c r="O72" i="3"/>
  <c r="P72" i="3"/>
  <c r="D72" i="5" s="1"/>
  <c r="H72" i="5" l="1"/>
  <c r="F72" i="5"/>
  <c r="G72" i="5"/>
  <c r="C72" i="5"/>
  <c r="M72" i="5" l="1"/>
  <c r="P72" i="5" s="1"/>
  <c r="Q72" i="5" s="1"/>
  <c r="R72" i="5" s="1"/>
  <c r="J72" i="5"/>
  <c r="N72" i="5"/>
  <c r="S72" i="5" s="1"/>
  <c r="K72" i="5"/>
  <c r="W72" i="5" l="1"/>
  <c r="D72" i="4" s="1"/>
  <c r="T72" i="5"/>
  <c r="U72" i="5" s="1"/>
  <c r="X72" i="5" l="1"/>
  <c r="Y72" i="5" s="1"/>
  <c r="J72" i="4" s="1"/>
  <c r="E72" i="4"/>
  <c r="F72" i="4"/>
  <c r="G72" i="4"/>
  <c r="H72" i="4" l="1"/>
  <c r="M72" i="4" l="1"/>
  <c r="L72" i="4"/>
  <c r="K72" i="4"/>
  <c r="N72" i="4" l="1"/>
  <c r="Q72" i="4" s="1"/>
  <c r="T72" i="4" s="1"/>
  <c r="W72" i="4" s="1"/>
  <c r="K73" i="2" s="1"/>
  <c r="L73" i="2" s="1"/>
  <c r="P72" i="4" l="1"/>
  <c r="S72" i="4" s="1"/>
  <c r="V72" i="4" s="1"/>
  <c r="I73" i="2" s="1"/>
  <c r="J73" i="2" s="1"/>
  <c r="O73" i="2" s="1"/>
  <c r="P73" i="2" s="1"/>
  <c r="G73" i="2" s="1"/>
  <c r="F73" i="2" s="1"/>
  <c r="N73" i="2" l="1"/>
  <c r="E73" i="2" s="1"/>
  <c r="E73" i="3" s="1"/>
  <c r="D73" i="2" l="1"/>
  <c r="W73" i="1" s="1"/>
  <c r="D73" i="3" l="1"/>
  <c r="G73" i="3" s="1"/>
  <c r="H73" i="3" l="1"/>
  <c r="I73" i="3" s="1"/>
  <c r="K73" i="3" s="1"/>
  <c r="L73" i="3" s="1"/>
  <c r="M73" i="3" l="1"/>
  <c r="Q73" i="3" s="1"/>
  <c r="R73" i="3" s="1"/>
  <c r="P73" i="3"/>
  <c r="D73" i="5" s="1"/>
  <c r="O73" i="3"/>
  <c r="E73" i="5" l="1"/>
  <c r="F73" i="5" s="1"/>
  <c r="G73" i="5"/>
  <c r="C73" i="5"/>
  <c r="H73" i="5" l="1"/>
  <c r="N73" i="5" s="1"/>
  <c r="S73" i="5" s="1"/>
  <c r="T73" i="5" s="1"/>
  <c r="U73" i="5" s="1"/>
  <c r="M73" i="5"/>
  <c r="P73" i="5" s="1"/>
  <c r="J73" i="5"/>
  <c r="K73" i="5" l="1"/>
  <c r="X73" i="5"/>
  <c r="Q73" i="5"/>
  <c r="R73" i="5" s="1"/>
  <c r="W73" i="5" l="1"/>
  <c r="D73" i="4" s="1"/>
  <c r="Y73" i="5"/>
  <c r="J73" i="4" s="1"/>
  <c r="M73" i="4" l="1"/>
  <c r="K73" i="4"/>
  <c r="L73" i="4"/>
  <c r="G73" i="4"/>
  <c r="E73" i="4"/>
  <c r="F73" i="4"/>
  <c r="N73" i="4" l="1"/>
  <c r="H73" i="4"/>
  <c r="Q73" i="4" l="1"/>
  <c r="T73" i="4" s="1"/>
  <c r="W73" i="4" s="1"/>
  <c r="K74" i="2" s="1"/>
  <c r="L74" i="2" s="1"/>
  <c r="P73" i="4"/>
  <c r="S73" i="4" s="1"/>
  <c r="V73" i="4" s="1"/>
  <c r="I74" i="2" s="1"/>
  <c r="J74" i="2" s="1"/>
  <c r="N74" i="2" l="1"/>
  <c r="O74" i="2"/>
  <c r="P74" i="2" s="1"/>
  <c r="G74" i="2" s="1"/>
  <c r="F74" i="2" s="1"/>
  <c r="E74" i="2" l="1"/>
  <c r="E74" i="3" s="1"/>
  <c r="D74" i="2"/>
  <c r="W74" i="1" l="1"/>
  <c r="D74" i="3"/>
  <c r="H74" i="3" l="1"/>
  <c r="I74" i="3" s="1"/>
  <c r="K74" i="3" s="1"/>
  <c r="G74" i="3"/>
  <c r="L74" i="3" l="1"/>
  <c r="M74" i="3"/>
  <c r="Q74" i="3" s="1"/>
  <c r="E74" i="5" l="1"/>
  <c r="R74" i="3"/>
  <c r="O74" i="3"/>
  <c r="P74" i="3"/>
  <c r="D74" i="5" s="1"/>
  <c r="G74" i="5" l="1"/>
  <c r="C74" i="5"/>
  <c r="H74" i="5"/>
  <c r="F74" i="5"/>
  <c r="N74" i="5" l="1"/>
  <c r="S74" i="5" s="1"/>
  <c r="K74" i="5"/>
  <c r="J74" i="5"/>
  <c r="M74" i="5"/>
  <c r="P74" i="5" s="1"/>
  <c r="Q74" i="5" s="1"/>
  <c r="R74" i="5" s="1"/>
  <c r="W74" i="5" l="1"/>
  <c r="D74" i="4" s="1"/>
  <c r="T74" i="5"/>
  <c r="U74" i="5" s="1"/>
  <c r="X74" i="5" l="1"/>
  <c r="E74" i="4"/>
  <c r="F74" i="4"/>
  <c r="G74" i="4"/>
  <c r="H74" i="4" l="1"/>
  <c r="Y74" i="5"/>
  <c r="J74" i="4" s="1"/>
  <c r="M74" i="4" l="1"/>
  <c r="K74" i="4"/>
  <c r="L74" i="4"/>
  <c r="N74" i="4" l="1"/>
  <c r="Q74" i="4" s="1"/>
  <c r="T74" i="4" s="1"/>
  <c r="W74" i="4" s="1"/>
  <c r="K75" i="2" s="1"/>
  <c r="L75" i="2" s="1"/>
  <c r="P74" i="4" l="1"/>
  <c r="S74" i="4" s="1"/>
  <c r="V74" i="4" s="1"/>
  <c r="I75" i="2" s="1"/>
  <c r="J75" i="2" s="1"/>
  <c r="N75" i="2" s="1"/>
  <c r="O75" i="2" l="1"/>
  <c r="P75" i="2" s="1"/>
  <c r="G75" i="2" s="1"/>
  <c r="F75" i="2" s="1"/>
  <c r="E75" i="2" s="1"/>
  <c r="E75" i="3" s="1"/>
  <c r="D75" i="2" l="1"/>
  <c r="W75" i="1" l="1"/>
  <c r="D75" i="3"/>
  <c r="G75" i="3" l="1"/>
  <c r="H75" i="3"/>
  <c r="I75" i="3" s="1"/>
  <c r="K75" i="3" s="1"/>
  <c r="L75" i="3" l="1"/>
  <c r="M75" i="3"/>
  <c r="Q75" i="3" s="1"/>
  <c r="R75" i="3" l="1"/>
  <c r="E75" i="5"/>
  <c r="P75" i="3"/>
  <c r="D75" i="5" s="1"/>
  <c r="O75" i="3"/>
  <c r="C75" i="5" l="1"/>
  <c r="G75" i="5"/>
  <c r="F75" i="5"/>
  <c r="H75" i="5"/>
  <c r="K75" i="5" l="1"/>
  <c r="N75" i="5"/>
  <c r="S75" i="5" s="1"/>
  <c r="T75" i="5" s="1"/>
  <c r="U75" i="5" s="1"/>
  <c r="J75" i="5"/>
  <c r="M75" i="5"/>
  <c r="P75" i="5" s="1"/>
  <c r="Q75" i="5" l="1"/>
  <c r="R75" i="5" s="1"/>
  <c r="X75" i="5"/>
  <c r="Y75" i="5" s="1"/>
  <c r="J75" i="4" s="1"/>
  <c r="W75" i="5" l="1"/>
  <c r="D75" i="4" s="1"/>
  <c r="M75" i="4"/>
  <c r="L75" i="4"/>
  <c r="K75" i="4"/>
  <c r="E75" i="4" l="1"/>
  <c r="F75" i="4"/>
  <c r="G75" i="4"/>
  <c r="N75" i="4"/>
  <c r="H75" i="4" l="1"/>
  <c r="Q75" i="4" s="1"/>
  <c r="T75" i="4" s="1"/>
  <c r="W75" i="4" s="1"/>
  <c r="K76" i="2" s="1"/>
  <c r="L76" i="2" s="1"/>
  <c r="P75" i="4" l="1"/>
  <c r="S75" i="4" s="1"/>
  <c r="V75" i="4" s="1"/>
  <c r="I76" i="2" s="1"/>
  <c r="J76" i="2" s="1"/>
  <c r="N76" i="2" s="1"/>
  <c r="O76" i="2" l="1"/>
  <c r="P76" i="2" s="1"/>
  <c r="G76" i="2" s="1"/>
  <c r="F76" i="2" s="1"/>
  <c r="D76" i="2" s="1"/>
  <c r="D76" i="3" s="1"/>
  <c r="E76" i="2" l="1"/>
  <c r="E76" i="3" s="1"/>
  <c r="H76" i="3" s="1"/>
  <c r="I76" i="3" s="1"/>
  <c r="K76" i="3" s="1"/>
  <c r="M76" i="3" s="1"/>
  <c r="Q76" i="3" s="1"/>
  <c r="E76" i="5" s="1"/>
  <c r="W76" i="1"/>
  <c r="G76" i="3" l="1"/>
  <c r="L76" i="3" s="1"/>
  <c r="P76" i="3" s="1"/>
  <c r="D76" i="5" s="1"/>
  <c r="R76" i="3"/>
  <c r="H76" i="5"/>
  <c r="F76" i="5"/>
  <c r="O76" i="3" l="1"/>
  <c r="N76" i="5"/>
  <c r="S76" i="5" s="1"/>
  <c r="K76" i="5"/>
  <c r="C76" i="5"/>
  <c r="G76" i="5"/>
  <c r="J76" i="5" l="1"/>
  <c r="M76" i="5"/>
  <c r="P76" i="5" s="1"/>
  <c r="Q76" i="5" s="1"/>
  <c r="R76" i="5" s="1"/>
  <c r="T76" i="5"/>
  <c r="U76" i="5" s="1"/>
  <c r="W76" i="5" l="1"/>
  <c r="D76" i="4" s="1"/>
  <c r="X76" i="5"/>
  <c r="Y76" i="5" s="1"/>
  <c r="J76" i="4" s="1"/>
  <c r="E76" i="4" l="1"/>
  <c r="F76" i="4"/>
  <c r="G76" i="4"/>
  <c r="H76" i="4" l="1"/>
  <c r="M76" i="4"/>
  <c r="L76" i="4"/>
  <c r="K76" i="4"/>
  <c r="N76" i="4" l="1"/>
  <c r="P76" i="4" l="1"/>
  <c r="S76" i="4" s="1"/>
  <c r="V76" i="4" s="1"/>
  <c r="I77" i="2" s="1"/>
  <c r="J77" i="2" s="1"/>
  <c r="Q76" i="4"/>
  <c r="T76" i="4" s="1"/>
  <c r="W76" i="4" s="1"/>
  <c r="K77" i="2" s="1"/>
  <c r="L77" i="2" s="1"/>
  <c r="O77" i="2" l="1"/>
  <c r="P77" i="2" s="1"/>
  <c r="G77" i="2" s="1"/>
  <c r="F77" i="2" s="1"/>
  <c r="N77" i="2"/>
  <c r="E77" i="2" l="1"/>
  <c r="E77" i="3" s="1"/>
  <c r="D77" i="2"/>
  <c r="W77" i="1" l="1"/>
  <c r="D77" i="3"/>
  <c r="H77" i="3" l="1"/>
  <c r="I77" i="3" s="1"/>
  <c r="K77" i="3" s="1"/>
  <c r="G77" i="3"/>
  <c r="M77" i="3" l="1"/>
  <c r="Q77" i="3" s="1"/>
  <c r="L77" i="3"/>
  <c r="P77" i="3" l="1"/>
  <c r="D77" i="5" s="1"/>
  <c r="O77" i="3"/>
  <c r="R77" i="3"/>
  <c r="E77" i="5"/>
  <c r="F77" i="5" l="1"/>
  <c r="H77" i="5"/>
  <c r="C77" i="5"/>
  <c r="G77" i="5"/>
  <c r="K77" i="5" l="1"/>
  <c r="N77" i="5"/>
  <c r="S77" i="5" s="1"/>
  <c r="M77" i="5"/>
  <c r="P77" i="5" s="1"/>
  <c r="Q77" i="5" s="1"/>
  <c r="R77" i="5" s="1"/>
  <c r="J77" i="5"/>
  <c r="W77" i="5" l="1"/>
  <c r="D77" i="4" s="1"/>
  <c r="T77" i="5"/>
  <c r="U77" i="5" s="1"/>
  <c r="E77" i="4" l="1"/>
  <c r="G77" i="4"/>
  <c r="F77" i="4"/>
  <c r="X77" i="5"/>
  <c r="Y77" i="5" s="1"/>
  <c r="J77" i="4" s="1"/>
  <c r="H77" i="4" l="1"/>
  <c r="M77" i="4" l="1"/>
  <c r="L77" i="4"/>
  <c r="K77" i="4"/>
  <c r="N77" i="4" l="1"/>
  <c r="Q77" i="4" l="1"/>
  <c r="T77" i="4" s="1"/>
  <c r="W77" i="4" s="1"/>
  <c r="K78" i="2" s="1"/>
  <c r="L78" i="2" s="1"/>
  <c r="P77" i="4"/>
  <c r="S77" i="4" s="1"/>
  <c r="V77" i="4" s="1"/>
  <c r="I78" i="2" s="1"/>
  <c r="J78" i="2" s="1"/>
  <c r="N78" i="2" l="1"/>
  <c r="O78" i="2"/>
  <c r="P78" i="2" s="1"/>
  <c r="G78" i="2" s="1"/>
  <c r="F78" i="2" s="1"/>
  <c r="D78" i="2" l="1"/>
  <c r="D78" i="3" s="1"/>
  <c r="E78" i="2"/>
  <c r="E78" i="3" s="1"/>
  <c r="H78" i="3" l="1"/>
  <c r="I78" i="3" s="1"/>
  <c r="K78" i="3" s="1"/>
  <c r="M78" i="3" s="1"/>
  <c r="Q78" i="3" s="1"/>
  <c r="E78" i="5" s="1"/>
  <c r="W78" i="1"/>
  <c r="G78" i="3"/>
  <c r="L78" i="3" l="1"/>
  <c r="O78" i="3" s="1"/>
  <c r="R78" i="3"/>
  <c r="H78" i="5"/>
  <c r="F78" i="5"/>
  <c r="P78" i="3" l="1"/>
  <c r="D78" i="5" s="1"/>
  <c r="G78" i="5" s="1"/>
  <c r="K78" i="5"/>
  <c r="N78" i="5"/>
  <c r="S78" i="5" s="1"/>
  <c r="C78" i="5" l="1"/>
  <c r="T78" i="5"/>
  <c r="U78" i="5" s="1"/>
  <c r="J78" i="5"/>
  <c r="M78" i="5"/>
  <c r="P78" i="5" l="1"/>
  <c r="Q78" i="5" s="1"/>
  <c r="R78" i="5" s="1"/>
  <c r="X78" i="5"/>
  <c r="Y78" i="5" s="1"/>
  <c r="J78" i="4" s="1"/>
  <c r="W78" i="5" l="1"/>
  <c r="D78" i="4" s="1"/>
  <c r="F78" i="4" s="1"/>
  <c r="L78" i="4"/>
  <c r="K78" i="4"/>
  <c r="M78" i="4"/>
  <c r="G78" i="4"/>
  <c r="E78" i="4" l="1"/>
  <c r="H78" i="4" s="1"/>
  <c r="N78" i="4"/>
  <c r="Q78" i="4" l="1"/>
  <c r="T78" i="4" s="1"/>
  <c r="W78" i="4" s="1"/>
  <c r="K79" i="2" s="1"/>
  <c r="L79" i="2" s="1"/>
  <c r="P78" i="4"/>
  <c r="S78" i="4" s="1"/>
  <c r="V78" i="4" s="1"/>
  <c r="I79" i="2" s="1"/>
  <c r="J79" i="2" s="1"/>
  <c r="N79" i="2" l="1"/>
  <c r="O79" i="2"/>
  <c r="P79" i="2" s="1"/>
  <c r="G79" i="2" s="1"/>
  <c r="F79" i="2" s="1"/>
  <c r="D79" i="2" l="1"/>
  <c r="D79" i="3" s="1"/>
  <c r="E79" i="2"/>
  <c r="E79" i="3" s="1"/>
  <c r="W79" i="1" l="1"/>
  <c r="G79" i="3"/>
  <c r="H79" i="3"/>
  <c r="I79" i="3" s="1"/>
  <c r="K79" i="3" s="1"/>
  <c r="L79" i="3" s="1"/>
  <c r="M79" i="3" l="1"/>
  <c r="Q79" i="3" s="1"/>
  <c r="E79" i="5" s="1"/>
  <c r="O79" i="3"/>
  <c r="P79" i="3"/>
  <c r="D79" i="5" s="1"/>
  <c r="R79" i="3" l="1"/>
  <c r="C79" i="5"/>
  <c r="G79" i="5"/>
  <c r="H79" i="5"/>
  <c r="F79" i="5"/>
  <c r="K79" i="5" l="1"/>
  <c r="N79" i="5"/>
  <c r="S79" i="5" s="1"/>
  <c r="M79" i="5"/>
  <c r="P79" i="5" s="1"/>
  <c r="J79" i="5"/>
  <c r="Q79" i="5" l="1"/>
  <c r="R79" i="5" s="1"/>
  <c r="T79" i="5"/>
  <c r="U79" i="5" s="1"/>
  <c r="W79" i="5" l="1"/>
  <c r="D79" i="4" s="1"/>
  <c r="X79" i="5"/>
  <c r="Y79" i="5" s="1"/>
  <c r="J79" i="4" s="1"/>
  <c r="F79" i="4" l="1"/>
  <c r="E79" i="4"/>
  <c r="G79" i="4"/>
  <c r="H79" i="4" l="1"/>
  <c r="K79" i="4"/>
  <c r="M79" i="4"/>
  <c r="L79" i="4"/>
  <c r="N79" i="4" l="1"/>
  <c r="P79" i="4" s="1"/>
  <c r="S79" i="4" s="1"/>
  <c r="V79" i="4" s="1"/>
  <c r="I80" i="2" s="1"/>
  <c r="J80" i="2" s="1"/>
  <c r="Q79" i="4" l="1"/>
  <c r="T79" i="4" s="1"/>
  <c r="W79" i="4" s="1"/>
  <c r="K80" i="2" s="1"/>
  <c r="L80" i="2" s="1"/>
  <c r="O80" i="2" s="1"/>
  <c r="P80" i="2" s="1"/>
  <c r="G80" i="2" s="1"/>
  <c r="F80" i="2" s="1"/>
  <c r="N80" i="2" l="1"/>
  <c r="E80" i="2" s="1"/>
  <c r="E80" i="3" s="1"/>
  <c r="D80" i="2" l="1"/>
  <c r="W80" i="1" s="1"/>
  <c r="D80" i="3" l="1"/>
  <c r="G80" i="3" s="1"/>
  <c r="H80" i="3" l="1"/>
  <c r="I80" i="3" s="1"/>
  <c r="K80" i="3" s="1"/>
  <c r="L80" i="3" s="1"/>
  <c r="M80" i="3" l="1"/>
  <c r="Q80" i="3" s="1"/>
  <c r="R80" i="3" s="1"/>
  <c r="P80" i="3"/>
  <c r="D80" i="5" s="1"/>
  <c r="O80" i="3"/>
  <c r="E80" i="5" l="1"/>
  <c r="F80" i="5" s="1"/>
  <c r="G80" i="5"/>
  <c r="C80" i="5"/>
  <c r="H80" i="5" l="1"/>
  <c r="N80" i="5" s="1"/>
  <c r="S80" i="5" s="1"/>
  <c r="M80" i="5"/>
  <c r="P80" i="5" s="1"/>
  <c r="Q80" i="5" s="1"/>
  <c r="R80" i="5" s="1"/>
  <c r="J80" i="5"/>
  <c r="K80" i="5" l="1"/>
  <c r="W80" i="5"/>
  <c r="D80" i="4" s="1"/>
  <c r="T80" i="5"/>
  <c r="U80" i="5" s="1"/>
  <c r="X80" i="5" s="1"/>
  <c r="Y80" i="5" l="1"/>
  <c r="J80" i="4" s="1"/>
  <c r="F80" i="4"/>
  <c r="E80" i="4"/>
  <c r="G80" i="4"/>
  <c r="L80" i="4" l="1"/>
  <c r="K80" i="4"/>
  <c r="M80" i="4"/>
  <c r="H80" i="4"/>
  <c r="N80" i="4" l="1"/>
  <c r="P80" i="4" s="1"/>
  <c r="S80" i="4" s="1"/>
  <c r="V80" i="4" s="1"/>
  <c r="I81" i="2" s="1"/>
  <c r="J81" i="2" s="1"/>
  <c r="Q80" i="4" l="1"/>
  <c r="T80" i="4" s="1"/>
  <c r="W80" i="4" s="1"/>
  <c r="K81" i="2" s="1"/>
  <c r="L81" i="2" s="1"/>
  <c r="O81" i="2" s="1"/>
  <c r="P81" i="2" s="1"/>
  <c r="G81" i="2" s="1"/>
  <c r="F81" i="2" s="1"/>
  <c r="N81" i="2" l="1"/>
  <c r="E81" i="2" s="1"/>
  <c r="E81" i="3" s="1"/>
  <c r="D81" i="2" l="1"/>
  <c r="W81" i="1" s="1"/>
  <c r="D81" i="3" l="1"/>
  <c r="H81" i="3" s="1"/>
  <c r="I81" i="3" s="1"/>
  <c r="K81" i="3" s="1"/>
  <c r="G81" i="3" l="1"/>
  <c r="L81" i="3" s="1"/>
  <c r="M81" i="3"/>
  <c r="Q81" i="3" s="1"/>
  <c r="E81" i="5" l="1"/>
  <c r="R81" i="3"/>
  <c r="P81" i="3"/>
  <c r="D81" i="5" s="1"/>
  <c r="O81" i="3"/>
  <c r="C81" i="5" l="1"/>
  <c r="G81" i="5"/>
  <c r="H81" i="5"/>
  <c r="F81" i="5"/>
  <c r="N81" i="5" l="1"/>
  <c r="S81" i="5" s="1"/>
  <c r="K81" i="5"/>
  <c r="J81" i="5"/>
  <c r="M81" i="5"/>
  <c r="P81" i="5" s="1"/>
  <c r="Q81" i="5" l="1"/>
  <c r="R81" i="5" s="1"/>
  <c r="T81" i="5"/>
  <c r="U81" i="5" s="1"/>
  <c r="W81" i="5" l="1"/>
  <c r="D81" i="4" s="1"/>
  <c r="G81" i="4" s="1"/>
  <c r="X81" i="5"/>
  <c r="Y81" i="5" s="1"/>
  <c r="J81" i="4" s="1"/>
  <c r="F81" i="4" l="1"/>
  <c r="E81" i="4"/>
  <c r="H81" i="4" l="1"/>
  <c r="M81" i="4"/>
  <c r="L81" i="4"/>
  <c r="K81" i="4"/>
  <c r="N81" i="4" l="1"/>
  <c r="Q81" i="4" l="1"/>
  <c r="T81" i="4" s="1"/>
  <c r="W81" i="4" s="1"/>
  <c r="K82" i="2" s="1"/>
  <c r="L82" i="2" s="1"/>
  <c r="P81" i="4"/>
  <c r="S81" i="4" s="1"/>
  <c r="V81" i="4" s="1"/>
  <c r="I82" i="2" s="1"/>
  <c r="J82" i="2" s="1"/>
  <c r="N82" i="2" l="1"/>
  <c r="O82" i="2"/>
  <c r="P82" i="2" s="1"/>
  <c r="G82" i="2" s="1"/>
  <c r="F82" i="2" s="1"/>
  <c r="E82" i="2" l="1"/>
  <c r="E82" i="3" s="1"/>
  <c r="D82" i="2"/>
  <c r="W82" i="1" l="1"/>
  <c r="D82" i="3"/>
  <c r="G82" i="3" l="1"/>
  <c r="H82" i="3"/>
  <c r="I82" i="3" s="1"/>
  <c r="K82" i="3" s="1"/>
  <c r="L82" i="3" l="1"/>
  <c r="M82" i="3"/>
  <c r="Q82" i="3" s="1"/>
  <c r="E82" i="5" l="1"/>
  <c r="R82" i="3"/>
  <c r="O82" i="3"/>
  <c r="P82" i="3"/>
  <c r="D82" i="5" s="1"/>
  <c r="C82" i="5" l="1"/>
  <c r="G82" i="5"/>
  <c r="H82" i="5"/>
  <c r="F82" i="5"/>
  <c r="N82" i="5" l="1"/>
  <c r="S82" i="5" s="1"/>
  <c r="K82" i="5"/>
  <c r="J82" i="5"/>
  <c r="M82" i="5"/>
  <c r="P82" i="5" s="1"/>
  <c r="Q82" i="5" s="1"/>
  <c r="R82" i="5" s="1"/>
  <c r="W82" i="5" l="1"/>
  <c r="D82" i="4" s="1"/>
  <c r="T82" i="5"/>
  <c r="U82" i="5" s="1"/>
  <c r="X82" i="5" l="1"/>
  <c r="Y82" i="5" s="1"/>
  <c r="J82" i="4" s="1"/>
  <c r="F82" i="4"/>
  <c r="E82" i="4"/>
  <c r="G82" i="4"/>
  <c r="H82" i="4" l="1"/>
  <c r="M82" i="4" l="1"/>
  <c r="K82" i="4"/>
  <c r="L82" i="4"/>
  <c r="N82" i="4" l="1"/>
  <c r="Q82" i="4" l="1"/>
  <c r="T82" i="4" s="1"/>
  <c r="W82" i="4" s="1"/>
  <c r="K83" i="2" s="1"/>
  <c r="L83" i="2" s="1"/>
  <c r="P82" i="4"/>
  <c r="S82" i="4" s="1"/>
  <c r="V82" i="4" s="1"/>
  <c r="I83" i="2" s="1"/>
  <c r="J83" i="2" s="1"/>
  <c r="N83" i="2" l="1"/>
  <c r="O83" i="2"/>
  <c r="P83" i="2" s="1"/>
  <c r="G83" i="2" s="1"/>
  <c r="F83" i="2" s="1"/>
  <c r="D83" i="2" l="1"/>
  <c r="D83" i="3" s="1"/>
  <c r="E83" i="2"/>
  <c r="E83" i="3" s="1"/>
  <c r="W83" i="1" l="1"/>
  <c r="G83" i="3"/>
  <c r="H83" i="3"/>
  <c r="I83" i="3" s="1"/>
  <c r="K83" i="3" s="1"/>
  <c r="L83" i="3" l="1"/>
  <c r="M83" i="3"/>
  <c r="Q83" i="3" s="1"/>
  <c r="E83" i="5" l="1"/>
  <c r="R83" i="3"/>
  <c r="P83" i="3"/>
  <c r="D83" i="5" s="1"/>
  <c r="O83" i="3"/>
  <c r="G83" i="5" l="1"/>
  <c r="C83" i="5"/>
  <c r="H83" i="5"/>
  <c r="F83" i="5"/>
  <c r="K83" i="5" l="1"/>
  <c r="N83" i="5"/>
  <c r="S83" i="5" s="1"/>
  <c r="M83" i="5"/>
  <c r="P83" i="5" s="1"/>
  <c r="Q83" i="5" s="1"/>
  <c r="R83" i="5" s="1"/>
  <c r="J83" i="5"/>
  <c r="W83" i="5" l="1"/>
  <c r="D83" i="4" s="1"/>
  <c r="E83" i="4" s="1"/>
  <c r="T83" i="5"/>
  <c r="U83" i="5" s="1"/>
  <c r="G83" i="4" l="1"/>
  <c r="F83" i="4"/>
  <c r="X83" i="5"/>
  <c r="Y83" i="5" s="1"/>
  <c r="J83" i="4" s="1"/>
  <c r="H83" i="4" l="1"/>
  <c r="M83" i="4" l="1"/>
  <c r="L83" i="4"/>
  <c r="K83" i="4"/>
  <c r="N83" i="4" l="1"/>
  <c r="Q83" i="4" l="1"/>
  <c r="T83" i="4" s="1"/>
  <c r="W83" i="4" s="1"/>
  <c r="K84" i="2" s="1"/>
  <c r="L84" i="2" s="1"/>
  <c r="P83" i="4"/>
  <c r="S83" i="4" s="1"/>
  <c r="V83" i="4" s="1"/>
  <c r="I84" i="2" s="1"/>
  <c r="J84" i="2" s="1"/>
  <c r="N84" i="2" l="1"/>
  <c r="O84" i="2"/>
  <c r="P84" i="2" s="1"/>
  <c r="G84" i="2" s="1"/>
  <c r="F84" i="2" s="1"/>
  <c r="E84" i="2" l="1"/>
  <c r="E84" i="3" s="1"/>
  <c r="D84" i="2"/>
  <c r="D84" i="3" l="1"/>
  <c r="W84" i="1"/>
  <c r="H84" i="3" l="1"/>
  <c r="I84" i="3" s="1"/>
  <c r="K84" i="3" s="1"/>
  <c r="G84" i="3"/>
  <c r="M84" i="3" l="1"/>
  <c r="Q84" i="3" s="1"/>
  <c r="L84" i="3"/>
  <c r="O84" i="3" l="1"/>
  <c r="P84" i="3"/>
  <c r="D84" i="5" s="1"/>
  <c r="E84" i="5"/>
  <c r="R84" i="3"/>
  <c r="G84" i="5" l="1"/>
  <c r="C84" i="5"/>
  <c r="H84" i="5"/>
  <c r="F84" i="5"/>
  <c r="N84" i="5" l="1"/>
  <c r="S84" i="5" s="1"/>
  <c r="K84" i="5"/>
  <c r="M84" i="5"/>
  <c r="P84" i="5" s="1"/>
  <c r="Q84" i="5" s="1"/>
  <c r="R84" i="5" s="1"/>
  <c r="J84" i="5"/>
  <c r="W84" i="5" l="1"/>
  <c r="D84" i="4" s="1"/>
  <c r="T84" i="5"/>
  <c r="U84" i="5" s="1"/>
  <c r="X84" i="5" l="1"/>
  <c r="Y84" i="5" s="1"/>
  <c r="J84" i="4" s="1"/>
  <c r="E84" i="4"/>
  <c r="F84" i="4"/>
  <c r="G84" i="4"/>
  <c r="H84" i="4" l="1"/>
  <c r="L84" i="4" l="1"/>
  <c r="K84" i="4"/>
  <c r="M84" i="4"/>
  <c r="N84" i="4" l="1"/>
  <c r="P84" i="4" s="1"/>
  <c r="S84" i="4" s="1"/>
  <c r="V84" i="4" s="1"/>
  <c r="I85" i="2" s="1"/>
  <c r="J85" i="2" s="1"/>
  <c r="Q84" i="4" l="1"/>
  <c r="T84" i="4" s="1"/>
  <c r="W84" i="4" s="1"/>
  <c r="K85" i="2" s="1"/>
  <c r="L85" i="2" s="1"/>
  <c r="O85" i="2" s="1"/>
  <c r="P85" i="2" s="1"/>
  <c r="G85" i="2" s="1"/>
  <c r="F85" i="2" s="1"/>
  <c r="N85" i="2" l="1"/>
  <c r="D85" i="2" s="1"/>
  <c r="E85" i="2" l="1"/>
  <c r="E85" i="3" s="1"/>
  <c r="W85" i="1"/>
  <c r="D85" i="3"/>
  <c r="H85" i="3" l="1"/>
  <c r="I85" i="3" s="1"/>
  <c r="K85" i="3" s="1"/>
  <c r="M85" i="3" s="1"/>
  <c r="Q85" i="3" s="1"/>
  <c r="G85" i="3"/>
  <c r="L85" i="3" l="1"/>
  <c r="R85" i="3"/>
  <c r="E85" i="5"/>
  <c r="H85" i="5" l="1"/>
  <c r="F85" i="5"/>
  <c r="P85" i="3"/>
  <c r="D85" i="5" s="1"/>
  <c r="O85" i="3"/>
  <c r="G85" i="5" l="1"/>
  <c r="C85" i="5"/>
  <c r="N85" i="5"/>
  <c r="S85" i="5" s="1"/>
  <c r="K85" i="5"/>
  <c r="M85" i="5" l="1"/>
  <c r="P85" i="5" s="1"/>
  <c r="Q85" i="5" s="1"/>
  <c r="R85" i="5" s="1"/>
  <c r="J85" i="5"/>
  <c r="T85" i="5"/>
  <c r="U85" i="5" s="1"/>
  <c r="W85" i="5" l="1"/>
  <c r="D85" i="4" s="1"/>
  <c r="X85" i="5"/>
  <c r="Y85" i="5" l="1"/>
  <c r="J85" i="4" s="1"/>
  <c r="E85" i="4"/>
  <c r="G85" i="4"/>
  <c r="F85" i="4"/>
  <c r="K85" i="4" l="1"/>
  <c r="M85" i="4"/>
  <c r="L85" i="4"/>
  <c r="H85" i="4"/>
  <c r="N85" i="4" l="1"/>
  <c r="Q85" i="4" s="1"/>
  <c r="T85" i="4" s="1"/>
  <c r="W85" i="4" s="1"/>
  <c r="K86" i="2" s="1"/>
  <c r="L86" i="2" s="1"/>
  <c r="P85" i="4" l="1"/>
  <c r="S85" i="4" s="1"/>
  <c r="V85" i="4" s="1"/>
  <c r="I86" i="2" s="1"/>
  <c r="J86" i="2" s="1"/>
  <c r="N86" i="2" s="1"/>
  <c r="O86" i="2" l="1"/>
  <c r="P86" i="2" s="1"/>
  <c r="G86" i="2" s="1"/>
  <c r="F86" i="2" s="1"/>
  <c r="D86" i="2" s="1"/>
  <c r="E86" i="2" l="1"/>
  <c r="E86" i="3" s="1"/>
  <c r="D86" i="3"/>
  <c r="W86" i="1"/>
  <c r="G86" i="3" l="1"/>
  <c r="H86" i="3"/>
  <c r="I86" i="3" s="1"/>
  <c r="K86" i="3" s="1"/>
  <c r="M86" i="3" s="1"/>
  <c r="Q86" i="3" s="1"/>
  <c r="L86" i="3" l="1"/>
  <c r="P86" i="3" s="1"/>
  <c r="D86" i="5" s="1"/>
  <c r="E86" i="5"/>
  <c r="R86" i="3"/>
  <c r="O86" i="3" l="1"/>
  <c r="F86" i="5"/>
  <c r="H86" i="5"/>
  <c r="C86" i="5"/>
  <c r="G86" i="5"/>
  <c r="N86" i="5" l="1"/>
  <c r="S86" i="5" s="1"/>
  <c r="T86" i="5" s="1"/>
  <c r="U86" i="5" s="1"/>
  <c r="X86" i="5" s="1"/>
  <c r="K86" i="5"/>
  <c r="M86" i="5"/>
  <c r="P86" i="5" s="1"/>
  <c r="Q86" i="5" s="1"/>
  <c r="R86" i="5" s="1"/>
  <c r="J86" i="5"/>
  <c r="W86" i="5" l="1"/>
  <c r="D86" i="4" s="1"/>
  <c r="Y86" i="5"/>
  <c r="J86" i="4" s="1"/>
  <c r="M86" i="4" l="1"/>
  <c r="K86" i="4"/>
  <c r="G86" i="4"/>
  <c r="F86" i="4"/>
  <c r="E86" i="4"/>
  <c r="L86" i="4" l="1"/>
  <c r="N86" i="4" s="1"/>
  <c r="H86" i="4"/>
  <c r="P86" i="4" l="1"/>
  <c r="S86" i="4" s="1"/>
  <c r="V86" i="4" s="1"/>
  <c r="I87" i="2" s="1"/>
  <c r="J87" i="2" s="1"/>
  <c r="Q86" i="4"/>
  <c r="T86" i="4" s="1"/>
  <c r="W86" i="4" s="1"/>
  <c r="K87" i="2" s="1"/>
  <c r="L87" i="2" s="1"/>
  <c r="O87" i="2" l="1"/>
  <c r="P87" i="2" s="1"/>
  <c r="G87" i="2" s="1"/>
  <c r="F87" i="2" s="1"/>
  <c r="N87" i="2"/>
  <c r="D87" i="2" l="1"/>
  <c r="E87" i="2"/>
  <c r="E87" i="3" l="1"/>
  <c r="W87" i="1"/>
  <c r="D87" i="3"/>
  <c r="G87" i="3" l="1"/>
  <c r="H87" i="3"/>
  <c r="I87" i="3" s="1"/>
  <c r="K87" i="3" s="1"/>
  <c r="M87" i="3" l="1"/>
  <c r="Q87" i="3" s="1"/>
  <c r="L87" i="3"/>
  <c r="O87" i="3" l="1"/>
  <c r="P87" i="3"/>
  <c r="D87" i="5" s="1"/>
  <c r="E87" i="5"/>
  <c r="R87" i="3"/>
  <c r="F87" i="5" l="1"/>
  <c r="H87" i="5"/>
  <c r="G87" i="5"/>
  <c r="C87" i="5"/>
  <c r="N87" i="5" l="1"/>
  <c r="S87" i="5" s="1"/>
  <c r="K87" i="5"/>
  <c r="M87" i="5"/>
  <c r="P87" i="5" s="1"/>
  <c r="J87" i="5"/>
  <c r="Q87" i="5" l="1"/>
  <c r="R87" i="5" s="1"/>
  <c r="T87" i="5"/>
  <c r="U87" i="5" s="1"/>
  <c r="W87" i="5" l="1"/>
  <c r="D87" i="4" s="1"/>
  <c r="X87" i="5"/>
  <c r="F87" i="4" l="1"/>
  <c r="E87" i="4"/>
  <c r="G87" i="4"/>
  <c r="Y87" i="5"/>
  <c r="J87" i="4" s="1"/>
  <c r="H87" i="4" l="1"/>
  <c r="L87" i="4"/>
  <c r="M87" i="4"/>
  <c r="K87" i="4"/>
  <c r="N87" i="4" l="1"/>
  <c r="P87" i="4" s="1"/>
  <c r="S87" i="4" s="1"/>
  <c r="V87" i="4" s="1"/>
  <c r="I88" i="2" s="1"/>
  <c r="J88" i="2" s="1"/>
  <c r="Q87" i="4" l="1"/>
  <c r="T87" i="4" s="1"/>
  <c r="W87" i="4" s="1"/>
  <c r="K88" i="2" s="1"/>
  <c r="L88" i="2" s="1"/>
  <c r="O88" i="2" s="1"/>
  <c r="P88" i="2" s="1"/>
  <c r="G88" i="2" s="1"/>
  <c r="F88" i="2" s="1"/>
  <c r="N88" i="2" l="1"/>
  <c r="D88" i="2" l="1"/>
  <c r="E88" i="2"/>
  <c r="E88" i="3" s="1"/>
  <c r="W88" i="1" l="1"/>
  <c r="D88" i="3"/>
  <c r="H88" i="3" l="1"/>
  <c r="I88" i="3" s="1"/>
  <c r="K88" i="3" s="1"/>
  <c r="G88" i="3"/>
  <c r="M88" i="3" l="1"/>
  <c r="Q88" i="3" s="1"/>
  <c r="L88" i="3"/>
  <c r="O88" i="3" l="1"/>
  <c r="P88" i="3"/>
  <c r="D88" i="5" s="1"/>
  <c r="E88" i="5"/>
  <c r="R88" i="3"/>
  <c r="H88" i="5" l="1"/>
  <c r="F88" i="5"/>
  <c r="C88" i="5"/>
  <c r="G88" i="5"/>
  <c r="M88" i="5" l="1"/>
  <c r="P88" i="5" s="1"/>
  <c r="Q88" i="5" s="1"/>
  <c r="R88" i="5" s="1"/>
  <c r="J88" i="5"/>
  <c r="N88" i="5"/>
  <c r="S88" i="5" s="1"/>
  <c r="T88" i="5" s="1"/>
  <c r="U88" i="5" s="1"/>
  <c r="X88" i="5" s="1"/>
  <c r="K88" i="5"/>
  <c r="W88" i="5" l="1"/>
  <c r="D88" i="4" s="1"/>
  <c r="Y88" i="5"/>
  <c r="J88" i="4" s="1"/>
  <c r="K88" i="4" l="1"/>
  <c r="G88" i="4"/>
  <c r="F88" i="4"/>
  <c r="E88" i="4"/>
  <c r="L88" i="4"/>
  <c r="M88" i="4" l="1"/>
  <c r="N88" i="4" s="1"/>
  <c r="H88" i="4"/>
  <c r="P88" i="4" l="1"/>
  <c r="S88" i="4" s="1"/>
  <c r="V88" i="4" s="1"/>
  <c r="I89" i="2" s="1"/>
  <c r="J89" i="2" s="1"/>
  <c r="Q88" i="4"/>
  <c r="T88" i="4" s="1"/>
  <c r="W88" i="4" s="1"/>
  <c r="K89" i="2" s="1"/>
  <c r="L89" i="2" s="1"/>
  <c r="O89" i="2" l="1"/>
  <c r="P89" i="2" s="1"/>
  <c r="G89" i="2" s="1"/>
  <c r="F89" i="2" s="1"/>
  <c r="N89" i="2"/>
  <c r="D89" i="2" l="1"/>
  <c r="W89" i="1" s="1"/>
  <c r="E89" i="2"/>
  <c r="E89" i="3" s="1"/>
  <c r="D89" i="3" l="1"/>
  <c r="H89" i="3" s="1"/>
  <c r="I89" i="3" s="1"/>
  <c r="K89" i="3" s="1"/>
  <c r="M89" i="3" s="1"/>
  <c r="Q89" i="3" s="1"/>
  <c r="G89" i="3" l="1"/>
  <c r="L89" i="3" s="1"/>
  <c r="O89" i="3" s="1"/>
  <c r="E89" i="5"/>
  <c r="R89" i="3"/>
  <c r="P89" i="3" l="1"/>
  <c r="D89" i="5" s="1"/>
  <c r="C89" i="5" s="1"/>
  <c r="F89" i="5"/>
  <c r="H89" i="5"/>
  <c r="G89" i="5" l="1"/>
  <c r="M89" i="5" s="1"/>
  <c r="P89" i="5" s="1"/>
  <c r="Q89" i="5" s="1"/>
  <c r="R89" i="5" s="1"/>
  <c r="N89" i="5"/>
  <c r="S89" i="5" s="1"/>
  <c r="K89" i="5"/>
  <c r="J89" i="5" l="1"/>
  <c r="W89" i="5"/>
  <c r="D89" i="4" s="1"/>
  <c r="T89" i="5"/>
  <c r="U89" i="5" s="1"/>
  <c r="X89" i="5" s="1"/>
  <c r="Y89" i="5" l="1"/>
  <c r="J89" i="4" s="1"/>
  <c r="E89" i="4"/>
  <c r="F89" i="4"/>
  <c r="G89" i="4"/>
  <c r="K89" i="4" l="1"/>
  <c r="M89" i="4"/>
  <c r="L89" i="4"/>
  <c r="H89" i="4"/>
  <c r="N89" i="4" l="1"/>
  <c r="Q89" i="4" s="1"/>
  <c r="T89" i="4" s="1"/>
  <c r="W89" i="4" s="1"/>
  <c r="K90" i="2" s="1"/>
  <c r="L90" i="2" s="1"/>
  <c r="P89" i="4" l="1"/>
  <c r="S89" i="4" s="1"/>
  <c r="V89" i="4" s="1"/>
  <c r="I90" i="2" s="1"/>
  <c r="J90" i="2" s="1"/>
  <c r="N90" i="2" s="1"/>
  <c r="O90" i="2" l="1"/>
  <c r="P90" i="2" s="1"/>
  <c r="G90" i="2" s="1"/>
  <c r="F90" i="2" s="1"/>
  <c r="E90" i="2" s="1"/>
  <c r="E90" i="3" s="1"/>
  <c r="D90" i="2" l="1"/>
  <c r="D90" i="3" s="1"/>
  <c r="W90" i="1" l="1"/>
  <c r="H90" i="3"/>
  <c r="I90" i="3" s="1"/>
  <c r="K90" i="3" s="1"/>
  <c r="G90" i="3"/>
  <c r="M90" i="3" l="1"/>
  <c r="Q90" i="3" s="1"/>
  <c r="L90" i="3"/>
  <c r="O90" i="3" l="1"/>
  <c r="P90" i="3"/>
  <c r="D90" i="5" s="1"/>
  <c r="E90" i="5"/>
  <c r="R90" i="3"/>
  <c r="C90" i="5" l="1"/>
  <c r="G90" i="5"/>
  <c r="F90" i="5"/>
  <c r="H90" i="5"/>
  <c r="M90" i="5" l="1"/>
  <c r="P90" i="5" s="1"/>
  <c r="Q90" i="5" s="1"/>
  <c r="R90" i="5" s="1"/>
  <c r="J90" i="5"/>
  <c r="N90" i="5"/>
  <c r="S90" i="5" s="1"/>
  <c r="K90" i="5"/>
  <c r="W90" i="5" l="1"/>
  <c r="D90" i="4" s="1"/>
  <c r="T90" i="5"/>
  <c r="U90" i="5" s="1"/>
  <c r="X90" i="5" l="1"/>
  <c r="E90" i="4"/>
  <c r="F90" i="4"/>
  <c r="G90" i="4"/>
  <c r="H90" i="4" l="1"/>
  <c r="Y90" i="5"/>
  <c r="J90" i="4" s="1"/>
  <c r="K90" i="4" l="1"/>
  <c r="L90" i="4"/>
  <c r="M90" i="4"/>
  <c r="N90" i="4" l="1"/>
  <c r="P90" i="4" s="1"/>
  <c r="S90" i="4" s="1"/>
  <c r="V90" i="4" s="1"/>
  <c r="I91" i="2" s="1"/>
  <c r="J91" i="2" s="1"/>
  <c r="Q90" i="4" l="1"/>
  <c r="T90" i="4" s="1"/>
  <c r="W90" i="4" s="1"/>
  <c r="K91" i="2" s="1"/>
  <c r="L91" i="2" s="1"/>
  <c r="N91" i="2" s="1"/>
  <c r="O91" i="2" l="1"/>
  <c r="P91" i="2" s="1"/>
  <c r="G91" i="2" s="1"/>
  <c r="F91" i="2" s="1"/>
  <c r="E91" i="2" s="1"/>
  <c r="E91" i="3" s="1"/>
  <c r="D91" i="2" l="1"/>
  <c r="D91" i="3" s="1"/>
  <c r="W91" i="1" l="1"/>
  <c r="H91" i="3"/>
  <c r="I91" i="3" s="1"/>
  <c r="K91" i="3" s="1"/>
  <c r="G91" i="3"/>
  <c r="L91" i="3" l="1"/>
  <c r="M91" i="3"/>
  <c r="Q91" i="3" s="1"/>
  <c r="E91" i="5" l="1"/>
  <c r="R91" i="3"/>
  <c r="O91" i="3"/>
  <c r="P91" i="3"/>
  <c r="D91" i="5" s="1"/>
  <c r="G91" i="5" l="1"/>
  <c r="C91" i="5"/>
  <c r="F91" i="5"/>
  <c r="H91" i="5"/>
  <c r="N91" i="5" l="1"/>
  <c r="S91" i="5" s="1"/>
  <c r="T91" i="5" s="1"/>
  <c r="U91" i="5" s="1"/>
  <c r="X91" i="5" s="1"/>
  <c r="Y91" i="5" s="1"/>
  <c r="J91" i="4" s="1"/>
  <c r="K91" i="5"/>
  <c r="M91" i="5"/>
  <c r="P91" i="5" s="1"/>
  <c r="Q91" i="5" s="1"/>
  <c r="R91" i="5" s="1"/>
  <c r="J91" i="5"/>
  <c r="W91" i="5" l="1"/>
  <c r="D91" i="4" s="1"/>
  <c r="K91" i="4" l="1"/>
  <c r="M91" i="4"/>
  <c r="L91" i="4"/>
  <c r="G91" i="4"/>
  <c r="F91" i="4"/>
  <c r="E91" i="4"/>
  <c r="N91" i="4" l="1"/>
  <c r="H91" i="4"/>
  <c r="Q91" i="4" l="1"/>
  <c r="T91" i="4" s="1"/>
  <c r="W91" i="4" s="1"/>
  <c r="K92" i="2" s="1"/>
  <c r="L92" i="2" s="1"/>
  <c r="P91" i="4"/>
  <c r="S91" i="4" s="1"/>
  <c r="V91" i="4" s="1"/>
  <c r="I92" i="2" s="1"/>
  <c r="J92" i="2" s="1"/>
  <c r="N92" i="2" l="1"/>
  <c r="O92" i="2"/>
  <c r="P92" i="2" s="1"/>
  <c r="G92" i="2" s="1"/>
  <c r="F92" i="2" s="1"/>
  <c r="D92" i="2" l="1"/>
  <c r="D92" i="3" s="1"/>
  <c r="E92" i="2"/>
  <c r="E92" i="3" s="1"/>
  <c r="W92" i="1" l="1"/>
  <c r="H92" i="3"/>
  <c r="I92" i="3" s="1"/>
  <c r="K92" i="3" s="1"/>
  <c r="M92" i="3" s="1"/>
  <c r="Q92" i="3" s="1"/>
  <c r="G92" i="3"/>
  <c r="L92" i="3" l="1"/>
  <c r="P92" i="3" s="1"/>
  <c r="D92" i="5" s="1"/>
  <c r="E92" i="5"/>
  <c r="R92" i="3"/>
  <c r="O92" i="3" l="1"/>
  <c r="F92" i="5"/>
  <c r="H92" i="5"/>
  <c r="C92" i="5"/>
  <c r="G92" i="5"/>
  <c r="N92" i="5" l="1"/>
  <c r="S92" i="5" s="1"/>
  <c r="K92" i="5"/>
  <c r="M92" i="5"/>
  <c r="P92" i="5" s="1"/>
  <c r="Q92" i="5" s="1"/>
  <c r="R92" i="5" s="1"/>
  <c r="J92" i="5"/>
  <c r="W92" i="5" l="1"/>
  <c r="D92" i="4" s="1"/>
  <c r="T92" i="5"/>
  <c r="U92" i="5" s="1"/>
  <c r="X92" i="5" l="1"/>
  <c r="Y92" i="5" s="1"/>
  <c r="J92" i="4" s="1"/>
  <c r="G92" i="4"/>
  <c r="F92" i="4"/>
  <c r="E92" i="4"/>
  <c r="H92" i="4" l="1"/>
  <c r="M92" i="4" l="1"/>
  <c r="K92" i="4"/>
  <c r="L92" i="4"/>
  <c r="N92" i="4" l="1"/>
  <c r="P92" i="4" l="1"/>
  <c r="S92" i="4" s="1"/>
  <c r="V92" i="4" s="1"/>
  <c r="I93" i="2" s="1"/>
  <c r="J93" i="2" s="1"/>
  <c r="Q92" i="4"/>
  <c r="T92" i="4" s="1"/>
  <c r="W92" i="4" s="1"/>
  <c r="K93" i="2" s="1"/>
  <c r="L93" i="2" s="1"/>
  <c r="O93" i="2" l="1"/>
  <c r="P93" i="2" s="1"/>
  <c r="G93" i="2" s="1"/>
  <c r="F93" i="2" s="1"/>
  <c r="N93" i="2"/>
  <c r="D93" i="2" l="1"/>
  <c r="E93" i="2"/>
  <c r="E93" i="3" l="1"/>
  <c r="D93" i="3"/>
  <c r="W93" i="1"/>
  <c r="H93" i="3" l="1"/>
  <c r="I93" i="3" s="1"/>
  <c r="K93" i="3" s="1"/>
  <c r="G93" i="3"/>
  <c r="L93" i="3" l="1"/>
  <c r="M93" i="3"/>
  <c r="Q93" i="3" s="1"/>
  <c r="R93" i="3" l="1"/>
  <c r="E93" i="5"/>
  <c r="P93" i="3"/>
  <c r="D93" i="5" s="1"/>
  <c r="O93" i="3"/>
  <c r="F93" i="5" l="1"/>
  <c r="H93" i="5"/>
  <c r="C93" i="5"/>
  <c r="G93" i="5"/>
  <c r="N93" i="5" l="1"/>
  <c r="S93" i="5" s="1"/>
  <c r="K93" i="5"/>
  <c r="M93" i="5"/>
  <c r="P93" i="5" s="1"/>
  <c r="Q93" i="5" s="1"/>
  <c r="R93" i="5" s="1"/>
  <c r="J93" i="5"/>
  <c r="W93" i="5" l="1"/>
  <c r="D93" i="4" s="1"/>
  <c r="T93" i="5"/>
  <c r="U93" i="5" s="1"/>
  <c r="X93" i="5" l="1"/>
  <c r="Y93" i="5" s="1"/>
  <c r="J93" i="4" s="1"/>
  <c r="E93" i="4"/>
  <c r="G93" i="4"/>
  <c r="F93" i="4"/>
  <c r="H93" i="4" l="1"/>
  <c r="M93" i="4" l="1"/>
  <c r="L93" i="4"/>
  <c r="K93" i="4"/>
  <c r="N93" i="4" l="1"/>
  <c r="P93" i="4" l="1"/>
  <c r="S93" i="4" s="1"/>
  <c r="V93" i="4" s="1"/>
  <c r="I94" i="2" s="1"/>
  <c r="J94" i="2" s="1"/>
  <c r="Q93" i="4"/>
  <c r="T93" i="4" s="1"/>
  <c r="W93" i="4" s="1"/>
  <c r="K94" i="2" s="1"/>
  <c r="L94" i="2" s="1"/>
  <c r="N94" i="2" l="1"/>
  <c r="O94" i="2"/>
  <c r="P94" i="2" s="1"/>
  <c r="G94" i="2" s="1"/>
  <c r="F94" i="2" s="1"/>
  <c r="D94" i="2" l="1"/>
  <c r="D94" i="3" s="1"/>
  <c r="E94" i="2"/>
  <c r="E94" i="3" s="1"/>
  <c r="W94" i="1" l="1"/>
  <c r="H94" i="3"/>
  <c r="I94" i="3" s="1"/>
  <c r="K94" i="3" s="1"/>
  <c r="G94" i="3"/>
  <c r="L94" i="3" l="1"/>
  <c r="M94" i="3"/>
  <c r="Q94" i="3" s="1"/>
  <c r="R94" i="3" l="1"/>
  <c r="E94" i="5"/>
  <c r="P94" i="3"/>
  <c r="D94" i="5" s="1"/>
  <c r="O94" i="3"/>
  <c r="C94" i="5" l="1"/>
  <c r="G94" i="5"/>
  <c r="F94" i="5"/>
  <c r="H94" i="5"/>
  <c r="N94" i="5" l="1"/>
  <c r="S94" i="5" s="1"/>
  <c r="K94" i="5"/>
  <c r="M94" i="5"/>
  <c r="P94" i="5" s="1"/>
  <c r="Q94" i="5" s="1"/>
  <c r="R94" i="5" s="1"/>
  <c r="J94" i="5"/>
  <c r="W94" i="5" l="1"/>
  <c r="D94" i="4" s="1"/>
  <c r="T94" i="5"/>
  <c r="U94" i="5" s="1"/>
  <c r="X94" i="5" s="1"/>
  <c r="Y94" i="5" s="1"/>
  <c r="J94" i="4" s="1"/>
  <c r="E94" i="4" l="1"/>
  <c r="G94" i="4"/>
  <c r="F94" i="4"/>
  <c r="H94" i="4" l="1"/>
  <c r="K94" i="4"/>
  <c r="M94" i="4"/>
  <c r="L94" i="4"/>
  <c r="N94" i="4" l="1"/>
  <c r="P94" i="4" l="1"/>
  <c r="S94" i="4" s="1"/>
  <c r="V94" i="4" s="1"/>
  <c r="I95" i="2" s="1"/>
  <c r="J95" i="2" s="1"/>
  <c r="Q94" i="4"/>
  <c r="T94" i="4" s="1"/>
  <c r="W94" i="4" s="1"/>
  <c r="K95" i="2" s="1"/>
  <c r="L95" i="2" s="1"/>
  <c r="O95" i="2" l="1"/>
  <c r="P95" i="2" s="1"/>
  <c r="G95" i="2" s="1"/>
  <c r="F95" i="2" s="1"/>
  <c r="N95" i="2"/>
  <c r="E95" i="2" l="1"/>
  <c r="E95" i="3" s="1"/>
  <c r="D95" i="2"/>
  <c r="W95" i="1" l="1"/>
  <c r="D95" i="3"/>
  <c r="G95" i="3" l="1"/>
  <c r="H95" i="3"/>
  <c r="I95" i="3" s="1"/>
  <c r="K95" i="3" s="1"/>
  <c r="M95" i="3" l="1"/>
  <c r="Q95" i="3" s="1"/>
  <c r="L95" i="3"/>
  <c r="O95" i="3" l="1"/>
  <c r="P95" i="3"/>
  <c r="D95" i="5" s="1"/>
  <c r="E95" i="5"/>
  <c r="R95" i="3"/>
  <c r="F95" i="5" l="1"/>
  <c r="H95" i="5"/>
  <c r="C95" i="5"/>
  <c r="G95" i="5"/>
  <c r="N95" i="5" l="1"/>
  <c r="S95" i="5" s="1"/>
  <c r="K95" i="5"/>
  <c r="M95" i="5"/>
  <c r="P95" i="5" s="1"/>
  <c r="Q95" i="5" s="1"/>
  <c r="R95" i="5" s="1"/>
  <c r="J95" i="5"/>
  <c r="W95" i="5" l="1"/>
  <c r="D95" i="4" s="1"/>
  <c r="T95" i="5"/>
  <c r="U95" i="5" s="1"/>
  <c r="X95" i="5" l="1"/>
  <c r="Y95" i="5" s="1"/>
  <c r="J95" i="4" s="1"/>
  <c r="G95" i="4"/>
  <c r="E95" i="4"/>
  <c r="F95" i="4"/>
  <c r="H95" i="4" l="1"/>
  <c r="M95" i="4" l="1"/>
  <c r="K95" i="4"/>
  <c r="L95" i="4"/>
  <c r="N95" i="4" l="1"/>
  <c r="P95" i="4" l="1"/>
  <c r="S95" i="4" s="1"/>
  <c r="V95" i="4" s="1"/>
  <c r="I96" i="2" s="1"/>
  <c r="J96" i="2" s="1"/>
  <c r="Q95" i="4"/>
  <c r="T95" i="4" s="1"/>
  <c r="W95" i="4" s="1"/>
  <c r="K96" i="2" s="1"/>
  <c r="L96" i="2" s="1"/>
  <c r="O96" i="2" l="1"/>
  <c r="P96" i="2" s="1"/>
  <c r="G96" i="2" s="1"/>
  <c r="F96" i="2" s="1"/>
  <c r="N96" i="2"/>
  <c r="E96" i="2" l="1"/>
  <c r="D96" i="2"/>
  <c r="D96" i="3" l="1"/>
  <c r="W96" i="1"/>
  <c r="E96" i="3"/>
  <c r="H96" i="3" l="1"/>
  <c r="I96" i="3" s="1"/>
  <c r="K96" i="3" s="1"/>
  <c r="G96" i="3"/>
  <c r="M96" i="3" l="1"/>
  <c r="Q96" i="3" s="1"/>
  <c r="L96" i="3"/>
  <c r="P96" i="3" l="1"/>
  <c r="D96" i="5" s="1"/>
  <c r="O96" i="3"/>
  <c r="E96" i="5"/>
  <c r="R96" i="3"/>
  <c r="F96" i="5" l="1"/>
  <c r="H96" i="5"/>
  <c r="C96" i="5"/>
  <c r="G96" i="5"/>
  <c r="N96" i="5" l="1"/>
  <c r="S96" i="5" s="1"/>
  <c r="K96" i="5"/>
  <c r="M96" i="5"/>
  <c r="P96" i="5" s="1"/>
  <c r="Q96" i="5" s="1"/>
  <c r="R96" i="5" s="1"/>
  <c r="J96" i="5"/>
  <c r="W96" i="5" l="1"/>
  <c r="D96" i="4" s="1"/>
  <c r="T96" i="5"/>
  <c r="U96" i="5" s="1"/>
  <c r="X96" i="5" l="1"/>
  <c r="F96" i="4"/>
  <c r="E96" i="4"/>
  <c r="G96" i="4"/>
  <c r="H96" i="4" l="1"/>
  <c r="Y96" i="5"/>
  <c r="J96" i="4" s="1"/>
  <c r="M96" i="4" l="1"/>
  <c r="K96" i="4"/>
  <c r="L96" i="4"/>
  <c r="N96" i="4" l="1"/>
  <c r="Q96" i="4" s="1"/>
  <c r="T96" i="4" s="1"/>
  <c r="W96" i="4" s="1"/>
  <c r="K97" i="2" s="1"/>
  <c r="L97" i="2" s="1"/>
  <c r="P96" i="4" l="1"/>
  <c r="S96" i="4" s="1"/>
  <c r="V96" i="4" s="1"/>
  <c r="I97" i="2" s="1"/>
  <c r="J97" i="2" s="1"/>
  <c r="O97" i="2" s="1"/>
  <c r="P97" i="2" s="1"/>
  <c r="G97" i="2" s="1"/>
  <c r="F97" i="2" s="1"/>
  <c r="N97" i="2" l="1"/>
  <c r="E97" i="2" s="1"/>
  <c r="E97" i="3" s="1"/>
  <c r="D97" i="2" l="1"/>
  <c r="W97" i="1" s="1"/>
  <c r="D97" i="3" l="1"/>
  <c r="G97" i="3" l="1"/>
  <c r="H97" i="3"/>
  <c r="I97" i="3" s="1"/>
  <c r="K97" i="3" s="1"/>
  <c r="L97" i="3" l="1"/>
  <c r="M97" i="3"/>
  <c r="Q97" i="3" s="1"/>
  <c r="O97" i="3" l="1"/>
  <c r="P97" i="3"/>
  <c r="D97" i="5" s="1"/>
  <c r="R97" i="3"/>
  <c r="E97" i="5"/>
  <c r="H97" i="5" l="1"/>
  <c r="F97" i="5"/>
  <c r="C97" i="5"/>
  <c r="G97" i="5"/>
  <c r="M97" i="5" l="1"/>
  <c r="P97" i="5" s="1"/>
  <c r="J97" i="5"/>
  <c r="K97" i="5"/>
  <c r="N97" i="5"/>
  <c r="S97" i="5" s="1"/>
  <c r="T97" i="5" s="1"/>
  <c r="U97" i="5" s="1"/>
  <c r="Q97" i="5" l="1"/>
  <c r="R97" i="5" s="1"/>
  <c r="X97" i="5"/>
  <c r="Y97" i="5" s="1"/>
  <c r="J97" i="4" s="1"/>
  <c r="W97" i="5" l="1"/>
  <c r="D97" i="4" s="1"/>
  <c r="L97" i="4"/>
  <c r="M97" i="4"/>
  <c r="K97" i="4"/>
  <c r="F97" i="4" l="1"/>
  <c r="E97" i="4"/>
  <c r="G97" i="4"/>
  <c r="N97" i="4"/>
  <c r="H97" i="4" l="1"/>
  <c r="P97" i="4" s="1"/>
  <c r="S97" i="4" s="1"/>
  <c r="V97" i="4" s="1"/>
  <c r="I98" i="2" s="1"/>
  <c r="J98" i="2" s="1"/>
  <c r="Q97" i="4" l="1"/>
  <c r="T97" i="4" s="1"/>
  <c r="W97" i="4" s="1"/>
  <c r="K98" i="2" s="1"/>
  <c r="L98" i="2" s="1"/>
  <c r="O98" i="2" s="1"/>
  <c r="P98" i="2" s="1"/>
  <c r="G98" i="2" s="1"/>
  <c r="F98" i="2" s="1"/>
  <c r="N98" i="2" l="1"/>
  <c r="D98" i="2" s="1"/>
  <c r="E98" i="2" l="1"/>
  <c r="E98" i="3" s="1"/>
  <c r="D98" i="3"/>
  <c r="W98" i="1"/>
  <c r="G98" i="3" l="1"/>
  <c r="H98" i="3"/>
  <c r="I98" i="3" s="1"/>
  <c r="K98" i="3" s="1"/>
  <c r="L98" i="3" l="1"/>
  <c r="M98" i="3"/>
  <c r="Q98" i="3" s="1"/>
  <c r="E98" i="5" l="1"/>
  <c r="R98" i="3"/>
  <c r="O98" i="3"/>
  <c r="P98" i="3"/>
  <c r="D98" i="5" s="1"/>
  <c r="C98" i="5" l="1"/>
  <c r="G98" i="5"/>
  <c r="F98" i="5"/>
  <c r="H98" i="5"/>
  <c r="N98" i="5" l="1"/>
  <c r="S98" i="5" s="1"/>
  <c r="K98" i="5"/>
  <c r="M98" i="5"/>
  <c r="P98" i="5" s="1"/>
  <c r="Q98" i="5" s="1"/>
  <c r="R98" i="5" s="1"/>
  <c r="J98" i="5"/>
  <c r="W98" i="5" l="1"/>
  <c r="D98" i="4" s="1"/>
  <c r="T98" i="5"/>
  <c r="U98" i="5" s="1"/>
  <c r="X98" i="5" s="1"/>
  <c r="Y98" i="5" l="1"/>
  <c r="J98" i="4" s="1"/>
  <c r="F98" i="4"/>
  <c r="G98" i="4"/>
  <c r="E98" i="4"/>
  <c r="M98" i="4" l="1"/>
  <c r="L98" i="4"/>
  <c r="K98" i="4"/>
  <c r="H98" i="4"/>
  <c r="N98" i="4" l="1"/>
  <c r="P98" i="4" s="1"/>
  <c r="S98" i="4" s="1"/>
  <c r="V98" i="4" s="1"/>
  <c r="I99" i="2" s="1"/>
  <c r="J99" i="2" s="1"/>
  <c r="Q98" i="4" l="1"/>
  <c r="T98" i="4" s="1"/>
  <c r="W98" i="4" s="1"/>
  <c r="K99" i="2" s="1"/>
  <c r="L99" i="2" s="1"/>
  <c r="O99" i="2" s="1"/>
  <c r="P99" i="2" s="1"/>
  <c r="G99" i="2" s="1"/>
  <c r="F99" i="2" s="1"/>
  <c r="N99" i="2" l="1"/>
  <c r="D99" i="2" s="1"/>
  <c r="E99" i="2" l="1"/>
  <c r="E99" i="3" s="1"/>
  <c r="D99" i="3"/>
  <c r="W99" i="1"/>
  <c r="H99" i="3" l="1"/>
  <c r="I99" i="3" s="1"/>
  <c r="K99" i="3" s="1"/>
  <c r="G99" i="3"/>
  <c r="M99" i="3" l="1"/>
  <c r="Q99" i="3" s="1"/>
  <c r="L99" i="3"/>
  <c r="O99" i="3" l="1"/>
  <c r="P99" i="3"/>
  <c r="D99" i="5" s="1"/>
  <c r="R99" i="3"/>
  <c r="E99" i="5"/>
  <c r="F99" i="5" l="1"/>
  <c r="H99" i="5"/>
  <c r="C99" i="5"/>
  <c r="G99" i="5"/>
  <c r="N99" i="5" l="1"/>
  <c r="S99" i="5" s="1"/>
  <c r="K99" i="5"/>
  <c r="M99" i="5"/>
  <c r="P99" i="5" s="1"/>
  <c r="Q99" i="5" s="1"/>
  <c r="R99" i="5" s="1"/>
  <c r="J99" i="5"/>
  <c r="W99" i="5" l="1"/>
  <c r="D99" i="4" s="1"/>
  <c r="T99" i="5"/>
  <c r="U99" i="5" s="1"/>
  <c r="X99" i="5" l="1"/>
  <c r="F99" i="4"/>
  <c r="G99" i="4"/>
  <c r="E99" i="4"/>
  <c r="H99" i="4" l="1"/>
  <c r="Y99" i="5"/>
  <c r="J99" i="4" s="1"/>
  <c r="L99" i="4" l="1"/>
  <c r="K99" i="4"/>
  <c r="M99" i="4"/>
  <c r="N99" i="4" l="1"/>
  <c r="P99" i="4" s="1"/>
  <c r="S99" i="4" s="1"/>
  <c r="V99" i="4" s="1"/>
  <c r="I100" i="2" s="1"/>
  <c r="J100" i="2" s="1"/>
  <c r="Q99" i="4" l="1"/>
  <c r="T99" i="4" s="1"/>
  <c r="W99" i="4" s="1"/>
  <c r="K100" i="2" s="1"/>
  <c r="L100" i="2" s="1"/>
  <c r="O100" i="2" s="1"/>
  <c r="P100" i="2" s="1"/>
  <c r="G100" i="2" s="1"/>
  <c r="F100" i="2" s="1"/>
  <c r="N100" i="2" l="1"/>
  <c r="D100" i="2" s="1"/>
  <c r="W100" i="1" s="1"/>
  <c r="E100" i="2" l="1"/>
  <c r="E100" i="3" s="1"/>
  <c r="D100" i="3"/>
  <c r="H100" i="3" l="1"/>
  <c r="I100" i="3" s="1"/>
  <c r="K100" i="3" s="1"/>
  <c r="M100" i="3" s="1"/>
  <c r="Q100" i="3" s="1"/>
  <c r="E100" i="5" s="1"/>
  <c r="G100" i="3"/>
  <c r="R100" i="3" l="1"/>
  <c r="L100" i="3"/>
  <c r="O100" i="3" s="1"/>
  <c r="F100" i="5"/>
  <c r="H100" i="5"/>
  <c r="P100" i="3" l="1"/>
  <c r="D100" i="5" s="1"/>
  <c r="C100" i="5" s="1"/>
  <c r="N100" i="5"/>
  <c r="S100" i="5" s="1"/>
  <c r="K100" i="5"/>
  <c r="G100" i="5" l="1"/>
  <c r="M100" i="5" s="1"/>
  <c r="P100" i="5" s="1"/>
  <c r="Q100" i="5" s="1"/>
  <c r="R100" i="5" s="1"/>
  <c r="T100" i="5"/>
  <c r="U100" i="5" s="1"/>
  <c r="X100" i="5" s="1"/>
  <c r="J100" i="5" l="1"/>
  <c r="W100" i="5"/>
  <c r="D100" i="4" s="1"/>
  <c r="F100" i="4" s="1"/>
  <c r="Y100" i="5"/>
  <c r="J100" i="4" s="1"/>
  <c r="E100" i="4" l="1"/>
  <c r="G100" i="4"/>
  <c r="M100" i="4"/>
  <c r="K100" i="4"/>
  <c r="L100" i="4"/>
  <c r="H100" i="4" l="1"/>
  <c r="N100" i="4"/>
  <c r="P100" i="4" l="1"/>
  <c r="S100" i="4" s="1"/>
  <c r="V100" i="4" s="1"/>
  <c r="I101" i="2" s="1"/>
  <c r="J101" i="2" s="1"/>
  <c r="Q100" i="4"/>
  <c r="T100" i="4" s="1"/>
  <c r="W100" i="4" s="1"/>
  <c r="K101" i="2" s="1"/>
  <c r="L101" i="2" s="1"/>
  <c r="O101" i="2" l="1"/>
  <c r="P101" i="2" s="1"/>
  <c r="G101" i="2" s="1"/>
  <c r="F101" i="2" s="1"/>
  <c r="N101" i="2"/>
  <c r="D101" i="2" l="1"/>
  <c r="D101" i="3" s="1"/>
  <c r="E101" i="2"/>
  <c r="E101" i="3" s="1"/>
  <c r="W101" i="1" l="1"/>
  <c r="H101" i="3"/>
  <c r="I101" i="3" s="1"/>
  <c r="K101" i="3" s="1"/>
  <c r="G101" i="3"/>
  <c r="L101" i="3" l="1"/>
  <c r="M101" i="3"/>
  <c r="Q101" i="3" s="1"/>
  <c r="R101" i="3" l="1"/>
  <c r="E101" i="5"/>
  <c r="O101" i="3"/>
  <c r="P101" i="3"/>
  <c r="D101" i="5" s="1"/>
  <c r="F101" i="5" l="1"/>
  <c r="H101" i="5"/>
  <c r="C101" i="5"/>
  <c r="G101" i="5"/>
  <c r="N101" i="5" l="1"/>
  <c r="S101" i="5" s="1"/>
  <c r="K101" i="5"/>
  <c r="M101" i="5"/>
  <c r="P101" i="5" s="1"/>
  <c r="Q101" i="5" s="1"/>
  <c r="R101" i="5" s="1"/>
  <c r="J101" i="5"/>
  <c r="W101" i="5" l="1"/>
  <c r="D101" i="4" s="1"/>
  <c r="T101" i="5"/>
  <c r="U101" i="5" s="1"/>
  <c r="X101" i="5" l="1"/>
  <c r="F101" i="4"/>
  <c r="E101" i="4"/>
  <c r="G101" i="4"/>
  <c r="H101" i="4" l="1"/>
  <c r="Y101" i="5"/>
  <c r="J101" i="4" s="1"/>
  <c r="M101" i="4" l="1"/>
  <c r="L101" i="4"/>
  <c r="K101" i="4"/>
  <c r="N101" i="4" l="1"/>
  <c r="Q101" i="4" s="1"/>
  <c r="T101" i="4" s="1"/>
  <c r="W101" i="4" s="1"/>
  <c r="K102" i="2" s="1"/>
  <c r="L102" i="2" s="1"/>
  <c r="P101" i="4" l="1"/>
  <c r="S101" i="4" s="1"/>
  <c r="V101" i="4" s="1"/>
  <c r="I102" i="2" s="1"/>
  <c r="J102" i="2" s="1"/>
  <c r="O102" i="2" s="1"/>
  <c r="P102" i="2" s="1"/>
  <c r="G102" i="2" s="1"/>
  <c r="F102" i="2" s="1"/>
  <c r="N102" i="2" l="1"/>
  <c r="D102" i="2" s="1"/>
  <c r="E102" i="2" l="1"/>
  <c r="E102" i="3" s="1"/>
  <c r="D102" i="3"/>
  <c r="W102" i="1"/>
  <c r="G102" i="3" l="1"/>
  <c r="H102" i="3"/>
  <c r="I102" i="3" s="1"/>
  <c r="K102" i="3" s="1"/>
  <c r="L102" i="3" l="1"/>
  <c r="M102" i="3"/>
  <c r="Q102" i="3" s="1"/>
  <c r="R102" i="3" l="1"/>
  <c r="E102" i="5"/>
  <c r="O102" i="3"/>
  <c r="P102" i="3"/>
  <c r="D102" i="5" s="1"/>
  <c r="C102" i="5" l="1"/>
  <c r="G102" i="5"/>
  <c r="F102" i="5"/>
  <c r="H102" i="5"/>
  <c r="N102" i="5" l="1"/>
  <c r="S102" i="5" s="1"/>
  <c r="K102" i="5"/>
  <c r="M102" i="5"/>
  <c r="P102" i="5" s="1"/>
  <c r="Q102" i="5" s="1"/>
  <c r="R102" i="5" s="1"/>
  <c r="J102" i="5"/>
  <c r="W102" i="5" l="1"/>
  <c r="D102" i="4" s="1"/>
  <c r="T102" i="5"/>
  <c r="U102" i="5" s="1"/>
  <c r="X102" i="5" l="1"/>
  <c r="F102" i="4"/>
  <c r="G102" i="4"/>
  <c r="E102" i="4"/>
  <c r="Y102" i="5" l="1"/>
  <c r="J102" i="4" s="1"/>
  <c r="H102" i="4"/>
  <c r="K102" i="4" l="1"/>
  <c r="M102" i="4"/>
  <c r="L102" i="4"/>
  <c r="N102" i="4" l="1"/>
  <c r="P102" i="4" s="1"/>
  <c r="S102" i="4" s="1"/>
  <c r="V102" i="4" s="1"/>
  <c r="I103" i="2" s="1"/>
  <c r="J103" i="2" s="1"/>
  <c r="Q102" i="4" l="1"/>
  <c r="T102" i="4" s="1"/>
  <c r="W102" i="4" s="1"/>
  <c r="K103" i="2" s="1"/>
  <c r="L103" i="2" s="1"/>
  <c r="O103" i="2" s="1"/>
  <c r="P103" i="2" s="1"/>
  <c r="G103" i="2" s="1"/>
  <c r="F103" i="2" s="1"/>
  <c r="N103" i="2" l="1"/>
  <c r="D103" i="2" s="1"/>
  <c r="E103" i="2" l="1"/>
  <c r="E103" i="3" s="1"/>
  <c r="D103" i="3"/>
  <c r="W103" i="1"/>
  <c r="H103" i="3" l="1"/>
  <c r="I103" i="3" s="1"/>
  <c r="K103" i="3" s="1"/>
  <c r="G103" i="3"/>
  <c r="L103" i="3" l="1"/>
  <c r="M103" i="3"/>
  <c r="Q103" i="3" s="1"/>
  <c r="R103" i="3" l="1"/>
  <c r="E103" i="5"/>
  <c r="P103" i="3"/>
  <c r="D103" i="5" s="1"/>
  <c r="O103" i="3"/>
  <c r="F103" i="5" l="1"/>
  <c r="H103" i="5"/>
  <c r="C103" i="5"/>
  <c r="G103" i="5"/>
  <c r="J103" i="5" l="1"/>
  <c r="M103" i="5"/>
  <c r="P103" i="5" s="1"/>
  <c r="Q103" i="5" s="1"/>
  <c r="R103" i="5" s="1"/>
  <c r="N103" i="5"/>
  <c r="S103" i="5" s="1"/>
  <c r="T103" i="5" s="1"/>
  <c r="U103" i="5" s="1"/>
  <c r="K103" i="5"/>
  <c r="W103" i="5" l="1"/>
  <c r="D103" i="4" s="1"/>
  <c r="X103" i="5"/>
  <c r="E103" i="4" l="1"/>
  <c r="G103" i="4"/>
  <c r="F103" i="4"/>
  <c r="Y103" i="5"/>
  <c r="J103" i="4" s="1"/>
  <c r="K103" i="4" l="1"/>
  <c r="L103" i="4"/>
  <c r="M103" i="4"/>
  <c r="H103" i="4"/>
  <c r="N103" i="4" l="1"/>
  <c r="Q103" i="4" s="1"/>
  <c r="T103" i="4" s="1"/>
  <c r="W103" i="4" s="1"/>
  <c r="K104" i="2" s="1"/>
  <c r="L104" i="2" s="1"/>
  <c r="P103" i="4" l="1"/>
  <c r="S103" i="4" s="1"/>
  <c r="V103" i="4" s="1"/>
  <c r="I104" i="2" s="1"/>
  <c r="J104" i="2" s="1"/>
  <c r="O104" i="2" s="1"/>
  <c r="P104" i="2" s="1"/>
  <c r="G104" i="2" s="1"/>
  <c r="F104" i="2" s="1"/>
  <c r="N104" i="2" l="1"/>
  <c r="D104" i="2" s="1"/>
  <c r="W104" i="1" s="1"/>
  <c r="E104" i="2" l="1"/>
  <c r="E104" i="3" s="1"/>
  <c r="D104" i="3"/>
  <c r="G104" i="3" l="1"/>
  <c r="H104" i="3"/>
  <c r="I104" i="3" s="1"/>
  <c r="K104" i="3" s="1"/>
  <c r="L104" i="3" l="1"/>
  <c r="O104" i="3" s="1"/>
  <c r="M104" i="3"/>
  <c r="Q104" i="3" s="1"/>
  <c r="R104" i="3" s="1"/>
  <c r="P104" i="3" l="1"/>
  <c r="D104" i="5" s="1"/>
  <c r="C104" i="5" s="1"/>
  <c r="G104" i="5"/>
  <c r="J104" i="5" s="1"/>
  <c r="E104" i="5"/>
  <c r="M104" i="5" l="1"/>
  <c r="P104" i="5" s="1"/>
  <c r="F104" i="5"/>
  <c r="H104" i="5"/>
  <c r="Q104" i="5" l="1"/>
  <c r="R104" i="5" s="1"/>
  <c r="N104" i="5"/>
  <c r="S104" i="5" s="1"/>
  <c r="T104" i="5" s="1"/>
  <c r="U104" i="5" s="1"/>
  <c r="X104" i="5" s="1"/>
  <c r="Y104" i="5" s="1"/>
  <c r="J104" i="4" s="1"/>
  <c r="K104" i="5"/>
  <c r="W104" i="5" l="1"/>
  <c r="D104" i="4" s="1"/>
  <c r="K104" i="4"/>
  <c r="M104" i="4"/>
  <c r="L104" i="4"/>
  <c r="F104" i="4" l="1"/>
  <c r="G104" i="4"/>
  <c r="E104" i="4"/>
  <c r="N104" i="4"/>
  <c r="H104" i="4" l="1"/>
  <c r="Q104" i="4" s="1"/>
  <c r="T104" i="4" s="1"/>
  <c r="W104" i="4" s="1"/>
  <c r="K105" i="2" s="1"/>
  <c r="L105" i="2" s="1"/>
  <c r="P104" i="4" l="1"/>
  <c r="S104" i="4" s="1"/>
  <c r="V104" i="4" s="1"/>
  <c r="I105" i="2" s="1"/>
  <c r="J105" i="2" s="1"/>
  <c r="N105" i="2" s="1"/>
  <c r="O105" i="2" l="1"/>
  <c r="P105" i="2" s="1"/>
  <c r="G105" i="2" s="1"/>
  <c r="F105" i="2" s="1"/>
  <c r="D105" i="2" s="1"/>
  <c r="D105" i="3" s="1"/>
  <c r="W105" i="1" l="1"/>
  <c r="E105" i="2"/>
  <c r="E105" i="3" s="1"/>
  <c r="H105" i="3" s="1"/>
  <c r="I105" i="3" s="1"/>
  <c r="K105" i="3" s="1"/>
  <c r="M105" i="3" s="1"/>
  <c r="Q105" i="3" s="1"/>
  <c r="G105" i="3" l="1"/>
  <c r="L105" i="3" s="1"/>
  <c r="O105" i="3" s="1"/>
  <c r="E105" i="5"/>
  <c r="R105" i="3"/>
  <c r="P105" i="3" l="1"/>
  <c r="D105" i="5" s="1"/>
  <c r="C105" i="5" s="1"/>
  <c r="F105" i="5"/>
  <c r="H105" i="5"/>
  <c r="G105" i="5" l="1"/>
  <c r="M105" i="5" s="1"/>
  <c r="P105" i="5" s="1"/>
  <c r="N105" i="5"/>
  <c r="S105" i="5" s="1"/>
  <c r="K105" i="5"/>
  <c r="J105" i="5" l="1"/>
  <c r="Q105" i="5"/>
  <c r="R105" i="5" s="1"/>
  <c r="T105" i="5"/>
  <c r="U105" i="5" s="1"/>
  <c r="X105" i="5" s="1"/>
  <c r="W105" i="5" l="1"/>
  <c r="D105" i="4" s="1"/>
  <c r="Y105" i="5"/>
  <c r="J105" i="4" s="1"/>
  <c r="G105" i="4" l="1"/>
  <c r="F105" i="4"/>
  <c r="E105" i="4"/>
  <c r="K105" i="4"/>
  <c r="L105" i="4"/>
  <c r="M105" i="4"/>
  <c r="H105" i="4" l="1"/>
  <c r="N105" i="4"/>
  <c r="P105" i="4" l="1"/>
  <c r="S105" i="4" s="1"/>
  <c r="V105" i="4" s="1"/>
  <c r="I106" i="2" s="1"/>
  <c r="J106" i="2" s="1"/>
  <c r="Q105" i="4"/>
  <c r="T105" i="4" s="1"/>
  <c r="W105" i="4" s="1"/>
  <c r="K106" i="2" s="1"/>
  <c r="L106" i="2" s="1"/>
  <c r="O106" i="2" l="1"/>
  <c r="P106" i="2" s="1"/>
  <c r="G106" i="2" s="1"/>
  <c r="F106" i="2" s="1"/>
  <c r="N106" i="2"/>
  <c r="D106" i="2" l="1"/>
  <c r="D106" i="3" s="1"/>
  <c r="E106" i="2"/>
  <c r="E106" i="3" s="1"/>
  <c r="W106" i="1" l="1"/>
  <c r="H106" i="3"/>
  <c r="I106" i="3" s="1"/>
  <c r="K106" i="3" s="1"/>
  <c r="G106" i="3"/>
  <c r="M106" i="3" l="1"/>
  <c r="Q106" i="3" s="1"/>
  <c r="L106" i="3"/>
  <c r="P106" i="3" l="1"/>
  <c r="D106" i="5" s="1"/>
  <c r="O106" i="3"/>
  <c r="E106" i="5"/>
  <c r="R106" i="3"/>
  <c r="F106" i="5" l="1"/>
  <c r="H106" i="5"/>
  <c r="C106" i="5"/>
  <c r="G106" i="5"/>
  <c r="N106" i="5" l="1"/>
  <c r="S106" i="5" s="1"/>
  <c r="K106" i="5"/>
  <c r="M106" i="5"/>
  <c r="P106" i="5" s="1"/>
  <c r="Q106" i="5" s="1"/>
  <c r="R106" i="5" s="1"/>
  <c r="J106" i="5"/>
  <c r="W106" i="5" l="1"/>
  <c r="D106" i="4" s="1"/>
  <c r="T106" i="5"/>
  <c r="U106" i="5" s="1"/>
  <c r="X106" i="5" s="1"/>
  <c r="Y106" i="5" l="1"/>
  <c r="J106" i="4" s="1"/>
  <c r="E106" i="4"/>
  <c r="G106" i="4"/>
  <c r="F106" i="4"/>
  <c r="M106" i="4" l="1"/>
  <c r="L106" i="4"/>
  <c r="K106" i="4"/>
  <c r="H106" i="4"/>
  <c r="N106" i="4" l="1"/>
  <c r="Q106" i="4" s="1"/>
  <c r="T106" i="4" s="1"/>
  <c r="W106" i="4" s="1"/>
  <c r="K107" i="2" s="1"/>
  <c r="L107" i="2" s="1"/>
  <c r="P106" i="4" l="1"/>
  <c r="S106" i="4" s="1"/>
  <c r="V106" i="4" s="1"/>
  <c r="I107" i="2" s="1"/>
  <c r="J107" i="2" s="1"/>
  <c r="N107" i="2" s="1"/>
  <c r="O107" i="2" l="1"/>
  <c r="P107" i="2" s="1"/>
  <c r="G107" i="2" s="1"/>
  <c r="F107" i="2" s="1"/>
  <c r="E107" i="2" s="1"/>
  <c r="E107" i="3" s="1"/>
  <c r="D107" i="2" l="1"/>
  <c r="W107" i="1" s="1"/>
  <c r="D107" i="3" l="1"/>
  <c r="G107" i="3" s="1"/>
  <c r="H107" i="3" l="1"/>
  <c r="I107" i="3" s="1"/>
  <c r="K107" i="3" s="1"/>
  <c r="M107" i="3" s="1"/>
  <c r="Q107" i="3" s="1"/>
  <c r="R107" i="3" s="1"/>
  <c r="E107" i="5" l="1"/>
  <c r="H107" i="5" s="1"/>
  <c r="L107" i="3"/>
  <c r="O107" i="3" s="1"/>
  <c r="F107" i="5" l="1"/>
  <c r="P107" i="3"/>
  <c r="D107" i="5" s="1"/>
  <c r="C107" i="5" s="1"/>
  <c r="N107" i="5"/>
  <c r="K107" i="5"/>
  <c r="S107" i="5" l="1"/>
  <c r="T107" i="5" s="1"/>
  <c r="U107" i="5" s="1"/>
  <c r="G107" i="5"/>
  <c r="M107" i="5" s="1"/>
  <c r="P107" i="5" s="1"/>
  <c r="Q107" i="5" s="1"/>
  <c r="R107" i="5" s="1"/>
  <c r="J107" i="5" l="1"/>
  <c r="W107" i="5"/>
  <c r="D107" i="4" s="1"/>
  <c r="X107" i="5"/>
  <c r="Y107" i="5" s="1"/>
  <c r="J107" i="4" s="1"/>
  <c r="M107" i="4" l="1"/>
  <c r="L107" i="4"/>
  <c r="K107" i="4"/>
  <c r="E107" i="4"/>
  <c r="G107" i="4"/>
  <c r="F107" i="4"/>
  <c r="H107" i="4" l="1"/>
  <c r="N107" i="4"/>
  <c r="P107" i="4" l="1"/>
  <c r="S107" i="4" s="1"/>
  <c r="V107" i="4" s="1"/>
  <c r="I108" i="2" s="1"/>
  <c r="J108" i="2" s="1"/>
  <c r="Q107" i="4"/>
  <c r="T107" i="4" s="1"/>
  <c r="W107" i="4" s="1"/>
  <c r="K108" i="2" s="1"/>
  <c r="L108" i="2" s="1"/>
  <c r="O108" i="2" l="1"/>
  <c r="P108" i="2" s="1"/>
  <c r="G108" i="2" s="1"/>
  <c r="F108" i="2" s="1"/>
  <c r="N108" i="2"/>
  <c r="E108" i="2" l="1"/>
  <c r="D108" i="2"/>
  <c r="W108" i="1" l="1"/>
  <c r="D108" i="3"/>
  <c r="E108" i="3"/>
  <c r="H108" i="3" l="1"/>
  <c r="I108" i="3" s="1"/>
  <c r="K108" i="3" s="1"/>
  <c r="G108" i="3"/>
  <c r="L108" i="3" l="1"/>
  <c r="M108" i="3"/>
  <c r="Q108" i="3" s="1"/>
  <c r="E108" i="5" l="1"/>
  <c r="R108" i="3"/>
  <c r="P108" i="3"/>
  <c r="D108" i="5" s="1"/>
  <c r="O108" i="3"/>
  <c r="C108" i="5" l="1"/>
  <c r="G108" i="5"/>
  <c r="F108" i="5"/>
  <c r="H108" i="5"/>
  <c r="N108" i="5" l="1"/>
  <c r="S108" i="5" s="1"/>
  <c r="K108" i="5"/>
  <c r="M108" i="5"/>
  <c r="P108" i="5" s="1"/>
  <c r="Q108" i="5" s="1"/>
  <c r="R108" i="5" s="1"/>
  <c r="J108" i="5"/>
  <c r="W108" i="5" l="1"/>
  <c r="D108" i="4" s="1"/>
  <c r="T108" i="5"/>
  <c r="U108" i="5" s="1"/>
  <c r="E108" i="4" l="1"/>
  <c r="F108" i="4"/>
  <c r="G108" i="4"/>
  <c r="X108" i="5"/>
  <c r="Y108" i="5" s="1"/>
  <c r="J108" i="4" s="1"/>
  <c r="H108" i="4" l="1"/>
  <c r="K108" i="4"/>
  <c r="M108" i="4"/>
  <c r="L108" i="4"/>
  <c r="N108" i="4" l="1"/>
  <c r="Q108" i="4" l="1"/>
  <c r="T108" i="4" s="1"/>
  <c r="W108" i="4" s="1"/>
  <c r="K109" i="2" s="1"/>
  <c r="L109" i="2" s="1"/>
  <c r="P108" i="4"/>
  <c r="S108" i="4" s="1"/>
  <c r="V108" i="4" s="1"/>
  <c r="I109" i="2" s="1"/>
  <c r="J109" i="2" s="1"/>
  <c r="N109" i="2" l="1"/>
  <c r="O109" i="2"/>
  <c r="P109" i="2" s="1"/>
  <c r="G109" i="2" s="1"/>
  <c r="F109" i="2" s="1"/>
  <c r="D109" i="2" s="1"/>
  <c r="W109" i="1" l="1"/>
  <c r="D109" i="3"/>
  <c r="E109" i="2"/>
  <c r="E109" i="3" s="1"/>
  <c r="G109" i="3" l="1"/>
  <c r="H109" i="3"/>
  <c r="I109" i="3" s="1"/>
  <c r="K109" i="3" s="1"/>
  <c r="M109" i="3" s="1"/>
  <c r="Q109" i="3" s="1"/>
  <c r="L109" i="3" l="1"/>
  <c r="O109" i="3" s="1"/>
  <c r="R109" i="3"/>
  <c r="E109" i="5"/>
  <c r="P109" i="3" l="1"/>
  <c r="D109" i="5" s="1"/>
  <c r="C109" i="5" s="1"/>
  <c r="F109" i="5"/>
  <c r="H109" i="5"/>
  <c r="G109" i="5" l="1"/>
  <c r="J109" i="5" s="1"/>
  <c r="N109" i="5"/>
  <c r="S109" i="5" s="1"/>
  <c r="K109" i="5"/>
  <c r="M109" i="5" l="1"/>
  <c r="P109" i="5" s="1"/>
  <c r="Q109" i="5" s="1"/>
  <c r="R109" i="5" s="1"/>
  <c r="T109" i="5"/>
  <c r="U109" i="5" s="1"/>
  <c r="X109" i="5" s="1"/>
  <c r="W109" i="5" l="1"/>
  <c r="D109" i="4" s="1"/>
  <c r="G109" i="4" s="1"/>
  <c r="Y109" i="5"/>
  <c r="J109" i="4" s="1"/>
  <c r="E109" i="4" l="1"/>
  <c r="F109" i="4"/>
  <c r="K109" i="4"/>
  <c r="M109" i="4"/>
  <c r="L109" i="4"/>
  <c r="H109" i="4" l="1"/>
  <c r="N109" i="4"/>
  <c r="Q109" i="4" l="1"/>
  <c r="T109" i="4" s="1"/>
  <c r="W109" i="4" s="1"/>
  <c r="K110" i="2" s="1"/>
  <c r="L110" i="2" s="1"/>
  <c r="P109" i="4"/>
  <c r="S109" i="4" s="1"/>
  <c r="V109" i="4" s="1"/>
  <c r="I110" i="2" s="1"/>
  <c r="J110" i="2" s="1"/>
  <c r="N110" i="2" l="1"/>
  <c r="O110" i="2"/>
  <c r="P110" i="2" s="1"/>
  <c r="G110" i="2" s="1"/>
  <c r="F110" i="2" s="1"/>
  <c r="D110" i="2" l="1"/>
  <c r="W110" i="1" s="1"/>
  <c r="E110" i="2"/>
  <c r="E110" i="3" s="1"/>
  <c r="D110" i="3" l="1"/>
  <c r="G110" i="3" s="1"/>
  <c r="H110" i="3" l="1"/>
  <c r="I110" i="3" s="1"/>
  <c r="K110" i="3" s="1"/>
  <c r="M110" i="3" s="1"/>
  <c r="Q110" i="3" s="1"/>
  <c r="L110" i="3" l="1"/>
  <c r="O110" i="3" s="1"/>
  <c r="R110" i="3"/>
  <c r="E110" i="5"/>
  <c r="P110" i="3" l="1"/>
  <c r="D110" i="5" s="1"/>
  <c r="C110" i="5" s="1"/>
  <c r="F110" i="5"/>
  <c r="H110" i="5"/>
  <c r="G110" i="5" l="1"/>
  <c r="M110" i="5" s="1"/>
  <c r="P110" i="5" s="1"/>
  <c r="Q110" i="5" s="1"/>
  <c r="R110" i="5" s="1"/>
  <c r="N110" i="5"/>
  <c r="S110" i="5" s="1"/>
  <c r="K110" i="5"/>
  <c r="J110" i="5" l="1"/>
  <c r="W110" i="5"/>
  <c r="D110" i="4" s="1"/>
  <c r="T110" i="5"/>
  <c r="U110" i="5" s="1"/>
  <c r="X110" i="5" s="1"/>
  <c r="Y110" i="5" s="1"/>
  <c r="J110" i="4" s="1"/>
  <c r="M110" i="4" l="1"/>
  <c r="L110" i="4"/>
  <c r="K110" i="4"/>
  <c r="E110" i="4"/>
  <c r="F110" i="4"/>
  <c r="G110" i="4"/>
  <c r="H110" i="4" l="1"/>
  <c r="N110" i="4"/>
  <c r="Q110" i="4" l="1"/>
  <c r="T110" i="4" s="1"/>
  <c r="W110" i="4" s="1"/>
  <c r="K111" i="2" s="1"/>
  <c r="L111" i="2" s="1"/>
  <c r="P110" i="4"/>
  <c r="S110" i="4" s="1"/>
  <c r="V110" i="4" s="1"/>
  <c r="I111" i="2" s="1"/>
  <c r="J111" i="2" s="1"/>
  <c r="N111" i="2" l="1"/>
  <c r="O111" i="2"/>
  <c r="P111" i="2" s="1"/>
  <c r="G111" i="2" s="1"/>
  <c r="F111" i="2" s="1"/>
  <c r="D111" i="2" s="1"/>
  <c r="W111" i="1" s="1"/>
  <c r="E111" i="2" l="1"/>
  <c r="E111" i="3" s="1"/>
  <c r="D111" i="3"/>
  <c r="G111" i="3" l="1"/>
  <c r="H111" i="3"/>
  <c r="I111" i="3" s="1"/>
  <c r="K111" i="3" s="1"/>
  <c r="L111" i="3" l="1"/>
  <c r="M111" i="3"/>
  <c r="Q111" i="3" s="1"/>
  <c r="E111" i="5" l="1"/>
  <c r="R111" i="3"/>
  <c r="P111" i="3"/>
  <c r="D111" i="5" s="1"/>
  <c r="O111" i="3"/>
  <c r="C111" i="5" l="1"/>
  <c r="G111" i="5"/>
  <c r="F111" i="5"/>
  <c r="H111" i="5"/>
  <c r="M111" i="5" l="1"/>
  <c r="P111" i="5" s="1"/>
  <c r="Q111" i="5" s="1"/>
  <c r="R111" i="5" s="1"/>
  <c r="J111" i="5"/>
  <c r="N111" i="5"/>
  <c r="S111" i="5" s="1"/>
  <c r="K111" i="5"/>
  <c r="W111" i="5" l="1"/>
  <c r="D111" i="4" s="1"/>
  <c r="G111" i="4" s="1"/>
  <c r="T111" i="5"/>
  <c r="U111" i="5" s="1"/>
  <c r="X111" i="5" s="1"/>
  <c r="Y111" i="5" s="1"/>
  <c r="J111" i="4" s="1"/>
  <c r="F111" i="4" l="1"/>
  <c r="E111" i="4"/>
  <c r="M111" i="4"/>
  <c r="L111" i="4"/>
  <c r="K111" i="4"/>
  <c r="H111" i="4" l="1"/>
  <c r="N111" i="4"/>
  <c r="P111" i="4" l="1"/>
  <c r="S111" i="4" s="1"/>
  <c r="V111" i="4" s="1"/>
  <c r="I112" i="2" s="1"/>
  <c r="J112" i="2" s="1"/>
  <c r="Q111" i="4"/>
  <c r="T111" i="4" s="1"/>
  <c r="W111" i="4" s="1"/>
  <c r="K112" i="2" s="1"/>
  <c r="L112" i="2" s="1"/>
  <c r="O112" i="2" l="1"/>
  <c r="P112" i="2" s="1"/>
  <c r="G112" i="2" s="1"/>
  <c r="F112" i="2" s="1"/>
  <c r="N112" i="2"/>
  <c r="D112" i="2" l="1"/>
  <c r="W112" i="1" s="1"/>
  <c r="E112" i="2"/>
  <c r="E112" i="3" s="1"/>
  <c r="D112" i="3" l="1"/>
  <c r="H112" i="3" s="1"/>
  <c r="I112" i="3" s="1"/>
  <c r="K112" i="3" s="1"/>
  <c r="G112" i="3" l="1"/>
  <c r="L112" i="3" s="1"/>
  <c r="M112" i="3"/>
  <c r="Q112" i="3" s="1"/>
  <c r="R112" i="3" l="1"/>
  <c r="E112" i="5"/>
  <c r="O112" i="3"/>
  <c r="P112" i="3"/>
  <c r="D112" i="5" s="1"/>
  <c r="C112" i="5" l="1"/>
  <c r="G112" i="5"/>
  <c r="F112" i="5"/>
  <c r="H112" i="5"/>
  <c r="N112" i="5" l="1"/>
  <c r="S112" i="5" s="1"/>
  <c r="K112" i="5"/>
  <c r="M112" i="5"/>
  <c r="P112" i="5" s="1"/>
  <c r="Q112" i="5" s="1"/>
  <c r="R112" i="5" s="1"/>
  <c r="J112" i="5"/>
  <c r="W112" i="5" l="1"/>
  <c r="D112" i="4" s="1"/>
  <c r="T112" i="5"/>
  <c r="U112" i="5" s="1"/>
  <c r="X112" i="5" s="1"/>
  <c r="Y112" i="5" l="1"/>
  <c r="J112" i="4" s="1"/>
  <c r="G112" i="4"/>
  <c r="E112" i="4"/>
  <c r="F112" i="4"/>
  <c r="L112" i="4" l="1"/>
  <c r="K112" i="4"/>
  <c r="M112" i="4"/>
  <c r="H112" i="4"/>
  <c r="N112" i="4" l="1"/>
  <c r="P112" i="4" s="1"/>
  <c r="S112" i="4" s="1"/>
  <c r="V112" i="4" s="1"/>
  <c r="I113" i="2" s="1"/>
  <c r="J113" i="2" s="1"/>
  <c r="Q112" i="4" l="1"/>
  <c r="T112" i="4" s="1"/>
  <c r="W112" i="4" s="1"/>
  <c r="K113" i="2" s="1"/>
  <c r="L113" i="2" s="1"/>
  <c r="N113" i="2" s="1"/>
  <c r="O113" i="2" l="1"/>
  <c r="P113" i="2" s="1"/>
  <c r="G113" i="2" s="1"/>
  <c r="F113" i="2" s="1"/>
  <c r="D113" i="2" s="1"/>
  <c r="W113" i="1" s="1"/>
  <c r="D113" i="3" l="1"/>
  <c r="E113" i="2"/>
  <c r="E113" i="3" s="1"/>
  <c r="H113" i="3" l="1"/>
  <c r="I113" i="3" s="1"/>
  <c r="K113" i="3" s="1"/>
  <c r="M113" i="3" s="1"/>
  <c r="Q113" i="3" s="1"/>
  <c r="E113" i="5" s="1"/>
  <c r="G113" i="3"/>
  <c r="L113" i="3" l="1"/>
  <c r="O113" i="3" s="1"/>
  <c r="R113" i="3"/>
  <c r="F113" i="5"/>
  <c r="H113" i="5"/>
  <c r="P113" i="3" l="1"/>
  <c r="D113" i="5" s="1"/>
  <c r="C113" i="5" s="1"/>
  <c r="N113" i="5"/>
  <c r="S113" i="5" s="1"/>
  <c r="K113" i="5"/>
  <c r="G113" i="5" l="1"/>
  <c r="M113" i="5" s="1"/>
  <c r="P113" i="5" s="1"/>
  <c r="Q113" i="5" s="1"/>
  <c r="R113" i="5" s="1"/>
  <c r="T113" i="5"/>
  <c r="U113" i="5" s="1"/>
  <c r="X113" i="5" s="1"/>
  <c r="J113" i="5" l="1"/>
  <c r="W113" i="5"/>
  <c r="D113" i="4" s="1"/>
  <c r="E113" i="4" s="1"/>
  <c r="Y113" i="5"/>
  <c r="J113" i="4" s="1"/>
  <c r="F113" i="4" l="1"/>
  <c r="G113" i="4"/>
  <c r="L113" i="4"/>
  <c r="M113" i="4"/>
  <c r="K113" i="4"/>
  <c r="H113" i="4" l="1"/>
  <c r="N113" i="4"/>
  <c r="Q113" i="4" l="1"/>
  <c r="T113" i="4" s="1"/>
  <c r="W113" i="4" s="1"/>
  <c r="K114" i="2" s="1"/>
  <c r="L114" i="2" s="1"/>
  <c r="P113" i="4"/>
  <c r="S113" i="4" s="1"/>
  <c r="V113" i="4" s="1"/>
  <c r="I114" i="2" s="1"/>
  <c r="J114" i="2" s="1"/>
  <c r="O114" i="2" l="1"/>
  <c r="P114" i="2" s="1"/>
  <c r="G114" i="2" s="1"/>
  <c r="F114" i="2" s="1"/>
  <c r="N114" i="2"/>
  <c r="D114" i="2" l="1"/>
  <c r="W114" i="1" s="1"/>
  <c r="E114" i="2"/>
  <c r="E114" i="3" s="1"/>
  <c r="D114" i="3" l="1"/>
  <c r="G114" i="3" s="1"/>
  <c r="H114" i="3" l="1"/>
  <c r="I114" i="3" s="1"/>
  <c r="K114" i="3" s="1"/>
  <c r="M114" i="3" s="1"/>
  <c r="Q114" i="3" s="1"/>
  <c r="L114" i="3" l="1"/>
  <c r="O114" i="3" s="1"/>
  <c r="E114" i="5"/>
  <c r="R114" i="3"/>
  <c r="P114" i="3" l="1"/>
  <c r="D114" i="5" s="1"/>
  <c r="C114" i="5" s="1"/>
  <c r="F114" i="5"/>
  <c r="H114" i="5"/>
  <c r="G114" i="5" l="1"/>
  <c r="M114" i="5" s="1"/>
  <c r="P114" i="5" s="1"/>
  <c r="Q114" i="5" s="1"/>
  <c r="R114" i="5" s="1"/>
  <c r="N114" i="5"/>
  <c r="S114" i="5" s="1"/>
  <c r="K114" i="5"/>
  <c r="J114" i="5" l="1"/>
  <c r="W114" i="5"/>
  <c r="D114" i="4" s="1"/>
  <c r="T114" i="5"/>
  <c r="U114" i="5" s="1"/>
  <c r="E114" i="4" l="1"/>
  <c r="F114" i="4"/>
  <c r="G114" i="4"/>
  <c r="X114" i="5"/>
  <c r="Y114" i="5" s="1"/>
  <c r="J114" i="4" s="1"/>
  <c r="H114" i="4" l="1"/>
  <c r="M114" i="4"/>
  <c r="K114" i="4"/>
  <c r="L114" i="4"/>
  <c r="N114" i="4" l="1"/>
  <c r="Q114" i="4" s="1"/>
  <c r="T114" i="4" s="1"/>
  <c r="W114" i="4" s="1"/>
  <c r="K115" i="2" s="1"/>
  <c r="L115" i="2" s="1"/>
  <c r="P114" i="4" l="1"/>
  <c r="S114" i="4" s="1"/>
  <c r="V114" i="4" s="1"/>
  <c r="I115" i="2" s="1"/>
  <c r="J115" i="2" s="1"/>
  <c r="N115" i="2" s="1"/>
  <c r="O115" i="2" l="1"/>
  <c r="P115" i="2" s="1"/>
  <c r="G115" i="2" s="1"/>
  <c r="F115" i="2" s="1"/>
  <c r="D115" i="2" s="1"/>
  <c r="D115" i="3" s="1"/>
  <c r="W115" i="1" l="1"/>
  <c r="E115" i="2"/>
  <c r="E115" i="3" s="1"/>
  <c r="H115" i="3" s="1"/>
  <c r="I115" i="3" s="1"/>
  <c r="K115" i="3" s="1"/>
  <c r="M115" i="3" s="1"/>
  <c r="Q115" i="3" s="1"/>
  <c r="R115" i="3" s="1"/>
  <c r="G115" i="3" l="1"/>
  <c r="L115" i="3" s="1"/>
  <c r="P115" i="3" s="1"/>
  <c r="D115" i="5" s="1"/>
  <c r="E115" i="5"/>
  <c r="H115" i="5" s="1"/>
  <c r="F115" i="5" l="1"/>
  <c r="O115" i="3"/>
  <c r="N115" i="5"/>
  <c r="K115" i="5"/>
  <c r="C115" i="5"/>
  <c r="G115" i="5"/>
  <c r="S115" i="5" l="1"/>
  <c r="T115" i="5" s="1"/>
  <c r="U115" i="5" s="1"/>
  <c r="X115" i="5" s="1"/>
  <c r="Y115" i="5" s="1"/>
  <c r="J115" i="4" s="1"/>
  <c r="J115" i="5"/>
  <c r="M115" i="5"/>
  <c r="P115" i="5" s="1"/>
  <c r="Q115" i="5" s="1"/>
  <c r="R115" i="5" s="1"/>
  <c r="W115" i="5" l="1"/>
  <c r="D115" i="4" s="1"/>
  <c r="K115" i="4"/>
  <c r="L115" i="4"/>
  <c r="M115" i="4"/>
  <c r="N115" i="4" l="1"/>
  <c r="F115" i="4"/>
  <c r="E115" i="4"/>
  <c r="G115" i="4"/>
  <c r="H115" i="4" l="1"/>
  <c r="P115" i="4" s="1"/>
  <c r="S115" i="4" s="1"/>
  <c r="V115" i="4" s="1"/>
  <c r="I116" i="2" s="1"/>
  <c r="J116" i="2" s="1"/>
  <c r="Q115" i="4" l="1"/>
  <c r="T115" i="4" s="1"/>
  <c r="W115" i="4" s="1"/>
  <c r="K116" i="2" s="1"/>
  <c r="L116" i="2" s="1"/>
  <c r="O116" i="2" s="1"/>
  <c r="P116" i="2" s="1"/>
  <c r="G116" i="2" s="1"/>
  <c r="F116" i="2" s="1"/>
  <c r="N116" i="2" l="1"/>
  <c r="D116" i="2" s="1"/>
  <c r="E116" i="2" l="1"/>
  <c r="E116" i="3" s="1"/>
  <c r="D116" i="3"/>
  <c r="W116" i="1"/>
  <c r="H116" i="3" l="1"/>
  <c r="I116" i="3" s="1"/>
  <c r="K116" i="3" s="1"/>
  <c r="G116" i="3"/>
  <c r="M116" i="3" l="1"/>
  <c r="Q116" i="3" s="1"/>
  <c r="L116" i="3"/>
  <c r="O116" i="3" l="1"/>
  <c r="P116" i="3"/>
  <c r="D116" i="5" s="1"/>
  <c r="R116" i="3"/>
  <c r="E116" i="5"/>
  <c r="F116" i="5" l="1"/>
  <c r="H116" i="5"/>
  <c r="C116" i="5"/>
  <c r="G116" i="5"/>
  <c r="N116" i="5" l="1"/>
  <c r="S116" i="5" s="1"/>
  <c r="K116" i="5"/>
  <c r="M116" i="5"/>
  <c r="P116" i="5" s="1"/>
  <c r="J116" i="5"/>
  <c r="Q116" i="5" l="1"/>
  <c r="R116" i="5" s="1"/>
  <c r="T116" i="5"/>
  <c r="U116" i="5" s="1"/>
  <c r="W116" i="5" l="1"/>
  <c r="D116" i="4" s="1"/>
  <c r="X116" i="5"/>
  <c r="Y116" i="5" s="1"/>
  <c r="J116" i="4" s="1"/>
  <c r="M116" i="4" l="1"/>
  <c r="L116" i="4"/>
  <c r="K116" i="4"/>
  <c r="E116" i="4"/>
  <c r="F116" i="4"/>
  <c r="G116" i="4"/>
  <c r="N116" i="4" l="1"/>
  <c r="H116" i="4"/>
  <c r="Q116" i="4" l="1"/>
  <c r="T116" i="4" s="1"/>
  <c r="W116" i="4" s="1"/>
  <c r="K117" i="2" s="1"/>
  <c r="L117" i="2" s="1"/>
  <c r="P116" i="4"/>
  <c r="S116" i="4" s="1"/>
  <c r="V116" i="4" s="1"/>
  <c r="I117" i="2" s="1"/>
  <c r="J117" i="2" s="1"/>
  <c r="N117" i="2" l="1"/>
  <c r="O117" i="2"/>
  <c r="P117" i="2" s="1"/>
  <c r="G117" i="2" s="1"/>
  <c r="F117" i="2" s="1"/>
  <c r="E117" i="2" l="1"/>
  <c r="E117" i="3" s="1"/>
  <c r="D117" i="2"/>
  <c r="W117" i="1" s="1"/>
  <c r="D117" i="3" l="1"/>
  <c r="H117" i="3" s="1"/>
  <c r="I117" i="3" s="1"/>
  <c r="K117" i="3" s="1"/>
  <c r="G117" i="3" l="1"/>
  <c r="L117" i="3" s="1"/>
  <c r="M117" i="3"/>
  <c r="Q117" i="3" s="1"/>
  <c r="P117" i="3" l="1"/>
  <c r="D117" i="5" s="1"/>
  <c r="O117" i="3"/>
  <c r="R117" i="3"/>
  <c r="E117" i="5"/>
  <c r="F117" i="5" l="1"/>
  <c r="H117" i="5"/>
  <c r="C117" i="5"/>
  <c r="G117" i="5"/>
  <c r="K117" i="5" l="1"/>
  <c r="N117" i="5"/>
  <c r="S117" i="5" s="1"/>
  <c r="J117" i="5"/>
  <c r="M117" i="5"/>
  <c r="P117" i="5" s="1"/>
  <c r="Q117" i="5" s="1"/>
  <c r="R117" i="5" s="1"/>
  <c r="W117" i="5" l="1"/>
  <c r="D117" i="4" s="1"/>
  <c r="T117" i="5"/>
  <c r="U117" i="5" s="1"/>
  <c r="E117" i="4" l="1"/>
  <c r="G117" i="4"/>
  <c r="F117" i="4"/>
  <c r="X117" i="5"/>
  <c r="Y117" i="5" s="1"/>
  <c r="J117" i="4" s="1"/>
  <c r="L117" i="4" l="1"/>
  <c r="M117" i="4"/>
  <c r="K117" i="4"/>
  <c r="H117" i="4"/>
  <c r="N117" i="4" l="1"/>
  <c r="P117" i="4" s="1"/>
  <c r="S117" i="4" s="1"/>
  <c r="V117" i="4" s="1"/>
  <c r="I118" i="2" s="1"/>
  <c r="J118" i="2" s="1"/>
  <c r="Q117" i="4" l="1"/>
  <c r="T117" i="4" s="1"/>
  <c r="W117" i="4" s="1"/>
  <c r="K118" i="2" s="1"/>
  <c r="L118" i="2" s="1"/>
  <c r="O118" i="2" s="1"/>
  <c r="P118" i="2" s="1"/>
  <c r="G118" i="2" s="1"/>
  <c r="F118" i="2" s="1"/>
  <c r="N118" i="2" l="1"/>
  <c r="E118" i="2" s="1"/>
  <c r="E118" i="3" s="1"/>
  <c r="D118" i="2" l="1"/>
  <c r="D118" i="3" s="1"/>
  <c r="W118" i="1" l="1"/>
  <c r="G118" i="3"/>
  <c r="H118" i="3"/>
  <c r="I118" i="3" s="1"/>
  <c r="K118" i="3" s="1"/>
  <c r="M118" i="3" l="1"/>
  <c r="Q118" i="3" s="1"/>
  <c r="L118" i="3"/>
  <c r="P118" i="3" l="1"/>
  <c r="D118" i="5" s="1"/>
  <c r="O118" i="3"/>
  <c r="R118" i="3"/>
  <c r="E118" i="5"/>
  <c r="H118" i="5" l="1"/>
  <c r="F118" i="5"/>
  <c r="C118" i="5"/>
  <c r="G118" i="5"/>
  <c r="M118" i="5" l="1"/>
  <c r="P118" i="5" s="1"/>
  <c r="Q118" i="5" s="1"/>
  <c r="R118" i="5" s="1"/>
  <c r="J118" i="5"/>
  <c r="N118" i="5"/>
  <c r="S118" i="5" s="1"/>
  <c r="K118" i="5"/>
  <c r="W118" i="5" l="1"/>
  <c r="D118" i="4" s="1"/>
  <c r="T118" i="5"/>
  <c r="U118" i="5" s="1"/>
  <c r="X118" i="5" s="1"/>
  <c r="Y118" i="5" l="1"/>
  <c r="J118" i="4" s="1"/>
  <c r="G118" i="4"/>
  <c r="E118" i="4"/>
  <c r="F118" i="4"/>
  <c r="K118" i="4" l="1"/>
  <c r="M118" i="4"/>
  <c r="L118" i="4"/>
  <c r="H118" i="4"/>
  <c r="N118" i="4" l="1"/>
  <c r="P118" i="4" s="1"/>
  <c r="S118" i="4" s="1"/>
  <c r="V118" i="4" s="1"/>
  <c r="I119" i="2" s="1"/>
  <c r="J119" i="2" s="1"/>
  <c r="Q118" i="4" l="1"/>
  <c r="T118" i="4" s="1"/>
  <c r="W118" i="4" s="1"/>
  <c r="K119" i="2" s="1"/>
  <c r="L119" i="2" s="1"/>
  <c r="N119" i="2" s="1"/>
  <c r="O119" i="2" l="1"/>
  <c r="P119" i="2" s="1"/>
  <c r="G119" i="2" s="1"/>
  <c r="F119" i="2" s="1"/>
  <c r="D119" i="2" s="1"/>
  <c r="W119" i="1" s="1"/>
  <c r="D119" i="3" l="1"/>
  <c r="E119" i="2"/>
  <c r="E119" i="3" s="1"/>
  <c r="G119" i="3" l="1"/>
  <c r="H119" i="3"/>
  <c r="I119" i="3" s="1"/>
  <c r="K119" i="3" s="1"/>
  <c r="M119" i="3" s="1"/>
  <c r="Q119" i="3" s="1"/>
  <c r="L119" i="3" l="1"/>
  <c r="O119" i="3" s="1"/>
  <c r="R119" i="3"/>
  <c r="E119" i="5"/>
  <c r="P119" i="3" l="1"/>
  <c r="D119" i="5" s="1"/>
  <c r="G119" i="5" s="1"/>
  <c r="F119" i="5"/>
  <c r="H119" i="5"/>
  <c r="C119" i="5" l="1"/>
  <c r="J119" i="5"/>
  <c r="M119" i="5"/>
  <c r="N119" i="5"/>
  <c r="S119" i="5" s="1"/>
  <c r="K119" i="5"/>
  <c r="P119" i="5" l="1"/>
  <c r="Q119" i="5" s="1"/>
  <c r="T119" i="5"/>
  <c r="U119" i="5" s="1"/>
  <c r="R119" i="5" l="1"/>
  <c r="W119" i="5" s="1"/>
  <c r="D119" i="4" s="1"/>
  <c r="X119" i="5"/>
  <c r="Y119" i="5" s="1"/>
  <c r="J119" i="4" s="1"/>
  <c r="K119" i="4" l="1"/>
  <c r="L119" i="4"/>
  <c r="M119" i="4"/>
  <c r="E119" i="4" l="1"/>
  <c r="F119" i="4"/>
  <c r="G119" i="4"/>
  <c r="N119" i="4"/>
  <c r="H119" i="4" l="1"/>
  <c r="P119" i="4" s="1"/>
  <c r="S119" i="4" s="1"/>
  <c r="V119" i="4" s="1"/>
  <c r="I120" i="2" s="1"/>
  <c r="J120" i="2" s="1"/>
  <c r="Q119" i="4" l="1"/>
  <c r="T119" i="4" s="1"/>
  <c r="W119" i="4" s="1"/>
  <c r="K120" i="2" s="1"/>
  <c r="L120" i="2" s="1"/>
  <c r="O120" i="2" s="1"/>
  <c r="P120" i="2" s="1"/>
  <c r="G120" i="2" s="1"/>
  <c r="F120" i="2" s="1"/>
  <c r="N120" i="2" l="1"/>
  <c r="D120" i="2" s="1"/>
  <c r="W120" i="1" s="1"/>
  <c r="D120" i="3" l="1"/>
  <c r="E120" i="2"/>
  <c r="E120" i="3" s="1"/>
  <c r="G120" i="3" l="1"/>
  <c r="H120" i="3"/>
  <c r="I120" i="3" s="1"/>
  <c r="K120" i="3" s="1"/>
  <c r="M120" i="3" s="1"/>
  <c r="Q120" i="3" s="1"/>
  <c r="L120" i="3" l="1"/>
  <c r="P120" i="3" s="1"/>
  <c r="D120" i="5" s="1"/>
  <c r="R120" i="3"/>
  <c r="E120" i="5"/>
  <c r="O120" i="3" l="1"/>
  <c r="F120" i="5"/>
  <c r="H120" i="5"/>
  <c r="C120" i="5"/>
  <c r="G120" i="5"/>
  <c r="M120" i="5" l="1"/>
  <c r="P120" i="5" s="1"/>
  <c r="Q120" i="5" s="1"/>
  <c r="R120" i="5" s="1"/>
  <c r="J120" i="5"/>
  <c r="K120" i="5"/>
  <c r="N120" i="5"/>
  <c r="S120" i="5" s="1"/>
  <c r="W120" i="5" l="1"/>
  <c r="D120" i="4" s="1"/>
  <c r="F120" i="4" s="1"/>
  <c r="T120" i="5"/>
  <c r="U120" i="5" s="1"/>
  <c r="X120" i="5" s="1"/>
  <c r="Y120" i="5" s="1"/>
  <c r="J120" i="4" s="1"/>
  <c r="G120" i="4" l="1"/>
  <c r="E120" i="4"/>
  <c r="L120" i="4"/>
  <c r="K120" i="4"/>
  <c r="M120" i="4"/>
  <c r="H120" i="4" l="1"/>
  <c r="N120" i="4"/>
  <c r="Q120" i="4" l="1"/>
  <c r="T120" i="4" s="1"/>
  <c r="W120" i="4" s="1"/>
  <c r="K121" i="2" s="1"/>
  <c r="L121" i="2" s="1"/>
  <c r="P120" i="4"/>
  <c r="S120" i="4" s="1"/>
  <c r="V120" i="4" s="1"/>
  <c r="I121" i="2" s="1"/>
  <c r="J121" i="2" s="1"/>
  <c r="N121" i="2" l="1"/>
  <c r="O121" i="2"/>
  <c r="P121" i="2" s="1"/>
  <c r="G121" i="2" s="1"/>
  <c r="F121" i="2" s="1"/>
  <c r="D121" i="2" l="1"/>
  <c r="D121" i="3" s="1"/>
  <c r="E121" i="2"/>
  <c r="E121" i="3" s="1"/>
  <c r="W121" i="1" l="1"/>
  <c r="G121" i="3"/>
  <c r="H121" i="3"/>
  <c r="I121" i="3" s="1"/>
  <c r="K121" i="3" s="1"/>
  <c r="L121" i="3" l="1"/>
  <c r="O121" i="3" s="1"/>
  <c r="M121" i="3"/>
  <c r="Q121" i="3" s="1"/>
  <c r="E121" i="5" s="1"/>
  <c r="P121" i="3" l="1"/>
  <c r="D121" i="5" s="1"/>
  <c r="G121" i="5" s="1"/>
  <c r="R121" i="3"/>
  <c r="C121" i="5"/>
  <c r="F121" i="5"/>
  <c r="H121" i="5"/>
  <c r="K121" i="5" l="1"/>
  <c r="N121" i="5"/>
  <c r="S121" i="5" s="1"/>
  <c r="J121" i="5"/>
  <c r="M121" i="5"/>
  <c r="P121" i="5" s="1"/>
  <c r="Q121" i="5" s="1"/>
  <c r="R121" i="5" s="1"/>
  <c r="W121" i="5" l="1"/>
  <c r="D121" i="4" s="1"/>
  <c r="T121" i="5"/>
  <c r="U121" i="5" s="1"/>
  <c r="X121" i="5" s="1"/>
  <c r="Y121" i="5" s="1"/>
  <c r="J121" i="4" s="1"/>
  <c r="K121" i="4" l="1"/>
  <c r="E121" i="4"/>
  <c r="F121" i="4"/>
  <c r="G121" i="4"/>
  <c r="M121" i="4" l="1"/>
  <c r="L121" i="4"/>
  <c r="H121" i="4"/>
  <c r="N121" i="4" l="1"/>
  <c r="Q121" i="4" s="1"/>
  <c r="T121" i="4" s="1"/>
  <c r="W121" i="4" s="1"/>
  <c r="K122" i="2" s="1"/>
  <c r="L122" i="2" s="1"/>
  <c r="P121" i="4" l="1"/>
  <c r="S121" i="4" s="1"/>
  <c r="V121" i="4" s="1"/>
  <c r="I122" i="2" s="1"/>
  <c r="J122" i="2" s="1"/>
  <c r="O122" i="2" s="1"/>
  <c r="P122" i="2" s="1"/>
  <c r="G122" i="2" s="1"/>
  <c r="F122" i="2" s="1"/>
  <c r="N122" i="2" l="1"/>
  <c r="D122" i="2" s="1"/>
  <c r="E122" i="2" l="1"/>
  <c r="E122" i="3" s="1"/>
  <c r="D122" i="3"/>
  <c r="W122" i="1"/>
  <c r="H122" i="3" l="1"/>
  <c r="I122" i="3" s="1"/>
  <c r="K122" i="3" s="1"/>
  <c r="L122" i="3" s="1"/>
  <c r="G122" i="3"/>
  <c r="M122" i="3" l="1"/>
  <c r="Q122" i="3" s="1"/>
  <c r="E122" i="5" s="1"/>
  <c r="O122" i="3"/>
  <c r="P122" i="3"/>
  <c r="D122" i="5" s="1"/>
  <c r="R122" i="3" l="1"/>
  <c r="G122" i="5"/>
  <c r="C122" i="5"/>
  <c r="F122" i="5"/>
  <c r="H122" i="5"/>
  <c r="K122" i="5" l="1"/>
  <c r="N122" i="5"/>
  <c r="S122" i="5" s="1"/>
  <c r="M122" i="5"/>
  <c r="P122" i="5" s="1"/>
  <c r="Q122" i="5" s="1"/>
  <c r="R122" i="5" s="1"/>
  <c r="J122" i="5"/>
  <c r="W122" i="5" l="1"/>
  <c r="D122" i="4" s="1"/>
  <c r="T122" i="5"/>
  <c r="U122" i="5" s="1"/>
  <c r="G122" i="4" l="1"/>
  <c r="E122" i="4"/>
  <c r="F122" i="4"/>
  <c r="X122" i="5"/>
  <c r="Y122" i="5" l="1"/>
  <c r="J122" i="4" s="1"/>
  <c r="H122" i="4"/>
  <c r="K122" i="4" l="1"/>
  <c r="L122" i="4"/>
  <c r="M122" i="4"/>
  <c r="N122" i="4" l="1"/>
  <c r="P122" i="4" s="1"/>
  <c r="S122" i="4" s="1"/>
  <c r="V122" i="4" s="1"/>
  <c r="I123" i="2" s="1"/>
  <c r="J123" i="2" s="1"/>
  <c r="Q122" i="4" l="1"/>
  <c r="T122" i="4" s="1"/>
  <c r="W122" i="4" s="1"/>
  <c r="K123" i="2" s="1"/>
  <c r="L123" i="2" s="1"/>
  <c r="N123" i="2" s="1"/>
  <c r="O123" i="2" l="1"/>
  <c r="P123" i="2" s="1"/>
  <c r="G123" i="2" s="1"/>
  <c r="F123" i="2" s="1"/>
  <c r="E123" i="2" s="1"/>
  <c r="E123" i="3" s="1"/>
  <c r="D123" i="2" l="1"/>
  <c r="W123" i="1" s="1"/>
  <c r="D123" i="3" l="1"/>
  <c r="H123" i="3" s="1"/>
  <c r="I123" i="3" s="1"/>
  <c r="K123" i="3" s="1"/>
  <c r="M123" i="3" s="1"/>
  <c r="Q123" i="3" s="1"/>
  <c r="G123" i="3" l="1"/>
  <c r="L123" i="3" s="1"/>
  <c r="E123" i="5"/>
  <c r="R123" i="3"/>
  <c r="F123" i="5" l="1"/>
  <c r="H123" i="5"/>
  <c r="O123" i="3"/>
  <c r="P123" i="3"/>
  <c r="D123" i="5" s="1"/>
  <c r="G123" i="5" l="1"/>
  <c r="C123" i="5"/>
  <c r="N123" i="5"/>
  <c r="S123" i="5" s="1"/>
  <c r="K123" i="5"/>
  <c r="T123" i="5" l="1"/>
  <c r="U123" i="5" s="1"/>
  <c r="X123" i="5" s="1"/>
  <c r="Y123" i="5" s="1"/>
  <c r="J123" i="4" s="1"/>
  <c r="M123" i="5"/>
  <c r="P123" i="5" s="1"/>
  <c r="Q123" i="5" s="1"/>
  <c r="R123" i="5" s="1"/>
  <c r="J123" i="5"/>
  <c r="W123" i="5" l="1"/>
  <c r="D123" i="4" s="1"/>
  <c r="M123" i="4"/>
  <c r="K123" i="4"/>
  <c r="L123" i="4"/>
  <c r="N123" i="4" l="1"/>
  <c r="F123" i="4"/>
  <c r="E123" i="4"/>
  <c r="G123" i="4"/>
  <c r="H123" i="4" l="1"/>
  <c r="Q123" i="4" s="1"/>
  <c r="T123" i="4" s="1"/>
  <c r="W123" i="4" s="1"/>
  <c r="K124" i="2" s="1"/>
  <c r="L124" i="2" s="1"/>
  <c r="P123" i="4" l="1"/>
  <c r="S123" i="4" s="1"/>
  <c r="V123" i="4" s="1"/>
  <c r="I124" i="2" s="1"/>
  <c r="J124" i="2" s="1"/>
  <c r="O124" i="2" s="1"/>
  <c r="P124" i="2" s="1"/>
  <c r="G124" i="2" s="1"/>
  <c r="F124" i="2" s="1"/>
  <c r="N124" i="2" l="1"/>
  <c r="D124" i="2" s="1"/>
  <c r="E124" i="2" l="1"/>
  <c r="E124" i="3" s="1"/>
  <c r="W124" i="1"/>
  <c r="D124" i="3"/>
  <c r="G124" i="3" l="1"/>
  <c r="H124" i="3"/>
  <c r="I124" i="3" s="1"/>
  <c r="K124" i="3" s="1"/>
  <c r="M124" i="3" l="1"/>
  <c r="Q124" i="3" s="1"/>
  <c r="L124" i="3"/>
  <c r="P124" i="3" l="1"/>
  <c r="D124" i="5" s="1"/>
  <c r="O124" i="3"/>
  <c r="R124" i="3"/>
  <c r="E124" i="5"/>
  <c r="F124" i="5" l="1"/>
  <c r="H124" i="5"/>
  <c r="G124" i="5"/>
  <c r="C124" i="5"/>
  <c r="J124" i="5" l="1"/>
  <c r="M124" i="5"/>
  <c r="P124" i="5" s="1"/>
  <c r="Q124" i="5" s="1"/>
  <c r="R124" i="5" s="1"/>
  <c r="K124" i="5"/>
  <c r="N124" i="5"/>
  <c r="S124" i="5" s="1"/>
  <c r="W124" i="5" l="1"/>
  <c r="D124" i="4" s="1"/>
  <c r="T124" i="5"/>
  <c r="U124" i="5" s="1"/>
  <c r="X124" i="5" s="1"/>
  <c r="Y124" i="5" s="1"/>
  <c r="J124" i="4" s="1"/>
  <c r="K124" i="4" l="1"/>
  <c r="M124" i="4"/>
  <c r="L124" i="4"/>
  <c r="E124" i="4"/>
  <c r="F124" i="4"/>
  <c r="G124" i="4"/>
  <c r="H124" i="4" l="1"/>
  <c r="N124" i="4"/>
  <c r="Q124" i="4" l="1"/>
  <c r="T124" i="4" s="1"/>
  <c r="W124" i="4" s="1"/>
  <c r="K125" i="2" s="1"/>
  <c r="L125" i="2" s="1"/>
  <c r="P124" i="4"/>
  <c r="S124" i="4" s="1"/>
  <c r="V124" i="4" s="1"/>
  <c r="I125" i="2" s="1"/>
  <c r="J125" i="2" s="1"/>
  <c r="N125" i="2" l="1"/>
  <c r="O125" i="2"/>
  <c r="P125" i="2" s="1"/>
  <c r="G125" i="2" s="1"/>
  <c r="F125" i="2" s="1"/>
  <c r="E125" i="2" l="1"/>
  <c r="E125" i="3" s="1"/>
  <c r="D125" i="2"/>
  <c r="D125" i="3" s="1"/>
  <c r="W125" i="1" l="1"/>
  <c r="G125" i="3"/>
  <c r="H125" i="3"/>
  <c r="I125" i="3" s="1"/>
  <c r="K125" i="3" s="1"/>
  <c r="L125" i="3" l="1"/>
  <c r="M125" i="3"/>
  <c r="Q125" i="3" s="1"/>
  <c r="E125" i="5" l="1"/>
  <c r="R125" i="3"/>
  <c r="P125" i="3"/>
  <c r="D125" i="5" s="1"/>
  <c r="O125" i="3"/>
  <c r="C125" i="5" l="1"/>
  <c r="G125" i="5"/>
  <c r="H125" i="5"/>
  <c r="F125" i="5"/>
  <c r="K125" i="5" l="1"/>
  <c r="N125" i="5"/>
  <c r="S125" i="5" s="1"/>
  <c r="M125" i="5"/>
  <c r="P125" i="5" s="1"/>
  <c r="J125" i="5"/>
  <c r="Q125" i="5" l="1"/>
  <c r="T125" i="5"/>
  <c r="U125" i="5" s="1"/>
  <c r="X125" i="5" s="1"/>
  <c r="Y125" i="5" s="1"/>
  <c r="J125" i="4" s="1"/>
  <c r="M125" i="4" l="1"/>
  <c r="R125" i="5"/>
  <c r="W125" i="5" s="1"/>
  <c r="D125" i="4" s="1"/>
  <c r="K125" i="4"/>
  <c r="L125" i="4" l="1"/>
  <c r="N125" i="4" s="1"/>
  <c r="G125" i="4" l="1"/>
  <c r="E125" i="4"/>
  <c r="F125" i="4"/>
  <c r="H125" i="4" l="1"/>
  <c r="Q125" i="4" s="1"/>
  <c r="T125" i="4" s="1"/>
  <c r="W125" i="4" s="1"/>
  <c r="K126" i="2" s="1"/>
  <c r="L126" i="2" s="1"/>
  <c r="P125" i="4" l="1"/>
  <c r="S125" i="4" s="1"/>
  <c r="V125" i="4" s="1"/>
  <c r="I126" i="2" s="1"/>
  <c r="J126" i="2" s="1"/>
  <c r="N126" i="2" s="1"/>
  <c r="O126" i="2" l="1"/>
  <c r="P126" i="2" s="1"/>
  <c r="G126" i="2" s="1"/>
  <c r="F126" i="2" s="1"/>
  <c r="D126" i="2" s="1"/>
  <c r="W126" i="1" s="1"/>
  <c r="E126" i="2" l="1"/>
  <c r="E126" i="3" s="1"/>
  <c r="D126" i="3"/>
  <c r="H126" i="3" l="1"/>
  <c r="I126" i="3" s="1"/>
  <c r="K126" i="3" s="1"/>
  <c r="M126" i="3" s="1"/>
  <c r="Q126" i="3" s="1"/>
  <c r="G126" i="3"/>
  <c r="L126" i="3" l="1"/>
  <c r="O126" i="3" s="1"/>
  <c r="E126" i="5"/>
  <c r="R126" i="3"/>
  <c r="P126" i="3" l="1"/>
  <c r="D126" i="5" s="1"/>
  <c r="C126" i="5" s="1"/>
  <c r="H126" i="5"/>
  <c r="F126" i="5"/>
  <c r="G126" i="5" l="1"/>
  <c r="M126" i="5" s="1"/>
  <c r="P126" i="5" s="1"/>
  <c r="Q126" i="5" s="1"/>
  <c r="R126" i="5" s="1"/>
  <c r="N126" i="5"/>
  <c r="S126" i="5" s="1"/>
  <c r="T126" i="5" s="1"/>
  <c r="U126" i="5" s="1"/>
  <c r="X126" i="5" s="1"/>
  <c r="Y126" i="5" s="1"/>
  <c r="J126" i="4" s="1"/>
  <c r="K126" i="5"/>
  <c r="J126" i="5" l="1"/>
  <c r="W126" i="5"/>
  <c r="D126" i="4" s="1"/>
  <c r="E126" i="4" s="1"/>
  <c r="G126" i="4" l="1"/>
  <c r="F126" i="4"/>
  <c r="K126" i="4"/>
  <c r="L126" i="4"/>
  <c r="M126" i="4"/>
  <c r="H126" i="4" l="1"/>
  <c r="N126" i="4"/>
  <c r="P126" i="4" l="1"/>
  <c r="S126" i="4" s="1"/>
  <c r="V126" i="4" s="1"/>
  <c r="I127" i="2" s="1"/>
  <c r="J127" i="2" s="1"/>
  <c r="Q126" i="4"/>
  <c r="T126" i="4" s="1"/>
  <c r="W126" i="4" s="1"/>
  <c r="K127" i="2" s="1"/>
  <c r="L127" i="2" s="1"/>
  <c r="O127" i="2" l="1"/>
  <c r="P127" i="2" s="1"/>
  <c r="G127" i="2" s="1"/>
  <c r="F127" i="2" s="1"/>
  <c r="N127" i="2"/>
  <c r="D127" i="2" l="1"/>
  <c r="W127" i="1" s="1"/>
  <c r="E127" i="2"/>
  <c r="E127" i="3" s="1"/>
  <c r="D127" i="3" l="1"/>
  <c r="H127" i="3" s="1"/>
  <c r="I127" i="3" s="1"/>
  <c r="K127" i="3" s="1"/>
  <c r="G127" i="3" l="1"/>
  <c r="L127" i="3" s="1"/>
  <c r="M127" i="3"/>
  <c r="Q127" i="3" s="1"/>
  <c r="R127" i="3" s="1"/>
  <c r="P127" i="3" l="1"/>
  <c r="D127" i="5" s="1"/>
  <c r="C127" i="5" s="1"/>
  <c r="O127" i="3"/>
  <c r="E127" i="5"/>
  <c r="H127" i="5" l="1"/>
  <c r="K127" i="5" s="1"/>
  <c r="G127" i="5"/>
  <c r="J127" i="5" s="1"/>
  <c r="F127" i="5"/>
  <c r="N127" i="5" l="1"/>
  <c r="S127" i="5" s="1"/>
  <c r="M127" i="5"/>
  <c r="P127" i="5" s="1"/>
  <c r="Q127" i="5" l="1"/>
  <c r="R127" i="5" s="1"/>
  <c r="T127" i="5"/>
  <c r="U127" i="5" s="1"/>
  <c r="X127" i="5" s="1"/>
  <c r="Y127" i="5" s="1"/>
  <c r="J127" i="4" s="1"/>
  <c r="W127" i="5" l="1"/>
  <c r="D127" i="4" s="1"/>
  <c r="G127" i="4" l="1"/>
  <c r="F127" i="4"/>
  <c r="E127" i="4"/>
  <c r="L127" i="4"/>
  <c r="M127" i="4"/>
  <c r="K127" i="4"/>
  <c r="H127" i="4" l="1"/>
  <c r="N127" i="4"/>
  <c r="Q127" i="4" l="1"/>
  <c r="T127" i="4" s="1"/>
  <c r="W127" i="4" s="1"/>
  <c r="K128" i="2" s="1"/>
  <c r="L128" i="2" s="1"/>
  <c r="P127" i="4"/>
  <c r="S127" i="4" s="1"/>
  <c r="V127" i="4" s="1"/>
  <c r="I128" i="2" s="1"/>
  <c r="J128" i="2" s="1"/>
  <c r="N128" i="2" l="1"/>
  <c r="O128" i="2"/>
  <c r="P128" i="2" s="1"/>
  <c r="G128" i="2" s="1"/>
  <c r="F128" i="2" s="1"/>
  <c r="D128" i="2" l="1"/>
  <c r="W128" i="1" s="1"/>
  <c r="E128" i="2"/>
  <c r="E128" i="3" s="1"/>
  <c r="D128" i="3" l="1"/>
  <c r="H128" i="3" s="1"/>
  <c r="I128" i="3" s="1"/>
  <c r="K128" i="3" s="1"/>
  <c r="M128" i="3" s="1"/>
  <c r="Q128" i="3" s="1"/>
  <c r="G128" i="3" l="1"/>
  <c r="L128" i="3" s="1"/>
  <c r="R128" i="3"/>
  <c r="E128" i="5"/>
  <c r="O128" i="3" l="1"/>
  <c r="P128" i="3"/>
  <c r="D128" i="5" s="1"/>
  <c r="G128" i="5" s="1"/>
  <c r="H128" i="5"/>
  <c r="F128" i="5"/>
  <c r="C128" i="5" l="1"/>
  <c r="N128" i="5"/>
  <c r="S128" i="5" s="1"/>
  <c r="K128" i="5"/>
  <c r="M128" i="5"/>
  <c r="J128" i="5"/>
  <c r="P128" i="5" l="1"/>
  <c r="Q128" i="5" s="1"/>
  <c r="R128" i="5" s="1"/>
  <c r="T128" i="5"/>
  <c r="W128" i="5" l="1"/>
  <c r="D128" i="4" s="1"/>
  <c r="U128" i="5"/>
  <c r="X128" i="5" s="1"/>
  <c r="Y128" i="5" s="1"/>
  <c r="J128" i="4" s="1"/>
  <c r="F128" i="4" l="1"/>
  <c r="E128" i="4"/>
  <c r="G128" i="4"/>
  <c r="H128" i="4" l="1"/>
  <c r="K128" i="4"/>
  <c r="M128" i="4"/>
  <c r="L128" i="4"/>
  <c r="N128" i="4" l="1"/>
  <c r="P128" i="4" l="1"/>
  <c r="S128" i="4" s="1"/>
  <c r="V128" i="4" s="1"/>
  <c r="I129" i="2" s="1"/>
  <c r="J129" i="2" s="1"/>
  <c r="Q128" i="4"/>
  <c r="T128" i="4" s="1"/>
  <c r="W128" i="4" s="1"/>
  <c r="K129" i="2" s="1"/>
  <c r="L129" i="2" s="1"/>
  <c r="N129" i="2" l="1"/>
  <c r="O129" i="2"/>
  <c r="P129" i="2" s="1"/>
  <c r="G129" i="2" s="1"/>
  <c r="F129" i="2" s="1"/>
  <c r="D129" i="2" l="1"/>
  <c r="D129" i="3" s="1"/>
  <c r="E129" i="2"/>
  <c r="E129" i="3" s="1"/>
  <c r="W129" i="1" l="1"/>
  <c r="G129" i="3"/>
  <c r="H129" i="3"/>
  <c r="I129" i="3" s="1"/>
  <c r="K129" i="3" s="1"/>
  <c r="L129" i="3" l="1"/>
  <c r="M129" i="3"/>
  <c r="Q129" i="3" s="1"/>
  <c r="R129" i="3" l="1"/>
  <c r="E129" i="5"/>
  <c r="P129" i="3"/>
  <c r="D129" i="5" s="1"/>
  <c r="O129" i="3"/>
  <c r="C129" i="5" l="1"/>
  <c r="G129" i="5"/>
  <c r="F129" i="5"/>
  <c r="H129" i="5"/>
  <c r="K129" i="5" l="1"/>
  <c r="N129" i="5"/>
  <c r="S129" i="5" s="1"/>
  <c r="M129" i="5"/>
  <c r="P129" i="5" s="1"/>
  <c r="J129" i="5"/>
  <c r="Q129" i="5" l="1"/>
  <c r="R129" i="5" s="1"/>
  <c r="T129" i="5"/>
  <c r="W129" i="5" l="1"/>
  <c r="D129" i="4" s="1"/>
  <c r="U129" i="5"/>
  <c r="X129" i="5" s="1"/>
  <c r="Y129" i="5" s="1"/>
  <c r="J129" i="4" s="1"/>
  <c r="F129" i="4" l="1"/>
  <c r="G129" i="4"/>
  <c r="E129" i="4"/>
  <c r="H129" i="4" l="1"/>
  <c r="M129" i="4"/>
  <c r="L129" i="4"/>
  <c r="K129" i="4"/>
  <c r="N129" i="4" l="1"/>
  <c r="P129" i="4" l="1"/>
  <c r="S129" i="4" s="1"/>
  <c r="V129" i="4" s="1"/>
  <c r="I130" i="2" s="1"/>
  <c r="J130" i="2" s="1"/>
  <c r="Q129" i="4"/>
  <c r="T129" i="4" s="1"/>
  <c r="W129" i="4" s="1"/>
  <c r="K130" i="2" s="1"/>
  <c r="L130" i="2" s="1"/>
  <c r="N130" i="2" l="1"/>
  <c r="O130" i="2"/>
  <c r="P130" i="2" s="1"/>
  <c r="G130" i="2" s="1"/>
  <c r="F130" i="2" s="1"/>
  <c r="D130" i="2" s="1"/>
  <c r="W130" i="1" l="1"/>
  <c r="D130" i="3"/>
  <c r="E130" i="2"/>
  <c r="E130" i="3" s="1"/>
  <c r="G130" i="3" l="1"/>
  <c r="H130" i="3"/>
  <c r="I130" i="3" s="1"/>
  <c r="K130" i="3" s="1"/>
  <c r="M130" i="3" l="1"/>
  <c r="Q130" i="3" s="1"/>
  <c r="L130" i="3"/>
  <c r="O130" i="3" l="1"/>
  <c r="P130" i="3"/>
  <c r="D130" i="5" s="1"/>
  <c r="R130" i="3"/>
  <c r="E130" i="5"/>
  <c r="H130" i="5" l="1"/>
  <c r="F130" i="5"/>
  <c r="C130" i="5"/>
  <c r="G130" i="5"/>
  <c r="M130" i="5" l="1"/>
  <c r="P130" i="5" s="1"/>
  <c r="J130" i="5"/>
  <c r="K130" i="5"/>
  <c r="N130" i="5"/>
  <c r="S130" i="5" s="1"/>
  <c r="Q130" i="5" l="1"/>
  <c r="R130" i="5" s="1"/>
  <c r="T130" i="5"/>
  <c r="W130" i="5" l="1"/>
  <c r="D130" i="4" s="1"/>
  <c r="U130" i="5"/>
  <c r="X130" i="5" s="1"/>
  <c r="Y130" i="5" s="1"/>
  <c r="J130" i="4" s="1"/>
  <c r="E130" i="4" l="1"/>
  <c r="F130" i="4"/>
  <c r="G130" i="4"/>
  <c r="L130" i="4" l="1"/>
  <c r="K130" i="4"/>
  <c r="M130" i="4"/>
  <c r="H130" i="4"/>
  <c r="N130" i="4" l="1"/>
  <c r="Q130" i="4" s="1"/>
  <c r="T130" i="4" l="1"/>
  <c r="W130" i="4" s="1"/>
  <c r="K131" i="2" s="1"/>
  <c r="L131" i="2" s="1"/>
  <c r="P130" i="4"/>
  <c r="S130" i="4" s="1"/>
  <c r="V130" i="4" s="1"/>
  <c r="I131" i="2" s="1"/>
  <c r="J131" i="2" s="1"/>
  <c r="N131" i="2" l="1"/>
  <c r="O131" i="2"/>
  <c r="P131" i="2" s="1"/>
  <c r="G131" i="2" s="1"/>
  <c r="F131" i="2" s="1"/>
  <c r="D131" i="2" l="1"/>
  <c r="D131" i="3" s="1"/>
  <c r="E131" i="2"/>
  <c r="E131" i="3" s="1"/>
  <c r="W131" i="1" l="1"/>
  <c r="H131" i="3"/>
  <c r="I131" i="3" s="1"/>
  <c r="K131" i="3" s="1"/>
  <c r="M131" i="3" s="1"/>
  <c r="Q131" i="3" s="1"/>
  <c r="E131" i="5" s="1"/>
  <c r="G131" i="3"/>
  <c r="R131" i="3" l="1"/>
  <c r="L131" i="3"/>
  <c r="P131" i="3" s="1"/>
  <c r="D131" i="5" s="1"/>
  <c r="C131" i="5" s="1"/>
  <c r="F131" i="5"/>
  <c r="H131" i="5"/>
  <c r="O131" i="3" l="1"/>
  <c r="G131" i="5"/>
  <c r="M131" i="5" s="1"/>
  <c r="P131" i="5" s="1"/>
  <c r="K131" i="5"/>
  <c r="N131" i="5"/>
  <c r="S131" i="5" s="1"/>
  <c r="J131" i="5" l="1"/>
  <c r="Q131" i="5"/>
  <c r="R131" i="5" s="1"/>
  <c r="T131" i="5"/>
  <c r="W131" i="5" l="1"/>
  <c r="D131" i="4" s="1"/>
  <c r="U131" i="5"/>
  <c r="X131" i="5" s="1"/>
  <c r="Y131" i="5" s="1"/>
  <c r="J131" i="4" s="1"/>
  <c r="F131" i="4" l="1"/>
  <c r="E131" i="4"/>
  <c r="G131" i="4"/>
  <c r="H131" i="4" l="1"/>
  <c r="K131" i="4"/>
  <c r="L131" i="4"/>
  <c r="M131" i="4"/>
  <c r="N131" i="4" l="1"/>
  <c r="P131" i="4" l="1"/>
  <c r="S131" i="4" s="1"/>
  <c r="V131" i="4" s="1"/>
  <c r="I132" i="2" s="1"/>
  <c r="J132" i="2" s="1"/>
  <c r="Q131" i="4"/>
  <c r="T131" i="4" s="1"/>
  <c r="W131" i="4" s="1"/>
  <c r="K132" i="2" s="1"/>
  <c r="L132" i="2" s="1"/>
  <c r="O132" i="2" l="1"/>
  <c r="P132" i="2" s="1"/>
  <c r="G132" i="2" s="1"/>
  <c r="F132" i="2" s="1"/>
  <c r="N132" i="2"/>
  <c r="D132" i="2" l="1"/>
  <c r="W132" i="1" s="1"/>
  <c r="E132" i="2"/>
  <c r="E132" i="3" s="1"/>
  <c r="D132" i="3" l="1"/>
  <c r="G132" i="3" s="1"/>
  <c r="H132" i="3" l="1"/>
  <c r="I132" i="3" s="1"/>
  <c r="K132" i="3" s="1"/>
  <c r="M132" i="3" s="1"/>
  <c r="Q132" i="3" s="1"/>
  <c r="R132" i="3" s="1"/>
  <c r="E132" i="5" l="1"/>
  <c r="L132" i="3"/>
  <c r="O132" i="3" s="1"/>
  <c r="H132" i="5" l="1"/>
  <c r="K132" i="5" s="1"/>
  <c r="F132" i="5"/>
  <c r="P132" i="3"/>
  <c r="D132" i="5" s="1"/>
  <c r="C132" i="5" s="1"/>
  <c r="N132" i="5" l="1"/>
  <c r="S132" i="5" s="1"/>
  <c r="T132" i="5" s="1"/>
  <c r="G132" i="5"/>
  <c r="M132" i="5" s="1"/>
  <c r="P132" i="5" s="1"/>
  <c r="Q132" i="5" s="1"/>
  <c r="R132" i="5" s="1"/>
  <c r="W132" i="5" l="1"/>
  <c r="D132" i="4" s="1"/>
  <c r="J132" i="5"/>
  <c r="U132" i="5"/>
  <c r="X132" i="5" s="1"/>
  <c r="Y132" i="5" s="1"/>
  <c r="J132" i="4" s="1"/>
  <c r="F132" i="4" l="1"/>
  <c r="G132" i="4"/>
  <c r="E132" i="4"/>
  <c r="H132" i="4" l="1"/>
  <c r="K132" i="4"/>
  <c r="L132" i="4"/>
  <c r="M132" i="4"/>
  <c r="N132" i="4" l="1"/>
  <c r="Q132" i="4" s="1"/>
  <c r="T132" i="4" s="1"/>
  <c r="W132" i="4" s="1"/>
  <c r="K133" i="2" s="1"/>
  <c r="L133" i="2" s="1"/>
  <c r="P132" i="4" l="1"/>
  <c r="S132" i="4" s="1"/>
  <c r="V132" i="4" s="1"/>
  <c r="I133" i="2" s="1"/>
  <c r="J133" i="2" s="1"/>
  <c r="O133" i="2" l="1"/>
  <c r="P133" i="2" s="1"/>
  <c r="G133" i="2" s="1"/>
  <c r="F133" i="2" s="1"/>
  <c r="N133" i="2"/>
  <c r="D133" i="2" l="1"/>
  <c r="D133" i="3" s="1"/>
  <c r="E133" i="2"/>
  <c r="E133" i="3" s="1"/>
  <c r="W133" i="1" l="1"/>
  <c r="G133" i="3"/>
  <c r="H133" i="3"/>
  <c r="I133" i="3" s="1"/>
  <c r="K133" i="3" s="1"/>
  <c r="L133" i="3" l="1"/>
  <c r="M133" i="3"/>
  <c r="Q133" i="3" s="1"/>
  <c r="R133" i="3" l="1"/>
  <c r="E133" i="5"/>
  <c r="P133" i="3"/>
  <c r="D133" i="5" s="1"/>
  <c r="O133" i="3"/>
  <c r="C133" i="5" l="1"/>
  <c r="G133" i="5"/>
  <c r="F133" i="5"/>
  <c r="H133" i="5"/>
  <c r="K133" i="5" l="1"/>
  <c r="N133" i="5"/>
  <c r="S133" i="5" s="1"/>
  <c r="J133" i="5"/>
  <c r="M133" i="5"/>
  <c r="P133" i="5" s="1"/>
  <c r="Q133" i="5" l="1"/>
  <c r="R133" i="5" s="1"/>
  <c r="T133" i="5"/>
  <c r="W133" i="5" l="1"/>
  <c r="D133" i="4" s="1"/>
  <c r="U133" i="5"/>
  <c r="X133" i="5" s="1"/>
  <c r="Y133" i="5" s="1"/>
  <c r="J133" i="4" s="1"/>
  <c r="G133" i="4" l="1"/>
  <c r="F133" i="4"/>
  <c r="E133" i="4"/>
  <c r="H133" i="4" l="1"/>
  <c r="L133" i="4"/>
  <c r="K133" i="4"/>
  <c r="M133" i="4"/>
  <c r="N133" i="4" l="1"/>
  <c r="P133" i="4" l="1"/>
  <c r="S133" i="4" s="1"/>
  <c r="V133" i="4" s="1"/>
  <c r="I134" i="2" s="1"/>
  <c r="J134" i="2" s="1"/>
  <c r="Q133" i="4"/>
  <c r="T133" i="4" s="1"/>
  <c r="W133" i="4" s="1"/>
  <c r="K134" i="2" s="1"/>
  <c r="L134" i="2" s="1"/>
  <c r="N134" i="2" l="1"/>
  <c r="O134" i="2"/>
  <c r="P134" i="2" s="1"/>
  <c r="G134" i="2" s="1"/>
  <c r="F134" i="2" s="1"/>
  <c r="D134" i="2" l="1"/>
  <c r="W134" i="1" s="1"/>
  <c r="E134" i="2"/>
  <c r="E134" i="3" s="1"/>
  <c r="D134" i="3" l="1"/>
  <c r="G134" i="3" s="1"/>
  <c r="H134" i="3" l="1"/>
  <c r="I134" i="3" s="1"/>
  <c r="K134" i="3" s="1"/>
  <c r="M134" i="3" s="1"/>
  <c r="Q134" i="3" s="1"/>
  <c r="R134" i="3" s="1"/>
  <c r="E134" i="5" l="1"/>
  <c r="H134" i="5" s="1"/>
  <c r="L134" i="3"/>
  <c r="O134" i="3" s="1"/>
  <c r="P134" i="3" l="1"/>
  <c r="D134" i="5" s="1"/>
  <c r="C134" i="5" s="1"/>
  <c r="F134" i="5"/>
  <c r="K134" i="5"/>
  <c r="N134" i="5"/>
  <c r="G134" i="5" l="1"/>
  <c r="J134" i="5" s="1"/>
  <c r="S134" i="5"/>
  <c r="T134" i="5" s="1"/>
  <c r="M134" i="5" l="1"/>
  <c r="P134" i="5" s="1"/>
  <c r="Q134" i="5" s="1"/>
  <c r="R134" i="5" s="1"/>
  <c r="U134" i="5"/>
  <c r="X134" i="5" s="1"/>
  <c r="Y134" i="5" s="1"/>
  <c r="J134" i="4" s="1"/>
  <c r="W134" i="5" l="1"/>
  <c r="D134" i="4" s="1"/>
  <c r="E134" i="4" l="1"/>
  <c r="G134" i="4"/>
  <c r="F134" i="4"/>
  <c r="K134" i="4"/>
  <c r="L134" i="4"/>
  <c r="M134" i="4"/>
  <c r="H134" i="4" l="1"/>
  <c r="N134" i="4"/>
  <c r="Q134" i="4" l="1"/>
  <c r="T134" i="4" s="1"/>
  <c r="W134" i="4" s="1"/>
  <c r="K135" i="2" s="1"/>
  <c r="L135" i="2" s="1"/>
  <c r="P134" i="4"/>
  <c r="S134" i="4" s="1"/>
  <c r="V134" i="4" s="1"/>
  <c r="I135" i="2" s="1"/>
  <c r="J135" i="2" s="1"/>
  <c r="N135" i="2" l="1"/>
  <c r="O135" i="2"/>
  <c r="P135" i="2" s="1"/>
  <c r="G135" i="2" s="1"/>
  <c r="F135" i="2" s="1"/>
  <c r="D135" i="2" l="1"/>
  <c r="D135" i="3" s="1"/>
  <c r="E135" i="2"/>
  <c r="E135" i="3" s="1"/>
  <c r="W135" i="1" l="1"/>
  <c r="G135" i="3"/>
  <c r="H135" i="3"/>
  <c r="I135" i="3" s="1"/>
  <c r="K135" i="3" s="1"/>
  <c r="M135" i="3" s="1"/>
  <c r="Q135" i="3" s="1"/>
  <c r="L135" i="3" l="1"/>
  <c r="O135" i="3" s="1"/>
  <c r="E135" i="5"/>
  <c r="R135" i="3"/>
  <c r="P135" i="3" l="1"/>
  <c r="D135" i="5" s="1"/>
  <c r="C135" i="5" s="1"/>
  <c r="F135" i="5"/>
  <c r="H135" i="5"/>
  <c r="G135" i="5" l="1"/>
  <c r="J135" i="5" s="1"/>
  <c r="N135" i="5"/>
  <c r="S135" i="5" s="1"/>
  <c r="K135" i="5"/>
  <c r="M135" i="5" l="1"/>
  <c r="P135" i="5" s="1"/>
  <c r="T135" i="5"/>
  <c r="U135" i="5" s="1"/>
  <c r="X135" i="5" l="1"/>
  <c r="Y135" i="5" s="1"/>
  <c r="J135" i="4" s="1"/>
  <c r="Q135" i="5"/>
  <c r="R135" i="5" s="1"/>
  <c r="W135" i="5" l="1"/>
  <c r="D135" i="4" s="1"/>
  <c r="G135" i="4" l="1"/>
  <c r="E135" i="4"/>
  <c r="F135" i="4"/>
  <c r="M135" i="4"/>
  <c r="L135" i="4"/>
  <c r="K135" i="4"/>
  <c r="H135" i="4" l="1"/>
  <c r="N135" i="4"/>
  <c r="P135" i="4" l="1"/>
  <c r="S135" i="4" s="1"/>
  <c r="V135" i="4" s="1"/>
  <c r="I136" i="2" s="1"/>
  <c r="J136" i="2" s="1"/>
  <c r="Q135" i="4"/>
  <c r="T135" i="4" s="1"/>
  <c r="W135" i="4" s="1"/>
  <c r="K136" i="2" s="1"/>
  <c r="L136" i="2" s="1"/>
  <c r="N136" i="2" l="1"/>
  <c r="O136" i="2"/>
  <c r="P136" i="2" s="1"/>
  <c r="G136" i="2" s="1"/>
  <c r="F136" i="2" s="1"/>
  <c r="E136" i="2" l="1"/>
  <c r="E136" i="3" s="1"/>
  <c r="D136" i="2"/>
  <c r="W136" i="1" l="1"/>
  <c r="D136" i="3"/>
  <c r="H136" i="3" l="1"/>
  <c r="I136" i="3" s="1"/>
  <c r="K136" i="3" s="1"/>
  <c r="G136" i="3"/>
  <c r="L136" i="3" l="1"/>
  <c r="M136" i="3"/>
  <c r="Q136" i="3" s="1"/>
  <c r="R136" i="3" l="1"/>
  <c r="E136" i="5"/>
  <c r="O136" i="3"/>
  <c r="P136" i="3"/>
  <c r="D136" i="5" s="1"/>
  <c r="G136" i="5" l="1"/>
  <c r="C136" i="5"/>
  <c r="F136" i="5"/>
  <c r="H136" i="5"/>
  <c r="N136" i="5" l="1"/>
  <c r="S136" i="5" s="1"/>
  <c r="K136" i="5"/>
  <c r="J136" i="5"/>
  <c r="M136" i="5"/>
  <c r="P136" i="5" s="1"/>
  <c r="Q136" i="5" l="1"/>
  <c r="R136" i="5" s="1"/>
  <c r="T136" i="5"/>
  <c r="U136" i="5" s="1"/>
  <c r="W136" i="5" l="1"/>
  <c r="D136" i="4" s="1"/>
  <c r="X136" i="5"/>
  <c r="Y136" i="5" s="1"/>
  <c r="J136" i="4" s="1"/>
  <c r="G136" i="4" l="1"/>
  <c r="F136" i="4"/>
  <c r="E136" i="4"/>
  <c r="M136" i="4"/>
  <c r="L136" i="4"/>
  <c r="K136" i="4"/>
  <c r="H136" i="4" l="1"/>
  <c r="N136" i="4"/>
  <c r="P136" i="4" l="1"/>
  <c r="S136" i="4" s="1"/>
  <c r="V136" i="4" s="1"/>
  <c r="I137" i="2" s="1"/>
  <c r="J137" i="2" s="1"/>
  <c r="Q136" i="4"/>
  <c r="T136" i="4" s="1"/>
  <c r="W136" i="4" s="1"/>
  <c r="K137" i="2" s="1"/>
  <c r="L137" i="2" s="1"/>
  <c r="O137" i="2" l="1"/>
  <c r="P137" i="2" s="1"/>
  <c r="G137" i="2" s="1"/>
  <c r="F137" i="2" s="1"/>
  <c r="N137" i="2"/>
  <c r="E137" i="2" l="1"/>
  <c r="E137" i="3" s="1"/>
  <c r="D137" i="2"/>
  <c r="W137" i="1" l="1"/>
  <c r="D137" i="3"/>
  <c r="G137" i="3" l="1"/>
  <c r="H137" i="3"/>
  <c r="I137" i="3" s="1"/>
  <c r="K137" i="3" s="1"/>
  <c r="M137" i="3" l="1"/>
  <c r="Q137" i="3" s="1"/>
  <c r="L137" i="3"/>
  <c r="O137" i="3" l="1"/>
  <c r="P137" i="3"/>
  <c r="D137" i="5" s="1"/>
  <c r="R137" i="3"/>
  <c r="E137" i="5"/>
  <c r="C137" i="5" l="1"/>
  <c r="G137" i="5"/>
  <c r="F137" i="5"/>
  <c r="H137" i="5"/>
  <c r="J137" i="5" l="1"/>
  <c r="M137" i="5"/>
  <c r="P137" i="5" s="1"/>
  <c r="N137" i="5"/>
  <c r="S137" i="5" s="1"/>
  <c r="K137" i="5"/>
  <c r="Q137" i="5" l="1"/>
  <c r="R137" i="5" s="1"/>
  <c r="T137" i="5"/>
  <c r="W137" i="5" l="1"/>
  <c r="D137" i="4" s="1"/>
  <c r="U137" i="5"/>
  <c r="X137" i="5" s="1"/>
  <c r="Y137" i="5" s="1"/>
  <c r="J137" i="4" s="1"/>
  <c r="F137" i="4" l="1"/>
  <c r="E137" i="4"/>
  <c r="G137" i="4"/>
  <c r="H137" i="4" l="1"/>
  <c r="K137" i="4"/>
  <c r="M137" i="4"/>
  <c r="L137" i="4"/>
  <c r="N137" i="4" l="1"/>
  <c r="P137" i="4" l="1"/>
  <c r="S137" i="4" s="1"/>
  <c r="V137" i="4" s="1"/>
  <c r="I138" i="2" s="1"/>
  <c r="J138" i="2" s="1"/>
  <c r="Q137" i="4"/>
  <c r="T137" i="4" s="1"/>
  <c r="W137" i="4" s="1"/>
  <c r="K138" i="2" s="1"/>
  <c r="L138" i="2" s="1"/>
  <c r="O138" i="2" l="1"/>
  <c r="P138" i="2" s="1"/>
  <c r="G138" i="2" s="1"/>
  <c r="F138" i="2" s="1"/>
  <c r="N138" i="2"/>
  <c r="E138" i="2" l="1"/>
  <c r="E138" i="3" s="1"/>
  <c r="D138" i="2"/>
  <c r="W138" i="1" s="1"/>
  <c r="D138" i="3" l="1"/>
  <c r="G138" i="3" s="1"/>
  <c r="H138" i="3" l="1"/>
  <c r="I138" i="3" s="1"/>
  <c r="K138" i="3" s="1"/>
  <c r="L138" i="3" s="1"/>
  <c r="M138" i="3" l="1"/>
  <c r="Q138" i="3" s="1"/>
  <c r="R138" i="3" s="1"/>
  <c r="P138" i="3"/>
  <c r="D138" i="5" s="1"/>
  <c r="O138" i="3"/>
  <c r="E138" i="5" l="1"/>
  <c r="H138" i="5" s="1"/>
  <c r="C138" i="5"/>
  <c r="G138" i="5"/>
  <c r="F138" i="5" l="1"/>
  <c r="N138" i="5"/>
  <c r="K138" i="5"/>
  <c r="M138" i="5"/>
  <c r="P138" i="5" s="1"/>
  <c r="J138" i="5"/>
  <c r="S138" i="5" l="1"/>
  <c r="T138" i="5" s="1"/>
  <c r="Q138" i="5"/>
  <c r="R138" i="5" s="1"/>
  <c r="W138" i="5" l="1"/>
  <c r="D138" i="4" s="1"/>
  <c r="U138" i="5"/>
  <c r="X138" i="5" s="1"/>
  <c r="Y138" i="5" s="1"/>
  <c r="J138" i="4" s="1"/>
  <c r="E138" i="4" l="1"/>
  <c r="G138" i="4"/>
  <c r="F138" i="4"/>
  <c r="H138" i="4" l="1"/>
  <c r="K138" i="4"/>
  <c r="L138" i="4"/>
  <c r="M138" i="4"/>
  <c r="N138" i="4" l="1"/>
  <c r="Q138" i="4" s="1"/>
  <c r="T138" i="4" l="1"/>
  <c r="W138" i="4" s="1"/>
  <c r="K139" i="2" s="1"/>
  <c r="L139" i="2" s="1"/>
  <c r="P138" i="4"/>
  <c r="S138" i="4" s="1"/>
  <c r="V138" i="4" s="1"/>
  <c r="I139" i="2" s="1"/>
  <c r="J139" i="2" s="1"/>
  <c r="O139" i="2" l="1"/>
  <c r="P139" i="2" s="1"/>
  <c r="G139" i="2" s="1"/>
  <c r="F139" i="2" s="1"/>
  <c r="N139" i="2"/>
  <c r="D139" i="2" l="1"/>
  <c r="W139" i="1" s="1"/>
  <c r="E139" i="2"/>
  <c r="E139" i="3" s="1"/>
  <c r="D139" i="3" l="1"/>
  <c r="H139" i="3" s="1"/>
  <c r="I139" i="3" s="1"/>
  <c r="K139" i="3" s="1"/>
  <c r="G139" i="3" l="1"/>
  <c r="L139" i="3" s="1"/>
  <c r="M139" i="3"/>
  <c r="Q139" i="3" s="1"/>
  <c r="O139" i="3" l="1"/>
  <c r="P139" i="3"/>
  <c r="D139" i="5" s="1"/>
  <c r="R139" i="3"/>
  <c r="E139" i="5"/>
  <c r="F139" i="5" l="1"/>
  <c r="H139" i="5"/>
  <c r="C139" i="5"/>
  <c r="G139" i="5"/>
  <c r="M139" i="5" l="1"/>
  <c r="P139" i="5" s="1"/>
  <c r="J139" i="5"/>
  <c r="K139" i="5"/>
  <c r="N139" i="5"/>
  <c r="S139" i="5" s="1"/>
  <c r="T139" i="5" l="1"/>
  <c r="U139" i="5" s="1"/>
  <c r="Q139" i="5"/>
  <c r="R139" i="5" s="1"/>
  <c r="W139" i="5" l="1"/>
  <c r="D139" i="4" s="1"/>
  <c r="X139" i="5"/>
  <c r="Y139" i="5" s="1"/>
  <c r="J139" i="4" s="1"/>
  <c r="E139" i="4" l="1"/>
  <c r="F139" i="4"/>
  <c r="G139" i="4"/>
  <c r="K139" i="4"/>
  <c r="L139" i="4"/>
  <c r="M139" i="4"/>
  <c r="N139" i="4" l="1"/>
  <c r="H139" i="4"/>
  <c r="Q139" i="4" l="1"/>
  <c r="T139" i="4" s="1"/>
  <c r="W139" i="4" s="1"/>
  <c r="K140" i="2" s="1"/>
  <c r="L140" i="2" s="1"/>
  <c r="P139" i="4"/>
  <c r="S139" i="4" s="1"/>
  <c r="V139" i="4" s="1"/>
  <c r="I140" i="2" s="1"/>
  <c r="J140" i="2" s="1"/>
  <c r="O140" i="2" l="1"/>
  <c r="P140" i="2" s="1"/>
  <c r="G140" i="2" s="1"/>
  <c r="F140" i="2" s="1"/>
  <c r="N140" i="2"/>
  <c r="E140" i="2" l="1"/>
  <c r="E140" i="3" s="1"/>
  <c r="D140" i="2"/>
  <c r="D140" i="3" l="1"/>
  <c r="W140" i="1"/>
  <c r="G140" i="3" l="1"/>
  <c r="H140" i="3"/>
  <c r="I140" i="3" s="1"/>
  <c r="K140" i="3" s="1"/>
  <c r="M140" i="3" l="1"/>
  <c r="Q140" i="3" s="1"/>
  <c r="L140" i="3"/>
  <c r="O140" i="3" l="1"/>
  <c r="P140" i="3"/>
  <c r="D140" i="5" s="1"/>
  <c r="R140" i="3"/>
  <c r="E140" i="5"/>
  <c r="C140" i="5" l="1"/>
  <c r="G140" i="5"/>
  <c r="F140" i="5"/>
  <c r="H140" i="5"/>
  <c r="N140" i="5" l="1"/>
  <c r="S140" i="5" s="1"/>
  <c r="K140" i="5"/>
  <c r="M140" i="5"/>
  <c r="P140" i="5" s="1"/>
  <c r="J140" i="5"/>
  <c r="Q140" i="5" l="1"/>
  <c r="R140" i="5" s="1"/>
  <c r="T140" i="5"/>
  <c r="W140" i="5" l="1"/>
  <c r="D140" i="4" s="1"/>
  <c r="U140" i="5"/>
  <c r="X140" i="5" s="1"/>
  <c r="Y140" i="5" s="1"/>
  <c r="J140" i="4" s="1"/>
  <c r="F140" i="4" l="1"/>
  <c r="G140" i="4"/>
  <c r="E140" i="4"/>
  <c r="H140" i="4" l="1"/>
  <c r="L140" i="4"/>
  <c r="M140" i="4"/>
  <c r="K140" i="4"/>
  <c r="N140" i="4" l="1"/>
  <c r="P140" i="4" l="1"/>
  <c r="S140" i="4" s="1"/>
  <c r="V140" i="4" s="1"/>
  <c r="I141" i="2" s="1"/>
  <c r="J141" i="2" s="1"/>
  <c r="Q140" i="4"/>
  <c r="T140" i="4" s="1"/>
  <c r="W140" i="4" s="1"/>
  <c r="K141" i="2" s="1"/>
  <c r="L141" i="2" s="1"/>
  <c r="O141" i="2" l="1"/>
  <c r="P141" i="2" s="1"/>
  <c r="G141" i="2" s="1"/>
  <c r="F141" i="2" s="1"/>
  <c r="N141" i="2"/>
  <c r="E141" i="2" l="1"/>
  <c r="D141" i="2"/>
  <c r="W141" i="1" l="1"/>
  <c r="D141" i="3"/>
  <c r="E141" i="3"/>
  <c r="G141" i="3" l="1"/>
  <c r="H141" i="3"/>
  <c r="I141" i="3" s="1"/>
  <c r="K141" i="3" s="1"/>
  <c r="M141" i="3" l="1"/>
  <c r="Q141" i="3" s="1"/>
  <c r="L141" i="3"/>
  <c r="O141" i="3" l="1"/>
  <c r="P141" i="3"/>
  <c r="D141" i="5" s="1"/>
  <c r="R141" i="3"/>
  <c r="E141" i="5"/>
  <c r="F141" i="5" l="1"/>
  <c r="H141" i="5"/>
  <c r="C141" i="5"/>
  <c r="G141" i="5"/>
  <c r="N141" i="5" l="1"/>
  <c r="S141" i="5" s="1"/>
  <c r="K141" i="5"/>
  <c r="M141" i="5"/>
  <c r="P141" i="5" s="1"/>
  <c r="J141" i="5"/>
  <c r="Q141" i="5" l="1"/>
  <c r="T141" i="5"/>
  <c r="U141" i="5" s="1"/>
  <c r="R141" i="5" l="1"/>
  <c r="W141" i="5" s="1"/>
  <c r="D141" i="4" s="1"/>
  <c r="X141" i="5"/>
  <c r="Y141" i="5" s="1"/>
  <c r="J141" i="4" s="1"/>
  <c r="G141" i="4" l="1"/>
  <c r="E141" i="4"/>
  <c r="F141" i="4"/>
  <c r="K141" i="4"/>
  <c r="L141" i="4"/>
  <c r="M141" i="4"/>
  <c r="H141" i="4" l="1"/>
  <c r="N141" i="4"/>
  <c r="P141" i="4" l="1"/>
  <c r="S141" i="4" s="1"/>
  <c r="V141" i="4" s="1"/>
  <c r="I142" i="2" s="1"/>
  <c r="J142" i="2" s="1"/>
  <c r="Q141" i="4"/>
  <c r="T141" i="4" s="1"/>
  <c r="W141" i="4" s="1"/>
  <c r="K142" i="2" s="1"/>
  <c r="L142" i="2" s="1"/>
  <c r="O142" i="2" l="1"/>
  <c r="P142" i="2" s="1"/>
  <c r="G142" i="2" s="1"/>
  <c r="F142" i="2" s="1"/>
  <c r="N142" i="2"/>
  <c r="E142" i="2" l="1"/>
  <c r="E142" i="3" s="1"/>
  <c r="D142" i="2"/>
  <c r="D142" i="3" s="1"/>
  <c r="G142" i="3" l="1"/>
  <c r="W142" i="1"/>
  <c r="H142" i="3"/>
  <c r="I142" i="3" s="1"/>
  <c r="K142" i="3" s="1"/>
  <c r="M142" i="3" s="1"/>
  <c r="Q142" i="3" s="1"/>
  <c r="L142" i="3" l="1"/>
  <c r="P142" i="3" s="1"/>
  <c r="D142" i="5" s="1"/>
  <c r="R142" i="3"/>
  <c r="E142" i="5"/>
  <c r="O142" i="3" l="1"/>
  <c r="F142" i="5"/>
  <c r="H142" i="5"/>
  <c r="C142" i="5"/>
  <c r="G142" i="5"/>
  <c r="N142" i="5" l="1"/>
  <c r="S142" i="5" s="1"/>
  <c r="K142" i="5"/>
  <c r="M142" i="5"/>
  <c r="P142" i="5" s="1"/>
  <c r="J142" i="5"/>
  <c r="Q142" i="5" l="1"/>
  <c r="R142" i="5" s="1"/>
  <c r="T142" i="5"/>
  <c r="U142" i="5" s="1"/>
  <c r="W142" i="5" l="1"/>
  <c r="D142" i="4" s="1"/>
  <c r="X142" i="5"/>
  <c r="Y142" i="5" s="1"/>
  <c r="J142" i="4" s="1"/>
  <c r="F142" i="4" l="1"/>
  <c r="G142" i="4"/>
  <c r="E142" i="4"/>
  <c r="M142" i="4"/>
  <c r="L142" i="4"/>
  <c r="K142" i="4"/>
  <c r="H142" i="4" l="1"/>
  <c r="N142" i="4"/>
  <c r="Q142" i="4" l="1"/>
  <c r="T142" i="4" s="1"/>
  <c r="W142" i="4" s="1"/>
  <c r="K143" i="2" s="1"/>
  <c r="L143" i="2" s="1"/>
  <c r="P142" i="4"/>
  <c r="S142" i="4" s="1"/>
  <c r="V142" i="4" s="1"/>
  <c r="I143" i="2" s="1"/>
  <c r="J143" i="2" s="1"/>
  <c r="O143" i="2" l="1"/>
  <c r="P143" i="2" s="1"/>
  <c r="G143" i="2" s="1"/>
  <c r="F143" i="2" s="1"/>
  <c r="N143" i="2"/>
  <c r="D143" i="2" l="1"/>
  <c r="W143" i="1" s="1"/>
  <c r="E143" i="2"/>
  <c r="E143" i="3" s="1"/>
  <c r="D143" i="3" l="1"/>
  <c r="H143" i="3" s="1"/>
  <c r="I143" i="3" s="1"/>
  <c r="K143" i="3" s="1"/>
  <c r="M143" i="3" s="1"/>
  <c r="Q143" i="3" s="1"/>
  <c r="R143" i="3" s="1"/>
  <c r="G143" i="3" l="1"/>
  <c r="L143" i="3" s="1"/>
  <c r="E143" i="5"/>
  <c r="F143" i="5" l="1"/>
  <c r="H143" i="5"/>
  <c r="N143" i="5" s="1"/>
  <c r="O143" i="3"/>
  <c r="P143" i="3"/>
  <c r="D143" i="5" s="1"/>
  <c r="C143" i="5" s="1"/>
  <c r="S143" i="5" l="1"/>
  <c r="T143" i="5" s="1"/>
  <c r="U143" i="5" s="1"/>
  <c r="K143" i="5"/>
  <c r="G143" i="5"/>
  <c r="M143" i="5" s="1"/>
  <c r="P143" i="5" s="1"/>
  <c r="X143" i="5" l="1"/>
  <c r="Y143" i="5" s="1"/>
  <c r="J143" i="4" s="1"/>
  <c r="J143" i="5"/>
  <c r="Q143" i="5"/>
  <c r="R143" i="5" l="1"/>
  <c r="W143" i="5" s="1"/>
  <c r="D143" i="4" s="1"/>
  <c r="L143" i="4"/>
  <c r="M143" i="4"/>
  <c r="K143" i="4"/>
  <c r="E143" i="4" l="1"/>
  <c r="G143" i="4"/>
  <c r="F143" i="4"/>
  <c r="N143" i="4"/>
  <c r="H143" i="4" l="1"/>
  <c r="P143" i="4" s="1"/>
  <c r="S143" i="4" s="1"/>
  <c r="V143" i="4" s="1"/>
  <c r="I144" i="2" s="1"/>
  <c r="J144" i="2" s="1"/>
  <c r="Q143" i="4" l="1"/>
  <c r="T143" i="4" s="1"/>
  <c r="W143" i="4" s="1"/>
  <c r="K144" i="2" s="1"/>
  <c r="L144" i="2" s="1"/>
  <c r="O144" i="2" s="1"/>
  <c r="P144" i="2" s="1"/>
  <c r="G144" i="2" s="1"/>
  <c r="F144" i="2" s="1"/>
  <c r="N144" i="2" l="1"/>
  <c r="D144" i="2" s="1"/>
  <c r="W144" i="1" s="1"/>
  <c r="E144" i="2" l="1"/>
  <c r="E144" i="3" s="1"/>
  <c r="D144" i="3"/>
  <c r="H144" i="3" l="1"/>
  <c r="I144" i="3" s="1"/>
  <c r="K144" i="3" s="1"/>
  <c r="M144" i="3" s="1"/>
  <c r="Q144" i="3" s="1"/>
  <c r="G144" i="3"/>
  <c r="L144" i="3" l="1"/>
  <c r="O144" i="3" s="1"/>
  <c r="E144" i="5"/>
  <c r="R144" i="3"/>
  <c r="P144" i="3" l="1"/>
  <c r="D144" i="5" s="1"/>
  <c r="C144" i="5" s="1"/>
  <c r="F144" i="5"/>
  <c r="H144" i="5"/>
  <c r="G144" i="5" l="1"/>
  <c r="M144" i="5" s="1"/>
  <c r="P144" i="5" s="1"/>
  <c r="N144" i="5"/>
  <c r="S144" i="5" s="1"/>
  <c r="K144" i="5"/>
  <c r="J144" i="5" l="1"/>
  <c r="T144" i="5"/>
  <c r="U144" i="5" s="1"/>
  <c r="Q144" i="5"/>
  <c r="R144" i="5" l="1"/>
  <c r="W144" i="5" s="1"/>
  <c r="D144" i="4" s="1"/>
  <c r="X144" i="5"/>
  <c r="Y144" i="5" s="1"/>
  <c r="J144" i="4" s="1"/>
  <c r="K144" i="4" l="1"/>
  <c r="L144" i="4"/>
  <c r="M144" i="4"/>
  <c r="G144" i="4" l="1"/>
  <c r="F144" i="4"/>
  <c r="E144" i="4"/>
  <c r="N144" i="4"/>
  <c r="H144" i="4" l="1"/>
  <c r="Q144" i="4" s="1"/>
  <c r="T144" i="4" s="1"/>
  <c r="W144" i="4" s="1"/>
  <c r="K145" i="2" s="1"/>
  <c r="L145" i="2" s="1"/>
  <c r="P144" i="4" l="1"/>
  <c r="S144" i="4" s="1"/>
  <c r="V144" i="4" s="1"/>
  <c r="I145" i="2" s="1"/>
  <c r="J145" i="2" s="1"/>
  <c r="N145" i="2" s="1"/>
  <c r="O145" i="2" l="1"/>
  <c r="P145" i="2" s="1"/>
  <c r="G145" i="2" s="1"/>
  <c r="F145" i="2" s="1"/>
  <c r="D145" i="2" s="1"/>
  <c r="W145" i="1" s="1"/>
  <c r="E145" i="2" l="1"/>
  <c r="E145" i="3" s="1"/>
  <c r="D145" i="3"/>
  <c r="H145" i="3" l="1"/>
  <c r="I145" i="3" s="1"/>
  <c r="K145" i="3" s="1"/>
  <c r="M145" i="3" s="1"/>
  <c r="Q145" i="3" s="1"/>
  <c r="R145" i="3" s="1"/>
  <c r="G145" i="3"/>
  <c r="L145" i="3" l="1"/>
  <c r="P145" i="3" s="1"/>
  <c r="D145" i="5" s="1"/>
  <c r="C145" i="5" s="1"/>
  <c r="E145" i="5"/>
  <c r="G145" i="5" l="1"/>
  <c r="J145" i="5" s="1"/>
  <c r="O145" i="3"/>
  <c r="F145" i="5"/>
  <c r="H145" i="5"/>
  <c r="N145" i="5" s="1"/>
  <c r="M145" i="5" l="1"/>
  <c r="P145" i="5" s="1"/>
  <c r="Q145" i="5" s="1"/>
  <c r="R145" i="5" s="1"/>
  <c r="S145" i="5"/>
  <c r="T145" i="5" s="1"/>
  <c r="U145" i="5" s="1"/>
  <c r="K145" i="5"/>
  <c r="W145" i="5" l="1"/>
  <c r="D145" i="4" s="1"/>
  <c r="X145" i="5"/>
  <c r="Y145" i="5" s="1"/>
  <c r="J145" i="4" s="1"/>
  <c r="G145" i="4" l="1"/>
  <c r="E145" i="4"/>
  <c r="F145" i="4"/>
  <c r="L145" i="4"/>
  <c r="M145" i="4"/>
  <c r="K145" i="4"/>
  <c r="H145" i="4" l="1"/>
  <c r="N145" i="4"/>
  <c r="P145" i="4" l="1"/>
  <c r="S145" i="4" s="1"/>
  <c r="V145" i="4" s="1"/>
  <c r="I146" i="2" s="1"/>
  <c r="J146" i="2" s="1"/>
  <c r="Q145" i="4"/>
  <c r="T145" i="4" s="1"/>
  <c r="W145" i="4" s="1"/>
  <c r="K146" i="2" s="1"/>
  <c r="L146" i="2" s="1"/>
  <c r="N146" i="2" l="1"/>
  <c r="O146" i="2"/>
  <c r="P146" i="2" s="1"/>
  <c r="G146" i="2" s="1"/>
  <c r="F146" i="2" s="1"/>
  <c r="D146" i="2" l="1"/>
  <c r="W146" i="1" s="1"/>
  <c r="E146" i="2"/>
  <c r="E146" i="3" s="1"/>
  <c r="D146" i="3" l="1"/>
  <c r="H146" i="3" s="1"/>
  <c r="I146" i="3" s="1"/>
  <c r="K146" i="3" s="1"/>
  <c r="M146" i="3" s="1"/>
  <c r="Q146" i="3" s="1"/>
  <c r="G146" i="3" l="1"/>
  <c r="L146" i="3" s="1"/>
  <c r="O146" i="3" s="1"/>
  <c r="R146" i="3"/>
  <c r="E146" i="5"/>
  <c r="P146" i="3" l="1"/>
  <c r="D146" i="5" s="1"/>
  <c r="C146" i="5" s="1"/>
  <c r="F146" i="5"/>
  <c r="H146" i="5"/>
  <c r="G146" i="5" l="1"/>
  <c r="M146" i="5" s="1"/>
  <c r="P146" i="5" s="1"/>
  <c r="N146" i="5"/>
  <c r="S146" i="5" s="1"/>
  <c r="K146" i="5"/>
  <c r="J146" i="5" l="1"/>
  <c r="Q146" i="5"/>
  <c r="R146" i="5" s="1"/>
  <c r="T146" i="5"/>
  <c r="U146" i="5" s="1"/>
  <c r="W146" i="5" l="1"/>
  <c r="D146" i="4" s="1"/>
  <c r="X146" i="5"/>
  <c r="Y146" i="5" s="1"/>
  <c r="J146" i="4" s="1"/>
  <c r="G146" i="4" l="1"/>
  <c r="E146" i="4"/>
  <c r="F146" i="4"/>
  <c r="K146" i="4"/>
  <c r="L146" i="4"/>
  <c r="M146" i="4"/>
  <c r="H146" i="4" l="1"/>
  <c r="N146" i="4"/>
  <c r="P146" i="4" l="1"/>
  <c r="S146" i="4" s="1"/>
  <c r="V146" i="4" s="1"/>
  <c r="I147" i="2" s="1"/>
  <c r="J147" i="2" s="1"/>
  <c r="Q146" i="4"/>
  <c r="T146" i="4" s="1"/>
  <c r="W146" i="4" s="1"/>
  <c r="K147" i="2" s="1"/>
  <c r="L147" i="2" s="1"/>
  <c r="O147" i="2" l="1"/>
  <c r="P147" i="2" s="1"/>
  <c r="G147" i="2" s="1"/>
  <c r="F147" i="2" s="1"/>
  <c r="N147" i="2"/>
  <c r="D147" i="2" l="1"/>
  <c r="D147" i="3" s="1"/>
  <c r="E147" i="2"/>
  <c r="E147" i="3" s="1"/>
  <c r="W147" i="1" l="1"/>
  <c r="H147" i="3"/>
  <c r="I147" i="3" s="1"/>
  <c r="K147" i="3" s="1"/>
  <c r="G147" i="3"/>
  <c r="L147" i="3" l="1"/>
  <c r="M147" i="3"/>
  <c r="Q147" i="3" s="1"/>
  <c r="R147" i="3" l="1"/>
  <c r="E147" i="5"/>
  <c r="O147" i="3"/>
  <c r="P147" i="3"/>
  <c r="D147" i="5" s="1"/>
  <c r="C147" i="5" l="1"/>
  <c r="G147" i="5"/>
  <c r="F147" i="5"/>
  <c r="H147" i="5"/>
  <c r="N147" i="5" l="1"/>
  <c r="S147" i="5" s="1"/>
  <c r="K147" i="5"/>
  <c r="M147" i="5"/>
  <c r="P147" i="5" s="1"/>
  <c r="J147" i="5"/>
  <c r="Q147" i="5" l="1"/>
  <c r="R147" i="5" s="1"/>
  <c r="T147" i="5"/>
  <c r="W147" i="5" l="1"/>
  <c r="D147" i="4" s="1"/>
  <c r="U147" i="5"/>
  <c r="X147" i="5" s="1"/>
  <c r="Y147" i="5" s="1"/>
  <c r="J147" i="4" s="1"/>
  <c r="E147" i="4" l="1"/>
  <c r="F147" i="4"/>
  <c r="G147" i="4"/>
  <c r="H147" i="4" l="1"/>
  <c r="L147" i="4"/>
  <c r="K147" i="4"/>
  <c r="M147" i="4"/>
  <c r="N147" i="4" l="1"/>
  <c r="Q147" i="4" s="1"/>
  <c r="P147" i="4" l="1"/>
  <c r="S147" i="4" s="1"/>
  <c r="V147" i="4" s="1"/>
  <c r="I148" i="2" s="1"/>
  <c r="J148" i="2" s="1"/>
  <c r="T147" i="4"/>
  <c r="W147" i="4" s="1"/>
  <c r="K148" i="2" s="1"/>
  <c r="L148" i="2" s="1"/>
  <c r="O148" i="2" l="1"/>
  <c r="P148" i="2" s="1"/>
  <c r="G148" i="2" s="1"/>
  <c r="F148" i="2" s="1"/>
  <c r="N148" i="2"/>
  <c r="E148" i="2" l="1"/>
  <c r="E148" i="3" s="1"/>
  <c r="D148" i="2"/>
  <c r="W148" i="1" s="1"/>
  <c r="D148" i="3" l="1"/>
  <c r="H148" i="3" s="1"/>
  <c r="I148" i="3" s="1"/>
  <c r="K148" i="3" s="1"/>
  <c r="M148" i="3" s="1"/>
  <c r="Q148" i="3" s="1"/>
  <c r="G148" i="3" l="1"/>
  <c r="L148" i="3" s="1"/>
  <c r="O148" i="3" s="1"/>
  <c r="R148" i="3"/>
  <c r="E148" i="5"/>
  <c r="P148" i="3" l="1"/>
  <c r="D148" i="5" s="1"/>
  <c r="C148" i="5" s="1"/>
  <c r="F148" i="5"/>
  <c r="H148" i="5"/>
  <c r="G148" i="5" l="1"/>
  <c r="J148" i="5" s="1"/>
  <c r="N148" i="5"/>
  <c r="S148" i="5" s="1"/>
  <c r="K148" i="5"/>
  <c r="M148" i="5" l="1"/>
  <c r="P148" i="5" s="1"/>
  <c r="T148" i="5"/>
  <c r="U148" i="5" s="1"/>
  <c r="X148" i="5" l="1"/>
  <c r="Y148" i="5" s="1"/>
  <c r="J148" i="4" s="1"/>
  <c r="Q148" i="5"/>
  <c r="R148" i="5" s="1"/>
  <c r="W148" i="5" l="1"/>
  <c r="D148" i="4" s="1"/>
  <c r="G148" i="4" l="1"/>
  <c r="E148" i="4"/>
  <c r="F148" i="4"/>
  <c r="L148" i="4"/>
  <c r="M148" i="4"/>
  <c r="K148" i="4"/>
  <c r="H148" i="4" l="1"/>
  <c r="N148" i="4"/>
  <c r="P148" i="4" l="1"/>
  <c r="S148" i="4" s="1"/>
  <c r="V148" i="4" s="1"/>
  <c r="I149" i="2" s="1"/>
  <c r="J149" i="2" s="1"/>
  <c r="Q148" i="4"/>
  <c r="T148" i="4" s="1"/>
  <c r="W148" i="4" s="1"/>
  <c r="K149" i="2" s="1"/>
  <c r="L149" i="2" s="1"/>
  <c r="O149" i="2" l="1"/>
  <c r="P149" i="2" s="1"/>
  <c r="G149" i="2" s="1"/>
  <c r="F149" i="2" s="1"/>
  <c r="N149" i="2"/>
  <c r="D149" i="2" l="1"/>
  <c r="E149" i="2"/>
  <c r="E149" i="3" l="1"/>
  <c r="W149" i="1"/>
  <c r="D149" i="3"/>
  <c r="G149" i="3" l="1"/>
  <c r="H149" i="3"/>
  <c r="I149" i="3" s="1"/>
  <c r="K149" i="3" s="1"/>
  <c r="L149" i="3" l="1"/>
  <c r="M149" i="3"/>
  <c r="Q149" i="3" s="1"/>
  <c r="R149" i="3" l="1"/>
  <c r="E149" i="5"/>
  <c r="P149" i="3"/>
  <c r="D149" i="5" s="1"/>
  <c r="O149" i="3"/>
  <c r="F149" i="5" l="1"/>
  <c r="H149" i="5"/>
  <c r="C149" i="5"/>
  <c r="G149" i="5"/>
  <c r="M149" i="5" l="1"/>
  <c r="P149" i="5" s="1"/>
  <c r="J149" i="5"/>
  <c r="N149" i="5"/>
  <c r="S149" i="5" s="1"/>
  <c r="K149" i="5"/>
  <c r="T149" i="5" l="1"/>
  <c r="U149" i="5" s="1"/>
  <c r="Q149" i="5"/>
  <c r="R149" i="5" s="1"/>
  <c r="W149" i="5" l="1"/>
  <c r="D149" i="4" s="1"/>
  <c r="X149" i="5"/>
  <c r="Y149" i="5" s="1"/>
  <c r="J149" i="4" s="1"/>
  <c r="E149" i="4" l="1"/>
  <c r="G149" i="4"/>
  <c r="F149" i="4"/>
  <c r="K149" i="4"/>
  <c r="L149" i="4"/>
  <c r="M149" i="4"/>
  <c r="H149" i="4" l="1"/>
  <c r="N149" i="4"/>
  <c r="Q149" i="4" l="1"/>
  <c r="T149" i="4" s="1"/>
  <c r="W149" i="4" s="1"/>
  <c r="K150" i="2" s="1"/>
  <c r="L150" i="2" s="1"/>
  <c r="P149" i="4"/>
  <c r="S149" i="4" s="1"/>
  <c r="V149" i="4" s="1"/>
  <c r="I150" i="2" s="1"/>
  <c r="J150" i="2" s="1"/>
  <c r="O150" i="2" l="1"/>
  <c r="P150" i="2" s="1"/>
  <c r="G150" i="2" s="1"/>
  <c r="F150" i="2" s="1"/>
  <c r="N150" i="2"/>
  <c r="E150" i="2" l="1"/>
  <c r="E150" i="3" s="1"/>
  <c r="D150" i="2"/>
  <c r="D150" i="3" s="1"/>
  <c r="W150" i="1" l="1"/>
  <c r="H150" i="3"/>
  <c r="I150" i="3" s="1"/>
  <c r="K150" i="3" s="1"/>
  <c r="G150" i="3"/>
  <c r="M150" i="3" l="1"/>
  <c r="Q150" i="3" s="1"/>
  <c r="L150" i="3"/>
  <c r="O150" i="3" l="1"/>
  <c r="P150" i="3"/>
  <c r="D150" i="5" s="1"/>
  <c r="R150" i="3"/>
  <c r="E150" i="5"/>
  <c r="F150" i="5" l="1"/>
  <c r="H150" i="5"/>
  <c r="C150" i="5"/>
  <c r="G150" i="5"/>
  <c r="M150" i="5" l="1"/>
  <c r="P150" i="5" s="1"/>
  <c r="J150" i="5"/>
  <c r="N150" i="5"/>
  <c r="S150" i="5" s="1"/>
  <c r="K150" i="5"/>
  <c r="T150" i="5" l="1"/>
  <c r="U150" i="5" s="1"/>
  <c r="Q150" i="5"/>
  <c r="R150" i="5" s="1"/>
  <c r="W150" i="5" l="1"/>
  <c r="D150" i="4" s="1"/>
  <c r="X150" i="5"/>
  <c r="Y150" i="5" s="1"/>
  <c r="J150" i="4" s="1"/>
  <c r="E150" i="4" l="1"/>
  <c r="G150" i="4"/>
  <c r="F150" i="4"/>
  <c r="M150" i="4"/>
  <c r="K150" i="4"/>
  <c r="L150" i="4"/>
  <c r="H150" i="4" l="1"/>
  <c r="N150" i="4"/>
  <c r="Q150" i="4" l="1"/>
  <c r="T150" i="4" s="1"/>
  <c r="W150" i="4" s="1"/>
  <c r="K151" i="2" s="1"/>
  <c r="L151" i="2" s="1"/>
  <c r="P150" i="4"/>
  <c r="S150" i="4" s="1"/>
  <c r="V150" i="4" s="1"/>
  <c r="I151" i="2" s="1"/>
  <c r="J151" i="2" s="1"/>
  <c r="N151" i="2" l="1"/>
  <c r="O151" i="2"/>
  <c r="P151" i="2" s="1"/>
  <c r="G151" i="2" s="1"/>
  <c r="F151" i="2" s="1"/>
  <c r="D151" i="2" l="1"/>
  <c r="W151" i="1" s="1"/>
  <c r="E151" i="2"/>
  <c r="D151" i="3" l="1"/>
  <c r="E151" i="3"/>
  <c r="H151" i="3" l="1"/>
  <c r="I151" i="3" s="1"/>
  <c r="K151" i="3" s="1"/>
  <c r="M151" i="3" s="1"/>
  <c r="Q151" i="3" s="1"/>
  <c r="E151" i="5" s="1"/>
  <c r="G151" i="3"/>
  <c r="R151" i="3" l="1"/>
  <c r="L151" i="3"/>
  <c r="O151" i="3" s="1"/>
  <c r="F151" i="5"/>
  <c r="H151" i="5"/>
  <c r="P151" i="3" l="1"/>
  <c r="D151" i="5" s="1"/>
  <c r="C151" i="5" s="1"/>
  <c r="N151" i="5"/>
  <c r="S151" i="5" s="1"/>
  <c r="K151" i="5"/>
  <c r="G151" i="5" l="1"/>
  <c r="M151" i="5" s="1"/>
  <c r="P151" i="5" s="1"/>
  <c r="T151" i="5"/>
  <c r="U151" i="5" s="1"/>
  <c r="J151" i="5" l="1"/>
  <c r="X151" i="5"/>
  <c r="Y151" i="5" s="1"/>
  <c r="J151" i="4" s="1"/>
  <c r="Q151" i="5"/>
  <c r="R151" i="5" s="1"/>
  <c r="W151" i="5" l="1"/>
  <c r="D151" i="4" s="1"/>
  <c r="L151" i="4"/>
  <c r="K151" i="4"/>
  <c r="M151" i="4"/>
  <c r="N151" i="4" l="1"/>
  <c r="E151" i="4"/>
  <c r="F151" i="4"/>
  <c r="G151" i="4"/>
  <c r="H151" i="4" l="1"/>
  <c r="Q151" i="4" l="1"/>
  <c r="T151" i="4" s="1"/>
  <c r="W151" i="4" s="1"/>
  <c r="K152" i="2" s="1"/>
  <c r="L152" i="2" s="1"/>
  <c r="P151" i="4"/>
  <c r="S151" i="4" s="1"/>
  <c r="V151" i="4" s="1"/>
  <c r="I152" i="2" s="1"/>
  <c r="J152" i="2" s="1"/>
  <c r="N152" i="2" l="1"/>
  <c r="O152" i="2"/>
  <c r="P152" i="2" s="1"/>
  <c r="G152" i="2" s="1"/>
  <c r="F152" i="2" s="1"/>
  <c r="D152" i="2" l="1"/>
  <c r="D152" i="3" s="1"/>
  <c r="E152" i="2"/>
  <c r="E152" i="3" s="1"/>
  <c r="W152" i="1" l="1"/>
  <c r="H152" i="3"/>
  <c r="I152" i="3" s="1"/>
  <c r="K152" i="3" s="1"/>
  <c r="G152" i="3"/>
  <c r="L152" i="3" l="1"/>
  <c r="P152" i="3" s="1"/>
  <c r="D152" i="5" s="1"/>
  <c r="M152" i="3"/>
  <c r="Q152" i="3" s="1"/>
  <c r="R152" i="3" s="1"/>
  <c r="O152" i="3" l="1"/>
  <c r="E152" i="5"/>
  <c r="C152" i="5"/>
  <c r="G152" i="5"/>
  <c r="F152" i="5" l="1"/>
  <c r="H152" i="5"/>
  <c r="N152" i="5" s="1"/>
  <c r="M152" i="5"/>
  <c r="P152" i="5" s="1"/>
  <c r="J152" i="5"/>
  <c r="S152" i="5" l="1"/>
  <c r="T152" i="5" s="1"/>
  <c r="U152" i="5" s="1"/>
  <c r="K152" i="5"/>
  <c r="Q152" i="5"/>
  <c r="R152" i="5" s="1"/>
  <c r="W152" i="5" l="1"/>
  <c r="D152" i="4" s="1"/>
  <c r="X152" i="5"/>
  <c r="Y152" i="5" s="1"/>
  <c r="J152" i="4" s="1"/>
  <c r="G152" i="4" l="1"/>
  <c r="F152" i="4"/>
  <c r="E152" i="4"/>
  <c r="L152" i="4"/>
  <c r="K152" i="4"/>
  <c r="M152" i="4"/>
  <c r="H152" i="4" l="1"/>
  <c r="N152" i="4"/>
  <c r="P152" i="4" l="1"/>
  <c r="S152" i="4" s="1"/>
  <c r="V152" i="4" s="1"/>
  <c r="I153" i="2" s="1"/>
  <c r="J153" i="2" s="1"/>
  <c r="Q152" i="4"/>
  <c r="T152" i="4" s="1"/>
  <c r="W152" i="4" s="1"/>
  <c r="K153" i="2" s="1"/>
  <c r="L153" i="2" s="1"/>
  <c r="N153" i="2" l="1"/>
  <c r="O153" i="2"/>
  <c r="P153" i="2" s="1"/>
  <c r="G153" i="2" s="1"/>
  <c r="F153" i="2" s="1"/>
  <c r="D153" i="2" l="1"/>
  <c r="W153" i="1" s="1"/>
  <c r="E153" i="2"/>
  <c r="E153" i="3" s="1"/>
  <c r="D153" i="3" l="1"/>
  <c r="G153" i="3" s="1"/>
  <c r="H153" i="3" l="1"/>
  <c r="I153" i="3" s="1"/>
  <c r="K153" i="3" s="1"/>
  <c r="L153" i="3" s="1"/>
  <c r="M153" i="3" l="1"/>
  <c r="Q153" i="3" s="1"/>
  <c r="R153" i="3" s="1"/>
  <c r="O153" i="3"/>
  <c r="P153" i="3"/>
  <c r="D153" i="5" s="1"/>
  <c r="E153" i="5" l="1"/>
  <c r="C153" i="5"/>
  <c r="G153" i="5"/>
  <c r="H153" i="5" l="1"/>
  <c r="N153" i="5" s="1"/>
  <c r="F153" i="5"/>
  <c r="M153" i="5"/>
  <c r="P153" i="5" s="1"/>
  <c r="J153" i="5"/>
  <c r="K153" i="5" l="1"/>
  <c r="S153" i="5"/>
  <c r="Q153" i="5"/>
  <c r="R153" i="5" s="1"/>
  <c r="W153" i="5" l="1"/>
  <c r="D153" i="4" s="1"/>
  <c r="T153" i="5"/>
  <c r="U153" i="5" s="1"/>
  <c r="X153" i="5" l="1"/>
  <c r="Y153" i="5" s="1"/>
  <c r="J153" i="4" s="1"/>
  <c r="G153" i="4"/>
  <c r="E153" i="4"/>
  <c r="F153" i="4"/>
  <c r="H153" i="4" l="1"/>
  <c r="M153" i="4" l="1"/>
  <c r="K153" i="4"/>
  <c r="L153" i="4"/>
  <c r="N153" i="4" l="1"/>
  <c r="Q153" i="4" l="1"/>
  <c r="T153" i="4" s="1"/>
  <c r="W153" i="4" s="1"/>
  <c r="K154" i="2" s="1"/>
  <c r="L154" i="2" s="1"/>
  <c r="P153" i="4"/>
  <c r="S153" i="4" s="1"/>
  <c r="V153" i="4" s="1"/>
  <c r="I154" i="2" s="1"/>
  <c r="J154" i="2" s="1"/>
  <c r="N154" i="2" l="1"/>
  <c r="O154" i="2"/>
  <c r="P154" i="2" s="1"/>
  <c r="G154" i="2" s="1"/>
  <c r="F154" i="2" s="1"/>
  <c r="D154" i="2" l="1"/>
  <c r="W154" i="1" s="1"/>
  <c r="E154" i="2"/>
  <c r="E154" i="3" s="1"/>
  <c r="D154" i="3" l="1"/>
  <c r="H154" i="3" s="1"/>
  <c r="I154" i="3" s="1"/>
  <c r="K154" i="3" s="1"/>
  <c r="M154" i="3" s="1"/>
  <c r="Q154" i="3" s="1"/>
  <c r="E154" i="5" s="1"/>
  <c r="G154" i="3" l="1"/>
  <c r="L154" i="3" s="1"/>
  <c r="O154" i="3" s="1"/>
  <c r="R154" i="3"/>
  <c r="F154" i="5"/>
  <c r="H154" i="5"/>
  <c r="P154" i="3" l="1"/>
  <c r="D154" i="5" s="1"/>
  <c r="G154" i="5" s="1"/>
  <c r="J154" i="5" s="1"/>
  <c r="N154" i="5"/>
  <c r="S154" i="5" s="1"/>
  <c r="K154" i="5"/>
  <c r="M154" i="5" l="1"/>
  <c r="C154" i="5"/>
  <c r="T154" i="5"/>
  <c r="P154" i="5" l="1"/>
  <c r="Q154" i="5" s="1"/>
  <c r="R154" i="5" s="1"/>
  <c r="U154" i="5"/>
  <c r="X154" i="5" s="1"/>
  <c r="Y154" i="5" s="1"/>
  <c r="J154" i="4" s="1"/>
  <c r="W154" i="5" l="1"/>
  <c r="D154" i="4" s="1"/>
  <c r="G154" i="4" s="1"/>
  <c r="E154" i="4" l="1"/>
  <c r="F154" i="4"/>
  <c r="L154" i="4"/>
  <c r="M154" i="4"/>
  <c r="K154" i="4"/>
  <c r="H154" i="4" l="1"/>
  <c r="N154" i="4"/>
  <c r="Q154" i="4" l="1"/>
  <c r="T154" i="4" s="1"/>
  <c r="W154" i="4" s="1"/>
  <c r="K155" i="2" s="1"/>
  <c r="L155" i="2" s="1"/>
  <c r="P154" i="4"/>
  <c r="S154" i="4" s="1"/>
  <c r="V154" i="4" s="1"/>
  <c r="I155" i="2" s="1"/>
  <c r="J155" i="2" s="1"/>
  <c r="N155" i="2" l="1"/>
  <c r="O155" i="2"/>
  <c r="P155" i="2" s="1"/>
  <c r="G155" i="2" s="1"/>
  <c r="F155" i="2" s="1"/>
  <c r="E155" i="2" l="1"/>
  <c r="E155" i="3" s="1"/>
  <c r="D155" i="2"/>
  <c r="W155" i="1" s="1"/>
  <c r="D155" i="3" l="1"/>
  <c r="G155" i="3" s="1"/>
  <c r="H155" i="3" l="1"/>
  <c r="I155" i="3" s="1"/>
  <c r="K155" i="3" s="1"/>
  <c r="M155" i="3" s="1"/>
  <c r="Q155" i="3" s="1"/>
  <c r="L155" i="3" l="1"/>
  <c r="P155" i="3" s="1"/>
  <c r="D155" i="5" s="1"/>
  <c r="R155" i="3"/>
  <c r="E155" i="5"/>
  <c r="O155" i="3" l="1"/>
  <c r="H155" i="5"/>
  <c r="F155" i="5"/>
  <c r="C155" i="5"/>
  <c r="G155" i="5"/>
  <c r="M155" i="5" l="1"/>
  <c r="P155" i="5" s="1"/>
  <c r="J155" i="5"/>
  <c r="N155" i="5"/>
  <c r="S155" i="5" s="1"/>
  <c r="K155" i="5"/>
  <c r="Q155" i="5" l="1"/>
  <c r="R155" i="5" s="1"/>
  <c r="T155" i="5"/>
  <c r="W155" i="5" l="1"/>
  <c r="D155" i="4" s="1"/>
  <c r="U155" i="5"/>
  <c r="X155" i="5" s="1"/>
  <c r="Y155" i="5" s="1"/>
  <c r="J155" i="4" s="1"/>
  <c r="F155" i="4" l="1"/>
  <c r="G155" i="4"/>
  <c r="E155" i="4"/>
  <c r="H155" i="4" l="1"/>
  <c r="K155" i="4"/>
  <c r="L155" i="4"/>
  <c r="M155" i="4"/>
  <c r="N155" i="4" l="1"/>
  <c r="Q155" i="4" s="1"/>
  <c r="T155" i="4" l="1"/>
  <c r="W155" i="4" s="1"/>
  <c r="K156" i="2" s="1"/>
  <c r="L156" i="2" s="1"/>
  <c r="P155" i="4"/>
  <c r="S155" i="4" s="1"/>
  <c r="V155" i="4" s="1"/>
  <c r="I156" i="2" s="1"/>
  <c r="J156" i="2" s="1"/>
  <c r="N156" i="2" l="1"/>
  <c r="O156" i="2"/>
  <c r="P156" i="2" s="1"/>
  <c r="G156" i="2" s="1"/>
  <c r="F156" i="2" s="1"/>
  <c r="D156" i="2" l="1"/>
  <c r="W156" i="1" s="1"/>
  <c r="E156" i="2"/>
  <c r="E156" i="3" s="1"/>
  <c r="D156" i="3" l="1"/>
  <c r="H156" i="3" s="1"/>
  <c r="I156" i="3" s="1"/>
  <c r="K156" i="3" s="1"/>
  <c r="G156" i="3" l="1"/>
  <c r="L156" i="3" s="1"/>
  <c r="P156" i="3" s="1"/>
  <c r="D156" i="5" s="1"/>
  <c r="M156" i="3"/>
  <c r="Q156" i="3" s="1"/>
  <c r="R156" i="3" s="1"/>
  <c r="O156" i="3" l="1"/>
  <c r="E156" i="5"/>
  <c r="C156" i="5"/>
  <c r="G156" i="5"/>
  <c r="F156" i="5" l="1"/>
  <c r="H156" i="5"/>
  <c r="N156" i="5" s="1"/>
  <c r="M156" i="5"/>
  <c r="P156" i="5" s="1"/>
  <c r="J156" i="5"/>
  <c r="S156" i="5" l="1"/>
  <c r="T156" i="5" s="1"/>
  <c r="K156" i="5"/>
  <c r="Q156" i="5"/>
  <c r="R156" i="5" s="1"/>
  <c r="W156" i="5" l="1"/>
  <c r="D156" i="4" s="1"/>
  <c r="U156" i="5"/>
  <c r="X156" i="5" s="1"/>
  <c r="Y156" i="5" s="1"/>
  <c r="J156" i="4" s="1"/>
  <c r="G156" i="4" l="1"/>
  <c r="E156" i="4"/>
  <c r="F156" i="4"/>
  <c r="H156" i="4" l="1"/>
  <c r="M156" i="4"/>
  <c r="K156" i="4"/>
  <c r="L156" i="4"/>
  <c r="N156" i="4" l="1"/>
  <c r="P156" i="4" l="1"/>
  <c r="S156" i="4" s="1"/>
  <c r="V156" i="4" s="1"/>
  <c r="I157" i="2" s="1"/>
  <c r="J157" i="2" s="1"/>
  <c r="Q156" i="4"/>
  <c r="T156" i="4" s="1"/>
  <c r="W156" i="4" s="1"/>
  <c r="K157" i="2" s="1"/>
  <c r="L157" i="2" s="1"/>
  <c r="N157" i="2" l="1"/>
  <c r="O157" i="2"/>
  <c r="P157" i="2" s="1"/>
  <c r="G157" i="2" s="1"/>
  <c r="F157" i="2" s="1"/>
  <c r="D157" i="2" l="1"/>
  <c r="D157" i="3" s="1"/>
  <c r="E157" i="2"/>
  <c r="E157" i="3" s="1"/>
  <c r="W157" i="1" l="1"/>
  <c r="G157" i="3"/>
  <c r="H157" i="3"/>
  <c r="I157" i="3" s="1"/>
  <c r="K157" i="3" s="1"/>
  <c r="M157" i="3" l="1"/>
  <c r="Q157" i="3" s="1"/>
  <c r="L157" i="3"/>
  <c r="P157" i="3" l="1"/>
  <c r="D157" i="5" s="1"/>
  <c r="O157" i="3"/>
  <c r="E157" i="5"/>
  <c r="R157" i="3"/>
  <c r="H157" i="5" l="1"/>
  <c r="F157" i="5"/>
  <c r="C157" i="5"/>
  <c r="G157" i="5"/>
  <c r="M157" i="5" l="1"/>
  <c r="P157" i="5" s="1"/>
  <c r="J157" i="5"/>
  <c r="N157" i="5"/>
  <c r="S157" i="5" s="1"/>
  <c r="K157" i="5"/>
  <c r="Q157" i="5" l="1"/>
  <c r="R157" i="5" s="1"/>
  <c r="T157" i="5"/>
  <c r="W157" i="5" l="1"/>
  <c r="D157" i="4" s="1"/>
  <c r="U157" i="5"/>
  <c r="X157" i="5" s="1"/>
  <c r="Y157" i="5" s="1"/>
  <c r="J157" i="4" s="1"/>
  <c r="E157" i="4" l="1"/>
  <c r="F157" i="4"/>
  <c r="G157" i="4"/>
  <c r="H157" i="4" l="1"/>
  <c r="L157" i="4"/>
  <c r="K157" i="4"/>
  <c r="M157" i="4"/>
  <c r="N157" i="4" l="1"/>
  <c r="Q157" i="4" s="1"/>
  <c r="P157" i="4" l="1"/>
  <c r="S157" i="4" s="1"/>
  <c r="V157" i="4" s="1"/>
  <c r="I158" i="2" s="1"/>
  <c r="J158" i="2" s="1"/>
  <c r="T157" i="4"/>
  <c r="W157" i="4" s="1"/>
  <c r="K158" i="2" s="1"/>
  <c r="L158" i="2" s="1"/>
  <c r="O158" i="2" l="1"/>
  <c r="P158" i="2" s="1"/>
  <c r="G158" i="2" s="1"/>
  <c r="F158" i="2" s="1"/>
  <c r="N158" i="2"/>
  <c r="E158" i="2" l="1"/>
  <c r="E158" i="3" s="1"/>
  <c r="D158" i="2"/>
  <c r="D158" i="3" s="1"/>
  <c r="W158" i="1" l="1"/>
  <c r="G158" i="3"/>
  <c r="H158" i="3"/>
  <c r="I158" i="3" s="1"/>
  <c r="K158" i="3" s="1"/>
  <c r="L158" i="3" l="1"/>
  <c r="M158" i="3"/>
  <c r="Q158" i="3" s="1"/>
  <c r="E158" i="5" l="1"/>
  <c r="R158" i="3"/>
  <c r="P158" i="3"/>
  <c r="D158" i="5" s="1"/>
  <c r="O158" i="3"/>
  <c r="C158" i="5" l="1"/>
  <c r="G158" i="5"/>
  <c r="H158" i="5"/>
  <c r="F158" i="5"/>
  <c r="N158" i="5" l="1"/>
  <c r="S158" i="5" s="1"/>
  <c r="K158" i="5"/>
  <c r="M158" i="5"/>
  <c r="P158" i="5" s="1"/>
  <c r="J158" i="5"/>
  <c r="Q158" i="5" l="1"/>
  <c r="R158" i="5" s="1"/>
  <c r="T158" i="5"/>
  <c r="U158" i="5" s="1"/>
  <c r="W158" i="5" l="1"/>
  <c r="D158" i="4" s="1"/>
  <c r="X158" i="5"/>
  <c r="Y158" i="5" s="1"/>
  <c r="J158" i="4" s="1"/>
  <c r="G158" i="4" l="1"/>
  <c r="F158" i="4"/>
  <c r="E158" i="4"/>
  <c r="H158" i="4" l="1"/>
  <c r="L158" i="4"/>
  <c r="K158" i="4"/>
  <c r="M158" i="4"/>
  <c r="N158" i="4" l="1"/>
  <c r="Q158" i="4" s="1"/>
  <c r="P158" i="4" l="1"/>
  <c r="S158" i="4" s="1"/>
  <c r="V158" i="4" s="1"/>
  <c r="I159" i="2" s="1"/>
  <c r="J159" i="2" s="1"/>
  <c r="T158" i="4"/>
  <c r="W158" i="4" s="1"/>
  <c r="K159" i="2" s="1"/>
  <c r="L159" i="2" s="1"/>
  <c r="O159" i="2" l="1"/>
  <c r="P159" i="2" s="1"/>
  <c r="G159" i="2" s="1"/>
  <c r="F159" i="2" s="1"/>
  <c r="N159" i="2"/>
  <c r="E159" i="2" l="1"/>
  <c r="E159" i="3" s="1"/>
  <c r="D159" i="2"/>
  <c r="W159" i="1" s="1"/>
  <c r="D159" i="3" l="1"/>
  <c r="G159" i="3" s="1"/>
  <c r="H159" i="3" l="1"/>
  <c r="I159" i="3" s="1"/>
  <c r="K159" i="3" s="1"/>
  <c r="L159" i="3" s="1"/>
  <c r="M159" i="3" l="1"/>
  <c r="Q159" i="3" s="1"/>
  <c r="E159" i="5" s="1"/>
  <c r="P159" i="3"/>
  <c r="D159" i="5" s="1"/>
  <c r="O159" i="3"/>
  <c r="R159" i="3" l="1"/>
  <c r="C159" i="5"/>
  <c r="G159" i="5"/>
  <c r="H159" i="5"/>
  <c r="F159" i="5"/>
  <c r="N159" i="5" l="1"/>
  <c r="S159" i="5" s="1"/>
  <c r="K159" i="5"/>
  <c r="M159" i="5"/>
  <c r="P159" i="5" s="1"/>
  <c r="J159" i="5"/>
  <c r="Q159" i="5" l="1"/>
  <c r="R159" i="5" s="1"/>
  <c r="T159" i="5"/>
  <c r="W159" i="5" l="1"/>
  <c r="D159" i="4" s="1"/>
  <c r="U159" i="5"/>
  <c r="X159" i="5" s="1"/>
  <c r="Y159" i="5" s="1"/>
  <c r="J159" i="4" s="1"/>
  <c r="G159" i="4" l="1"/>
  <c r="E159" i="4"/>
  <c r="F159" i="4"/>
  <c r="H159" i="4" l="1"/>
  <c r="L159" i="4"/>
  <c r="K159" i="4"/>
  <c r="M159" i="4"/>
  <c r="N159" i="4" l="1"/>
  <c r="Q159" i="4" s="1"/>
  <c r="T159" i="4" s="1"/>
  <c r="W159" i="4" s="1"/>
  <c r="K160" i="2" s="1"/>
  <c r="L160" i="2" s="1"/>
  <c r="P159" i="4" l="1"/>
  <c r="S159" i="4" s="1"/>
  <c r="V159" i="4" s="1"/>
  <c r="I160" i="2" s="1"/>
  <c r="J160" i="2" s="1"/>
  <c r="O160" i="2" s="1"/>
  <c r="P160" i="2" s="1"/>
  <c r="G160" i="2" s="1"/>
  <c r="F160" i="2" s="1"/>
  <c r="N160" i="2" l="1"/>
  <c r="E160" i="2" s="1"/>
  <c r="E160" i="3" s="1"/>
  <c r="D160" i="2" l="1"/>
  <c r="D160" i="3" s="1"/>
  <c r="W160" i="1" l="1"/>
  <c r="H160" i="3"/>
  <c r="I160" i="3" s="1"/>
  <c r="K160" i="3" s="1"/>
  <c r="G160" i="3"/>
  <c r="M160" i="3" l="1"/>
  <c r="Q160" i="3" s="1"/>
  <c r="L160" i="3"/>
  <c r="O160" i="3" l="1"/>
  <c r="P160" i="3"/>
  <c r="D160" i="5" s="1"/>
  <c r="R160" i="3"/>
  <c r="E160" i="5"/>
  <c r="H160" i="5" l="1"/>
  <c r="F160" i="5"/>
  <c r="C160" i="5"/>
  <c r="G160" i="5"/>
  <c r="M160" i="5" l="1"/>
  <c r="P160" i="5" s="1"/>
  <c r="J160" i="5"/>
  <c r="N160" i="5"/>
  <c r="S160" i="5" s="1"/>
  <c r="K160" i="5"/>
  <c r="Q160" i="5" l="1"/>
  <c r="R160" i="5" s="1"/>
  <c r="T160" i="5"/>
  <c r="W160" i="5" l="1"/>
  <c r="D160" i="4" s="1"/>
  <c r="U160" i="5"/>
  <c r="X160" i="5" s="1"/>
  <c r="Y160" i="5" s="1"/>
  <c r="J160" i="4" s="1"/>
  <c r="G160" i="4" l="1"/>
  <c r="E160" i="4"/>
  <c r="F160" i="4"/>
  <c r="H160" i="4" l="1"/>
  <c r="L160" i="4"/>
  <c r="K160" i="4"/>
  <c r="M160" i="4"/>
  <c r="N160" i="4" l="1"/>
  <c r="P160" i="4" s="1"/>
  <c r="S160" i="4" s="1"/>
  <c r="V160" i="4" s="1"/>
  <c r="I161" i="2" s="1"/>
  <c r="J161" i="2" s="1"/>
  <c r="Q160" i="4" l="1"/>
  <c r="T160" i="4" s="1"/>
  <c r="W160" i="4" s="1"/>
  <c r="K161" i="2" s="1"/>
  <c r="L161" i="2" s="1"/>
  <c r="O161" i="2" s="1"/>
  <c r="P161" i="2" s="1"/>
  <c r="G161" i="2" s="1"/>
  <c r="F161" i="2" s="1"/>
  <c r="N161" i="2" l="1"/>
  <c r="E161" i="2" s="1"/>
  <c r="E161" i="3" s="1"/>
  <c r="D161" i="2" l="1"/>
  <c r="D161" i="3" s="1"/>
  <c r="H161" i="3" l="1"/>
  <c r="I161" i="3" s="1"/>
  <c r="K161" i="3" s="1"/>
  <c r="M161" i="3" s="1"/>
  <c r="Q161" i="3" s="1"/>
  <c r="G161" i="3"/>
  <c r="W161" i="1"/>
  <c r="L161" i="3" l="1"/>
  <c r="O161" i="3" s="1"/>
  <c r="R161" i="3"/>
  <c r="E161" i="5"/>
  <c r="P161" i="3" l="1"/>
  <c r="D161" i="5" s="1"/>
  <c r="C161" i="5" s="1"/>
  <c r="H161" i="5"/>
  <c r="F161" i="5"/>
  <c r="G161" i="5" l="1"/>
  <c r="M161" i="5" s="1"/>
  <c r="P161" i="5" s="1"/>
  <c r="N161" i="5"/>
  <c r="S161" i="5" s="1"/>
  <c r="K161" i="5"/>
  <c r="J161" i="5" l="1"/>
  <c r="Q161" i="5"/>
  <c r="R161" i="5" s="1"/>
  <c r="T161" i="5"/>
  <c r="U161" i="5" s="1"/>
  <c r="W161" i="5" l="1"/>
  <c r="D161" i="4" s="1"/>
  <c r="X161" i="5"/>
  <c r="Y161" i="5" l="1"/>
  <c r="J161" i="4" s="1"/>
  <c r="E161" i="4"/>
  <c r="F161" i="4"/>
  <c r="G161" i="4"/>
  <c r="L161" i="4" l="1"/>
  <c r="M161" i="4"/>
  <c r="K161" i="4"/>
  <c r="H161" i="4"/>
  <c r="N161" i="4" l="1"/>
  <c r="P161" i="4" s="1"/>
  <c r="S161" i="4" s="1"/>
  <c r="V161" i="4" s="1"/>
  <c r="I162" i="2" s="1"/>
  <c r="J162" i="2" s="1"/>
  <c r="Q161" i="4" l="1"/>
  <c r="T161" i="4" s="1"/>
  <c r="W161" i="4" s="1"/>
  <c r="K162" i="2" s="1"/>
  <c r="L162" i="2" s="1"/>
  <c r="N162" i="2" s="1"/>
  <c r="O162" i="2" l="1"/>
  <c r="P162" i="2" s="1"/>
  <c r="G162" i="2" s="1"/>
  <c r="F162" i="2" s="1"/>
  <c r="D162" i="2" s="1"/>
  <c r="D162" i="3" s="1"/>
  <c r="E162" i="2" l="1"/>
  <c r="E162" i="3" s="1"/>
  <c r="G162" i="3" s="1"/>
  <c r="W162" i="1"/>
  <c r="H162" i="3" l="1"/>
  <c r="I162" i="3" s="1"/>
  <c r="K162" i="3" s="1"/>
  <c r="L162" i="3" s="1"/>
  <c r="M162" i="3" l="1"/>
  <c r="Q162" i="3" s="1"/>
  <c r="R162" i="3" s="1"/>
  <c r="O162" i="3"/>
  <c r="P162" i="3"/>
  <c r="D162" i="5" s="1"/>
  <c r="E162" i="5" l="1"/>
  <c r="H162" i="5" s="1"/>
  <c r="C162" i="5"/>
  <c r="G162" i="5"/>
  <c r="F162" i="5" l="1"/>
  <c r="J162" i="5"/>
  <c r="M162" i="5"/>
  <c r="P162" i="5" s="1"/>
  <c r="K162" i="5"/>
  <c r="N162" i="5"/>
  <c r="S162" i="5" s="1"/>
  <c r="Q162" i="5" l="1"/>
  <c r="R162" i="5" s="1"/>
  <c r="T162" i="5"/>
  <c r="W162" i="5" l="1"/>
  <c r="D162" i="4" s="1"/>
  <c r="U162" i="5"/>
  <c r="X162" i="5" s="1"/>
  <c r="Y162" i="5" s="1"/>
  <c r="J162" i="4" s="1"/>
  <c r="E162" i="4" l="1"/>
  <c r="F162" i="4"/>
  <c r="G162" i="4"/>
  <c r="H162" i="4" l="1"/>
  <c r="K162" i="4"/>
  <c r="L162" i="4"/>
  <c r="M162" i="4"/>
  <c r="N162" i="4" l="1"/>
  <c r="Q162" i="4" s="1"/>
  <c r="P162" i="4" l="1"/>
  <c r="S162" i="4" s="1"/>
  <c r="V162" i="4" s="1"/>
  <c r="I163" i="2" s="1"/>
  <c r="J163" i="2" s="1"/>
  <c r="T162" i="4"/>
  <c r="W162" i="4" s="1"/>
  <c r="K163" i="2" s="1"/>
  <c r="L163" i="2" s="1"/>
  <c r="O163" i="2" l="1"/>
  <c r="P163" i="2" s="1"/>
  <c r="G163" i="2" s="1"/>
  <c r="F163" i="2" s="1"/>
  <c r="N163" i="2"/>
  <c r="E163" i="2" l="1"/>
  <c r="E163" i="3" s="1"/>
  <c r="D163" i="2"/>
  <c r="D163" i="3" s="1"/>
  <c r="W163" i="1" l="1"/>
  <c r="H163" i="3"/>
  <c r="I163" i="3" s="1"/>
  <c r="K163" i="3" s="1"/>
  <c r="G163" i="3"/>
  <c r="M163" i="3" l="1"/>
  <c r="Q163" i="3" s="1"/>
  <c r="L163" i="3"/>
  <c r="P163" i="3" l="1"/>
  <c r="D163" i="5" s="1"/>
  <c r="O163" i="3"/>
  <c r="E163" i="5"/>
  <c r="R163" i="3"/>
  <c r="H163" i="5" l="1"/>
  <c r="F163" i="5"/>
  <c r="C163" i="5"/>
  <c r="G163" i="5"/>
  <c r="M163" i="5" l="1"/>
  <c r="P163" i="5" s="1"/>
  <c r="J163" i="5"/>
  <c r="K163" i="5"/>
  <c r="N163" i="5"/>
  <c r="S163" i="5" s="1"/>
  <c r="Q163" i="5" l="1"/>
  <c r="T163" i="5"/>
  <c r="R163" i="5" l="1"/>
  <c r="W163" i="5" s="1"/>
  <c r="D163" i="4" s="1"/>
  <c r="U163" i="5"/>
  <c r="X163" i="5" s="1"/>
  <c r="Y163" i="5" s="1"/>
  <c r="J163" i="4" s="1"/>
  <c r="E163" i="4" l="1"/>
  <c r="G163" i="4"/>
  <c r="F163" i="4"/>
  <c r="H163" i="4" l="1"/>
  <c r="L163" i="4"/>
  <c r="K163" i="4"/>
  <c r="M163" i="4"/>
  <c r="N163" i="4" l="1"/>
  <c r="P163" i="4" l="1"/>
  <c r="S163" i="4" s="1"/>
  <c r="V163" i="4" s="1"/>
  <c r="I164" i="2" s="1"/>
  <c r="J164" i="2" s="1"/>
  <c r="Q163" i="4"/>
  <c r="T163" i="4" s="1"/>
  <c r="W163" i="4" s="1"/>
  <c r="K164" i="2" s="1"/>
  <c r="L164" i="2" s="1"/>
  <c r="O164" i="2" l="1"/>
  <c r="P164" i="2" s="1"/>
  <c r="G164" i="2" s="1"/>
  <c r="F164" i="2" s="1"/>
  <c r="N164" i="2"/>
  <c r="D164" i="2" l="1"/>
  <c r="W164" i="1" s="1"/>
  <c r="E164" i="2"/>
  <c r="E164" i="3" s="1"/>
  <c r="D164" i="3" l="1"/>
  <c r="G164" i="3" s="1"/>
  <c r="H164" i="3" l="1"/>
  <c r="I164" i="3" s="1"/>
  <c r="K164" i="3" s="1"/>
  <c r="L164" i="3" s="1"/>
  <c r="O164" i="3" l="1"/>
  <c r="P164" i="3"/>
  <c r="D164" i="5" s="1"/>
  <c r="C164" i="5" s="1"/>
  <c r="M164" i="3"/>
  <c r="Q164" i="3" s="1"/>
  <c r="R164" i="3" s="1"/>
  <c r="G164" i="5" l="1"/>
  <c r="J164" i="5" s="1"/>
  <c r="E164" i="5"/>
  <c r="M164" i="5" l="1"/>
  <c r="P164" i="5" s="1"/>
  <c r="F164" i="5"/>
  <c r="H164" i="5"/>
  <c r="N164" i="5" s="1"/>
  <c r="S164" i="5" l="1"/>
  <c r="T164" i="5" s="1"/>
  <c r="U164" i="5" s="1"/>
  <c r="Q164" i="5"/>
  <c r="R164" i="5" s="1"/>
  <c r="K164" i="5"/>
  <c r="X164" i="5" l="1"/>
  <c r="Y164" i="5" s="1"/>
  <c r="J164" i="4" s="1"/>
  <c r="M164" i="4" s="1"/>
  <c r="W164" i="5"/>
  <c r="D164" i="4" s="1"/>
  <c r="L164" i="4" l="1"/>
  <c r="K164" i="4"/>
  <c r="E164" i="4"/>
  <c r="F164" i="4"/>
  <c r="G164" i="4"/>
  <c r="N164" i="4" l="1"/>
  <c r="H164" i="4"/>
  <c r="Q164" i="4" l="1"/>
  <c r="T164" i="4" s="1"/>
  <c r="W164" i="4" s="1"/>
  <c r="K165" i="2" s="1"/>
  <c r="L165" i="2" s="1"/>
  <c r="P164" i="4"/>
  <c r="S164" i="4" s="1"/>
  <c r="V164" i="4" s="1"/>
  <c r="I165" i="2" s="1"/>
  <c r="J165" i="2" s="1"/>
  <c r="N165" i="2" l="1"/>
  <c r="O165" i="2"/>
  <c r="P165" i="2" s="1"/>
  <c r="G165" i="2" s="1"/>
  <c r="F165" i="2" s="1"/>
  <c r="E165" i="2" l="1"/>
  <c r="E165" i="3" s="1"/>
  <c r="D165" i="2"/>
  <c r="W165" i="1" s="1"/>
  <c r="D165" i="3" l="1"/>
  <c r="G165" i="3" s="1"/>
  <c r="H165" i="3" l="1"/>
  <c r="I165" i="3" s="1"/>
  <c r="K165" i="3" s="1"/>
  <c r="M165" i="3" s="1"/>
  <c r="Q165" i="3" s="1"/>
  <c r="L165" i="3" l="1"/>
  <c r="O165" i="3" s="1"/>
  <c r="R165" i="3"/>
  <c r="E165" i="5"/>
  <c r="P165" i="3" l="1"/>
  <c r="D165" i="5" s="1"/>
  <c r="C165" i="5" s="1"/>
  <c r="H165" i="5"/>
  <c r="F165" i="5"/>
  <c r="G165" i="5" l="1"/>
  <c r="M165" i="5" s="1"/>
  <c r="P165" i="5" s="1"/>
  <c r="K165" i="5"/>
  <c r="N165" i="5"/>
  <c r="S165" i="5" s="1"/>
  <c r="J165" i="5" l="1"/>
  <c r="Q165" i="5"/>
  <c r="R165" i="5" s="1"/>
  <c r="T165" i="5"/>
  <c r="W165" i="5" l="1"/>
  <c r="D165" i="4" s="1"/>
  <c r="U165" i="5"/>
  <c r="X165" i="5" s="1"/>
  <c r="Y165" i="5" s="1"/>
  <c r="J165" i="4" s="1"/>
  <c r="F165" i="4" l="1"/>
  <c r="G165" i="4"/>
  <c r="E165" i="4"/>
  <c r="H165" i="4" l="1"/>
  <c r="L165" i="4"/>
  <c r="M165" i="4"/>
  <c r="K165" i="4"/>
  <c r="N165" i="4" l="1"/>
  <c r="P165" i="4" l="1"/>
  <c r="S165" i="4" s="1"/>
  <c r="V165" i="4" s="1"/>
  <c r="I166" i="2" s="1"/>
  <c r="J166" i="2" s="1"/>
  <c r="Q165" i="4"/>
  <c r="T165" i="4" s="1"/>
  <c r="W165" i="4" s="1"/>
  <c r="K166" i="2" s="1"/>
  <c r="L166" i="2" s="1"/>
  <c r="N166" i="2" l="1"/>
  <c r="O166" i="2"/>
  <c r="P166" i="2" s="1"/>
  <c r="G166" i="2" s="1"/>
  <c r="F166" i="2" s="1"/>
  <c r="D166" i="2" l="1"/>
  <c r="D166" i="3" s="1"/>
  <c r="E166" i="2"/>
  <c r="E166" i="3" s="1"/>
  <c r="W166" i="1" l="1"/>
  <c r="H166" i="3"/>
  <c r="I166" i="3" s="1"/>
  <c r="K166" i="3" s="1"/>
  <c r="M166" i="3" s="1"/>
  <c r="Q166" i="3" s="1"/>
  <c r="G166" i="3"/>
  <c r="L166" i="3" l="1"/>
  <c r="O166" i="3" s="1"/>
  <c r="R166" i="3"/>
  <c r="E166" i="5"/>
  <c r="P166" i="3" l="1"/>
  <c r="D166" i="5" s="1"/>
  <c r="C166" i="5" s="1"/>
  <c r="H166" i="5"/>
  <c r="F166" i="5"/>
  <c r="G166" i="5" l="1"/>
  <c r="M166" i="5" s="1"/>
  <c r="P166" i="5" s="1"/>
  <c r="K166" i="5"/>
  <c r="N166" i="5"/>
  <c r="S166" i="5" s="1"/>
  <c r="J166" i="5" l="1"/>
  <c r="T166" i="5"/>
  <c r="U166" i="5" s="1"/>
  <c r="Q166" i="5"/>
  <c r="R166" i="5" s="1"/>
  <c r="W166" i="5" l="1"/>
  <c r="D166" i="4" s="1"/>
  <c r="X166" i="5"/>
  <c r="Y166" i="5" s="1"/>
  <c r="J166" i="4" s="1"/>
  <c r="E166" i="4" l="1"/>
  <c r="G166" i="4"/>
  <c r="F166" i="4"/>
  <c r="L166" i="4"/>
  <c r="M166" i="4"/>
  <c r="K166" i="4"/>
  <c r="H166" i="4" l="1"/>
  <c r="N166" i="4"/>
  <c r="P166" i="4" l="1"/>
  <c r="S166" i="4" s="1"/>
  <c r="V166" i="4" s="1"/>
  <c r="I167" i="2" s="1"/>
  <c r="J167" i="2" s="1"/>
  <c r="Q166" i="4"/>
  <c r="T166" i="4" s="1"/>
  <c r="W166" i="4" s="1"/>
  <c r="K167" i="2" s="1"/>
  <c r="L167" i="2" s="1"/>
  <c r="N167" i="2" l="1"/>
  <c r="O167" i="2"/>
  <c r="P167" i="2" s="1"/>
  <c r="G167" i="2" s="1"/>
  <c r="F167" i="2" s="1"/>
  <c r="D167" i="2" l="1"/>
  <c r="W167" i="1" s="1"/>
  <c r="E167" i="2"/>
  <c r="E167" i="3" s="1"/>
  <c r="D167" i="3" l="1"/>
  <c r="G167" i="3" s="1"/>
  <c r="H167" i="3" l="1"/>
  <c r="I167" i="3" s="1"/>
  <c r="K167" i="3" s="1"/>
  <c r="L167" i="3" s="1"/>
  <c r="M167" i="3" l="1"/>
  <c r="Q167" i="3" s="1"/>
  <c r="E167" i="5" s="1"/>
  <c r="P167" i="3"/>
  <c r="D167" i="5" s="1"/>
  <c r="O167" i="3"/>
  <c r="R167" i="3" l="1"/>
  <c r="C167" i="5"/>
  <c r="G167" i="5"/>
  <c r="H167" i="5"/>
  <c r="F167" i="5"/>
  <c r="M167" i="5" l="1"/>
  <c r="P167" i="5" s="1"/>
  <c r="J167" i="5"/>
  <c r="K167" i="5"/>
  <c r="N167" i="5"/>
  <c r="S167" i="5" s="1"/>
  <c r="T167" i="5" l="1"/>
  <c r="U167" i="5" s="1"/>
  <c r="Q167" i="5"/>
  <c r="R167" i="5" s="1"/>
  <c r="W167" i="5" l="1"/>
  <c r="D167" i="4" s="1"/>
  <c r="X167" i="5"/>
  <c r="Y167" i="5" s="1"/>
  <c r="J167" i="4" s="1"/>
  <c r="F167" i="4" l="1"/>
  <c r="E167" i="4"/>
  <c r="G167" i="4"/>
  <c r="H167" i="4" l="1"/>
  <c r="L167" i="4"/>
  <c r="K167" i="4"/>
  <c r="M167" i="4"/>
  <c r="N167" i="4" l="1"/>
  <c r="P167" i="4" l="1"/>
  <c r="S167" i="4" s="1"/>
  <c r="V167" i="4" s="1"/>
  <c r="I168" i="2" s="1"/>
  <c r="J168" i="2" s="1"/>
  <c r="Q167" i="4"/>
  <c r="T167" i="4" s="1"/>
  <c r="W167" i="4" s="1"/>
  <c r="K168" i="2" s="1"/>
  <c r="L168" i="2" s="1"/>
  <c r="O168" i="2" l="1"/>
  <c r="P168" i="2" s="1"/>
  <c r="G168" i="2" s="1"/>
  <c r="F168" i="2" s="1"/>
  <c r="N168" i="2"/>
  <c r="D168" i="2" l="1"/>
  <c r="D168" i="3" s="1"/>
  <c r="E168" i="2"/>
  <c r="E168" i="3" s="1"/>
  <c r="W168" i="1" l="1"/>
  <c r="G168" i="3"/>
  <c r="H168" i="3"/>
  <c r="I168" i="3" s="1"/>
  <c r="K168" i="3" s="1"/>
  <c r="M168" i="3" l="1"/>
  <c r="Q168" i="3" s="1"/>
  <c r="L168" i="3"/>
  <c r="O168" i="3" l="1"/>
  <c r="P168" i="3"/>
  <c r="D168" i="5" s="1"/>
  <c r="R168" i="3"/>
  <c r="E168" i="5"/>
  <c r="H168" i="5" l="1"/>
  <c r="F168" i="5"/>
  <c r="C168" i="5"/>
  <c r="G168" i="5"/>
  <c r="J168" i="5" l="1"/>
  <c r="M168" i="5"/>
  <c r="P168" i="5" s="1"/>
  <c r="N168" i="5"/>
  <c r="S168" i="5" s="1"/>
  <c r="K168" i="5"/>
  <c r="Q168" i="5" l="1"/>
  <c r="R168" i="5" s="1"/>
  <c r="T168" i="5"/>
  <c r="W168" i="5" l="1"/>
  <c r="D168" i="4" s="1"/>
  <c r="U168" i="5"/>
  <c r="X168" i="5" s="1"/>
  <c r="Y168" i="5" s="1"/>
  <c r="J168" i="4" s="1"/>
  <c r="G168" i="4" l="1"/>
  <c r="E168" i="4"/>
  <c r="F168" i="4"/>
  <c r="H168" i="4" l="1"/>
  <c r="M168" i="4"/>
  <c r="K168" i="4"/>
  <c r="L168" i="4"/>
  <c r="N168" i="4" l="1"/>
  <c r="P168" i="4" l="1"/>
  <c r="S168" i="4" s="1"/>
  <c r="V168" i="4" s="1"/>
  <c r="I169" i="2" s="1"/>
  <c r="J169" i="2" s="1"/>
  <c r="Q168" i="4"/>
  <c r="T168" i="4" s="1"/>
  <c r="W168" i="4" s="1"/>
  <c r="K169" i="2" s="1"/>
  <c r="L169" i="2" s="1"/>
  <c r="N169" i="2" l="1"/>
  <c r="O169" i="2"/>
  <c r="P169" i="2" s="1"/>
  <c r="G169" i="2" s="1"/>
  <c r="F169" i="2" s="1"/>
  <c r="D169" i="2" l="1"/>
  <c r="W169" i="1" s="1"/>
  <c r="E169" i="2"/>
  <c r="E169" i="3" s="1"/>
  <c r="D169" i="3" l="1"/>
  <c r="G169" i="3" s="1"/>
  <c r="H169" i="3" l="1"/>
  <c r="I169" i="3" s="1"/>
  <c r="K169" i="3" s="1"/>
  <c r="M169" i="3" s="1"/>
  <c r="Q169" i="3" s="1"/>
  <c r="L169" i="3" l="1"/>
  <c r="O169" i="3" s="1"/>
  <c r="R169" i="3"/>
  <c r="E169" i="5"/>
  <c r="P169" i="3" l="1"/>
  <c r="D169" i="5" s="1"/>
  <c r="C169" i="5" s="1"/>
  <c r="H169" i="5"/>
  <c r="F169" i="5"/>
  <c r="G169" i="5" l="1"/>
  <c r="M169" i="5" s="1"/>
  <c r="P169" i="5" s="1"/>
  <c r="Q169" i="5" s="1"/>
  <c r="R169" i="5" s="1"/>
  <c r="K169" i="5"/>
  <c r="N169" i="5"/>
  <c r="S169" i="5" s="1"/>
  <c r="W169" i="5" l="1"/>
  <c r="D169" i="4" s="1"/>
  <c r="J169" i="5"/>
  <c r="T169" i="5"/>
  <c r="U169" i="5" s="1"/>
  <c r="X169" i="5" l="1"/>
  <c r="Y169" i="5" s="1"/>
  <c r="J169" i="4" s="1"/>
  <c r="F169" i="4"/>
  <c r="G169" i="4"/>
  <c r="E169" i="4"/>
  <c r="H169" i="4" l="1"/>
  <c r="L169" i="4"/>
  <c r="K169" i="4"/>
  <c r="M169" i="4"/>
  <c r="N169" i="4" l="1"/>
  <c r="Q169" i="4" s="1"/>
  <c r="T169" i="4" s="1"/>
  <c r="W169" i="4" s="1"/>
  <c r="K170" i="2" s="1"/>
  <c r="L170" i="2" s="1"/>
  <c r="P169" i="4" l="1"/>
  <c r="S169" i="4" s="1"/>
  <c r="V169" i="4" s="1"/>
  <c r="I170" i="2" s="1"/>
  <c r="J170" i="2" s="1"/>
  <c r="O170" i="2" s="1"/>
  <c r="P170" i="2" s="1"/>
  <c r="G170" i="2" s="1"/>
  <c r="F170" i="2" s="1"/>
  <c r="N170" i="2" l="1"/>
  <c r="E170" i="2" s="1"/>
  <c r="E170" i="3" s="1"/>
  <c r="D170" i="2" l="1"/>
  <c r="W170" i="1" s="1"/>
  <c r="D170" i="3" l="1"/>
  <c r="G170" i="3" s="1"/>
  <c r="H170" i="3" l="1"/>
  <c r="I170" i="3" s="1"/>
  <c r="K170" i="3" s="1"/>
  <c r="L170" i="3" s="1"/>
  <c r="M170" i="3" l="1"/>
  <c r="Q170" i="3" s="1"/>
  <c r="R170" i="3" s="1"/>
  <c r="P170" i="3"/>
  <c r="D170" i="5" s="1"/>
  <c r="O170" i="3"/>
  <c r="E170" i="5" l="1"/>
  <c r="C170" i="5"/>
  <c r="G170" i="5"/>
  <c r="H170" i="5" l="1"/>
  <c r="N170" i="5" s="1"/>
  <c r="F170" i="5"/>
  <c r="M170" i="5"/>
  <c r="P170" i="5" s="1"/>
  <c r="J170" i="5"/>
  <c r="K170" i="5" l="1"/>
  <c r="S170" i="5"/>
  <c r="Q170" i="5"/>
  <c r="R170" i="5" s="1"/>
  <c r="W170" i="5" l="1"/>
  <c r="D170" i="4" s="1"/>
  <c r="T170" i="5"/>
  <c r="U170" i="5" s="1"/>
  <c r="X170" i="5" s="1"/>
  <c r="Y170" i="5" s="1"/>
  <c r="J170" i="4" s="1"/>
  <c r="G170" i="4" l="1"/>
  <c r="E170" i="4"/>
  <c r="F170" i="4"/>
  <c r="H170" i="4" l="1"/>
  <c r="M170" i="4"/>
  <c r="L170" i="4"/>
  <c r="K170" i="4"/>
  <c r="N170" i="4" l="1"/>
  <c r="Q170" i="4" l="1"/>
  <c r="T170" i="4" s="1"/>
  <c r="W170" i="4" s="1"/>
  <c r="K171" i="2" s="1"/>
  <c r="L171" i="2" s="1"/>
  <c r="P170" i="4"/>
  <c r="S170" i="4" s="1"/>
  <c r="V170" i="4" s="1"/>
  <c r="I171" i="2" s="1"/>
  <c r="J171" i="2" s="1"/>
  <c r="N171" i="2" l="1"/>
  <c r="O171" i="2"/>
  <c r="P171" i="2" s="1"/>
  <c r="G171" i="2" s="1"/>
  <c r="F171" i="2" s="1"/>
  <c r="E171" i="2" l="1"/>
  <c r="E171" i="3" s="1"/>
  <c r="D171" i="2"/>
  <c r="W171" i="1" l="1"/>
  <c r="D171" i="3"/>
  <c r="G171" i="3" l="1"/>
  <c r="H171" i="3"/>
  <c r="I171" i="3" s="1"/>
  <c r="K171" i="3" s="1"/>
  <c r="M171" i="3" l="1"/>
  <c r="Q171" i="3" s="1"/>
  <c r="L171" i="3"/>
  <c r="O171" i="3" l="1"/>
  <c r="P171" i="3"/>
  <c r="D171" i="5" s="1"/>
  <c r="E171" i="5"/>
  <c r="R171" i="3"/>
  <c r="C171" i="5" l="1"/>
  <c r="G171" i="5"/>
  <c r="H171" i="5"/>
  <c r="F171" i="5"/>
  <c r="K171" i="5" l="1"/>
  <c r="N171" i="5"/>
  <c r="S171" i="5" s="1"/>
  <c r="T171" i="5" s="1"/>
  <c r="U171" i="5" s="1"/>
  <c r="M171" i="5"/>
  <c r="P171" i="5" s="1"/>
  <c r="Q171" i="5" s="1"/>
  <c r="R171" i="5" s="1"/>
  <c r="J171" i="5"/>
  <c r="W171" i="5" l="1"/>
  <c r="D171" i="4" s="1"/>
  <c r="G171" i="4" s="1"/>
  <c r="X171" i="5"/>
  <c r="F171" i="4" l="1"/>
  <c r="E171" i="4"/>
  <c r="Y171" i="5"/>
  <c r="J171" i="4" s="1"/>
  <c r="L171" i="4" l="1"/>
  <c r="H171" i="4"/>
  <c r="K171" i="4" l="1"/>
  <c r="M171" i="4"/>
  <c r="N171" i="4" l="1"/>
  <c r="P171" i="4" s="1"/>
  <c r="S171" i="4" s="1"/>
  <c r="V171" i="4" s="1"/>
  <c r="I172" i="2" s="1"/>
  <c r="J172" i="2" s="1"/>
  <c r="Q171" i="4" l="1"/>
  <c r="T171" i="4" s="1"/>
  <c r="W171" i="4" s="1"/>
  <c r="K172" i="2" s="1"/>
  <c r="L172" i="2" s="1"/>
  <c r="N172" i="2" s="1"/>
  <c r="O172" i="2" l="1"/>
  <c r="P172" i="2" s="1"/>
  <c r="G172" i="2" s="1"/>
  <c r="F172" i="2" s="1"/>
  <c r="E172" i="2" s="1"/>
  <c r="E172" i="3" s="1"/>
  <c r="D172" i="2" l="1"/>
  <c r="W172" i="1" s="1"/>
  <c r="D172" i="3" l="1"/>
  <c r="G172" i="3" s="1"/>
  <c r="H172" i="3" l="1"/>
  <c r="I172" i="3" s="1"/>
  <c r="K172" i="3" s="1"/>
  <c r="M172" i="3" s="1"/>
  <c r="Q172" i="3" s="1"/>
  <c r="L172" i="3" l="1"/>
  <c r="O172" i="3" s="1"/>
  <c r="E172" i="5"/>
  <c r="R172" i="3"/>
  <c r="P172" i="3" l="1"/>
  <c r="D172" i="5" s="1"/>
  <c r="C172" i="5" s="1"/>
  <c r="H172" i="5"/>
  <c r="F172" i="5"/>
  <c r="G172" i="5" l="1"/>
  <c r="J172" i="5" s="1"/>
  <c r="K172" i="5"/>
  <c r="N172" i="5"/>
  <c r="S172" i="5" s="1"/>
  <c r="M172" i="5" l="1"/>
  <c r="P172" i="5" s="1"/>
  <c r="Q172" i="5" s="1"/>
  <c r="R172" i="5" s="1"/>
  <c r="W172" i="5"/>
  <c r="D172" i="4" s="1"/>
  <c r="T172" i="5"/>
  <c r="U172" i="5" s="1"/>
  <c r="X172" i="5" s="1"/>
  <c r="F172" i="4" l="1"/>
  <c r="G172" i="4"/>
  <c r="E172" i="4"/>
  <c r="Y172" i="5"/>
  <c r="J172" i="4" s="1"/>
  <c r="M172" i="4" l="1"/>
  <c r="K172" i="4"/>
  <c r="L172" i="4"/>
  <c r="H172" i="4"/>
  <c r="N172" i="4" l="1"/>
  <c r="Q172" i="4" s="1"/>
  <c r="T172" i="4" s="1"/>
  <c r="W172" i="4" s="1"/>
  <c r="K173" i="2" s="1"/>
  <c r="L173" i="2" s="1"/>
  <c r="P172" i="4" l="1"/>
  <c r="S172" i="4" s="1"/>
  <c r="V172" i="4" s="1"/>
  <c r="I173" i="2" s="1"/>
  <c r="J173" i="2" s="1"/>
  <c r="O173" i="2" s="1"/>
  <c r="P173" i="2" s="1"/>
  <c r="G173" i="2" s="1"/>
  <c r="F173" i="2" s="1"/>
  <c r="N173" i="2" l="1"/>
  <c r="E173" i="2" s="1"/>
  <c r="E173" i="3" s="1"/>
  <c r="D173" i="2" l="1"/>
  <c r="D173" i="3" s="1"/>
  <c r="W173" i="1" l="1"/>
  <c r="H173" i="3"/>
  <c r="I173" i="3" s="1"/>
  <c r="K173" i="3" s="1"/>
  <c r="M173" i="3" s="1"/>
  <c r="Q173" i="3" s="1"/>
  <c r="G173" i="3"/>
  <c r="R173" i="3" l="1"/>
  <c r="E173" i="5"/>
  <c r="L173" i="3"/>
  <c r="P173" i="3" l="1"/>
  <c r="D173" i="5" s="1"/>
  <c r="O173" i="3"/>
  <c r="F173" i="5"/>
  <c r="H173" i="5"/>
  <c r="N173" i="5" l="1"/>
  <c r="S173" i="5" s="1"/>
  <c r="T173" i="5" s="1"/>
  <c r="U173" i="5" s="1"/>
  <c r="K173" i="5"/>
  <c r="C173" i="5"/>
  <c r="G173" i="5"/>
  <c r="X173" i="5" l="1"/>
  <c r="Y173" i="5" s="1"/>
  <c r="J173" i="4" s="1"/>
  <c r="M173" i="5"/>
  <c r="P173" i="5" s="1"/>
  <c r="J173" i="5"/>
  <c r="K173" i="4" l="1"/>
  <c r="Q173" i="5"/>
  <c r="R173" i="5" s="1"/>
  <c r="M173" i="4" l="1"/>
  <c r="L173" i="4"/>
  <c r="W173" i="5"/>
  <c r="D173" i="4" s="1"/>
  <c r="N173" i="4" l="1"/>
  <c r="F173" i="4"/>
  <c r="G173" i="4"/>
  <c r="E173" i="4"/>
  <c r="H173" i="4" l="1"/>
  <c r="P173" i="4" l="1"/>
  <c r="S173" i="4" s="1"/>
  <c r="V173" i="4" s="1"/>
  <c r="I174" i="2" s="1"/>
  <c r="J174" i="2" s="1"/>
  <c r="Q173" i="4"/>
  <c r="T173" i="4" s="1"/>
  <c r="W173" i="4" s="1"/>
  <c r="K174" i="2" s="1"/>
  <c r="L174" i="2" s="1"/>
  <c r="N174" i="2" l="1"/>
  <c r="O174" i="2"/>
  <c r="P174" i="2" s="1"/>
  <c r="G174" i="2" s="1"/>
  <c r="F174" i="2" s="1"/>
  <c r="D174" i="2" s="1"/>
  <c r="W174" i="1" l="1"/>
  <c r="D174" i="3"/>
  <c r="E174" i="2"/>
  <c r="E174" i="3" s="1"/>
  <c r="H174" i="3" l="1"/>
  <c r="I174" i="3" s="1"/>
  <c r="K174" i="3" s="1"/>
  <c r="G174" i="3"/>
  <c r="L174" i="3" l="1"/>
  <c r="M174" i="3"/>
  <c r="Q174" i="3" s="1"/>
  <c r="E174" i="5" l="1"/>
  <c r="R174" i="3"/>
  <c r="P174" i="3"/>
  <c r="D174" i="5" s="1"/>
  <c r="O174" i="3"/>
  <c r="C174" i="5" l="1"/>
  <c r="G174" i="5"/>
  <c r="F174" i="5"/>
  <c r="H174" i="5"/>
  <c r="N174" i="5" l="1"/>
  <c r="S174" i="5" s="1"/>
  <c r="K174" i="5"/>
  <c r="J174" i="5"/>
  <c r="M174" i="5"/>
  <c r="P174" i="5" s="1"/>
  <c r="Q174" i="5" s="1"/>
  <c r="R174" i="5" s="1"/>
  <c r="W174" i="5" l="1"/>
  <c r="D174" i="4" s="1"/>
  <c r="T174" i="5"/>
  <c r="U174" i="5" s="1"/>
  <c r="G174" i="4" l="1"/>
  <c r="E174" i="4"/>
  <c r="F174" i="4"/>
  <c r="X174" i="5"/>
  <c r="Y174" i="5" s="1"/>
  <c r="J174" i="4" s="1"/>
  <c r="H174" i="4" l="1"/>
  <c r="K174" i="4"/>
  <c r="L174" i="4"/>
  <c r="M174" i="4"/>
  <c r="N174" i="4" l="1"/>
  <c r="P174" i="4" l="1"/>
  <c r="S174" i="4" s="1"/>
  <c r="V174" i="4" s="1"/>
  <c r="I175" i="2" s="1"/>
  <c r="J175" i="2" s="1"/>
  <c r="Q174" i="4"/>
  <c r="T174" i="4" s="1"/>
  <c r="W174" i="4" s="1"/>
  <c r="K175" i="2" s="1"/>
  <c r="L175" i="2" s="1"/>
  <c r="N175" i="2" l="1"/>
  <c r="O175" i="2"/>
  <c r="P175" i="2" s="1"/>
  <c r="G175" i="2" s="1"/>
  <c r="F175" i="2" s="1"/>
  <c r="E175" i="2" l="1"/>
  <c r="E175" i="3" s="1"/>
  <c r="D175" i="2"/>
  <c r="W175" i="1" l="1"/>
  <c r="D175" i="3"/>
  <c r="H175" i="3" l="1"/>
  <c r="I175" i="3" s="1"/>
  <c r="K175" i="3" s="1"/>
  <c r="M175" i="3" s="1"/>
  <c r="Q175" i="3" s="1"/>
  <c r="G175" i="3"/>
  <c r="R175" i="3" l="1"/>
  <c r="E175" i="5"/>
  <c r="L175" i="3"/>
  <c r="O175" i="3" l="1"/>
  <c r="P175" i="3"/>
  <c r="D175" i="5" s="1"/>
  <c r="H175" i="5"/>
  <c r="F175" i="5"/>
  <c r="N175" i="5" l="1"/>
  <c r="S175" i="5" s="1"/>
  <c r="K175" i="5"/>
  <c r="C175" i="5"/>
  <c r="G175" i="5"/>
  <c r="T175" i="5" l="1"/>
  <c r="U175" i="5" s="1"/>
  <c r="J175" i="5"/>
  <c r="M175" i="5"/>
  <c r="P175" i="5" s="1"/>
  <c r="Q175" i="5" s="1"/>
  <c r="R175" i="5" s="1"/>
  <c r="W175" i="5" l="1"/>
  <c r="D175" i="4" s="1"/>
  <c r="X175" i="5"/>
  <c r="Y175" i="5" s="1"/>
  <c r="J175" i="4" s="1"/>
  <c r="K175" i="4" l="1"/>
  <c r="L175" i="4"/>
  <c r="G175" i="4"/>
  <c r="F175" i="4"/>
  <c r="E175" i="4"/>
  <c r="M175" i="4" l="1"/>
  <c r="N175" i="4" s="1"/>
  <c r="H175" i="4"/>
  <c r="P175" i="4" l="1"/>
  <c r="S175" i="4" s="1"/>
  <c r="V175" i="4" s="1"/>
  <c r="I176" i="2" s="1"/>
  <c r="J176" i="2" s="1"/>
  <c r="Q175" i="4"/>
  <c r="T175" i="4" s="1"/>
  <c r="W175" i="4" s="1"/>
  <c r="K176" i="2" s="1"/>
  <c r="L176" i="2" s="1"/>
  <c r="O176" i="2" l="1"/>
  <c r="P176" i="2" s="1"/>
  <c r="G176" i="2" s="1"/>
  <c r="F176" i="2" s="1"/>
  <c r="N176" i="2"/>
  <c r="D176" i="2" l="1"/>
  <c r="W176" i="1" s="1"/>
  <c r="E176" i="2"/>
  <c r="E176" i="3" s="1"/>
  <c r="D176" i="3" l="1"/>
  <c r="G176" i="3" s="1"/>
  <c r="H176" i="3" l="1"/>
  <c r="I176" i="3" s="1"/>
  <c r="K176" i="3" s="1"/>
  <c r="M176" i="3" s="1"/>
  <c r="Q176" i="3" s="1"/>
  <c r="R176" i="3" s="1"/>
  <c r="L176" i="3" l="1"/>
  <c r="O176" i="3" s="1"/>
  <c r="E176" i="5"/>
  <c r="P176" i="3" l="1"/>
  <c r="D176" i="5" s="1"/>
  <c r="C176" i="5" s="1"/>
  <c r="H176" i="5"/>
  <c r="F176" i="5"/>
  <c r="G176" i="5" l="1"/>
  <c r="M176" i="5" s="1"/>
  <c r="P176" i="5" s="1"/>
  <c r="Q176" i="5" s="1"/>
  <c r="R176" i="5" s="1"/>
  <c r="K176" i="5"/>
  <c r="N176" i="5"/>
  <c r="S176" i="5" s="1"/>
  <c r="T176" i="5" s="1"/>
  <c r="J176" i="5" l="1"/>
  <c r="W176" i="5"/>
  <c r="D176" i="4" s="1"/>
  <c r="E176" i="4" s="1"/>
  <c r="U176" i="5"/>
  <c r="X176" i="5" s="1"/>
  <c r="Y176" i="5" s="1"/>
  <c r="J176" i="4" s="1"/>
  <c r="G176" i="4" l="1"/>
  <c r="F176" i="4"/>
  <c r="L176" i="4"/>
  <c r="M176" i="4"/>
  <c r="K176" i="4"/>
  <c r="H176" i="4" l="1"/>
  <c r="N176" i="4"/>
  <c r="P176" i="4" l="1"/>
  <c r="S176" i="4" s="1"/>
  <c r="V176" i="4" s="1"/>
  <c r="I177" i="2" s="1"/>
  <c r="J177" i="2" s="1"/>
  <c r="Q176" i="4"/>
  <c r="T176" i="4" s="1"/>
  <c r="W176" i="4" s="1"/>
  <c r="K177" i="2" s="1"/>
  <c r="L177" i="2" s="1"/>
  <c r="N177" i="2" l="1"/>
  <c r="O177" i="2"/>
  <c r="P177" i="2" s="1"/>
  <c r="G177" i="2" s="1"/>
  <c r="F177" i="2" s="1"/>
  <c r="D177" i="2" l="1"/>
  <c r="W177" i="1" s="1"/>
  <c r="E177" i="2"/>
  <c r="D177" i="3" l="1"/>
  <c r="E177" i="3"/>
  <c r="G177" i="3" l="1"/>
  <c r="H177" i="3"/>
  <c r="I177" i="3" s="1"/>
  <c r="K177" i="3" s="1"/>
  <c r="M177" i="3" l="1"/>
  <c r="Q177" i="3" s="1"/>
  <c r="L177" i="3"/>
  <c r="O177" i="3" l="1"/>
  <c r="P177" i="3"/>
  <c r="D177" i="5" s="1"/>
  <c r="E177" i="5"/>
  <c r="R177" i="3"/>
  <c r="C177" i="5" l="1"/>
  <c r="G177" i="5"/>
  <c r="F177" i="5"/>
  <c r="H177" i="5"/>
  <c r="J177" i="5" l="1"/>
  <c r="M177" i="5"/>
  <c r="P177" i="5" s="1"/>
  <c r="N177" i="5"/>
  <c r="S177" i="5" s="1"/>
  <c r="K177" i="5"/>
  <c r="T177" i="5" l="1"/>
  <c r="U177" i="5" s="1"/>
  <c r="Q177" i="5"/>
  <c r="R177" i="5" s="1"/>
  <c r="W177" i="5" l="1"/>
  <c r="D177" i="4" s="1"/>
  <c r="X177" i="5"/>
  <c r="Y177" i="5" s="1"/>
  <c r="J177" i="4" s="1"/>
  <c r="F177" i="4" l="1"/>
  <c r="G177" i="4"/>
  <c r="E177" i="4"/>
  <c r="L177" i="4"/>
  <c r="K177" i="4"/>
  <c r="M177" i="4"/>
  <c r="H177" i="4" l="1"/>
  <c r="N177" i="4"/>
  <c r="Q177" i="4" l="1"/>
  <c r="T177" i="4" s="1"/>
  <c r="W177" i="4" s="1"/>
  <c r="K178" i="2" s="1"/>
  <c r="L178" i="2" s="1"/>
  <c r="P177" i="4"/>
  <c r="S177" i="4" s="1"/>
  <c r="V177" i="4" s="1"/>
  <c r="I178" i="2" s="1"/>
  <c r="J178" i="2" s="1"/>
  <c r="O178" i="2" l="1"/>
  <c r="P178" i="2" s="1"/>
  <c r="G178" i="2" s="1"/>
  <c r="F178" i="2" s="1"/>
  <c r="N178" i="2"/>
  <c r="D178" i="2" l="1"/>
  <c r="W178" i="1" s="1"/>
  <c r="E178" i="2"/>
  <c r="E178" i="3" s="1"/>
  <c r="D178" i="3" l="1"/>
  <c r="G178" i="3" s="1"/>
  <c r="H178" i="3" l="1"/>
  <c r="I178" i="3" s="1"/>
  <c r="K178" i="3" s="1"/>
  <c r="L178" i="3" s="1"/>
  <c r="M178" i="3" l="1"/>
  <c r="Q178" i="3" s="1"/>
  <c r="R178" i="3" s="1"/>
  <c r="O178" i="3"/>
  <c r="P178" i="3"/>
  <c r="D178" i="5" s="1"/>
  <c r="E178" i="5" l="1"/>
  <c r="C178" i="5"/>
  <c r="G178" i="5"/>
  <c r="H178" i="5" l="1"/>
  <c r="K178" i="5" s="1"/>
  <c r="F178" i="5"/>
  <c r="M178" i="5"/>
  <c r="P178" i="5" s="1"/>
  <c r="J178" i="5"/>
  <c r="N178" i="5" l="1"/>
  <c r="S178" i="5" s="1"/>
  <c r="Q178" i="5"/>
  <c r="R178" i="5" s="1"/>
  <c r="W178" i="5" l="1"/>
  <c r="D178" i="4" s="1"/>
  <c r="T178" i="5"/>
  <c r="U178" i="5" s="1"/>
  <c r="X178" i="5" s="1"/>
  <c r="Y178" i="5" s="1"/>
  <c r="J178" i="4" s="1"/>
  <c r="L178" i="4" l="1"/>
  <c r="F178" i="4"/>
  <c r="G178" i="4"/>
  <c r="E178" i="4"/>
  <c r="M178" i="4"/>
  <c r="K178" i="4" l="1"/>
  <c r="N178" i="4" s="1"/>
  <c r="H178" i="4"/>
  <c r="P178" i="4" l="1"/>
  <c r="S178" i="4" s="1"/>
  <c r="V178" i="4" s="1"/>
  <c r="I179" i="2" s="1"/>
  <c r="J179" i="2" s="1"/>
  <c r="Q178" i="4"/>
  <c r="T178" i="4" s="1"/>
  <c r="W178" i="4" s="1"/>
  <c r="K179" i="2" s="1"/>
  <c r="L179" i="2" s="1"/>
  <c r="O179" i="2" l="1"/>
  <c r="P179" i="2" s="1"/>
  <c r="G179" i="2" s="1"/>
  <c r="F179" i="2" s="1"/>
  <c r="N179" i="2"/>
  <c r="D179" i="2" l="1"/>
  <c r="E179" i="2"/>
  <c r="E179" i="3" l="1"/>
  <c r="D179" i="3"/>
  <c r="W179" i="1"/>
  <c r="H179" i="3" l="1"/>
  <c r="I179" i="3" s="1"/>
  <c r="K179" i="3" s="1"/>
  <c r="M179" i="3" s="1"/>
  <c r="Q179" i="3" s="1"/>
  <c r="G179" i="3"/>
  <c r="L179" i="3" l="1"/>
  <c r="O179" i="3" s="1"/>
  <c r="R179" i="3"/>
  <c r="E179" i="5"/>
  <c r="P179" i="3" l="1"/>
  <c r="D179" i="5" s="1"/>
  <c r="C179" i="5" s="1"/>
  <c r="F179" i="5"/>
  <c r="H179" i="5"/>
  <c r="G179" i="5" l="1"/>
  <c r="J179" i="5" s="1"/>
  <c r="N179" i="5"/>
  <c r="S179" i="5" s="1"/>
  <c r="K179" i="5"/>
  <c r="M179" i="5" l="1"/>
  <c r="P179" i="5" s="1"/>
  <c r="T179" i="5"/>
  <c r="U179" i="5" s="1"/>
  <c r="X179" i="5" l="1"/>
  <c r="Y179" i="5" s="1"/>
  <c r="J179" i="4" s="1"/>
  <c r="Q179" i="5"/>
  <c r="R179" i="5" s="1"/>
  <c r="W179" i="5" s="1"/>
  <c r="D179" i="4" s="1"/>
  <c r="M179" i="4" l="1"/>
  <c r="L179" i="4"/>
  <c r="K179" i="4"/>
  <c r="F179" i="4" l="1"/>
  <c r="E179" i="4"/>
  <c r="G179" i="4"/>
  <c r="N179" i="4"/>
  <c r="H179" i="4" l="1"/>
  <c r="Q179" i="4" s="1"/>
  <c r="T179" i="4" s="1"/>
  <c r="W179" i="4" s="1"/>
  <c r="K180" i="2" s="1"/>
  <c r="L180" i="2" s="1"/>
  <c r="P179" i="4" l="1"/>
  <c r="S179" i="4" s="1"/>
  <c r="V179" i="4" s="1"/>
  <c r="I180" i="2" s="1"/>
  <c r="J180" i="2" s="1"/>
  <c r="N180" i="2" s="1"/>
  <c r="O180" i="2" l="1"/>
  <c r="P180" i="2" s="1"/>
  <c r="G180" i="2" s="1"/>
  <c r="F180" i="2" s="1"/>
  <c r="D180" i="2" s="1"/>
  <c r="W180" i="1" s="1"/>
  <c r="D180" i="3" l="1"/>
  <c r="E180" i="2"/>
  <c r="E180" i="3" s="1"/>
  <c r="H180" i="3" l="1"/>
  <c r="I180" i="3" s="1"/>
  <c r="K180" i="3" s="1"/>
  <c r="M180" i="3" s="1"/>
  <c r="Q180" i="3" s="1"/>
  <c r="R180" i="3" s="1"/>
  <c r="G180" i="3"/>
  <c r="E180" i="5" l="1"/>
  <c r="F180" i="5" s="1"/>
  <c r="L180" i="3"/>
  <c r="O180" i="3" s="1"/>
  <c r="P180" i="3" l="1"/>
  <c r="D180" i="5" s="1"/>
  <c r="C180" i="5" s="1"/>
  <c r="H180" i="5"/>
  <c r="K180" i="5" s="1"/>
  <c r="N180" i="5" l="1"/>
  <c r="S180" i="5" s="1"/>
  <c r="T180" i="5" s="1"/>
  <c r="U180" i="5" s="1"/>
  <c r="G180" i="5"/>
  <c r="J180" i="5" s="1"/>
  <c r="M180" i="5" l="1"/>
  <c r="P180" i="5" s="1"/>
  <c r="Q180" i="5" s="1"/>
  <c r="R180" i="5" s="1"/>
  <c r="X180" i="5"/>
  <c r="Y180" i="5" s="1"/>
  <c r="J180" i="4" s="1"/>
  <c r="W180" i="5" l="1"/>
  <c r="D180" i="4" s="1"/>
  <c r="G180" i="4" l="1"/>
  <c r="E180" i="4"/>
  <c r="F180" i="4"/>
  <c r="K180" i="4"/>
  <c r="M180" i="4"/>
  <c r="L180" i="4"/>
  <c r="H180" i="4" l="1"/>
  <c r="N180" i="4"/>
  <c r="P180" i="4" l="1"/>
  <c r="S180" i="4" s="1"/>
  <c r="V180" i="4" s="1"/>
  <c r="I181" i="2" s="1"/>
  <c r="J181" i="2" s="1"/>
  <c r="Q180" i="4"/>
  <c r="T180" i="4" s="1"/>
  <c r="W180" i="4" s="1"/>
  <c r="K181" i="2" s="1"/>
  <c r="L181" i="2" s="1"/>
  <c r="O181" i="2" l="1"/>
  <c r="P181" i="2" s="1"/>
  <c r="G181" i="2" s="1"/>
  <c r="F181" i="2" s="1"/>
  <c r="N181" i="2"/>
  <c r="D181" i="2" l="1"/>
  <c r="E181" i="2"/>
  <c r="E181" i="3" l="1"/>
  <c r="W181" i="1"/>
  <c r="D181" i="3"/>
  <c r="G181" i="3" l="1"/>
  <c r="H181" i="3"/>
  <c r="I181" i="3" s="1"/>
  <c r="K181" i="3" s="1"/>
  <c r="L181" i="3" l="1"/>
  <c r="M181" i="3"/>
  <c r="Q181" i="3" s="1"/>
  <c r="R181" i="3" l="1"/>
  <c r="E181" i="5"/>
  <c r="P181" i="3"/>
  <c r="D181" i="5" s="1"/>
  <c r="O181" i="3"/>
  <c r="F181" i="5" l="1"/>
  <c r="H181" i="5"/>
  <c r="C181" i="5"/>
  <c r="G181" i="5"/>
  <c r="M181" i="5" l="1"/>
  <c r="P181" i="5" s="1"/>
  <c r="J181" i="5"/>
  <c r="N181" i="5"/>
  <c r="S181" i="5" s="1"/>
  <c r="K181" i="5"/>
  <c r="T181" i="5" l="1"/>
  <c r="U181" i="5" s="1"/>
  <c r="Q181" i="5"/>
  <c r="R181" i="5" s="1"/>
  <c r="W181" i="5" l="1"/>
  <c r="D181" i="4" s="1"/>
  <c r="X181" i="5"/>
  <c r="Y181" i="5" s="1"/>
  <c r="J181" i="4" s="1"/>
  <c r="G181" i="4" l="1"/>
  <c r="F181" i="4"/>
  <c r="E181" i="4"/>
  <c r="L181" i="4"/>
  <c r="M181" i="4"/>
  <c r="K181" i="4"/>
  <c r="N181" i="4" l="1"/>
  <c r="H181" i="4"/>
  <c r="Q181" i="4" l="1"/>
  <c r="T181" i="4" s="1"/>
  <c r="W181" i="4" s="1"/>
  <c r="K182" i="2" s="1"/>
  <c r="L182" i="2" s="1"/>
  <c r="P181" i="4"/>
  <c r="S181" i="4" s="1"/>
  <c r="V181" i="4" s="1"/>
  <c r="I182" i="2" s="1"/>
  <c r="J182" i="2" s="1"/>
  <c r="O182" i="2" l="1"/>
  <c r="P182" i="2" s="1"/>
  <c r="G182" i="2" s="1"/>
  <c r="F182" i="2" s="1"/>
  <c r="N182" i="2"/>
  <c r="D182" i="2" l="1"/>
  <c r="E182" i="2"/>
  <c r="D182" i="3" l="1"/>
  <c r="W182" i="1"/>
  <c r="E182" i="3"/>
  <c r="H182" i="3" l="1"/>
  <c r="I182" i="3" s="1"/>
  <c r="K182" i="3" s="1"/>
  <c r="G182" i="3"/>
  <c r="L182" i="3" l="1"/>
  <c r="M182" i="3"/>
  <c r="Q182" i="3" s="1"/>
  <c r="E182" i="5" l="1"/>
  <c r="R182" i="3"/>
  <c r="O182" i="3"/>
  <c r="P182" i="3"/>
  <c r="D182" i="5" s="1"/>
  <c r="C182" i="5" l="1"/>
  <c r="G182" i="5"/>
  <c r="F182" i="5"/>
  <c r="H182" i="5"/>
  <c r="M182" i="5" l="1"/>
  <c r="P182" i="5" s="1"/>
  <c r="J182" i="5"/>
  <c r="N182" i="5"/>
  <c r="S182" i="5" s="1"/>
  <c r="K182" i="5"/>
  <c r="T182" i="5" l="1"/>
  <c r="U182" i="5" s="1"/>
  <c r="Q182" i="5"/>
  <c r="R182" i="5" l="1"/>
  <c r="X182" i="5"/>
  <c r="Y182" i="5" s="1"/>
  <c r="J182" i="4" s="1"/>
  <c r="W182" i="5" l="1"/>
  <c r="D182" i="4" s="1"/>
  <c r="M182" i="4"/>
  <c r="K182" i="4"/>
  <c r="L182" i="4"/>
  <c r="E182" i="4" l="1"/>
  <c r="G182" i="4"/>
  <c r="F182" i="4"/>
  <c r="N182" i="4"/>
  <c r="H182" i="4" l="1"/>
  <c r="P182" i="4" s="1"/>
  <c r="S182" i="4" s="1"/>
  <c r="V182" i="4" s="1"/>
  <c r="I183" i="2" s="1"/>
  <c r="J183" i="2" s="1"/>
  <c r="Q182" i="4" l="1"/>
  <c r="T182" i="4" s="1"/>
  <c r="W182" i="4" s="1"/>
  <c r="K183" i="2" s="1"/>
  <c r="L183" i="2" s="1"/>
  <c r="O183" i="2" s="1"/>
  <c r="P183" i="2" s="1"/>
  <c r="G183" i="2" s="1"/>
  <c r="F183" i="2" s="1"/>
  <c r="N183" i="2" l="1"/>
  <c r="E183" i="2" s="1"/>
  <c r="D183" i="2" l="1"/>
  <c r="W183" i="1" s="1"/>
  <c r="E183" i="3"/>
  <c r="D183" i="3" l="1"/>
  <c r="H183" i="3" s="1"/>
  <c r="I183" i="3" s="1"/>
  <c r="K183" i="3" s="1"/>
  <c r="G183" i="3" l="1"/>
  <c r="L183" i="3" s="1"/>
  <c r="M183" i="3"/>
  <c r="Q183" i="3" s="1"/>
  <c r="P183" i="3" l="1"/>
  <c r="D183" i="5" s="1"/>
  <c r="O183" i="3"/>
  <c r="R183" i="3"/>
  <c r="E183" i="5"/>
  <c r="F183" i="5" l="1"/>
  <c r="H183" i="5"/>
  <c r="C183" i="5"/>
  <c r="G183" i="5"/>
  <c r="M183" i="5" l="1"/>
  <c r="P183" i="5" s="1"/>
  <c r="J183" i="5"/>
  <c r="N183" i="5"/>
  <c r="S183" i="5" s="1"/>
  <c r="K183" i="5"/>
  <c r="T183" i="5" l="1"/>
  <c r="U183" i="5" s="1"/>
  <c r="Q183" i="5"/>
  <c r="R183" i="5" s="1"/>
  <c r="W183" i="5" l="1"/>
  <c r="D183" i="4" s="1"/>
  <c r="X183" i="5"/>
  <c r="Y183" i="5" s="1"/>
  <c r="J183" i="4" s="1"/>
  <c r="E183" i="4" l="1"/>
  <c r="G183" i="4"/>
  <c r="F183" i="4"/>
  <c r="L183" i="4"/>
  <c r="M183" i="4"/>
  <c r="K183" i="4"/>
  <c r="H183" i="4" l="1"/>
  <c r="N183" i="4"/>
  <c r="P183" i="4" l="1"/>
  <c r="S183" i="4" s="1"/>
  <c r="V183" i="4" s="1"/>
  <c r="I184" i="2" s="1"/>
  <c r="J184" i="2" s="1"/>
  <c r="Q183" i="4"/>
  <c r="T183" i="4" s="1"/>
  <c r="W183" i="4" s="1"/>
  <c r="K184" i="2" s="1"/>
  <c r="L184" i="2" s="1"/>
  <c r="O184" i="2" l="1"/>
  <c r="P184" i="2" s="1"/>
  <c r="G184" i="2" s="1"/>
  <c r="F184" i="2" s="1"/>
  <c r="N184" i="2"/>
  <c r="D184" i="2" l="1"/>
  <c r="E184" i="2"/>
  <c r="E184" i="3" s="1"/>
  <c r="W184" i="1" l="1"/>
  <c r="D184" i="3"/>
  <c r="G184" i="3" l="1"/>
  <c r="H184" i="3"/>
  <c r="I184" i="3" s="1"/>
  <c r="K184" i="3" s="1"/>
  <c r="M184" i="3" l="1"/>
  <c r="Q184" i="3" s="1"/>
  <c r="L184" i="3"/>
  <c r="P184" i="3" l="1"/>
  <c r="D184" i="5" s="1"/>
  <c r="O184" i="3"/>
  <c r="E184" i="5"/>
  <c r="R184" i="3"/>
  <c r="F184" i="5" l="1"/>
  <c r="H184" i="5"/>
  <c r="C184" i="5"/>
  <c r="G184" i="5"/>
  <c r="N184" i="5" l="1"/>
  <c r="S184" i="5" s="1"/>
  <c r="K184" i="5"/>
  <c r="J184" i="5"/>
  <c r="M184" i="5"/>
  <c r="P184" i="5" s="1"/>
  <c r="Q184" i="5" l="1"/>
  <c r="R184" i="5" s="1"/>
  <c r="T184" i="5"/>
  <c r="U184" i="5" s="1"/>
  <c r="W184" i="5" l="1"/>
  <c r="D184" i="4" s="1"/>
  <c r="X184" i="5"/>
  <c r="Y184" i="5" s="1"/>
  <c r="J184" i="4" s="1"/>
  <c r="E184" i="4" l="1"/>
  <c r="F184" i="4"/>
  <c r="G184" i="4"/>
  <c r="K184" i="4"/>
  <c r="L184" i="4"/>
  <c r="M184" i="4"/>
  <c r="H184" i="4" l="1"/>
  <c r="N184" i="4"/>
  <c r="P184" i="4" l="1"/>
  <c r="S184" i="4" s="1"/>
  <c r="V184" i="4" s="1"/>
  <c r="I185" i="2" s="1"/>
  <c r="J185" i="2" s="1"/>
  <c r="Q184" i="4"/>
  <c r="T184" i="4" s="1"/>
  <c r="W184" i="4" s="1"/>
  <c r="K185" i="2" s="1"/>
  <c r="L185" i="2" s="1"/>
  <c r="N185" i="2" l="1"/>
  <c r="O185" i="2"/>
  <c r="P185" i="2" s="1"/>
  <c r="G185" i="2" s="1"/>
  <c r="F185" i="2" s="1"/>
  <c r="E185" i="2" l="1"/>
  <c r="E185" i="3" s="1"/>
  <c r="D185" i="2"/>
  <c r="D185" i="3" s="1"/>
  <c r="W185" i="1" l="1"/>
  <c r="G185" i="3"/>
  <c r="H185" i="3"/>
  <c r="I185" i="3" s="1"/>
  <c r="K185" i="3" s="1"/>
  <c r="M185" i="3" l="1"/>
  <c r="Q185" i="3" s="1"/>
  <c r="L185" i="3"/>
  <c r="O185" i="3" l="1"/>
  <c r="P185" i="3"/>
  <c r="D185" i="5" s="1"/>
  <c r="R185" i="3"/>
  <c r="E185" i="5"/>
  <c r="C185" i="5" l="1"/>
  <c r="G185" i="5"/>
  <c r="F185" i="5"/>
  <c r="H185" i="5"/>
  <c r="J185" i="5" l="1"/>
  <c r="M185" i="5"/>
  <c r="P185" i="5" s="1"/>
  <c r="N185" i="5"/>
  <c r="S185" i="5" s="1"/>
  <c r="K185" i="5"/>
  <c r="T185" i="5" l="1"/>
  <c r="U185" i="5" s="1"/>
  <c r="Q185" i="5"/>
  <c r="R185" i="5" s="1"/>
  <c r="W185" i="5" l="1"/>
  <c r="D185" i="4" s="1"/>
  <c r="X185" i="5"/>
  <c r="Y185" i="5" s="1"/>
  <c r="J185" i="4" s="1"/>
  <c r="F185" i="4" l="1"/>
  <c r="G185" i="4"/>
  <c r="E185" i="4"/>
  <c r="K185" i="4"/>
  <c r="L185" i="4"/>
  <c r="M185" i="4"/>
  <c r="H185" i="4" l="1"/>
  <c r="N185" i="4"/>
  <c r="Q185" i="4" l="1"/>
  <c r="T185" i="4" s="1"/>
  <c r="W185" i="4" s="1"/>
  <c r="K186" i="2" s="1"/>
  <c r="L186" i="2" s="1"/>
  <c r="P185" i="4"/>
  <c r="S185" i="4" s="1"/>
  <c r="V185" i="4" s="1"/>
  <c r="I186" i="2" s="1"/>
  <c r="J186" i="2" s="1"/>
  <c r="N186" i="2" l="1"/>
  <c r="O186" i="2"/>
  <c r="P186" i="2" s="1"/>
  <c r="G186" i="2" s="1"/>
  <c r="F186" i="2" s="1"/>
  <c r="D186" i="2" l="1"/>
  <c r="D186" i="3" s="1"/>
  <c r="E186" i="2"/>
  <c r="E186" i="3" s="1"/>
  <c r="W186" i="1" l="1"/>
  <c r="G186" i="3"/>
  <c r="H186" i="3"/>
  <c r="I186" i="3" s="1"/>
  <c r="K186" i="3" s="1"/>
  <c r="L186" i="3" l="1"/>
  <c r="M186" i="3"/>
  <c r="Q186" i="3" s="1"/>
  <c r="R186" i="3" l="1"/>
  <c r="E186" i="5"/>
  <c r="P186" i="3"/>
  <c r="D186" i="5" s="1"/>
  <c r="O186" i="3"/>
  <c r="C186" i="5" l="1"/>
  <c r="G186" i="5"/>
  <c r="F186" i="5"/>
  <c r="H186" i="5"/>
  <c r="N186" i="5" l="1"/>
  <c r="S186" i="5" s="1"/>
  <c r="K186" i="5"/>
  <c r="M186" i="5"/>
  <c r="P186" i="5" s="1"/>
  <c r="J186" i="5"/>
  <c r="Q186" i="5" l="1"/>
  <c r="R186" i="5" s="1"/>
  <c r="T186" i="5"/>
  <c r="U186" i="5" s="1"/>
  <c r="W186" i="5" l="1"/>
  <c r="D186" i="4" s="1"/>
  <c r="X186" i="5"/>
  <c r="Y186" i="5" s="1"/>
  <c r="J186" i="4" s="1"/>
  <c r="F186" i="4" l="1"/>
  <c r="M186" i="4"/>
  <c r="L186" i="4"/>
  <c r="K186" i="4"/>
  <c r="G186" i="4" l="1"/>
  <c r="E186" i="4"/>
  <c r="N186" i="4"/>
  <c r="H186" i="4" l="1"/>
  <c r="Q186" i="4" s="1"/>
  <c r="T186" i="4" s="1"/>
  <c r="W186" i="4" s="1"/>
  <c r="K187" i="2" s="1"/>
  <c r="L187" i="2" s="1"/>
  <c r="P186" i="4" l="1"/>
  <c r="S186" i="4" s="1"/>
  <c r="V186" i="4" s="1"/>
  <c r="I187" i="2" s="1"/>
  <c r="J187" i="2" s="1"/>
  <c r="N187" i="2" l="1"/>
  <c r="O187" i="2"/>
  <c r="P187" i="2" s="1"/>
  <c r="G187" i="2" s="1"/>
  <c r="F187" i="2" s="1"/>
  <c r="E187" i="2" l="1"/>
  <c r="E187" i="3" s="1"/>
  <c r="D187" i="2"/>
  <c r="W187" i="1" s="1"/>
  <c r="D187" i="3" l="1"/>
  <c r="G187" i="3" s="1"/>
  <c r="H187" i="3" l="1"/>
  <c r="I187" i="3" s="1"/>
  <c r="K187" i="3" s="1"/>
  <c r="L187" i="3" s="1"/>
  <c r="O187" i="3" s="1"/>
  <c r="P187" i="3" l="1"/>
  <c r="D187" i="5" s="1"/>
  <c r="C187" i="5" s="1"/>
  <c r="M187" i="3"/>
  <c r="Q187" i="3" s="1"/>
  <c r="R187" i="3" s="1"/>
  <c r="G187" i="5" l="1"/>
  <c r="M187" i="5" s="1"/>
  <c r="P187" i="5" s="1"/>
  <c r="E187" i="5"/>
  <c r="F187" i="5" l="1"/>
  <c r="J187" i="5"/>
  <c r="H187" i="5"/>
  <c r="N187" i="5" s="1"/>
  <c r="Q187" i="5"/>
  <c r="R187" i="5" s="1"/>
  <c r="S187" i="5" l="1"/>
  <c r="T187" i="5" s="1"/>
  <c r="U187" i="5" s="1"/>
  <c r="W187" i="5"/>
  <c r="D187" i="4" s="1"/>
  <c r="K187" i="5"/>
  <c r="X187" i="5" l="1"/>
  <c r="Y187" i="5" s="1"/>
  <c r="J187" i="4" s="1"/>
  <c r="F187" i="4"/>
  <c r="G187" i="4"/>
  <c r="E187" i="4"/>
  <c r="K187" i="4" l="1"/>
  <c r="M187" i="4"/>
  <c r="L187" i="4"/>
  <c r="H187" i="4"/>
  <c r="N187" i="4" l="1"/>
  <c r="P187" i="4" s="1"/>
  <c r="S187" i="4" s="1"/>
  <c r="V187" i="4" s="1"/>
  <c r="I188" i="2" s="1"/>
  <c r="J188" i="2" s="1"/>
  <c r="Q187" i="4" l="1"/>
  <c r="T187" i="4" s="1"/>
  <c r="W187" i="4" s="1"/>
  <c r="K188" i="2" s="1"/>
  <c r="L188" i="2" s="1"/>
  <c r="N188" i="2" s="1"/>
  <c r="O188" i="2" l="1"/>
  <c r="P188" i="2" s="1"/>
  <c r="G188" i="2" s="1"/>
  <c r="F188" i="2" s="1"/>
  <c r="E188" i="2" s="1"/>
  <c r="E188" i="3" s="1"/>
  <c r="D188" i="2" l="1"/>
  <c r="D188" i="3" s="1"/>
  <c r="H188" i="3" s="1"/>
  <c r="I188" i="3" s="1"/>
  <c r="K188" i="3" s="1"/>
  <c r="G188" i="3" l="1"/>
  <c r="L188" i="3" s="1"/>
  <c r="W188" i="1"/>
  <c r="M188" i="3"/>
  <c r="Q188" i="3" s="1"/>
  <c r="P188" i="3" l="1"/>
  <c r="D188" i="5" s="1"/>
  <c r="O188" i="3"/>
  <c r="E188" i="5"/>
  <c r="R188" i="3"/>
  <c r="F188" i="5" l="1"/>
  <c r="H188" i="5"/>
  <c r="C188" i="5"/>
  <c r="G188" i="5"/>
  <c r="N188" i="5" l="1"/>
  <c r="S188" i="5" s="1"/>
  <c r="K188" i="5"/>
  <c r="M188" i="5"/>
  <c r="P188" i="5" s="1"/>
  <c r="J188" i="5"/>
  <c r="Q188" i="5" l="1"/>
  <c r="R188" i="5" s="1"/>
  <c r="T188" i="5"/>
  <c r="U188" i="5" s="1"/>
  <c r="W188" i="5" l="1"/>
  <c r="D188" i="4" s="1"/>
  <c r="X188" i="5"/>
  <c r="Y188" i="5" s="1"/>
  <c r="J188" i="4" s="1"/>
  <c r="E188" i="4" l="1"/>
  <c r="F188" i="4"/>
  <c r="G188" i="4"/>
  <c r="M188" i="4"/>
  <c r="K188" i="4"/>
  <c r="L188" i="4"/>
  <c r="H188" i="4" l="1"/>
  <c r="N188" i="4"/>
  <c r="Q188" i="4" l="1"/>
  <c r="T188" i="4" s="1"/>
  <c r="W188" i="4" s="1"/>
  <c r="K189" i="2" s="1"/>
  <c r="L189" i="2" s="1"/>
  <c r="P188" i="4"/>
  <c r="S188" i="4" s="1"/>
  <c r="V188" i="4" s="1"/>
  <c r="I189" i="2" s="1"/>
  <c r="J189" i="2" s="1"/>
  <c r="O189" i="2" l="1"/>
  <c r="P189" i="2" s="1"/>
  <c r="G189" i="2" s="1"/>
  <c r="F189" i="2" s="1"/>
  <c r="N189" i="2"/>
  <c r="E189" i="2" l="1"/>
  <c r="E189" i="3" s="1"/>
  <c r="D189" i="2"/>
  <c r="D189" i="3" s="1"/>
  <c r="W189" i="1" l="1"/>
  <c r="G189" i="3"/>
  <c r="H189" i="3"/>
  <c r="I189" i="3" s="1"/>
  <c r="K189" i="3" s="1"/>
  <c r="L189" i="3" l="1"/>
  <c r="M189" i="3"/>
  <c r="Q189" i="3" s="1"/>
  <c r="R189" i="3" l="1"/>
  <c r="E189" i="5"/>
  <c r="O189" i="3"/>
  <c r="P189" i="3"/>
  <c r="D189" i="5" s="1"/>
  <c r="F189" i="5" l="1"/>
  <c r="H189" i="5"/>
  <c r="C189" i="5"/>
  <c r="G189" i="5"/>
  <c r="M189" i="5" l="1"/>
  <c r="P189" i="5" s="1"/>
  <c r="J189" i="5"/>
  <c r="N189" i="5"/>
  <c r="S189" i="5" s="1"/>
  <c r="K189" i="5"/>
  <c r="T189" i="5" l="1"/>
  <c r="U189" i="5" s="1"/>
  <c r="Q189" i="5"/>
  <c r="R189" i="5" s="1"/>
  <c r="W189" i="5" l="1"/>
  <c r="D189" i="4" s="1"/>
  <c r="X189" i="5"/>
  <c r="Y189" i="5" s="1"/>
  <c r="J189" i="4" s="1"/>
  <c r="E189" i="4" l="1"/>
  <c r="F189" i="4"/>
  <c r="G189" i="4"/>
  <c r="L189" i="4" l="1"/>
  <c r="M189" i="4"/>
  <c r="K189" i="4"/>
  <c r="H189" i="4"/>
  <c r="N189" i="4" l="1"/>
  <c r="Q189" i="4" s="1"/>
  <c r="T189" i="4" s="1"/>
  <c r="W189" i="4" s="1"/>
  <c r="K190" i="2" s="1"/>
  <c r="L190" i="2" s="1"/>
  <c r="P189" i="4" l="1"/>
  <c r="S189" i="4" s="1"/>
  <c r="V189" i="4" s="1"/>
  <c r="I190" i="2" s="1"/>
  <c r="J190" i="2" s="1"/>
  <c r="O190" i="2" s="1"/>
  <c r="P190" i="2" s="1"/>
  <c r="G190" i="2" s="1"/>
  <c r="F190" i="2" s="1"/>
  <c r="N190" i="2" l="1"/>
  <c r="D190" i="2" s="1"/>
  <c r="E190" i="2" l="1"/>
  <c r="E190" i="3" s="1"/>
  <c r="D190" i="3"/>
  <c r="W190" i="1"/>
  <c r="H190" i="3" l="1"/>
  <c r="I190" i="3" s="1"/>
  <c r="K190" i="3" s="1"/>
  <c r="G190" i="3"/>
  <c r="L190" i="3" l="1"/>
  <c r="O190" i="3" s="1"/>
  <c r="M190" i="3"/>
  <c r="Q190" i="3" s="1"/>
  <c r="R190" i="3" s="1"/>
  <c r="P190" i="3" l="1"/>
  <c r="D190" i="5" s="1"/>
  <c r="G190" i="5" s="1"/>
  <c r="E190" i="5"/>
  <c r="F190" i="5" s="1"/>
  <c r="C190" i="5" l="1"/>
  <c r="H190" i="5"/>
  <c r="K190" i="5" s="1"/>
  <c r="M190" i="5"/>
  <c r="J190" i="5"/>
  <c r="P190" i="5" l="1"/>
  <c r="Q190" i="5" s="1"/>
  <c r="N190" i="5"/>
  <c r="S190" i="5" s="1"/>
  <c r="T190" i="5" s="1"/>
  <c r="U190" i="5" s="1"/>
  <c r="R190" i="5" l="1"/>
  <c r="W190" i="5" s="1"/>
  <c r="D190" i="4" s="1"/>
  <c r="X190" i="5"/>
  <c r="Y190" i="5" s="1"/>
  <c r="J190" i="4" s="1"/>
  <c r="E190" i="4" l="1"/>
  <c r="F190" i="4" l="1"/>
  <c r="G190" i="4"/>
  <c r="K190" i="4"/>
  <c r="M190" i="4"/>
  <c r="L190" i="4"/>
  <c r="H190" i="4" l="1"/>
  <c r="N190" i="4"/>
  <c r="P190" i="4" l="1"/>
  <c r="S190" i="4" s="1"/>
  <c r="V190" i="4" s="1"/>
  <c r="I191" i="2" s="1"/>
  <c r="J191" i="2" s="1"/>
  <c r="Q190" i="4"/>
  <c r="T190" i="4" s="1"/>
  <c r="W190" i="4" s="1"/>
  <c r="K191" i="2" s="1"/>
  <c r="L191" i="2" s="1"/>
  <c r="N191" i="2" l="1"/>
  <c r="O191" i="2"/>
  <c r="P191" i="2" s="1"/>
  <c r="G191" i="2" s="1"/>
  <c r="F191" i="2" s="1"/>
  <c r="D191" i="2" l="1"/>
  <c r="D191" i="3" s="1"/>
  <c r="E191" i="2"/>
  <c r="W191" i="1" l="1"/>
  <c r="E191" i="3"/>
  <c r="G191" i="3" s="1"/>
  <c r="H191" i="3" l="1"/>
  <c r="I191" i="3" s="1"/>
  <c r="K191" i="3" s="1"/>
  <c r="M191" i="3" s="1"/>
  <c r="Q191" i="3" s="1"/>
  <c r="L191" i="3" l="1"/>
  <c r="P191" i="3" s="1"/>
  <c r="D191" i="5" s="1"/>
  <c r="R191" i="3"/>
  <c r="E191" i="5"/>
  <c r="O191" i="3" l="1"/>
  <c r="F191" i="5"/>
  <c r="H191" i="5"/>
  <c r="C191" i="5"/>
  <c r="G191" i="5"/>
  <c r="N191" i="5" l="1"/>
  <c r="S191" i="5" s="1"/>
  <c r="K191" i="5"/>
  <c r="M191" i="5"/>
  <c r="P191" i="5" s="1"/>
  <c r="J191" i="5"/>
  <c r="Q191" i="5" l="1"/>
  <c r="R191" i="5" s="1"/>
  <c r="T191" i="5"/>
  <c r="U191" i="5" s="1"/>
  <c r="W191" i="5" l="1"/>
  <c r="D191" i="4" s="1"/>
  <c r="X191" i="5"/>
  <c r="Y191" i="5" s="1"/>
  <c r="J191" i="4" s="1"/>
  <c r="F191" i="4" l="1"/>
  <c r="E191" i="4"/>
  <c r="G191" i="4"/>
  <c r="L191" i="4"/>
  <c r="M191" i="4"/>
  <c r="K191" i="4"/>
  <c r="H191" i="4" l="1"/>
  <c r="N191" i="4"/>
  <c r="Q191" i="4" l="1"/>
  <c r="T191" i="4" s="1"/>
  <c r="W191" i="4" s="1"/>
  <c r="K192" i="2" s="1"/>
  <c r="L192" i="2" s="1"/>
  <c r="P191" i="4"/>
  <c r="S191" i="4" s="1"/>
  <c r="V191" i="4" s="1"/>
  <c r="I192" i="2" s="1"/>
  <c r="J192" i="2" s="1"/>
  <c r="N192" i="2" l="1"/>
  <c r="O192" i="2"/>
  <c r="P192" i="2" s="1"/>
  <c r="G192" i="2" s="1"/>
  <c r="F192" i="2" s="1"/>
  <c r="D192" i="2" l="1"/>
  <c r="D192" i="3" s="1"/>
  <c r="E192" i="2"/>
  <c r="E192" i="3" s="1"/>
  <c r="W192" i="1" l="1"/>
  <c r="G192" i="3"/>
  <c r="H192" i="3"/>
  <c r="I192" i="3" s="1"/>
  <c r="K192" i="3" s="1"/>
  <c r="M192" i="3" l="1"/>
  <c r="Q192" i="3" s="1"/>
  <c r="L192" i="3"/>
  <c r="O192" i="3" l="1"/>
  <c r="P192" i="3"/>
  <c r="D192" i="5" s="1"/>
  <c r="R192" i="3"/>
  <c r="E192" i="5"/>
  <c r="C192" i="5" l="1"/>
  <c r="G192" i="5"/>
  <c r="F192" i="5"/>
  <c r="H192" i="5"/>
  <c r="N192" i="5" l="1"/>
  <c r="S192" i="5" s="1"/>
  <c r="K192" i="5"/>
  <c r="M192" i="5"/>
  <c r="P192" i="5" s="1"/>
  <c r="Q192" i="5" s="1"/>
  <c r="R192" i="5" s="1"/>
  <c r="J192" i="5"/>
  <c r="W192" i="5" l="1"/>
  <c r="D192" i="4" s="1"/>
  <c r="T192" i="5"/>
  <c r="U192" i="5" s="1"/>
  <c r="X192" i="5" l="1"/>
  <c r="Y192" i="5" s="1"/>
  <c r="J192" i="4" s="1"/>
  <c r="G192" i="4"/>
  <c r="E192" i="4"/>
  <c r="F192" i="4"/>
  <c r="H192" i="4" l="1"/>
  <c r="K192" i="4" l="1"/>
  <c r="L192" i="4"/>
  <c r="M192" i="4"/>
  <c r="N192" i="4" l="1"/>
  <c r="P192" i="4" l="1"/>
  <c r="S192" i="4" s="1"/>
  <c r="V192" i="4" s="1"/>
  <c r="I193" i="2" s="1"/>
  <c r="J193" i="2" s="1"/>
  <c r="Q192" i="4"/>
  <c r="T192" i="4" s="1"/>
  <c r="W192" i="4" s="1"/>
  <c r="K193" i="2" s="1"/>
  <c r="L193" i="2" s="1"/>
  <c r="O193" i="2" l="1"/>
  <c r="P193" i="2" s="1"/>
  <c r="G193" i="2" s="1"/>
  <c r="F193" i="2" s="1"/>
  <c r="N193" i="2"/>
  <c r="E193" i="2" l="1"/>
  <c r="E193" i="3" s="1"/>
  <c r="D193" i="2"/>
  <c r="D193" i="3" s="1"/>
  <c r="H193" i="3" l="1"/>
  <c r="I193" i="3" s="1"/>
  <c r="K193" i="3" s="1"/>
  <c r="G193" i="3"/>
  <c r="W193" i="1"/>
  <c r="L193" i="3" l="1"/>
  <c r="O193" i="3" s="1"/>
  <c r="M193" i="3"/>
  <c r="Q193" i="3" s="1"/>
  <c r="R193" i="3" s="1"/>
  <c r="P193" i="3" l="1"/>
  <c r="D193" i="5" s="1"/>
  <c r="G193" i="5" s="1"/>
  <c r="E193" i="5"/>
  <c r="H193" i="5" l="1"/>
  <c r="N193" i="5" s="1"/>
  <c r="F193" i="5"/>
  <c r="C193" i="5"/>
  <c r="M193" i="5"/>
  <c r="J193" i="5"/>
  <c r="K193" i="5" l="1"/>
  <c r="S193" i="5"/>
  <c r="T193" i="5" s="1"/>
  <c r="P193" i="5"/>
  <c r="Q193" i="5" s="1"/>
  <c r="R193" i="5" s="1"/>
  <c r="W193" i="5" l="1"/>
  <c r="D193" i="4" s="1"/>
  <c r="U193" i="5"/>
  <c r="X193" i="5" s="1"/>
  <c r="Y193" i="5" s="1"/>
  <c r="J193" i="4" s="1"/>
  <c r="F193" i="4" l="1"/>
  <c r="E193" i="4"/>
  <c r="G193" i="4"/>
  <c r="H193" i="4" l="1"/>
  <c r="M193" i="4"/>
  <c r="L193" i="4"/>
  <c r="K193" i="4"/>
  <c r="N193" i="4" l="1"/>
  <c r="P193" i="4" l="1"/>
  <c r="S193" i="4" s="1"/>
  <c r="V193" i="4" s="1"/>
  <c r="I194" i="2" s="1"/>
  <c r="J194" i="2" s="1"/>
  <c r="Q193" i="4"/>
  <c r="T193" i="4" s="1"/>
  <c r="W193" i="4" s="1"/>
  <c r="K194" i="2" s="1"/>
  <c r="L194" i="2" s="1"/>
  <c r="N194" i="2" l="1"/>
  <c r="O194" i="2"/>
  <c r="P194" i="2" s="1"/>
  <c r="G194" i="2" s="1"/>
  <c r="F194" i="2" s="1"/>
  <c r="D194" i="2" l="1"/>
  <c r="D194" i="3" s="1"/>
  <c r="E194" i="2"/>
  <c r="W194" i="1" l="1"/>
  <c r="E194" i="3"/>
  <c r="G194" i="3" s="1"/>
  <c r="H194" i="3" l="1"/>
  <c r="I194" i="3" s="1"/>
  <c r="K194" i="3" s="1"/>
  <c r="M194" i="3" s="1"/>
  <c r="Q194" i="3" s="1"/>
  <c r="L194" i="3" l="1"/>
  <c r="P194" i="3" s="1"/>
  <c r="D194" i="5" s="1"/>
  <c r="R194" i="3"/>
  <c r="E194" i="5"/>
  <c r="O194" i="3" l="1"/>
  <c r="F194" i="5"/>
  <c r="H194" i="5"/>
  <c r="C194" i="5"/>
  <c r="G194" i="5"/>
  <c r="M194" i="5" l="1"/>
  <c r="P194" i="5" s="1"/>
  <c r="J194" i="5"/>
  <c r="N194" i="5"/>
  <c r="S194" i="5" s="1"/>
  <c r="K194" i="5"/>
  <c r="T194" i="5" l="1"/>
  <c r="U194" i="5" s="1"/>
  <c r="Q194" i="5"/>
  <c r="R194" i="5" s="1"/>
  <c r="W194" i="5" l="1"/>
  <c r="D194" i="4" s="1"/>
  <c r="X194" i="5"/>
  <c r="Y194" i="5" s="1"/>
  <c r="J194" i="4" s="1"/>
  <c r="G194" i="4" l="1"/>
  <c r="E194" i="4"/>
  <c r="F194" i="4"/>
  <c r="L194" i="4"/>
  <c r="M194" i="4"/>
  <c r="K194" i="4"/>
  <c r="N194" i="4" l="1"/>
  <c r="H194" i="4"/>
  <c r="Q194" i="4" l="1"/>
  <c r="T194" i="4" s="1"/>
  <c r="W194" i="4" s="1"/>
  <c r="K195" i="2" s="1"/>
  <c r="L195" i="2" s="1"/>
  <c r="P194" i="4"/>
  <c r="S194" i="4" s="1"/>
  <c r="V194" i="4" s="1"/>
  <c r="I195" i="2" s="1"/>
  <c r="J195" i="2" s="1"/>
  <c r="O195" i="2" l="1"/>
  <c r="P195" i="2" s="1"/>
  <c r="G195" i="2" s="1"/>
  <c r="F195" i="2" s="1"/>
  <c r="N195" i="2"/>
  <c r="E195" i="2" l="1"/>
  <c r="E195" i="3" s="1"/>
  <c r="D195" i="2"/>
  <c r="W195" i="1" l="1"/>
  <c r="D195" i="3"/>
  <c r="H195" i="3" s="1"/>
  <c r="I195" i="3" s="1"/>
  <c r="K195" i="3" s="1"/>
  <c r="G195" i="3" l="1"/>
  <c r="L195" i="3" s="1"/>
  <c r="M195" i="3"/>
  <c r="Q195" i="3" s="1"/>
  <c r="R195" i="3" l="1"/>
  <c r="E195" i="5"/>
  <c r="O195" i="3"/>
  <c r="P195" i="3"/>
  <c r="D195" i="5" s="1"/>
  <c r="C195" i="5" l="1"/>
  <c r="G195" i="5"/>
  <c r="F195" i="5"/>
  <c r="H195" i="5"/>
  <c r="N195" i="5" l="1"/>
  <c r="S195" i="5" s="1"/>
  <c r="K195" i="5"/>
  <c r="M195" i="5"/>
  <c r="P195" i="5" s="1"/>
  <c r="J195" i="5"/>
  <c r="T195" i="5" l="1"/>
  <c r="U195" i="5" s="1"/>
  <c r="Q195" i="5"/>
  <c r="R195" i="5" s="1"/>
  <c r="W195" i="5" l="1"/>
  <c r="D195" i="4" s="1"/>
  <c r="X195" i="5"/>
  <c r="Y195" i="5" s="1"/>
  <c r="J195" i="4" s="1"/>
  <c r="E195" i="4" l="1"/>
  <c r="F195" i="4"/>
  <c r="G195" i="4"/>
  <c r="H195" i="4" l="1"/>
  <c r="K195" i="4"/>
  <c r="L195" i="4"/>
  <c r="M195" i="4"/>
  <c r="N195" i="4" l="1"/>
  <c r="P195" i="4" l="1"/>
  <c r="S195" i="4" s="1"/>
  <c r="V195" i="4" s="1"/>
  <c r="I196" i="2" s="1"/>
  <c r="J196" i="2" s="1"/>
  <c r="Q195" i="4"/>
  <c r="T195" i="4" s="1"/>
  <c r="W195" i="4" s="1"/>
  <c r="K196" i="2" s="1"/>
  <c r="L196" i="2" s="1"/>
  <c r="N196" i="2" l="1"/>
  <c r="O196" i="2"/>
  <c r="P196" i="2" s="1"/>
  <c r="G196" i="2" s="1"/>
  <c r="F196" i="2" s="1"/>
  <c r="E196" i="2" l="1"/>
  <c r="E196" i="3" s="1"/>
  <c r="D196" i="2"/>
  <c r="W196" i="1" l="1"/>
  <c r="D196" i="3"/>
  <c r="G196" i="3" l="1"/>
  <c r="H196" i="3"/>
  <c r="I196" i="3" s="1"/>
  <c r="K196" i="3" s="1"/>
  <c r="L196" i="3" l="1"/>
  <c r="M196" i="3"/>
  <c r="Q196" i="3" s="1"/>
  <c r="E196" i="5" l="1"/>
  <c r="R196" i="3"/>
  <c r="P196" i="3"/>
  <c r="D196" i="5" s="1"/>
  <c r="O196" i="3"/>
  <c r="C196" i="5" l="1"/>
  <c r="G196" i="5"/>
  <c r="F196" i="5"/>
  <c r="H196" i="5"/>
  <c r="N196" i="5" l="1"/>
  <c r="S196" i="5" s="1"/>
  <c r="K196" i="5"/>
  <c r="M196" i="5"/>
  <c r="P196" i="5" s="1"/>
  <c r="J196" i="5"/>
  <c r="Q196" i="5" l="1"/>
  <c r="R196" i="5" s="1"/>
  <c r="T196" i="5"/>
  <c r="U196" i="5" s="1"/>
  <c r="W196" i="5" l="1"/>
  <c r="D196" i="4" s="1"/>
  <c r="X196" i="5"/>
  <c r="Y196" i="5" s="1"/>
  <c r="J196" i="4" s="1"/>
  <c r="G196" i="4" l="1"/>
  <c r="F196" i="4"/>
  <c r="E196" i="4"/>
  <c r="L196" i="4"/>
  <c r="M196" i="4"/>
  <c r="K196" i="4"/>
  <c r="N196" i="4" l="1"/>
  <c r="H196" i="4"/>
  <c r="Q196" i="4" l="1"/>
  <c r="T196" i="4" s="1"/>
  <c r="W196" i="4" s="1"/>
  <c r="K197" i="2" s="1"/>
  <c r="L197" i="2" s="1"/>
  <c r="P196" i="4"/>
  <c r="S196" i="4" s="1"/>
  <c r="V196" i="4" s="1"/>
  <c r="I197" i="2" s="1"/>
  <c r="J197" i="2" s="1"/>
  <c r="O197" i="2" l="1"/>
  <c r="P197" i="2" s="1"/>
  <c r="G197" i="2" s="1"/>
  <c r="F197" i="2" s="1"/>
  <c r="N197" i="2"/>
  <c r="E197" i="2" l="1"/>
  <c r="E197" i="3" s="1"/>
  <c r="D197" i="2"/>
  <c r="W197" i="1" l="1"/>
  <c r="D197" i="3"/>
  <c r="H197" i="3" s="1"/>
  <c r="I197" i="3" s="1"/>
  <c r="K197" i="3" s="1"/>
  <c r="G197" i="3" l="1"/>
  <c r="L197" i="3" s="1"/>
  <c r="M197" i="3"/>
  <c r="Q197" i="3" s="1"/>
  <c r="O197" i="3" l="1"/>
  <c r="P197" i="3"/>
  <c r="D197" i="5" s="1"/>
  <c r="R197" i="3"/>
  <c r="E197" i="5"/>
  <c r="F197" i="5" l="1"/>
  <c r="H197" i="5"/>
  <c r="C197" i="5"/>
  <c r="G197" i="5"/>
  <c r="M197" i="5" l="1"/>
  <c r="P197" i="5" s="1"/>
  <c r="Q197" i="5" s="1"/>
  <c r="R197" i="5" s="1"/>
  <c r="J197" i="5"/>
  <c r="N197" i="5"/>
  <c r="S197" i="5" s="1"/>
  <c r="K197" i="5"/>
  <c r="W197" i="5" l="1"/>
  <c r="D197" i="4" s="1"/>
  <c r="T197" i="5"/>
  <c r="U197" i="5" s="1"/>
  <c r="X197" i="5" l="1"/>
  <c r="Y197" i="5" s="1"/>
  <c r="J197" i="4" s="1"/>
  <c r="G197" i="4"/>
  <c r="F197" i="4"/>
  <c r="E197" i="4"/>
  <c r="H197" i="4" l="1"/>
  <c r="L197" i="4"/>
  <c r="M197" i="4"/>
  <c r="K197" i="4"/>
  <c r="N197" i="4" l="1"/>
  <c r="P197" i="4" l="1"/>
  <c r="S197" i="4" s="1"/>
  <c r="V197" i="4" s="1"/>
  <c r="I198" i="2" s="1"/>
  <c r="J198" i="2" s="1"/>
  <c r="Q197" i="4"/>
  <c r="T197" i="4" s="1"/>
  <c r="W197" i="4" s="1"/>
  <c r="K198" i="2" s="1"/>
  <c r="L198" i="2" s="1"/>
  <c r="O198" i="2" l="1"/>
  <c r="P198" i="2" s="1"/>
  <c r="G198" i="2" s="1"/>
  <c r="F198" i="2" s="1"/>
  <c r="N198" i="2"/>
  <c r="E198" i="2" l="1"/>
  <c r="E198" i="3" s="1"/>
  <c r="D198" i="2"/>
  <c r="D198" i="3" l="1"/>
  <c r="H198" i="3" s="1"/>
  <c r="I198" i="3" s="1"/>
  <c r="K198" i="3" s="1"/>
  <c r="W198" i="1"/>
  <c r="G198" i="3" l="1"/>
  <c r="L198" i="3" s="1"/>
  <c r="M198" i="3"/>
  <c r="Q198" i="3" s="1"/>
  <c r="R198" i="3" l="1"/>
  <c r="E198" i="5"/>
  <c r="O198" i="3"/>
  <c r="P198" i="3"/>
  <c r="D198" i="5" s="1"/>
  <c r="C198" i="5" l="1"/>
  <c r="G198" i="5"/>
  <c r="F198" i="5"/>
  <c r="H198" i="5"/>
  <c r="M198" i="5" l="1"/>
  <c r="P198" i="5" s="1"/>
  <c r="J198" i="5"/>
  <c r="N198" i="5"/>
  <c r="S198" i="5" s="1"/>
  <c r="K198" i="5"/>
  <c r="T198" i="5" l="1"/>
  <c r="U198" i="5" s="1"/>
  <c r="Q198" i="5"/>
  <c r="R198" i="5" s="1"/>
  <c r="W198" i="5" l="1"/>
  <c r="D198" i="4" s="1"/>
  <c r="X198" i="5"/>
  <c r="Y198" i="5" s="1"/>
  <c r="J198" i="4" s="1"/>
  <c r="G198" i="4" l="1"/>
  <c r="E198" i="4"/>
  <c r="F198" i="4"/>
  <c r="M198" i="4"/>
  <c r="L198" i="4"/>
  <c r="K198" i="4"/>
  <c r="H198" i="4" l="1"/>
  <c r="N198" i="4"/>
  <c r="Q198" i="4" l="1"/>
  <c r="T198" i="4" s="1"/>
  <c r="W198" i="4" s="1"/>
  <c r="K199" i="2" s="1"/>
  <c r="L199" i="2" s="1"/>
  <c r="P198" i="4"/>
  <c r="S198" i="4" s="1"/>
  <c r="V198" i="4" s="1"/>
  <c r="I199" i="2" s="1"/>
  <c r="J199" i="2" s="1"/>
  <c r="O199" i="2" l="1"/>
  <c r="P199" i="2" s="1"/>
  <c r="G199" i="2" s="1"/>
  <c r="F199" i="2" s="1"/>
  <c r="N199" i="2"/>
  <c r="D199" i="2" l="1"/>
  <c r="E199" i="2"/>
  <c r="E199" i="3" l="1"/>
  <c r="W199" i="1"/>
  <c r="D199" i="3"/>
  <c r="G199" i="3" l="1"/>
  <c r="H199" i="3"/>
  <c r="I199" i="3" s="1"/>
  <c r="K199" i="3" s="1"/>
  <c r="L199" i="3" l="1"/>
  <c r="M199" i="3"/>
  <c r="Q199" i="3" s="1"/>
  <c r="E199" i="5" l="1"/>
  <c r="R199" i="3"/>
  <c r="O199" i="3"/>
  <c r="P199" i="3"/>
  <c r="D199" i="5" s="1"/>
  <c r="C199" i="5" l="1"/>
  <c r="G199" i="5"/>
  <c r="F199" i="5"/>
  <c r="H199" i="5"/>
  <c r="N199" i="5" l="1"/>
  <c r="S199" i="5" s="1"/>
  <c r="K199" i="5"/>
  <c r="M199" i="5"/>
  <c r="P199" i="5" s="1"/>
  <c r="J199" i="5"/>
  <c r="Q199" i="5" l="1"/>
  <c r="T199" i="5"/>
  <c r="R199" i="5" l="1"/>
  <c r="U199" i="5"/>
  <c r="X199" i="5" s="1"/>
  <c r="Y199" i="5" s="1"/>
  <c r="J199" i="4" s="1"/>
  <c r="W199" i="5" l="1"/>
  <c r="D199" i="4" s="1"/>
  <c r="E199" i="4" l="1"/>
  <c r="G199" i="4"/>
  <c r="F199" i="4"/>
  <c r="M199" i="4"/>
  <c r="L199" i="4"/>
  <c r="K199" i="4"/>
  <c r="H199" i="4" l="1"/>
  <c r="N199" i="4"/>
  <c r="P199" i="4" l="1"/>
  <c r="S199" i="4" s="1"/>
  <c r="V199" i="4" s="1"/>
  <c r="I200" i="2" s="1"/>
  <c r="J200" i="2" s="1"/>
  <c r="Q199" i="4"/>
  <c r="T199" i="4" s="1"/>
  <c r="W199" i="4" s="1"/>
  <c r="K200" i="2" s="1"/>
  <c r="L200" i="2" s="1"/>
  <c r="N200" i="2" l="1"/>
  <c r="O200" i="2"/>
  <c r="P200" i="2" s="1"/>
  <c r="G200" i="2" s="1"/>
  <c r="F200" i="2" s="1"/>
  <c r="D200" i="2" l="1"/>
  <c r="W200" i="1" s="1"/>
  <c r="E200" i="2"/>
  <c r="E200" i="3" s="1"/>
  <c r="D200" i="3" l="1"/>
  <c r="G200" i="3" s="1"/>
  <c r="H200" i="3" l="1"/>
  <c r="I200" i="3" s="1"/>
  <c r="K200" i="3" s="1"/>
  <c r="M200" i="3" s="1"/>
  <c r="Q200" i="3" s="1"/>
  <c r="L200" i="3" l="1"/>
  <c r="O200" i="3" s="1"/>
  <c r="R200" i="3"/>
  <c r="E200" i="5"/>
  <c r="P200" i="3" l="1"/>
  <c r="D200" i="5" s="1"/>
  <c r="G200" i="5" s="1"/>
  <c r="F200" i="5"/>
  <c r="H200" i="5"/>
  <c r="C200" i="5" l="1"/>
  <c r="M200" i="5"/>
  <c r="J200" i="5"/>
  <c r="N200" i="5"/>
  <c r="S200" i="5" s="1"/>
  <c r="K200" i="5"/>
  <c r="P200" i="5" l="1"/>
  <c r="Q200" i="5" s="1"/>
  <c r="R200" i="5" s="1"/>
  <c r="T200" i="5"/>
  <c r="U200" i="5" s="1"/>
  <c r="W200" i="5" l="1"/>
  <c r="D200" i="4" s="1"/>
  <c r="X200" i="5"/>
  <c r="Y200" i="5" s="1"/>
  <c r="J200" i="4" s="1"/>
  <c r="F200" i="4" l="1"/>
  <c r="G200" i="4"/>
  <c r="E200" i="4"/>
  <c r="L200" i="4"/>
  <c r="K200" i="4"/>
  <c r="M200" i="4"/>
  <c r="N200" i="4" l="1"/>
  <c r="H200" i="4"/>
  <c r="Q200" i="4" l="1"/>
  <c r="T200" i="4" s="1"/>
  <c r="W200" i="4" s="1"/>
  <c r="K201" i="2" s="1"/>
  <c r="L201" i="2" s="1"/>
  <c r="P200" i="4"/>
  <c r="S200" i="4" s="1"/>
  <c r="V200" i="4" s="1"/>
  <c r="I201" i="2" s="1"/>
  <c r="J201" i="2" s="1"/>
  <c r="O201" i="2" l="1"/>
  <c r="P201" i="2" s="1"/>
  <c r="G201" i="2" s="1"/>
  <c r="F201" i="2" s="1"/>
  <c r="N201" i="2"/>
  <c r="E201" i="2" l="1"/>
  <c r="E201" i="3" s="1"/>
  <c r="D201" i="2"/>
  <c r="W201" i="1" l="1"/>
  <c r="D201" i="3"/>
  <c r="H201" i="3" s="1"/>
  <c r="I201" i="3" s="1"/>
  <c r="K201" i="3" s="1"/>
  <c r="G201" i="3" l="1"/>
  <c r="L201" i="3" s="1"/>
  <c r="M201" i="3"/>
  <c r="Q201" i="3" s="1"/>
  <c r="O201" i="3" l="1"/>
  <c r="P201" i="3"/>
  <c r="D201" i="5" s="1"/>
  <c r="R201" i="3"/>
  <c r="E201" i="5"/>
  <c r="F201" i="5" l="1"/>
  <c r="H201" i="5"/>
  <c r="C201" i="5"/>
  <c r="G201" i="5"/>
  <c r="M201" i="5" l="1"/>
  <c r="P201" i="5" s="1"/>
  <c r="Q201" i="5" s="1"/>
  <c r="R201" i="5" s="1"/>
  <c r="J201" i="5"/>
  <c r="N201" i="5"/>
  <c r="S201" i="5" s="1"/>
  <c r="K201" i="5"/>
  <c r="W201" i="5" l="1"/>
  <c r="D201" i="4" s="1"/>
  <c r="T201" i="5"/>
  <c r="U201" i="5" s="1"/>
  <c r="X201" i="5" l="1"/>
  <c r="Y201" i="5" s="1"/>
  <c r="J201" i="4" s="1"/>
  <c r="E201" i="4"/>
  <c r="F201" i="4"/>
  <c r="G201" i="4"/>
  <c r="H201" i="4" l="1"/>
  <c r="M201" i="4" l="1"/>
  <c r="L201" i="4"/>
  <c r="K201" i="4"/>
  <c r="N201" i="4" l="1"/>
  <c r="P201" i="4" l="1"/>
  <c r="S201" i="4" s="1"/>
  <c r="V201" i="4" s="1"/>
  <c r="I202" i="2" s="1"/>
  <c r="J202" i="2" s="1"/>
  <c r="Q201" i="4"/>
  <c r="T201" i="4" s="1"/>
  <c r="W201" i="4" s="1"/>
  <c r="K202" i="2" s="1"/>
  <c r="L202" i="2" s="1"/>
  <c r="O202" i="2" l="1"/>
  <c r="P202" i="2" s="1"/>
  <c r="G202" i="2" s="1"/>
  <c r="F202" i="2" s="1"/>
  <c r="N202" i="2"/>
  <c r="D202" i="2" l="1"/>
  <c r="E202" i="2"/>
  <c r="E202" i="3" l="1"/>
  <c r="W202" i="1"/>
  <c r="D202" i="3"/>
  <c r="G202" i="3" l="1"/>
  <c r="H202" i="3"/>
  <c r="I202" i="3" s="1"/>
  <c r="K202" i="3" s="1"/>
  <c r="M202" i="3" l="1"/>
  <c r="Q202" i="3" s="1"/>
  <c r="L202" i="3"/>
  <c r="P202" i="3" l="1"/>
  <c r="D202" i="5" s="1"/>
  <c r="O202" i="3"/>
  <c r="R202" i="3"/>
  <c r="E202" i="5"/>
  <c r="C202" i="5" l="1"/>
  <c r="G202" i="5"/>
  <c r="F202" i="5"/>
  <c r="H202" i="5"/>
  <c r="M202" i="5" l="1"/>
  <c r="P202" i="5" s="1"/>
  <c r="J202" i="5"/>
  <c r="N202" i="5"/>
  <c r="S202" i="5" s="1"/>
  <c r="K202" i="5"/>
  <c r="T202" i="5" l="1"/>
  <c r="U202" i="5" s="1"/>
  <c r="Q202" i="5"/>
  <c r="R202" i="5" s="1"/>
  <c r="W202" i="5" l="1"/>
  <c r="D202" i="4" s="1"/>
  <c r="X202" i="5"/>
  <c r="Y202" i="5" s="1"/>
  <c r="J202" i="4" s="1"/>
  <c r="M202" i="4" l="1"/>
  <c r="L202" i="4"/>
  <c r="K202" i="4"/>
  <c r="F202" i="4"/>
  <c r="G202" i="4"/>
  <c r="E202" i="4"/>
  <c r="H202" i="4" l="1"/>
  <c r="N202" i="4"/>
  <c r="P202" i="4" l="1"/>
  <c r="S202" i="4" s="1"/>
  <c r="V202" i="4" s="1"/>
  <c r="I203" i="2" s="1"/>
  <c r="J203" i="2" s="1"/>
  <c r="Q202" i="4"/>
  <c r="T202" i="4" s="1"/>
  <c r="W202" i="4" s="1"/>
  <c r="K203" i="2" s="1"/>
  <c r="L203" i="2" s="1"/>
  <c r="O203" i="2" l="1"/>
  <c r="P203" i="2" s="1"/>
  <c r="G203" i="2" s="1"/>
  <c r="F203" i="2" s="1"/>
  <c r="N203" i="2"/>
  <c r="D203" i="2" l="1"/>
  <c r="E203" i="2"/>
  <c r="E203" i="3" l="1"/>
  <c r="W203" i="1"/>
  <c r="D203" i="3"/>
  <c r="G203" i="3" l="1"/>
  <c r="H203" i="3"/>
  <c r="I203" i="3" s="1"/>
  <c r="K203" i="3" s="1"/>
  <c r="L203" i="3" l="1"/>
  <c r="M203" i="3"/>
  <c r="Q203" i="3" s="1"/>
  <c r="R203" i="3" l="1"/>
  <c r="E203" i="5"/>
  <c r="P203" i="3"/>
  <c r="D203" i="5" s="1"/>
  <c r="O203" i="3"/>
  <c r="F203" i="5" l="1"/>
  <c r="H203" i="5"/>
  <c r="C203" i="5"/>
  <c r="G203" i="5"/>
  <c r="N203" i="5" l="1"/>
  <c r="S203" i="5" s="1"/>
  <c r="K203" i="5"/>
  <c r="M203" i="5"/>
  <c r="P203" i="5" s="1"/>
  <c r="J203" i="5"/>
  <c r="Q203" i="5" l="1"/>
  <c r="R203" i="5" s="1"/>
  <c r="T203" i="5"/>
  <c r="U203" i="5" s="1"/>
  <c r="W203" i="5" l="1"/>
  <c r="D203" i="4" s="1"/>
  <c r="X203" i="5"/>
  <c r="Y203" i="5" s="1"/>
  <c r="J203" i="4" s="1"/>
  <c r="G203" i="4" l="1"/>
  <c r="E203" i="4"/>
  <c r="F203" i="4"/>
  <c r="L203" i="4"/>
  <c r="K203" i="4"/>
  <c r="M203" i="4"/>
  <c r="H203" i="4" l="1"/>
  <c r="N203" i="4"/>
  <c r="Q203" i="4" l="1"/>
  <c r="T203" i="4" s="1"/>
  <c r="W203" i="4" s="1"/>
  <c r="K204" i="2" s="1"/>
  <c r="L204" i="2" s="1"/>
  <c r="P203" i="4"/>
  <c r="S203" i="4" s="1"/>
  <c r="V203" i="4" s="1"/>
  <c r="I204" i="2" s="1"/>
  <c r="J204" i="2" s="1"/>
  <c r="O204" i="2" l="1"/>
  <c r="P204" i="2" s="1"/>
  <c r="G204" i="2" s="1"/>
  <c r="F204" i="2" s="1"/>
  <c r="N204" i="2"/>
  <c r="E204" i="2" l="1"/>
  <c r="E204" i="3" s="1"/>
  <c r="D204" i="2"/>
  <c r="W204" i="1" s="1"/>
  <c r="D204" i="3" l="1"/>
  <c r="H204" i="3" s="1"/>
  <c r="I204" i="3" s="1"/>
  <c r="K204" i="3" s="1"/>
  <c r="G204" i="3" l="1"/>
  <c r="L204" i="3" s="1"/>
  <c r="M204" i="3"/>
  <c r="Q204" i="3" s="1"/>
  <c r="R204" i="3" l="1"/>
  <c r="E204" i="5"/>
  <c r="P204" i="3"/>
  <c r="D204" i="5" s="1"/>
  <c r="O204" i="3"/>
  <c r="F204" i="5" l="1"/>
  <c r="H204" i="5"/>
  <c r="C204" i="5"/>
  <c r="G204" i="5"/>
  <c r="N204" i="5" l="1"/>
  <c r="S204" i="5" s="1"/>
  <c r="K204" i="5"/>
  <c r="M204" i="5"/>
  <c r="P204" i="5" s="1"/>
  <c r="J204" i="5"/>
  <c r="Q204" i="5" l="1"/>
  <c r="R204" i="5" s="1"/>
  <c r="T204" i="5"/>
  <c r="U204" i="5" s="1"/>
  <c r="W204" i="5" l="1"/>
  <c r="D204" i="4" s="1"/>
  <c r="X204" i="5"/>
  <c r="Y204" i="5" s="1"/>
  <c r="J204" i="4" s="1"/>
  <c r="E204" i="4" l="1"/>
  <c r="F204" i="4"/>
  <c r="G204" i="4"/>
  <c r="K204" i="4"/>
  <c r="L204" i="4"/>
  <c r="M204" i="4"/>
  <c r="H204" i="4" l="1"/>
  <c r="N204" i="4"/>
  <c r="Q204" i="4" l="1"/>
  <c r="T204" i="4" s="1"/>
  <c r="W204" i="4" s="1"/>
  <c r="K205" i="2" s="1"/>
  <c r="L205" i="2" s="1"/>
  <c r="P204" i="4"/>
  <c r="S204" i="4" s="1"/>
  <c r="V204" i="4" s="1"/>
  <c r="I205" i="2" s="1"/>
  <c r="J205" i="2" s="1"/>
  <c r="N205" i="2" l="1"/>
  <c r="O205" i="2"/>
  <c r="P205" i="2" s="1"/>
  <c r="G205" i="2" s="1"/>
  <c r="F205" i="2" s="1"/>
  <c r="D205" i="2" l="1"/>
  <c r="D205" i="3" s="1"/>
  <c r="E205" i="2"/>
  <c r="E205" i="3" s="1"/>
  <c r="W205" i="1" l="1"/>
  <c r="H205" i="3"/>
  <c r="I205" i="3" s="1"/>
  <c r="K205" i="3" s="1"/>
  <c r="M205" i="3" s="1"/>
  <c r="Q205" i="3" s="1"/>
  <c r="G205" i="3"/>
  <c r="L205" i="3" l="1"/>
  <c r="O205" i="3" s="1"/>
  <c r="E205" i="5"/>
  <c r="R205" i="3"/>
  <c r="P205" i="3" l="1"/>
  <c r="D205" i="5" s="1"/>
  <c r="C205" i="5" s="1"/>
  <c r="F205" i="5"/>
  <c r="H205" i="5"/>
  <c r="G205" i="5" l="1"/>
  <c r="J205" i="5" s="1"/>
  <c r="N205" i="5"/>
  <c r="S205" i="5" s="1"/>
  <c r="K205" i="5"/>
  <c r="M205" i="5" l="1"/>
  <c r="P205" i="5" s="1"/>
  <c r="T205" i="5"/>
  <c r="Q205" i="5" l="1"/>
  <c r="R205" i="5" s="1"/>
  <c r="U205" i="5"/>
  <c r="W205" i="5" l="1"/>
  <c r="D205" i="4" s="1"/>
  <c r="G205" i="4" s="1"/>
  <c r="X205" i="5"/>
  <c r="Y205" i="5" s="1"/>
  <c r="J205" i="4" s="1"/>
  <c r="E205" i="4" l="1"/>
  <c r="F205" i="4"/>
  <c r="K205" i="4" l="1"/>
  <c r="L205" i="4"/>
  <c r="M205" i="4"/>
  <c r="H205" i="4"/>
  <c r="N205" i="4" l="1"/>
  <c r="Q205" i="4" l="1"/>
  <c r="T205" i="4" s="1"/>
  <c r="W205" i="4" s="1"/>
  <c r="K206" i="2" s="1"/>
  <c r="L206" i="2" s="1"/>
  <c r="P205" i="4"/>
  <c r="S205" i="4" s="1"/>
  <c r="V205" i="4" s="1"/>
  <c r="I206" i="2" s="1"/>
  <c r="J206" i="2" s="1"/>
  <c r="N206" i="2" l="1"/>
  <c r="O206" i="2"/>
  <c r="P206" i="2" s="1"/>
  <c r="G206" i="2" s="1"/>
  <c r="F206" i="2" s="1"/>
  <c r="D206" i="2" l="1"/>
  <c r="W206" i="1" s="1"/>
  <c r="E206" i="2"/>
  <c r="E206" i="3" s="1"/>
  <c r="D206" i="3" l="1"/>
  <c r="H206" i="3" s="1"/>
  <c r="I206" i="3" s="1"/>
  <c r="K206" i="3" s="1"/>
  <c r="M206" i="3" s="1"/>
  <c r="Q206" i="3" s="1"/>
  <c r="E206" i="5" s="1"/>
  <c r="G206" i="3" l="1"/>
  <c r="L206" i="3" s="1"/>
  <c r="R206" i="3"/>
  <c r="F206" i="5"/>
  <c r="H206" i="5"/>
  <c r="P206" i="3" l="1"/>
  <c r="D206" i="5" s="1"/>
  <c r="C206" i="5" s="1"/>
  <c r="O206" i="3"/>
  <c r="N206" i="5"/>
  <c r="S206" i="5" s="1"/>
  <c r="K206" i="5"/>
  <c r="G206" i="5" l="1"/>
  <c r="M206" i="5" s="1"/>
  <c r="P206" i="5" s="1"/>
  <c r="Q206" i="5" s="1"/>
  <c r="R206" i="5" s="1"/>
  <c r="T206" i="5"/>
  <c r="J206" i="5" l="1"/>
  <c r="W206" i="5"/>
  <c r="D206" i="4" s="1"/>
  <c r="U206" i="5"/>
  <c r="X206" i="5" s="1"/>
  <c r="Y206" i="5" s="1"/>
  <c r="J206" i="4" s="1"/>
  <c r="G206" i="4" l="1"/>
  <c r="F206" i="4"/>
  <c r="E206" i="4"/>
  <c r="H206" i="4" l="1"/>
  <c r="K206" i="4"/>
  <c r="L206" i="4"/>
  <c r="M206" i="4"/>
  <c r="N206" i="4" l="1"/>
  <c r="P206" i="4" l="1"/>
  <c r="S206" i="4" s="1"/>
  <c r="V206" i="4" s="1"/>
  <c r="I207" i="2" s="1"/>
  <c r="J207" i="2" s="1"/>
  <c r="Q206" i="4"/>
  <c r="T206" i="4" s="1"/>
  <c r="W206" i="4" s="1"/>
  <c r="K207" i="2" s="1"/>
  <c r="L207" i="2" s="1"/>
  <c r="O207" i="2" l="1"/>
  <c r="P207" i="2" s="1"/>
  <c r="G207" i="2" s="1"/>
  <c r="F207" i="2" s="1"/>
  <c r="N207" i="2"/>
  <c r="D207" i="2" l="1"/>
  <c r="W207" i="1" s="1"/>
  <c r="E207" i="2"/>
  <c r="E207" i="3" s="1"/>
  <c r="D207" i="3" l="1"/>
  <c r="G207" i="3" s="1"/>
  <c r="H207" i="3" l="1"/>
  <c r="I207" i="3" s="1"/>
  <c r="K207" i="3" s="1"/>
  <c r="M207" i="3" s="1"/>
  <c r="Q207" i="3" s="1"/>
  <c r="E207" i="5" s="1"/>
  <c r="F207" i="5" l="1"/>
  <c r="H207" i="5"/>
  <c r="K207" i="5" s="1"/>
  <c r="L207" i="3"/>
  <c r="P207" i="3" s="1"/>
  <c r="D207" i="5" s="1"/>
  <c r="C207" i="5" s="1"/>
  <c r="R207" i="3"/>
  <c r="N207" i="5" l="1"/>
  <c r="S207" i="5" s="1"/>
  <c r="G207" i="5"/>
  <c r="J207" i="5" s="1"/>
  <c r="O207" i="3"/>
  <c r="T207" i="5" l="1"/>
  <c r="U207" i="5" s="1"/>
  <c r="X207" i="5" s="1"/>
  <c r="Y207" i="5" s="1"/>
  <c r="J207" i="4" s="1"/>
  <c r="M207" i="5"/>
  <c r="P207" i="5" s="1"/>
  <c r="Q207" i="5" l="1"/>
  <c r="R207" i="5" s="1"/>
  <c r="K207" i="4"/>
  <c r="L207" i="4"/>
  <c r="M207" i="4"/>
  <c r="W207" i="5" l="1"/>
  <c r="D207" i="4" s="1"/>
  <c r="N207" i="4"/>
  <c r="G207" i="4" l="1"/>
  <c r="F207" i="4"/>
  <c r="E207" i="4"/>
  <c r="H207" i="4" l="1"/>
  <c r="Q207" i="4" l="1"/>
  <c r="T207" i="4" s="1"/>
  <c r="W207" i="4" s="1"/>
  <c r="K208" i="2" s="1"/>
  <c r="L208" i="2" s="1"/>
  <c r="P207" i="4"/>
  <c r="S207" i="4" s="1"/>
  <c r="V207" i="4" s="1"/>
  <c r="I208" i="2" s="1"/>
  <c r="J208" i="2" s="1"/>
  <c r="N208" i="2" l="1"/>
  <c r="O208" i="2"/>
  <c r="P208" i="2" s="1"/>
  <c r="G208" i="2" s="1"/>
  <c r="F208" i="2" s="1"/>
  <c r="E208" i="2" l="1"/>
  <c r="E208" i="3" s="1"/>
  <c r="D208" i="2"/>
  <c r="D208" i="3" l="1"/>
  <c r="W208" i="1"/>
  <c r="G208" i="3" l="1"/>
  <c r="H208" i="3"/>
  <c r="I208" i="3" s="1"/>
  <c r="K208" i="3" s="1"/>
  <c r="L208" i="3" l="1"/>
  <c r="M208" i="3"/>
  <c r="Q208" i="3" s="1"/>
  <c r="E208" i="5" l="1"/>
  <c r="R208" i="3"/>
  <c r="P208" i="3"/>
  <c r="D208" i="5" s="1"/>
  <c r="O208" i="3"/>
  <c r="C208" i="5" l="1"/>
  <c r="G208" i="5"/>
  <c r="H208" i="5"/>
  <c r="F208" i="5"/>
  <c r="M208" i="5" l="1"/>
  <c r="P208" i="5" s="1"/>
  <c r="Q208" i="5" s="1"/>
  <c r="R208" i="5" s="1"/>
  <c r="J208" i="5"/>
  <c r="N208" i="5"/>
  <c r="S208" i="5" s="1"/>
  <c r="K208" i="5"/>
  <c r="W208" i="5" l="1"/>
  <c r="D208" i="4" s="1"/>
  <c r="T208" i="5"/>
  <c r="U208" i="5" s="1"/>
  <c r="X208" i="5" s="1"/>
  <c r="Y208" i="5" s="1"/>
  <c r="J208" i="4" s="1"/>
  <c r="E208" i="4" l="1"/>
  <c r="F208" i="4"/>
  <c r="G208" i="4"/>
  <c r="H208" i="4" l="1"/>
  <c r="K208" i="4"/>
  <c r="M208" i="4"/>
  <c r="L208" i="4"/>
  <c r="N208" i="4" l="1"/>
  <c r="P208" i="4" l="1"/>
  <c r="S208" i="4" s="1"/>
  <c r="V208" i="4" s="1"/>
  <c r="I209" i="2" s="1"/>
  <c r="J209" i="2" s="1"/>
  <c r="Q208" i="4"/>
  <c r="T208" i="4" s="1"/>
  <c r="W208" i="4" s="1"/>
  <c r="K209" i="2" s="1"/>
  <c r="L209" i="2" s="1"/>
  <c r="O209" i="2" l="1"/>
  <c r="P209" i="2" s="1"/>
  <c r="G209" i="2" s="1"/>
  <c r="F209" i="2" s="1"/>
  <c r="N209" i="2"/>
  <c r="E209" i="2" l="1"/>
  <c r="E209" i="3" s="1"/>
  <c r="D209" i="2"/>
  <c r="D209" i="3" l="1"/>
  <c r="W209" i="1"/>
  <c r="G209" i="3" l="1"/>
  <c r="H209" i="3"/>
  <c r="I209" i="3" s="1"/>
  <c r="K209" i="3" s="1"/>
  <c r="M209" i="3" l="1"/>
  <c r="Q209" i="3" s="1"/>
  <c r="L209" i="3"/>
  <c r="O209" i="3" l="1"/>
  <c r="P209" i="3"/>
  <c r="D209" i="5" s="1"/>
  <c r="R209" i="3"/>
  <c r="E209" i="5"/>
  <c r="F209" i="5" l="1"/>
  <c r="H209" i="5"/>
  <c r="C209" i="5"/>
  <c r="G209" i="5"/>
  <c r="N209" i="5" l="1"/>
  <c r="S209" i="5" s="1"/>
  <c r="K209" i="5"/>
  <c r="M209" i="5"/>
  <c r="P209" i="5" s="1"/>
  <c r="Q209" i="5" s="1"/>
  <c r="R209" i="5" s="1"/>
  <c r="J209" i="5"/>
  <c r="W209" i="5" l="1"/>
  <c r="D209" i="4" s="1"/>
  <c r="T209" i="5"/>
  <c r="U209" i="5" s="1"/>
  <c r="X209" i="5" s="1"/>
  <c r="Y209" i="5" l="1"/>
  <c r="J209" i="4" s="1"/>
  <c r="F209" i="4"/>
  <c r="E209" i="4"/>
  <c r="G209" i="4"/>
  <c r="M209" i="4" l="1"/>
  <c r="L209" i="4"/>
  <c r="K209" i="4"/>
  <c r="H209" i="4"/>
  <c r="N209" i="4" l="1"/>
  <c r="Q209" i="4" s="1"/>
  <c r="T209" i="4" s="1"/>
  <c r="W209" i="4" s="1"/>
  <c r="K210" i="2" s="1"/>
  <c r="L210" i="2" s="1"/>
  <c r="P209" i="4" l="1"/>
  <c r="S209" i="4" s="1"/>
  <c r="V209" i="4" s="1"/>
  <c r="I210" i="2" s="1"/>
  <c r="J210" i="2" s="1"/>
  <c r="N210" i="2" s="1"/>
  <c r="O210" i="2" l="1"/>
  <c r="P210" i="2" s="1"/>
  <c r="G210" i="2" s="1"/>
  <c r="F210" i="2" s="1"/>
  <c r="D210" i="2" s="1"/>
  <c r="W210" i="1" s="1"/>
  <c r="E210" i="2" l="1"/>
  <c r="E210" i="3" s="1"/>
  <c r="D210" i="3"/>
  <c r="G210" i="3" l="1"/>
  <c r="H210" i="3"/>
  <c r="I210" i="3" s="1"/>
  <c r="K210" i="3" s="1"/>
  <c r="M210" i="3" s="1"/>
  <c r="Q210" i="3" s="1"/>
  <c r="R210" i="3" s="1"/>
  <c r="L210" i="3" l="1"/>
  <c r="O210" i="3" s="1"/>
  <c r="E210" i="5"/>
  <c r="F210" i="5" s="1"/>
  <c r="P210" i="3" l="1"/>
  <c r="D210" i="5" s="1"/>
  <c r="C210" i="5" s="1"/>
  <c r="H210" i="5"/>
  <c r="N210" i="5" s="1"/>
  <c r="S210" i="5" s="1"/>
  <c r="T210" i="5" s="1"/>
  <c r="U210" i="5" s="1"/>
  <c r="G210" i="5" l="1"/>
  <c r="M210" i="5" s="1"/>
  <c r="P210" i="5" s="1"/>
  <c r="Q210" i="5" s="1"/>
  <c r="R210" i="5" s="1"/>
  <c r="K210" i="5"/>
  <c r="X210" i="5"/>
  <c r="Y210" i="5" s="1"/>
  <c r="J210" i="4" s="1"/>
  <c r="J210" i="5" l="1"/>
  <c r="W210" i="5"/>
  <c r="D210" i="4" s="1"/>
  <c r="F210" i="4" s="1"/>
  <c r="K210" i="4" l="1"/>
  <c r="L210" i="4"/>
  <c r="M210" i="4"/>
  <c r="E210" i="4"/>
  <c r="G210" i="4"/>
  <c r="N210" i="4" l="1"/>
  <c r="H210" i="4"/>
  <c r="P210" i="4" l="1"/>
  <c r="S210" i="4" s="1"/>
  <c r="V210" i="4" s="1"/>
  <c r="I211" i="2" s="1"/>
  <c r="J211" i="2" s="1"/>
  <c r="Q210" i="4"/>
  <c r="T210" i="4" s="1"/>
  <c r="W210" i="4" s="1"/>
  <c r="K211" i="2" s="1"/>
  <c r="L211" i="2" s="1"/>
  <c r="O211" i="2" l="1"/>
  <c r="P211" i="2" s="1"/>
  <c r="G211" i="2" s="1"/>
  <c r="F211" i="2" s="1"/>
  <c r="N211" i="2"/>
  <c r="D211" i="2" l="1"/>
  <c r="W211" i="1" s="1"/>
  <c r="E211" i="2"/>
  <c r="E211" i="3" s="1"/>
  <c r="D211" i="3" l="1"/>
  <c r="G211" i="3" s="1"/>
  <c r="H211" i="3" l="1"/>
  <c r="I211" i="3" s="1"/>
  <c r="K211" i="3" s="1"/>
  <c r="M211" i="3" s="1"/>
  <c r="Q211" i="3" s="1"/>
  <c r="E211" i="5" s="1"/>
  <c r="R211" i="3" l="1"/>
  <c r="L211" i="3"/>
  <c r="P211" i="3" s="1"/>
  <c r="D211" i="5" s="1"/>
  <c r="C211" i="5" s="1"/>
  <c r="F211" i="5"/>
  <c r="H211" i="5"/>
  <c r="O211" i="3" l="1"/>
  <c r="G211" i="5"/>
  <c r="J211" i="5" s="1"/>
  <c r="N211" i="5"/>
  <c r="S211" i="5" s="1"/>
  <c r="K211" i="5"/>
  <c r="M211" i="5" l="1"/>
  <c r="P211" i="5" s="1"/>
  <c r="Q211" i="5" s="1"/>
  <c r="R211" i="5" s="1"/>
  <c r="T211" i="5"/>
  <c r="U211" i="5" s="1"/>
  <c r="W211" i="5" l="1"/>
  <c r="D211" i="4" s="1"/>
  <c r="G211" i="4" s="1"/>
  <c r="X211" i="5"/>
  <c r="Y211" i="5" s="1"/>
  <c r="J211" i="4" s="1"/>
  <c r="E211" i="4" l="1"/>
  <c r="F211" i="4"/>
  <c r="K211" i="4"/>
  <c r="L211" i="4"/>
  <c r="M211" i="4"/>
  <c r="H211" i="4" l="1"/>
  <c r="N211" i="4"/>
  <c r="Q211" i="4" l="1"/>
  <c r="T211" i="4" s="1"/>
  <c r="W211" i="4" s="1"/>
  <c r="K212" i="2" s="1"/>
  <c r="L212" i="2" s="1"/>
  <c r="P211" i="4"/>
  <c r="S211" i="4" s="1"/>
  <c r="V211" i="4" s="1"/>
  <c r="I212" i="2" s="1"/>
  <c r="J212" i="2" s="1"/>
  <c r="O212" i="2" l="1"/>
  <c r="P212" i="2" s="1"/>
  <c r="G212" i="2" s="1"/>
  <c r="F212" i="2" s="1"/>
  <c r="N212" i="2"/>
  <c r="E212" i="2" l="1"/>
  <c r="E212" i="3" s="1"/>
  <c r="D212" i="2"/>
  <c r="D212" i="3" s="1"/>
  <c r="W212" i="1" l="1"/>
  <c r="H212" i="3"/>
  <c r="I212" i="3" s="1"/>
  <c r="K212" i="3" s="1"/>
  <c r="G212" i="3"/>
  <c r="L212" i="3" l="1"/>
  <c r="O212" i="3" s="1"/>
  <c r="M212" i="3"/>
  <c r="Q212" i="3" s="1"/>
  <c r="R212" i="3" s="1"/>
  <c r="P212" i="3" l="1"/>
  <c r="D212" i="5" s="1"/>
  <c r="C212" i="5" s="1"/>
  <c r="E212" i="5"/>
  <c r="F212" i="5" l="1"/>
  <c r="G212" i="5"/>
  <c r="J212" i="5" s="1"/>
  <c r="H212" i="5"/>
  <c r="N212" i="5" s="1"/>
  <c r="S212" i="5" l="1"/>
  <c r="T212" i="5" s="1"/>
  <c r="U212" i="5" s="1"/>
  <c r="K212" i="5"/>
  <c r="M212" i="5"/>
  <c r="P212" i="5" s="1"/>
  <c r="X212" i="5" l="1"/>
  <c r="Y212" i="5" s="1"/>
  <c r="J212" i="4" s="1"/>
  <c r="Q212" i="5"/>
  <c r="R212" i="5" s="1"/>
  <c r="W212" i="5" l="1"/>
  <c r="D212" i="4" s="1"/>
  <c r="E212" i="4" s="1"/>
  <c r="K212" i="4"/>
  <c r="M212" i="4"/>
  <c r="L212" i="4"/>
  <c r="G212" i="4" l="1"/>
  <c r="F212" i="4"/>
  <c r="N212" i="4"/>
  <c r="H212" i="4" l="1"/>
  <c r="P212" i="4" s="1"/>
  <c r="S212" i="4" s="1"/>
  <c r="V212" i="4" s="1"/>
  <c r="I213" i="2" s="1"/>
  <c r="J213" i="2" s="1"/>
  <c r="Q212" i="4" l="1"/>
  <c r="T212" i="4" s="1"/>
  <c r="W212" i="4" s="1"/>
  <c r="K213" i="2" s="1"/>
  <c r="L213" i="2" s="1"/>
  <c r="N213" i="2" s="1"/>
  <c r="O213" i="2" l="1"/>
  <c r="P213" i="2" s="1"/>
  <c r="G213" i="2" s="1"/>
  <c r="F213" i="2" s="1"/>
  <c r="E213" i="2" s="1"/>
  <c r="E213" i="3" s="1"/>
  <c r="D213" i="2" l="1"/>
  <c r="W213" i="1" s="1"/>
  <c r="D213" i="3" l="1"/>
  <c r="G213" i="3" s="1"/>
  <c r="H213" i="3" l="1"/>
  <c r="I213" i="3" s="1"/>
  <c r="K213" i="3" s="1"/>
  <c r="L213" i="3" s="1"/>
  <c r="P213" i="3" s="1"/>
  <c r="D213" i="5" s="1"/>
  <c r="O213" i="3" l="1"/>
  <c r="M213" i="3"/>
  <c r="Q213" i="3" s="1"/>
  <c r="E213" i="5" s="1"/>
  <c r="H213" i="5" s="1"/>
  <c r="C213" i="5"/>
  <c r="G213" i="5"/>
  <c r="F213" i="5" l="1"/>
  <c r="R213" i="3"/>
  <c r="M213" i="5"/>
  <c r="P213" i="5" s="1"/>
  <c r="J213" i="5"/>
  <c r="N213" i="5"/>
  <c r="S213" i="5" s="1"/>
  <c r="K213" i="5"/>
  <c r="T213" i="5" l="1"/>
  <c r="U213" i="5" s="1"/>
  <c r="Q213" i="5"/>
  <c r="R213" i="5" s="1"/>
  <c r="W213" i="5" l="1"/>
  <c r="D213" i="4" s="1"/>
  <c r="X213" i="5"/>
  <c r="Y213" i="5" s="1"/>
  <c r="J213" i="4" s="1"/>
  <c r="E213" i="4" l="1"/>
  <c r="G213" i="4"/>
  <c r="F213" i="4"/>
  <c r="K213" i="4"/>
  <c r="M213" i="4"/>
  <c r="L213" i="4"/>
  <c r="H213" i="4" l="1"/>
  <c r="N213" i="4"/>
  <c r="Q213" i="4" l="1"/>
  <c r="T213" i="4" s="1"/>
  <c r="W213" i="4" s="1"/>
  <c r="K214" i="2" s="1"/>
  <c r="L214" i="2" s="1"/>
  <c r="P213" i="4"/>
  <c r="S213" i="4" s="1"/>
  <c r="V213" i="4" s="1"/>
  <c r="I214" i="2" s="1"/>
  <c r="J214" i="2" s="1"/>
  <c r="O214" i="2" l="1"/>
  <c r="P214" i="2" s="1"/>
  <c r="G214" i="2" s="1"/>
  <c r="F214" i="2" s="1"/>
  <c r="N214" i="2"/>
  <c r="D214" i="2" l="1"/>
  <c r="W214" i="1" s="1"/>
  <c r="E214" i="2"/>
  <c r="E214" i="3" s="1"/>
  <c r="D214" i="3" l="1"/>
  <c r="H214" i="3" s="1"/>
  <c r="I214" i="3" s="1"/>
  <c r="K214" i="3" s="1"/>
  <c r="G214" i="3" l="1"/>
  <c r="L214" i="3" s="1"/>
  <c r="M214" i="3"/>
  <c r="Q214" i="3" s="1"/>
  <c r="E214" i="5" l="1"/>
  <c r="R214" i="3"/>
  <c r="P214" i="3"/>
  <c r="D214" i="5" s="1"/>
  <c r="O214" i="3"/>
  <c r="C214" i="5" l="1"/>
  <c r="G214" i="5"/>
  <c r="F214" i="5"/>
  <c r="H214" i="5"/>
  <c r="M214" i="5" l="1"/>
  <c r="P214" i="5" s="1"/>
  <c r="J214" i="5"/>
  <c r="N214" i="5"/>
  <c r="S214" i="5" s="1"/>
  <c r="K214" i="5"/>
  <c r="T214" i="5" l="1"/>
  <c r="U214" i="5" s="1"/>
  <c r="Q214" i="5"/>
  <c r="R214" i="5" s="1"/>
  <c r="W214" i="5" l="1"/>
  <c r="D214" i="4" s="1"/>
  <c r="X214" i="5"/>
  <c r="Y214" i="5" s="1"/>
  <c r="J214" i="4" s="1"/>
  <c r="F214" i="4" l="1"/>
  <c r="E214" i="4"/>
  <c r="G214" i="4"/>
  <c r="M214" i="4"/>
  <c r="L214" i="4"/>
  <c r="K214" i="4"/>
  <c r="H214" i="4" l="1"/>
  <c r="N214" i="4"/>
  <c r="P214" i="4" l="1"/>
  <c r="S214" i="4" s="1"/>
  <c r="V214" i="4" s="1"/>
  <c r="I215" i="2" s="1"/>
  <c r="J215" i="2" s="1"/>
  <c r="Q214" i="4"/>
  <c r="T214" i="4" s="1"/>
  <c r="W214" i="4" s="1"/>
  <c r="K215" i="2" s="1"/>
  <c r="L215" i="2" s="1"/>
  <c r="O215" i="2" l="1"/>
  <c r="P215" i="2" s="1"/>
  <c r="G215" i="2" s="1"/>
  <c r="F215" i="2" s="1"/>
  <c r="N215" i="2"/>
  <c r="D215" i="2" l="1"/>
  <c r="D215" i="3" s="1"/>
  <c r="E215" i="2"/>
  <c r="E215" i="3" s="1"/>
  <c r="W215" i="1" l="1"/>
  <c r="G215" i="3"/>
  <c r="H215" i="3"/>
  <c r="I215" i="3" s="1"/>
  <c r="K215" i="3" s="1"/>
  <c r="L215" i="3" l="1"/>
  <c r="M215" i="3"/>
  <c r="Q215" i="3" s="1"/>
  <c r="E215" i="5" l="1"/>
  <c r="R215" i="3"/>
  <c r="O215" i="3"/>
  <c r="P215" i="3"/>
  <c r="D215" i="5" s="1"/>
  <c r="C215" i="5" l="1"/>
  <c r="G215" i="5"/>
  <c r="F215" i="5"/>
  <c r="H215" i="5"/>
  <c r="M215" i="5" l="1"/>
  <c r="P215" i="5" s="1"/>
  <c r="J215" i="5"/>
  <c r="N215" i="5"/>
  <c r="S215" i="5" s="1"/>
  <c r="K215" i="5"/>
  <c r="T215" i="5" l="1"/>
  <c r="U215" i="5" s="1"/>
  <c r="Q215" i="5"/>
  <c r="R215" i="5" s="1"/>
  <c r="W215" i="5" l="1"/>
  <c r="D215" i="4" s="1"/>
  <c r="X215" i="5"/>
  <c r="Y215" i="5" s="1"/>
  <c r="J215" i="4" s="1"/>
  <c r="F215" i="4" l="1"/>
  <c r="E215" i="4"/>
  <c r="G215" i="4"/>
  <c r="M215" i="4"/>
  <c r="K215" i="4"/>
  <c r="L215" i="4"/>
  <c r="H215" i="4" l="1"/>
  <c r="N215" i="4"/>
  <c r="P215" i="4" l="1"/>
  <c r="S215" i="4" s="1"/>
  <c r="V215" i="4" s="1"/>
  <c r="I216" i="2" s="1"/>
  <c r="J216" i="2" s="1"/>
  <c r="Q215" i="4"/>
  <c r="T215" i="4" s="1"/>
  <c r="W215" i="4" s="1"/>
  <c r="K216" i="2" s="1"/>
  <c r="L216" i="2" s="1"/>
  <c r="N216" i="2" l="1"/>
  <c r="O216" i="2"/>
  <c r="P216" i="2" s="1"/>
  <c r="G216" i="2" s="1"/>
  <c r="F216" i="2" s="1"/>
  <c r="E216" i="2" l="1"/>
  <c r="E216" i="3" s="1"/>
  <c r="D216" i="2"/>
  <c r="W216" i="1" l="1"/>
  <c r="D216" i="3"/>
  <c r="G216" i="3" l="1"/>
  <c r="H216" i="3"/>
  <c r="I216" i="3" s="1"/>
  <c r="K216" i="3" s="1"/>
  <c r="L216" i="3" l="1"/>
  <c r="M216" i="3"/>
  <c r="Q216" i="3" s="1"/>
  <c r="R216" i="3" l="1"/>
  <c r="E216" i="5"/>
  <c r="P216" i="3"/>
  <c r="D216" i="5" s="1"/>
  <c r="O216" i="3"/>
  <c r="F216" i="5" l="1"/>
  <c r="H216" i="5"/>
  <c r="C216" i="5"/>
  <c r="G216" i="5"/>
  <c r="M216" i="5" l="1"/>
  <c r="P216" i="5" s="1"/>
  <c r="J216" i="5"/>
  <c r="N216" i="5"/>
  <c r="S216" i="5" s="1"/>
  <c r="K216" i="5"/>
  <c r="T216" i="5" l="1"/>
  <c r="U216" i="5" s="1"/>
  <c r="Q216" i="5"/>
  <c r="R216" i="5" s="1"/>
  <c r="W216" i="5" l="1"/>
  <c r="D216" i="4" s="1"/>
  <c r="X216" i="5"/>
  <c r="Y216" i="5" s="1"/>
  <c r="J216" i="4" s="1"/>
  <c r="G216" i="4" l="1"/>
  <c r="E216" i="4"/>
  <c r="F216" i="4"/>
  <c r="M216" i="4"/>
  <c r="K216" i="4"/>
  <c r="L216" i="4"/>
  <c r="H216" i="4" l="1"/>
  <c r="N216" i="4"/>
  <c r="Q216" i="4" l="1"/>
  <c r="T216" i="4" s="1"/>
  <c r="W216" i="4" s="1"/>
  <c r="K217" i="2" s="1"/>
  <c r="L217" i="2" s="1"/>
  <c r="P216" i="4"/>
  <c r="S216" i="4" s="1"/>
  <c r="V216" i="4" s="1"/>
  <c r="I217" i="2" s="1"/>
  <c r="J217" i="2" s="1"/>
  <c r="N217" i="2" l="1"/>
  <c r="O217" i="2"/>
  <c r="P217" i="2" s="1"/>
  <c r="G217" i="2" s="1"/>
  <c r="F217" i="2" s="1"/>
  <c r="E217" i="2" l="1"/>
  <c r="E217" i="3" s="1"/>
  <c r="D217" i="2"/>
  <c r="D217" i="3" s="1"/>
  <c r="W217" i="1" l="1"/>
  <c r="G217" i="3"/>
  <c r="H217" i="3"/>
  <c r="I217" i="3" s="1"/>
  <c r="K217" i="3" s="1"/>
  <c r="M217" i="3" l="1"/>
  <c r="Q217" i="3" s="1"/>
  <c r="L217" i="3"/>
  <c r="P217" i="3" l="1"/>
  <c r="D217" i="5" s="1"/>
  <c r="O217" i="3"/>
  <c r="E217" i="5"/>
  <c r="R217" i="3"/>
  <c r="F217" i="5" l="1"/>
  <c r="H217" i="5"/>
  <c r="C217" i="5"/>
  <c r="G217" i="5"/>
  <c r="M217" i="5" l="1"/>
  <c r="P217" i="5" s="1"/>
  <c r="J217" i="5"/>
  <c r="N217" i="5"/>
  <c r="S217" i="5" s="1"/>
  <c r="K217" i="5"/>
  <c r="T217" i="5" l="1"/>
  <c r="U217" i="5" s="1"/>
  <c r="Q217" i="5"/>
  <c r="R217" i="5" s="1"/>
  <c r="W217" i="5" l="1"/>
  <c r="D217" i="4" s="1"/>
  <c r="X217" i="5"/>
  <c r="Y217" i="5" s="1"/>
  <c r="J217" i="4" s="1"/>
  <c r="G217" i="4" l="1"/>
  <c r="E217" i="4"/>
  <c r="F217" i="4"/>
  <c r="L217" i="4"/>
  <c r="K217" i="4"/>
  <c r="M217" i="4"/>
  <c r="H217" i="4" l="1"/>
  <c r="N217" i="4"/>
  <c r="Q217" i="4" l="1"/>
  <c r="T217" i="4" s="1"/>
  <c r="W217" i="4" s="1"/>
  <c r="K218" i="2" s="1"/>
  <c r="L218" i="2" s="1"/>
  <c r="P217" i="4"/>
  <c r="S217" i="4" s="1"/>
  <c r="V217" i="4" s="1"/>
  <c r="I218" i="2" s="1"/>
  <c r="J218" i="2" s="1"/>
  <c r="N218" i="2" l="1"/>
  <c r="O218" i="2"/>
  <c r="P218" i="2" s="1"/>
  <c r="G218" i="2" s="1"/>
  <c r="F218" i="2" s="1"/>
  <c r="E218" i="2" l="1"/>
  <c r="E218" i="3" s="1"/>
  <c r="D218" i="2"/>
  <c r="D218" i="3" s="1"/>
  <c r="W218" i="1" l="1"/>
  <c r="G218" i="3"/>
  <c r="H218" i="3"/>
  <c r="I218" i="3" s="1"/>
  <c r="K218" i="3" s="1"/>
  <c r="L218" i="3" l="1"/>
  <c r="M218" i="3"/>
  <c r="Q218" i="3" s="1"/>
  <c r="R218" i="3" l="1"/>
  <c r="E218" i="5"/>
  <c r="O218" i="3"/>
  <c r="P218" i="3"/>
  <c r="D218" i="5" s="1"/>
  <c r="C218" i="5" l="1"/>
  <c r="G218" i="5"/>
  <c r="F218" i="5"/>
  <c r="H218" i="5"/>
  <c r="M218" i="5" l="1"/>
  <c r="J218" i="5"/>
  <c r="N218" i="5"/>
  <c r="S218" i="5" s="1"/>
  <c r="K218" i="5"/>
  <c r="P218" i="5"/>
  <c r="T218" i="5" l="1"/>
  <c r="U218" i="5" s="1"/>
  <c r="Q218" i="5"/>
  <c r="R218" i="5" s="1"/>
  <c r="W218" i="5" l="1"/>
  <c r="D218" i="4" s="1"/>
  <c r="X218" i="5"/>
  <c r="Y218" i="5" s="1"/>
  <c r="J218" i="4" s="1"/>
  <c r="E218" i="4" l="1"/>
  <c r="G218" i="4"/>
  <c r="F218" i="4"/>
  <c r="M218" i="4"/>
  <c r="K218" i="4"/>
  <c r="L218" i="4"/>
  <c r="H218" i="4" l="1"/>
  <c r="N218" i="4"/>
  <c r="P218" i="4" l="1"/>
  <c r="S218" i="4" s="1"/>
  <c r="V218" i="4" s="1"/>
  <c r="I219" i="2" s="1"/>
  <c r="J219" i="2" s="1"/>
  <c r="Q218" i="4"/>
  <c r="T218" i="4" s="1"/>
  <c r="W218" i="4" s="1"/>
  <c r="K219" i="2" s="1"/>
  <c r="L219" i="2" s="1"/>
  <c r="O219" i="2" l="1"/>
  <c r="P219" i="2" s="1"/>
  <c r="G219" i="2" s="1"/>
  <c r="F219" i="2" s="1"/>
  <c r="N219" i="2"/>
  <c r="E219" i="2" l="1"/>
  <c r="D219" i="2"/>
  <c r="W219" i="1" l="1"/>
  <c r="D219" i="3"/>
  <c r="E219" i="3"/>
  <c r="G219" i="3" l="1"/>
  <c r="H219" i="3"/>
  <c r="I219" i="3" s="1"/>
  <c r="K219" i="3" s="1"/>
  <c r="L219" i="3" l="1"/>
  <c r="M219" i="3"/>
  <c r="Q219" i="3" s="1"/>
  <c r="R219" i="3" l="1"/>
  <c r="E219" i="5"/>
  <c r="O219" i="3"/>
  <c r="P219" i="3"/>
  <c r="D219" i="5" s="1"/>
  <c r="C219" i="5" l="1"/>
  <c r="G219" i="5"/>
  <c r="F219" i="5"/>
  <c r="H219" i="5"/>
  <c r="N219" i="5" l="1"/>
  <c r="S219" i="5" s="1"/>
  <c r="K219" i="5"/>
  <c r="M219" i="5"/>
  <c r="P219" i="5" s="1"/>
  <c r="J219" i="5"/>
  <c r="Q219" i="5" l="1"/>
  <c r="R219" i="5" s="1"/>
  <c r="T219" i="5"/>
  <c r="W219" i="5" l="1"/>
  <c r="D219" i="4" s="1"/>
  <c r="U219" i="5"/>
  <c r="X219" i="5" s="1"/>
  <c r="Y219" i="5" s="1"/>
  <c r="J219" i="4" s="1"/>
  <c r="G219" i="4" l="1"/>
  <c r="E219" i="4"/>
  <c r="F219" i="4"/>
  <c r="H219" i="4" l="1"/>
  <c r="M219" i="4"/>
  <c r="K219" i="4"/>
  <c r="L219" i="4"/>
  <c r="N219" i="4" l="1"/>
  <c r="P219" i="4" l="1"/>
  <c r="S219" i="4" s="1"/>
  <c r="V219" i="4" s="1"/>
  <c r="I220" i="2" s="1"/>
  <c r="J220" i="2" s="1"/>
  <c r="Q219" i="4"/>
  <c r="T219" i="4" s="1"/>
  <c r="W219" i="4" s="1"/>
  <c r="K220" i="2" s="1"/>
  <c r="L220" i="2" s="1"/>
  <c r="O220" i="2" l="1"/>
  <c r="P220" i="2" s="1"/>
  <c r="G220" i="2" s="1"/>
  <c r="F220" i="2" s="1"/>
  <c r="N220" i="2"/>
  <c r="E220" i="2" l="1"/>
  <c r="E220" i="3" s="1"/>
  <c r="D220" i="2"/>
  <c r="D220" i="3" s="1"/>
  <c r="W220" i="1" l="1"/>
  <c r="H220" i="3"/>
  <c r="I220" i="3" s="1"/>
  <c r="K220" i="3" s="1"/>
  <c r="G220" i="3"/>
  <c r="M220" i="3" l="1"/>
  <c r="Q220" i="3" s="1"/>
  <c r="L220" i="3"/>
  <c r="P220" i="3" l="1"/>
  <c r="D220" i="5" s="1"/>
  <c r="O220" i="3"/>
  <c r="E220" i="5"/>
  <c r="R220" i="3"/>
  <c r="F220" i="5" l="1"/>
  <c r="H220" i="5"/>
  <c r="G220" i="5"/>
  <c r="C220" i="5"/>
  <c r="K220" i="5" l="1"/>
  <c r="N220" i="5"/>
  <c r="S220" i="5" s="1"/>
  <c r="M220" i="5"/>
  <c r="P220" i="5" s="1"/>
  <c r="J220" i="5"/>
  <c r="Q220" i="5" l="1"/>
  <c r="R220" i="5" s="1"/>
  <c r="T220" i="5"/>
  <c r="U220" i="5" s="1"/>
  <c r="W220" i="5" l="1"/>
  <c r="D220" i="4" s="1"/>
  <c r="X220" i="5"/>
  <c r="Y220" i="5" s="1"/>
  <c r="J220" i="4" s="1"/>
  <c r="F220" i="4" l="1"/>
  <c r="G220" i="4"/>
  <c r="E220" i="4"/>
  <c r="H220" i="4" l="1"/>
  <c r="K220" i="4"/>
  <c r="M220" i="4"/>
  <c r="L220" i="4"/>
  <c r="N220" i="4" l="1"/>
  <c r="P220" i="4" l="1"/>
  <c r="S220" i="4" s="1"/>
  <c r="V220" i="4" s="1"/>
  <c r="I221" i="2" s="1"/>
  <c r="J221" i="2" s="1"/>
  <c r="Q220" i="4"/>
  <c r="T220" i="4" s="1"/>
  <c r="W220" i="4" s="1"/>
  <c r="K221" i="2" s="1"/>
  <c r="L221" i="2" s="1"/>
  <c r="O221" i="2" l="1"/>
  <c r="P221" i="2" s="1"/>
  <c r="G221" i="2" s="1"/>
  <c r="F221" i="2" s="1"/>
  <c r="N221" i="2"/>
  <c r="E221" i="2" l="1"/>
  <c r="D221" i="2"/>
  <c r="D221" i="3" l="1"/>
  <c r="W221" i="1"/>
  <c r="E221" i="3"/>
  <c r="H221" i="3" l="1"/>
  <c r="I221" i="3" s="1"/>
  <c r="K221" i="3" s="1"/>
  <c r="G221" i="3"/>
  <c r="M221" i="3" l="1"/>
  <c r="Q221" i="3" s="1"/>
  <c r="L221" i="3"/>
  <c r="P221" i="3" l="1"/>
  <c r="D221" i="5" s="1"/>
  <c r="O221" i="3"/>
  <c r="R221" i="3"/>
  <c r="E221" i="5"/>
  <c r="F221" i="5" l="1"/>
  <c r="H221" i="5"/>
  <c r="C221" i="5"/>
  <c r="G221" i="5"/>
  <c r="N221" i="5" l="1"/>
  <c r="S221" i="5" s="1"/>
  <c r="K221" i="5"/>
  <c r="M221" i="5"/>
  <c r="P221" i="5" s="1"/>
  <c r="Q221" i="5" s="1"/>
  <c r="R221" i="5" s="1"/>
  <c r="J221" i="5"/>
  <c r="W221" i="5" l="1"/>
  <c r="D221" i="4" s="1"/>
  <c r="T221" i="5"/>
  <c r="U221" i="5" s="1"/>
  <c r="X221" i="5" l="1"/>
  <c r="Y221" i="5" s="1"/>
  <c r="J221" i="4" s="1"/>
  <c r="E221" i="4"/>
  <c r="G221" i="4"/>
  <c r="F221" i="4"/>
  <c r="H221" i="4" l="1"/>
  <c r="L221" i="4"/>
  <c r="K221" i="4"/>
  <c r="M221" i="4"/>
  <c r="N221" i="4" l="1"/>
  <c r="P221" i="4" s="1"/>
  <c r="S221" i="4" s="1"/>
  <c r="V221" i="4" s="1"/>
  <c r="I222" i="2" s="1"/>
  <c r="J222" i="2" s="1"/>
  <c r="Q221" i="4" l="1"/>
  <c r="T221" i="4" s="1"/>
  <c r="W221" i="4" s="1"/>
  <c r="K222" i="2" s="1"/>
  <c r="L222" i="2" s="1"/>
  <c r="O222" i="2" s="1"/>
  <c r="P222" i="2" s="1"/>
  <c r="G222" i="2" s="1"/>
  <c r="F222" i="2" s="1"/>
  <c r="N222" i="2" l="1"/>
  <c r="E222" i="2" s="1"/>
  <c r="E222" i="3" s="1"/>
  <c r="D222" i="2" l="1"/>
  <c r="D222" i="3" s="1"/>
  <c r="H222" i="3" s="1"/>
  <c r="I222" i="3" s="1"/>
  <c r="K222" i="3" s="1"/>
  <c r="G222" i="3" l="1"/>
  <c r="L222" i="3" s="1"/>
  <c r="W222" i="1"/>
  <c r="M222" i="3"/>
  <c r="Q222" i="3" s="1"/>
  <c r="E222" i="5" l="1"/>
  <c r="R222" i="3"/>
  <c r="O222" i="3"/>
  <c r="P222" i="3"/>
  <c r="D222" i="5" s="1"/>
  <c r="C222" i="5" l="1"/>
  <c r="G222" i="5"/>
  <c r="F222" i="5"/>
  <c r="H222" i="5"/>
  <c r="M222" i="5" l="1"/>
  <c r="P222" i="5" s="1"/>
  <c r="Q222" i="5" s="1"/>
  <c r="R222" i="5" s="1"/>
  <c r="J222" i="5"/>
  <c r="N222" i="5"/>
  <c r="S222" i="5" s="1"/>
  <c r="K222" i="5"/>
  <c r="W222" i="5" l="1"/>
  <c r="D222" i="4" s="1"/>
  <c r="T222" i="5"/>
  <c r="U222" i="5" s="1"/>
  <c r="X222" i="5" l="1"/>
  <c r="Y222" i="5" s="1"/>
  <c r="J222" i="4" s="1"/>
  <c r="F222" i="4"/>
  <c r="G222" i="4"/>
  <c r="E222" i="4"/>
  <c r="H222" i="4" l="1"/>
  <c r="L222" i="4"/>
  <c r="M222" i="4"/>
  <c r="K222" i="4"/>
  <c r="N222" i="4" l="1"/>
  <c r="P222" i="4" l="1"/>
  <c r="S222" i="4" s="1"/>
  <c r="V222" i="4" s="1"/>
  <c r="I223" i="2" s="1"/>
  <c r="J223" i="2" s="1"/>
  <c r="Q222" i="4"/>
  <c r="T222" i="4" s="1"/>
  <c r="W222" i="4" s="1"/>
  <c r="K223" i="2" s="1"/>
  <c r="L223" i="2" s="1"/>
  <c r="N223" i="2" l="1"/>
  <c r="O223" i="2"/>
  <c r="P223" i="2" s="1"/>
  <c r="G223" i="2" s="1"/>
  <c r="F223" i="2" s="1"/>
  <c r="E223" i="2" l="1"/>
  <c r="E223" i="3" s="1"/>
  <c r="D223" i="2"/>
  <c r="D223" i="3" s="1"/>
  <c r="W223" i="1" l="1"/>
  <c r="H223" i="3"/>
  <c r="I223" i="3" s="1"/>
  <c r="K223" i="3" s="1"/>
  <c r="G223" i="3"/>
  <c r="M223" i="3" l="1"/>
  <c r="Q223" i="3" s="1"/>
  <c r="L223" i="3"/>
  <c r="O223" i="3" l="1"/>
  <c r="P223" i="3"/>
  <c r="D223" i="5" s="1"/>
  <c r="E223" i="5"/>
  <c r="R223" i="3"/>
  <c r="F223" i="5" l="1"/>
  <c r="H223" i="5"/>
  <c r="C223" i="5"/>
  <c r="G223" i="5"/>
  <c r="M223" i="5" l="1"/>
  <c r="P223" i="5" s="1"/>
  <c r="J223" i="5"/>
  <c r="N223" i="5"/>
  <c r="S223" i="5" s="1"/>
  <c r="K223" i="5"/>
  <c r="T223" i="5" l="1"/>
  <c r="U223" i="5" s="1"/>
  <c r="Q223" i="5"/>
  <c r="R223" i="5" l="1"/>
  <c r="X223" i="5"/>
  <c r="Y223" i="5" s="1"/>
  <c r="J223" i="4" s="1"/>
  <c r="W223" i="5" l="1"/>
  <c r="D223" i="4" s="1"/>
  <c r="K223" i="4"/>
  <c r="M223" i="4"/>
  <c r="L223" i="4"/>
  <c r="E223" i="4" l="1"/>
  <c r="F223" i="4"/>
  <c r="G223" i="4"/>
  <c r="N223" i="4"/>
  <c r="H223" i="4" l="1"/>
  <c r="P223" i="4" s="1"/>
  <c r="S223" i="4" s="1"/>
  <c r="V223" i="4" s="1"/>
  <c r="I224" i="2" s="1"/>
  <c r="J224" i="2" s="1"/>
  <c r="Q223" i="4" l="1"/>
  <c r="T223" i="4" s="1"/>
  <c r="W223" i="4" s="1"/>
  <c r="K224" i="2" s="1"/>
  <c r="L224" i="2" s="1"/>
  <c r="O224" i="2" s="1"/>
  <c r="P224" i="2" s="1"/>
  <c r="G224" i="2" s="1"/>
  <c r="F224" i="2" s="1"/>
  <c r="N224" i="2" l="1"/>
  <c r="D224" i="2" s="1"/>
  <c r="D224" i="3" s="1"/>
  <c r="E224" i="2" l="1"/>
  <c r="E224" i="3" s="1"/>
  <c r="H224" i="3" s="1"/>
  <c r="I224" i="3" s="1"/>
  <c r="K224" i="3" s="1"/>
  <c r="W224" i="1"/>
  <c r="G224" i="3" l="1"/>
  <c r="L224" i="3" s="1"/>
  <c r="M224" i="3"/>
  <c r="Q224" i="3" s="1"/>
  <c r="O224" i="3" l="1"/>
  <c r="P224" i="3"/>
  <c r="D224" i="5" s="1"/>
  <c r="E224" i="5"/>
  <c r="R224" i="3"/>
  <c r="F224" i="5" l="1"/>
  <c r="H224" i="5"/>
  <c r="C224" i="5"/>
  <c r="G224" i="5"/>
  <c r="M224" i="5" l="1"/>
  <c r="P224" i="5" s="1"/>
  <c r="J224" i="5"/>
  <c r="N224" i="5"/>
  <c r="S224" i="5" s="1"/>
  <c r="K224" i="5"/>
  <c r="T224" i="5" l="1"/>
  <c r="U224" i="5" s="1"/>
  <c r="Q224" i="5"/>
  <c r="R224" i="5" s="1"/>
  <c r="W224" i="5" l="1"/>
  <c r="D224" i="4" s="1"/>
  <c r="X224" i="5"/>
  <c r="Y224" i="5" s="1"/>
  <c r="J224" i="4" s="1"/>
  <c r="G224" i="4" l="1"/>
  <c r="F224" i="4"/>
  <c r="E224" i="4"/>
  <c r="K224" i="4"/>
  <c r="M224" i="4"/>
  <c r="L224" i="4"/>
  <c r="N224" i="4" l="1"/>
  <c r="H224" i="4"/>
  <c r="Q224" i="4" l="1"/>
  <c r="T224" i="4" s="1"/>
  <c r="W224" i="4" s="1"/>
  <c r="K225" i="2" s="1"/>
  <c r="L225" i="2" s="1"/>
  <c r="P224" i="4"/>
  <c r="S224" i="4" s="1"/>
  <c r="V224" i="4" s="1"/>
  <c r="I225" i="2" s="1"/>
  <c r="J225" i="2" s="1"/>
  <c r="N225" i="2" l="1"/>
  <c r="O225" i="2"/>
  <c r="P225" i="2" s="1"/>
  <c r="G225" i="2" s="1"/>
  <c r="F225" i="2" s="1"/>
  <c r="D225" i="2" s="1"/>
  <c r="D225" i="3" l="1"/>
  <c r="W225" i="1"/>
  <c r="E225" i="2"/>
  <c r="E225" i="3" l="1"/>
  <c r="H225" i="3" s="1"/>
  <c r="I225" i="3" s="1"/>
  <c r="K225" i="3" s="1"/>
  <c r="G225" i="3" l="1"/>
  <c r="L225" i="3" s="1"/>
  <c r="M225" i="3"/>
  <c r="Q225" i="3" s="1"/>
  <c r="R225" i="3" l="1"/>
  <c r="E225" i="5"/>
  <c r="O225" i="3"/>
  <c r="P225" i="3"/>
  <c r="D225" i="5" s="1"/>
  <c r="C225" i="5" l="1"/>
  <c r="G225" i="5"/>
  <c r="F225" i="5"/>
  <c r="H225" i="5"/>
  <c r="N225" i="5" l="1"/>
  <c r="S225" i="5" s="1"/>
  <c r="K225" i="5"/>
  <c r="M225" i="5"/>
  <c r="P225" i="5" s="1"/>
  <c r="J225" i="5"/>
  <c r="Q225" i="5" l="1"/>
  <c r="R225" i="5" s="1"/>
  <c r="T225" i="5"/>
  <c r="W225" i="5" l="1"/>
  <c r="D225" i="4" s="1"/>
  <c r="U225" i="5"/>
  <c r="X225" i="5" s="1"/>
  <c r="Y225" i="5" s="1"/>
  <c r="J225" i="4" s="1"/>
  <c r="F225" i="4" l="1"/>
  <c r="E225" i="4"/>
  <c r="G225" i="4"/>
  <c r="H225" i="4" l="1"/>
  <c r="M225" i="4"/>
  <c r="K225" i="4"/>
  <c r="L225" i="4"/>
  <c r="N225" i="4" l="1"/>
  <c r="P225" i="4" l="1"/>
  <c r="S225" i="4" s="1"/>
  <c r="V225" i="4" s="1"/>
  <c r="I226" i="2" s="1"/>
  <c r="J226" i="2" s="1"/>
  <c r="Q225" i="4"/>
  <c r="T225" i="4" s="1"/>
  <c r="W225" i="4" s="1"/>
  <c r="K226" i="2" s="1"/>
  <c r="L226" i="2" s="1"/>
  <c r="O226" i="2" l="1"/>
  <c r="P226" i="2" s="1"/>
  <c r="G226" i="2" s="1"/>
  <c r="F226" i="2" s="1"/>
  <c r="N226" i="2"/>
  <c r="D226" i="2" l="1"/>
  <c r="E226" i="2"/>
  <c r="W226" i="1" l="1"/>
  <c r="D226" i="3"/>
  <c r="E226" i="3"/>
  <c r="G226" i="3" l="1"/>
  <c r="H226" i="3"/>
  <c r="I226" i="3" s="1"/>
  <c r="K226" i="3" s="1"/>
  <c r="L226" i="3" l="1"/>
  <c r="M226" i="3"/>
  <c r="Q226" i="3" s="1"/>
  <c r="R226" i="3" l="1"/>
  <c r="E226" i="5"/>
  <c r="P226" i="3"/>
  <c r="D226" i="5" s="1"/>
  <c r="O226" i="3"/>
  <c r="C226" i="5" l="1"/>
  <c r="G226" i="5"/>
  <c r="F226" i="5"/>
  <c r="H226" i="5"/>
  <c r="N226" i="5" l="1"/>
  <c r="S226" i="5" s="1"/>
  <c r="K226" i="5"/>
  <c r="M226" i="5"/>
  <c r="P226" i="5" s="1"/>
  <c r="J226" i="5"/>
  <c r="Q226" i="5" l="1"/>
  <c r="R226" i="5" s="1"/>
  <c r="T226" i="5"/>
  <c r="W226" i="5" l="1"/>
  <c r="D226" i="4" s="1"/>
  <c r="U226" i="5"/>
  <c r="X226" i="5" s="1"/>
  <c r="Y226" i="5" s="1"/>
  <c r="J226" i="4" s="1"/>
  <c r="E226" i="4" l="1"/>
  <c r="F226" i="4"/>
  <c r="G226" i="4"/>
  <c r="H226" i="4" l="1"/>
  <c r="K226" i="4"/>
  <c r="M226" i="4"/>
  <c r="L226" i="4"/>
  <c r="N226" i="4" l="1"/>
  <c r="P226" i="4" l="1"/>
  <c r="S226" i="4" s="1"/>
  <c r="V226" i="4" s="1"/>
  <c r="I227" i="2" s="1"/>
  <c r="J227" i="2" s="1"/>
  <c r="Q226" i="4"/>
  <c r="T226" i="4" s="1"/>
  <c r="W226" i="4" s="1"/>
  <c r="K227" i="2" s="1"/>
  <c r="L227" i="2" s="1"/>
  <c r="O227" i="2" l="1"/>
  <c r="P227" i="2" s="1"/>
  <c r="G227" i="2" s="1"/>
  <c r="F227" i="2" s="1"/>
  <c r="N227" i="2"/>
  <c r="E227" i="2" l="1"/>
  <c r="E227" i="3" s="1"/>
  <c r="D227" i="2"/>
  <c r="D227" i="3" l="1"/>
  <c r="W227" i="1"/>
  <c r="H227" i="3" l="1"/>
  <c r="I227" i="3" s="1"/>
  <c r="K227" i="3" s="1"/>
  <c r="G227" i="3"/>
  <c r="M227" i="3" l="1"/>
  <c r="Q227" i="3" s="1"/>
  <c r="L227" i="3"/>
  <c r="P227" i="3" l="1"/>
  <c r="D227" i="5" s="1"/>
  <c r="O227" i="3"/>
  <c r="R227" i="3"/>
  <c r="E227" i="5"/>
  <c r="F227" i="5" l="1"/>
  <c r="H227" i="5"/>
  <c r="C227" i="5"/>
  <c r="G227" i="5"/>
  <c r="N227" i="5" l="1"/>
  <c r="S227" i="5" s="1"/>
  <c r="K227" i="5"/>
  <c r="M227" i="5"/>
  <c r="P227" i="5" s="1"/>
  <c r="J227" i="5"/>
  <c r="Q227" i="5" l="1"/>
  <c r="R227" i="5" s="1"/>
  <c r="T227" i="5"/>
  <c r="W227" i="5" l="1"/>
  <c r="D227" i="4" s="1"/>
  <c r="U227" i="5"/>
  <c r="X227" i="5" s="1"/>
  <c r="Y227" i="5" s="1"/>
  <c r="J227" i="4" s="1"/>
  <c r="G227" i="4" l="1"/>
  <c r="E227" i="4"/>
  <c r="F227" i="4"/>
  <c r="H227" i="4" l="1"/>
  <c r="K227" i="4"/>
  <c r="L227" i="4"/>
  <c r="M227" i="4"/>
  <c r="N227" i="4" l="1"/>
  <c r="Q227" i="4" s="1"/>
  <c r="T227" i="4" l="1"/>
  <c r="W227" i="4" s="1"/>
  <c r="K228" i="2" s="1"/>
  <c r="L228" i="2" s="1"/>
  <c r="P227" i="4"/>
  <c r="S227" i="4" s="1"/>
  <c r="V227" i="4" s="1"/>
  <c r="I228" i="2" s="1"/>
  <c r="J228" i="2" s="1"/>
  <c r="O228" i="2" l="1"/>
  <c r="P228" i="2" s="1"/>
  <c r="G228" i="2" s="1"/>
  <c r="F228" i="2" s="1"/>
  <c r="N228" i="2"/>
  <c r="D228" i="2" l="1"/>
  <c r="W228" i="1" s="1"/>
  <c r="E228" i="2"/>
  <c r="E228" i="3" s="1"/>
  <c r="D228" i="3" l="1"/>
  <c r="H228" i="3" s="1"/>
  <c r="I228" i="3" s="1"/>
  <c r="K228" i="3" s="1"/>
  <c r="M228" i="3" s="1"/>
  <c r="Q228" i="3" s="1"/>
  <c r="G228" i="3" l="1"/>
  <c r="L228" i="3" s="1"/>
  <c r="O228" i="3" s="1"/>
  <c r="E228" i="5"/>
  <c r="R228" i="3"/>
  <c r="P228" i="3" l="1"/>
  <c r="D228" i="5" s="1"/>
  <c r="C228" i="5" s="1"/>
  <c r="F228" i="5"/>
  <c r="H228" i="5"/>
  <c r="G228" i="5" l="1"/>
  <c r="M228" i="5" s="1"/>
  <c r="P228" i="5" s="1"/>
  <c r="N228" i="5"/>
  <c r="S228" i="5" s="1"/>
  <c r="K228" i="5"/>
  <c r="J228" i="5" l="1"/>
  <c r="Q228" i="5"/>
  <c r="R228" i="5" s="1"/>
  <c r="T228" i="5"/>
  <c r="W228" i="5" l="1"/>
  <c r="D228" i="4" s="1"/>
  <c r="U228" i="5"/>
  <c r="X228" i="5" s="1"/>
  <c r="Y228" i="5" s="1"/>
  <c r="J228" i="4" s="1"/>
  <c r="E228" i="4" l="1"/>
  <c r="F228" i="4"/>
  <c r="G228" i="4"/>
  <c r="H228" i="4" l="1"/>
  <c r="L228" i="4"/>
  <c r="K228" i="4"/>
  <c r="M228" i="4"/>
  <c r="N228" i="4" l="1"/>
  <c r="P228" i="4" l="1"/>
  <c r="S228" i="4" s="1"/>
  <c r="V228" i="4" s="1"/>
  <c r="I229" i="2" s="1"/>
  <c r="J229" i="2" s="1"/>
  <c r="Q228" i="4"/>
  <c r="T228" i="4" s="1"/>
  <c r="W228" i="4" s="1"/>
  <c r="K229" i="2" s="1"/>
  <c r="L229" i="2" s="1"/>
  <c r="O229" i="2" l="1"/>
  <c r="P229" i="2" s="1"/>
  <c r="G229" i="2" s="1"/>
  <c r="F229" i="2" s="1"/>
  <c r="N229" i="2"/>
  <c r="D229" i="2" l="1"/>
  <c r="E229" i="2"/>
  <c r="E229" i="3" s="1"/>
  <c r="D229" i="3" l="1"/>
  <c r="W229" i="1"/>
  <c r="H229" i="3" l="1"/>
  <c r="I229" i="3" s="1"/>
  <c r="K229" i="3" s="1"/>
  <c r="G229" i="3"/>
  <c r="L229" i="3" l="1"/>
  <c r="M229" i="3"/>
  <c r="Q229" i="3" s="1"/>
  <c r="E229" i="5" l="1"/>
  <c r="R229" i="3"/>
  <c r="P229" i="3"/>
  <c r="D229" i="5" s="1"/>
  <c r="O229" i="3"/>
  <c r="C229" i="5" l="1"/>
  <c r="G229" i="5"/>
  <c r="F229" i="5"/>
  <c r="H229" i="5"/>
  <c r="M229" i="5" l="1"/>
  <c r="P229" i="5" s="1"/>
  <c r="J229" i="5"/>
  <c r="N229" i="5"/>
  <c r="S229" i="5" s="1"/>
  <c r="K229" i="5"/>
  <c r="T229" i="5" l="1"/>
  <c r="U229" i="5" s="1"/>
  <c r="Q229" i="5"/>
  <c r="R229" i="5" s="1"/>
  <c r="W229" i="5" l="1"/>
  <c r="D229" i="4" s="1"/>
  <c r="X229" i="5"/>
  <c r="Y229" i="5" s="1"/>
  <c r="J229" i="4" s="1"/>
  <c r="E229" i="4" l="1"/>
  <c r="F229" i="4"/>
  <c r="G229" i="4"/>
  <c r="L229" i="4"/>
  <c r="K229" i="4"/>
  <c r="M229" i="4"/>
  <c r="H229" i="4" l="1"/>
  <c r="N229" i="4"/>
  <c r="Q229" i="4" l="1"/>
  <c r="T229" i="4" s="1"/>
  <c r="W229" i="4" s="1"/>
  <c r="K230" i="2" s="1"/>
  <c r="L230" i="2" s="1"/>
  <c r="P229" i="4"/>
  <c r="S229" i="4" s="1"/>
  <c r="V229" i="4" s="1"/>
  <c r="I230" i="2" s="1"/>
  <c r="J230" i="2" s="1"/>
  <c r="O230" i="2" l="1"/>
  <c r="P230" i="2" s="1"/>
  <c r="G230" i="2" s="1"/>
  <c r="F230" i="2" s="1"/>
  <c r="N230" i="2"/>
  <c r="D230" i="2" l="1"/>
  <c r="W230" i="1" s="1"/>
  <c r="E230" i="2"/>
  <c r="E230" i="3" s="1"/>
  <c r="D230" i="3" l="1"/>
  <c r="G230" i="3" s="1"/>
  <c r="H230" i="3" l="1"/>
  <c r="I230" i="3" s="1"/>
  <c r="K230" i="3" s="1"/>
  <c r="L230" i="3" s="1"/>
  <c r="M230" i="3" l="1"/>
  <c r="Q230" i="3" s="1"/>
  <c r="R230" i="3" s="1"/>
  <c r="O230" i="3"/>
  <c r="P230" i="3"/>
  <c r="D230" i="5" s="1"/>
  <c r="E230" i="5" l="1"/>
  <c r="C230" i="5"/>
  <c r="G230" i="5"/>
  <c r="F230" i="5" l="1"/>
  <c r="H230" i="5"/>
  <c r="N230" i="5" s="1"/>
  <c r="M230" i="5"/>
  <c r="P230" i="5" s="1"/>
  <c r="Q230" i="5" s="1"/>
  <c r="R230" i="5" s="1"/>
  <c r="J230" i="5"/>
  <c r="S230" i="5" l="1"/>
  <c r="T230" i="5" s="1"/>
  <c r="U230" i="5" s="1"/>
  <c r="W230" i="5"/>
  <c r="D230" i="4" s="1"/>
  <c r="K230" i="5"/>
  <c r="X230" i="5" l="1"/>
  <c r="Y230" i="5" s="1"/>
  <c r="J230" i="4" s="1"/>
  <c r="E230" i="4"/>
  <c r="F230" i="4"/>
  <c r="G230" i="4"/>
  <c r="H230" i="4" l="1"/>
  <c r="L230" i="4" l="1"/>
  <c r="M230" i="4"/>
  <c r="K230" i="4"/>
  <c r="N230" i="4" l="1"/>
  <c r="P230" i="4" l="1"/>
  <c r="S230" i="4" s="1"/>
  <c r="V230" i="4" s="1"/>
  <c r="I231" i="2" s="1"/>
  <c r="J231" i="2" s="1"/>
  <c r="Q230" i="4"/>
  <c r="T230" i="4" s="1"/>
  <c r="W230" i="4" s="1"/>
  <c r="K231" i="2" s="1"/>
  <c r="L231" i="2" s="1"/>
  <c r="N231" i="2" l="1"/>
  <c r="O231" i="2"/>
  <c r="P231" i="2" s="1"/>
  <c r="G231" i="2" s="1"/>
  <c r="F231" i="2" s="1"/>
  <c r="E231" i="2" l="1"/>
  <c r="E231" i="3" s="1"/>
  <c r="D231" i="2"/>
  <c r="W231" i="1" l="1"/>
  <c r="D231" i="3"/>
  <c r="G231" i="3" l="1"/>
  <c r="H231" i="3"/>
  <c r="I231" i="3" s="1"/>
  <c r="K231" i="3" s="1"/>
  <c r="M231" i="3" l="1"/>
  <c r="Q231" i="3" s="1"/>
  <c r="L231" i="3"/>
  <c r="O231" i="3" l="1"/>
  <c r="P231" i="3"/>
  <c r="D231" i="5" s="1"/>
  <c r="E231" i="5"/>
  <c r="R231" i="3"/>
  <c r="C231" i="5" l="1"/>
  <c r="G231" i="5"/>
  <c r="F231" i="5"/>
  <c r="H231" i="5"/>
  <c r="M231" i="5" l="1"/>
  <c r="P231" i="5" s="1"/>
  <c r="J231" i="5"/>
  <c r="N231" i="5"/>
  <c r="S231" i="5" s="1"/>
  <c r="K231" i="5"/>
  <c r="T231" i="5" l="1"/>
  <c r="U231" i="5" s="1"/>
  <c r="Q231" i="5"/>
  <c r="R231" i="5" s="1"/>
  <c r="W231" i="5" l="1"/>
  <c r="D231" i="4" s="1"/>
  <c r="X231" i="5"/>
  <c r="Y231" i="5" s="1"/>
  <c r="J231" i="4" s="1"/>
  <c r="F231" i="4" l="1"/>
  <c r="G231" i="4"/>
  <c r="E231" i="4"/>
  <c r="K231" i="4"/>
  <c r="L231" i="4"/>
  <c r="M231" i="4"/>
  <c r="H231" i="4" l="1"/>
  <c r="N231" i="4"/>
  <c r="P231" i="4" l="1"/>
  <c r="S231" i="4" s="1"/>
  <c r="V231" i="4" s="1"/>
  <c r="I232" i="2" s="1"/>
  <c r="J232" i="2" s="1"/>
  <c r="Q231" i="4"/>
  <c r="T231" i="4" s="1"/>
  <c r="W231" i="4" s="1"/>
  <c r="K232" i="2" s="1"/>
  <c r="L232" i="2" s="1"/>
  <c r="N232" i="2" l="1"/>
  <c r="O232" i="2"/>
  <c r="P232" i="2" s="1"/>
  <c r="G232" i="2" s="1"/>
  <c r="F232" i="2" s="1"/>
  <c r="E232" i="2" l="1"/>
  <c r="E232" i="3" s="1"/>
  <c r="D232" i="2"/>
  <c r="D232" i="3" s="1"/>
  <c r="W232" i="1" l="1"/>
  <c r="G232" i="3"/>
  <c r="H232" i="3"/>
  <c r="I232" i="3" s="1"/>
  <c r="K232" i="3" s="1"/>
  <c r="L232" i="3" l="1"/>
  <c r="M232" i="3"/>
  <c r="Q232" i="3" s="1"/>
  <c r="R232" i="3" l="1"/>
  <c r="E232" i="5"/>
  <c r="P232" i="3"/>
  <c r="D232" i="5" s="1"/>
  <c r="O232" i="3"/>
  <c r="C232" i="5" l="1"/>
  <c r="G232" i="5"/>
  <c r="F232" i="5"/>
  <c r="H232" i="5"/>
  <c r="M232" i="5" l="1"/>
  <c r="P232" i="5" s="1"/>
  <c r="J232" i="5"/>
  <c r="N232" i="5"/>
  <c r="S232" i="5" s="1"/>
  <c r="K232" i="5"/>
  <c r="T232" i="5" l="1"/>
  <c r="U232" i="5" s="1"/>
  <c r="Q232" i="5"/>
  <c r="R232" i="5" s="1"/>
  <c r="W232" i="5" l="1"/>
  <c r="D232" i="4" s="1"/>
  <c r="X232" i="5"/>
  <c r="Y232" i="5" s="1"/>
  <c r="J232" i="4" s="1"/>
  <c r="K232" i="4" l="1"/>
  <c r="M232" i="4"/>
  <c r="L232" i="4"/>
  <c r="G232" i="4"/>
  <c r="F232" i="4"/>
  <c r="E232" i="4"/>
  <c r="N232" i="4" l="1"/>
  <c r="H232" i="4"/>
  <c r="Q232" i="4" l="1"/>
  <c r="T232" i="4" s="1"/>
  <c r="W232" i="4" s="1"/>
  <c r="K233" i="2" s="1"/>
  <c r="L233" i="2" s="1"/>
  <c r="P232" i="4"/>
  <c r="S232" i="4" s="1"/>
  <c r="V232" i="4" s="1"/>
  <c r="I233" i="2" s="1"/>
  <c r="J233" i="2" s="1"/>
  <c r="O233" i="2" l="1"/>
  <c r="P233" i="2" s="1"/>
  <c r="G233" i="2" s="1"/>
  <c r="F233" i="2" s="1"/>
  <c r="N233" i="2"/>
  <c r="D233" i="2" l="1"/>
  <c r="D233" i="3" s="1"/>
  <c r="E233" i="2"/>
  <c r="E233" i="3" s="1"/>
  <c r="W233" i="1" l="1"/>
  <c r="H233" i="3"/>
  <c r="I233" i="3" s="1"/>
  <c r="K233" i="3" s="1"/>
  <c r="G233" i="3"/>
  <c r="M233" i="3" l="1"/>
  <c r="Q233" i="3" s="1"/>
  <c r="L233" i="3"/>
  <c r="O233" i="3" l="1"/>
  <c r="P233" i="3"/>
  <c r="D233" i="5" s="1"/>
  <c r="E233" i="5"/>
  <c r="R233" i="3"/>
  <c r="F233" i="5" l="1"/>
  <c r="H233" i="5"/>
  <c r="C233" i="5"/>
  <c r="G233" i="5"/>
  <c r="M233" i="5" l="1"/>
  <c r="P233" i="5" s="1"/>
  <c r="J233" i="5"/>
  <c r="N233" i="5"/>
  <c r="S233" i="5" s="1"/>
  <c r="K233" i="5"/>
  <c r="T233" i="5" l="1"/>
  <c r="U233" i="5" s="1"/>
  <c r="Q233" i="5"/>
  <c r="R233" i="5" l="1"/>
  <c r="W233" i="5" s="1"/>
  <c r="D233" i="4" s="1"/>
  <c r="X233" i="5"/>
  <c r="Y233" i="5" s="1"/>
  <c r="J233" i="4" s="1"/>
  <c r="L233" i="4" l="1"/>
  <c r="K233" i="4"/>
  <c r="M233" i="4"/>
  <c r="G233" i="4" l="1"/>
  <c r="F233" i="4"/>
  <c r="E233" i="4"/>
  <c r="N233" i="4"/>
  <c r="H233" i="4" l="1"/>
  <c r="P233" i="4" s="1"/>
  <c r="S233" i="4" s="1"/>
  <c r="V233" i="4" s="1"/>
  <c r="I234" i="2" s="1"/>
  <c r="J234" i="2" s="1"/>
  <c r="Q233" i="4" l="1"/>
  <c r="T233" i="4" s="1"/>
  <c r="W233" i="4" s="1"/>
  <c r="K234" i="2" s="1"/>
  <c r="L234" i="2" s="1"/>
  <c r="O234" i="2" s="1"/>
  <c r="P234" i="2" s="1"/>
  <c r="G234" i="2" s="1"/>
  <c r="F234" i="2" s="1"/>
  <c r="N234" i="2" l="1"/>
  <c r="E234" i="2" s="1"/>
  <c r="E234" i="3" s="1"/>
  <c r="D234" i="2" l="1"/>
  <c r="D234" i="3" s="1"/>
  <c r="G234" i="3" s="1"/>
  <c r="H234" i="3" l="1"/>
  <c r="I234" i="3" s="1"/>
  <c r="K234" i="3" s="1"/>
  <c r="M234" i="3" s="1"/>
  <c r="Q234" i="3" s="1"/>
  <c r="W234" i="1"/>
  <c r="L234" i="3" l="1"/>
  <c r="O234" i="3" s="1"/>
  <c r="E234" i="5"/>
  <c r="R234" i="3"/>
  <c r="P234" i="3" l="1"/>
  <c r="D234" i="5" s="1"/>
  <c r="C234" i="5" s="1"/>
  <c r="F234" i="5"/>
  <c r="H234" i="5"/>
  <c r="G234" i="5" l="1"/>
  <c r="M234" i="5" s="1"/>
  <c r="P234" i="5" s="1"/>
  <c r="N234" i="5"/>
  <c r="S234" i="5" s="1"/>
  <c r="K234" i="5"/>
  <c r="J234" i="5" l="1"/>
  <c r="Q234" i="5"/>
  <c r="R234" i="5" s="1"/>
  <c r="T234" i="5"/>
  <c r="W234" i="5" l="1"/>
  <c r="D234" i="4" s="1"/>
  <c r="U234" i="5"/>
  <c r="X234" i="5" s="1"/>
  <c r="Y234" i="5" s="1"/>
  <c r="J234" i="4" s="1"/>
  <c r="G234" i="4" l="1"/>
  <c r="E234" i="4"/>
  <c r="F234" i="4"/>
  <c r="H234" i="4" l="1"/>
  <c r="K234" i="4"/>
  <c r="L234" i="4"/>
  <c r="M234" i="4"/>
  <c r="N234" i="4" l="1"/>
  <c r="Q234" i="4" s="1"/>
  <c r="T234" i="4" s="1"/>
  <c r="W234" i="4" s="1"/>
  <c r="K235" i="2" s="1"/>
  <c r="L235" i="2" s="1"/>
  <c r="P234" i="4" l="1"/>
  <c r="S234" i="4" s="1"/>
  <c r="V234" i="4" s="1"/>
  <c r="I235" i="2" s="1"/>
  <c r="J235" i="2" s="1"/>
  <c r="O235" i="2" l="1"/>
  <c r="P235" i="2" s="1"/>
  <c r="G235" i="2" s="1"/>
  <c r="F235" i="2" s="1"/>
  <c r="N235" i="2"/>
  <c r="E235" i="2" l="1"/>
  <c r="E235" i="3" s="1"/>
  <c r="D235" i="2"/>
  <c r="W235" i="1" s="1"/>
  <c r="D235" i="3" l="1"/>
  <c r="H235" i="3" s="1"/>
  <c r="I235" i="3" s="1"/>
  <c r="K235" i="3" s="1"/>
  <c r="G235" i="3" l="1"/>
  <c r="L235" i="3" s="1"/>
  <c r="M235" i="3"/>
  <c r="Q235" i="3" s="1"/>
  <c r="E235" i="5" l="1"/>
  <c r="R235" i="3"/>
  <c r="P235" i="3"/>
  <c r="D235" i="5" s="1"/>
  <c r="O235" i="3"/>
  <c r="C235" i="5" l="1"/>
  <c r="G235" i="5"/>
  <c r="F235" i="5"/>
  <c r="H235" i="5"/>
  <c r="N235" i="5" l="1"/>
  <c r="S235" i="5" s="1"/>
  <c r="K235" i="5"/>
  <c r="M235" i="5"/>
  <c r="P235" i="5" s="1"/>
  <c r="J235" i="5"/>
  <c r="Q235" i="5" l="1"/>
  <c r="R235" i="5" s="1"/>
  <c r="T235" i="5"/>
  <c r="W235" i="5" l="1"/>
  <c r="D235" i="4" s="1"/>
  <c r="U235" i="5"/>
  <c r="X235" i="5" s="1"/>
  <c r="Y235" i="5" s="1"/>
  <c r="J235" i="4" s="1"/>
  <c r="F235" i="4" l="1"/>
  <c r="E235" i="4"/>
  <c r="G235" i="4"/>
  <c r="H235" i="4" l="1"/>
  <c r="M235" i="4"/>
  <c r="K235" i="4"/>
  <c r="L235" i="4"/>
  <c r="N235" i="4" l="1"/>
  <c r="P235" i="4" l="1"/>
  <c r="S235" i="4" s="1"/>
  <c r="V235" i="4" s="1"/>
  <c r="I236" i="2" s="1"/>
  <c r="J236" i="2" s="1"/>
  <c r="Q235" i="4"/>
  <c r="T235" i="4" s="1"/>
  <c r="W235" i="4" s="1"/>
  <c r="K236" i="2" s="1"/>
  <c r="L236" i="2" s="1"/>
  <c r="O236" i="2" l="1"/>
  <c r="P236" i="2" s="1"/>
  <c r="G236" i="2" s="1"/>
  <c r="F236" i="2" s="1"/>
  <c r="N236" i="2"/>
  <c r="E236" i="2" l="1"/>
  <c r="D236" i="2"/>
  <c r="W236" i="1" l="1"/>
  <c r="D236" i="3"/>
  <c r="E236" i="3"/>
  <c r="G236" i="3" l="1"/>
  <c r="H236" i="3"/>
  <c r="I236" i="3" s="1"/>
  <c r="K236" i="3" s="1"/>
  <c r="M236" i="3" l="1"/>
  <c r="Q236" i="3" s="1"/>
  <c r="L236" i="3"/>
  <c r="O236" i="3" l="1"/>
  <c r="P236" i="3"/>
  <c r="D236" i="5" s="1"/>
  <c r="R236" i="3"/>
  <c r="E236" i="5"/>
  <c r="C236" i="5" l="1"/>
  <c r="G236" i="5"/>
  <c r="F236" i="5"/>
  <c r="H236" i="5"/>
  <c r="N236" i="5" l="1"/>
  <c r="S236" i="5" s="1"/>
  <c r="K236" i="5"/>
  <c r="M236" i="5"/>
  <c r="P236" i="5" s="1"/>
  <c r="J236" i="5"/>
  <c r="Q236" i="5" l="1"/>
  <c r="R236" i="5" s="1"/>
  <c r="T236" i="5"/>
  <c r="W236" i="5" l="1"/>
  <c r="D236" i="4" s="1"/>
  <c r="U236" i="5"/>
  <c r="X236" i="5" s="1"/>
  <c r="Y236" i="5" s="1"/>
  <c r="J236" i="4" s="1"/>
  <c r="E236" i="4" l="1"/>
  <c r="G236" i="4"/>
  <c r="F236" i="4"/>
  <c r="H236" i="4" l="1"/>
  <c r="M236" i="4"/>
  <c r="K236" i="4"/>
  <c r="L236" i="4"/>
  <c r="N236" i="4" l="1"/>
  <c r="P236" i="4" l="1"/>
  <c r="S236" i="4" s="1"/>
  <c r="V236" i="4" s="1"/>
  <c r="I237" i="2" s="1"/>
  <c r="J237" i="2" s="1"/>
  <c r="Q236" i="4"/>
  <c r="T236" i="4" s="1"/>
  <c r="W236" i="4" s="1"/>
  <c r="K237" i="2" s="1"/>
  <c r="L237" i="2" s="1"/>
  <c r="O237" i="2" l="1"/>
  <c r="P237" i="2" s="1"/>
  <c r="G237" i="2" s="1"/>
  <c r="F237" i="2" s="1"/>
  <c r="N237" i="2"/>
  <c r="E237" i="2" l="1"/>
  <c r="E237" i="3" s="1"/>
  <c r="D237" i="2"/>
  <c r="D237" i="3" l="1"/>
  <c r="H237" i="3" s="1"/>
  <c r="I237" i="3" s="1"/>
  <c r="K237" i="3" s="1"/>
  <c r="W237" i="1"/>
  <c r="G237" i="3" l="1"/>
  <c r="L237" i="3" s="1"/>
  <c r="M237" i="3"/>
  <c r="Q237" i="3" s="1"/>
  <c r="R237" i="3" l="1"/>
  <c r="E237" i="5"/>
  <c r="P237" i="3"/>
  <c r="D237" i="5" s="1"/>
  <c r="O237" i="3"/>
  <c r="C237" i="5" l="1"/>
  <c r="G237" i="5"/>
  <c r="F237" i="5"/>
  <c r="H237" i="5"/>
  <c r="M237" i="5" l="1"/>
  <c r="P237" i="5" s="1"/>
  <c r="J237" i="5"/>
  <c r="N237" i="5"/>
  <c r="S237" i="5" s="1"/>
  <c r="K237" i="5"/>
  <c r="Q237" i="5" l="1"/>
  <c r="R237" i="5" s="1"/>
  <c r="T237" i="5"/>
  <c r="U237" i="5" s="1"/>
  <c r="W237" i="5" l="1"/>
  <c r="D237" i="4" s="1"/>
  <c r="X237" i="5"/>
  <c r="Y237" i="5" s="1"/>
  <c r="J237" i="4" s="1"/>
  <c r="G237" i="4" l="1"/>
  <c r="F237" i="4"/>
  <c r="E237" i="4"/>
  <c r="L237" i="4"/>
  <c r="M237" i="4"/>
  <c r="K237" i="4"/>
  <c r="H237" i="4" l="1"/>
  <c r="N237" i="4"/>
  <c r="P237" i="4" l="1"/>
  <c r="S237" i="4" s="1"/>
  <c r="V237" i="4" s="1"/>
  <c r="I238" i="2" s="1"/>
  <c r="J238" i="2" s="1"/>
  <c r="Q237" i="4"/>
  <c r="T237" i="4" s="1"/>
  <c r="W237" i="4" s="1"/>
  <c r="K238" i="2" s="1"/>
  <c r="L238" i="2" s="1"/>
  <c r="O238" i="2" l="1"/>
  <c r="P238" i="2" s="1"/>
  <c r="G238" i="2" s="1"/>
  <c r="F238" i="2" s="1"/>
  <c r="N238" i="2"/>
  <c r="D238" i="2" l="1"/>
  <c r="E238" i="2"/>
  <c r="E238" i="3" l="1"/>
  <c r="W238" i="1"/>
  <c r="D238" i="3"/>
  <c r="G238" i="3" l="1"/>
  <c r="H238" i="3"/>
  <c r="I238" i="3" s="1"/>
  <c r="K238" i="3" s="1"/>
  <c r="M238" i="3" l="1"/>
  <c r="Q238" i="3" s="1"/>
  <c r="L238" i="3"/>
  <c r="O238" i="3" l="1"/>
  <c r="P238" i="3"/>
  <c r="D238" i="5" s="1"/>
  <c r="R238" i="3"/>
  <c r="E238" i="5"/>
  <c r="F238" i="5" l="1"/>
  <c r="H238" i="5"/>
  <c r="C238" i="5"/>
  <c r="G238" i="5"/>
  <c r="J238" i="5" l="1"/>
  <c r="M238" i="5"/>
  <c r="P238" i="5" s="1"/>
  <c r="N238" i="5"/>
  <c r="S238" i="5" s="1"/>
  <c r="K238" i="5"/>
  <c r="T238" i="5" l="1"/>
  <c r="U238" i="5" s="1"/>
  <c r="Q238" i="5"/>
  <c r="R238" i="5" s="1"/>
  <c r="W238" i="5" l="1"/>
  <c r="D238" i="4" s="1"/>
  <c r="X238" i="5"/>
  <c r="Y238" i="5" s="1"/>
  <c r="J238" i="4" s="1"/>
  <c r="G238" i="4" l="1"/>
  <c r="E238" i="4"/>
  <c r="F238" i="4"/>
  <c r="L238" i="4"/>
  <c r="M238" i="4"/>
  <c r="K238" i="4"/>
  <c r="N238" i="4" l="1"/>
  <c r="H238" i="4"/>
  <c r="Q238" i="4" l="1"/>
  <c r="T238" i="4" s="1"/>
  <c r="W238" i="4" s="1"/>
  <c r="K239" i="2" s="1"/>
  <c r="L239" i="2" s="1"/>
  <c r="P238" i="4"/>
  <c r="S238" i="4" s="1"/>
  <c r="V238" i="4" s="1"/>
  <c r="I239" i="2" s="1"/>
  <c r="J239" i="2" s="1"/>
  <c r="O239" i="2" l="1"/>
  <c r="P239" i="2" s="1"/>
  <c r="G239" i="2" s="1"/>
  <c r="F239" i="2" s="1"/>
  <c r="N239" i="2"/>
  <c r="D239" i="2" l="1"/>
  <c r="E239" i="2"/>
  <c r="E239" i="3" l="1"/>
  <c r="D239" i="3"/>
  <c r="W239" i="1"/>
  <c r="G239" i="3" l="1"/>
  <c r="H239" i="3"/>
  <c r="I239" i="3" s="1"/>
  <c r="K239" i="3" s="1"/>
  <c r="M239" i="3" l="1"/>
  <c r="Q239" i="3" s="1"/>
  <c r="L239" i="3"/>
  <c r="O239" i="3" l="1"/>
  <c r="P239" i="3"/>
  <c r="D239" i="5" s="1"/>
  <c r="R239" i="3"/>
  <c r="E239" i="5"/>
  <c r="F239" i="5" l="1"/>
  <c r="H239" i="5"/>
  <c r="C239" i="5"/>
  <c r="G239" i="5"/>
  <c r="M239" i="5" l="1"/>
  <c r="P239" i="5" s="1"/>
  <c r="J239" i="5"/>
  <c r="N239" i="5"/>
  <c r="S239" i="5" s="1"/>
  <c r="K239" i="5"/>
  <c r="T239" i="5" l="1"/>
  <c r="U239" i="5" s="1"/>
  <c r="Q239" i="5"/>
  <c r="R239" i="5" s="1"/>
  <c r="W239" i="5" l="1"/>
  <c r="D239" i="4" s="1"/>
  <c r="X239" i="5"/>
  <c r="Y239" i="5" s="1"/>
  <c r="J239" i="4" s="1"/>
  <c r="G239" i="4" l="1"/>
  <c r="E239" i="4"/>
  <c r="F239" i="4"/>
  <c r="M239" i="4"/>
  <c r="K239" i="4"/>
  <c r="L239" i="4"/>
  <c r="H239" i="4" l="1"/>
  <c r="N239" i="4"/>
  <c r="Q239" i="4" l="1"/>
  <c r="T239" i="4" s="1"/>
  <c r="W239" i="4" s="1"/>
  <c r="K240" i="2" s="1"/>
  <c r="L240" i="2" s="1"/>
  <c r="P239" i="4"/>
  <c r="S239" i="4" s="1"/>
  <c r="V239" i="4" s="1"/>
  <c r="I240" i="2" s="1"/>
  <c r="J240" i="2" s="1"/>
  <c r="O240" i="2" l="1"/>
  <c r="P240" i="2" s="1"/>
  <c r="G240" i="2" s="1"/>
  <c r="F240" i="2" s="1"/>
  <c r="N240" i="2"/>
  <c r="D240" i="2" l="1"/>
  <c r="D240" i="3" s="1"/>
  <c r="E240" i="2"/>
  <c r="E240" i="3" s="1"/>
  <c r="W240" i="1" l="1"/>
  <c r="G240" i="3"/>
  <c r="H240" i="3"/>
  <c r="I240" i="3" s="1"/>
  <c r="K240" i="3" s="1"/>
  <c r="M240" i="3" l="1"/>
  <c r="Q240" i="3" s="1"/>
  <c r="L240" i="3"/>
  <c r="O240" i="3" l="1"/>
  <c r="P240" i="3"/>
  <c r="D240" i="5" s="1"/>
  <c r="E240" i="5"/>
  <c r="R240" i="3"/>
  <c r="F240" i="5" l="1"/>
  <c r="H240" i="5"/>
  <c r="C240" i="5"/>
  <c r="G240" i="5"/>
  <c r="N240" i="5" l="1"/>
  <c r="S240" i="5" s="1"/>
  <c r="K240" i="5"/>
  <c r="M240" i="5"/>
  <c r="P240" i="5" s="1"/>
  <c r="J240" i="5"/>
  <c r="T240" i="5" l="1"/>
  <c r="U240" i="5" s="1"/>
  <c r="Q240" i="5"/>
  <c r="R240" i="5" s="1"/>
  <c r="W240" i="5" l="1"/>
  <c r="D240" i="4" s="1"/>
  <c r="X240" i="5"/>
  <c r="Y240" i="5" s="1"/>
  <c r="J240" i="4" s="1"/>
  <c r="G240" i="4" l="1"/>
  <c r="E240" i="4"/>
  <c r="F240" i="4"/>
  <c r="K240" i="4"/>
  <c r="L240" i="4"/>
  <c r="M240" i="4"/>
  <c r="N240" i="4" l="1"/>
  <c r="H240" i="4"/>
  <c r="Q240" i="4" l="1"/>
  <c r="T240" i="4" s="1"/>
  <c r="W240" i="4" s="1"/>
  <c r="K241" i="2" s="1"/>
  <c r="L241" i="2" s="1"/>
  <c r="P240" i="4"/>
  <c r="S240" i="4" s="1"/>
  <c r="V240" i="4" s="1"/>
  <c r="I241" i="2" s="1"/>
  <c r="J241" i="2" s="1"/>
  <c r="O241" i="2" l="1"/>
  <c r="P241" i="2" s="1"/>
  <c r="G241" i="2" s="1"/>
  <c r="F241" i="2" s="1"/>
  <c r="N241" i="2"/>
  <c r="D241" i="2" l="1"/>
  <c r="E241" i="2"/>
  <c r="E241" i="3" l="1"/>
  <c r="D241" i="3"/>
  <c r="W241" i="1"/>
  <c r="G241" i="3" l="1"/>
  <c r="H241" i="3"/>
  <c r="I241" i="3" s="1"/>
  <c r="K241" i="3" s="1"/>
  <c r="M241" i="3" l="1"/>
  <c r="Q241" i="3" s="1"/>
  <c r="L241" i="3"/>
  <c r="P241" i="3" l="1"/>
  <c r="D241" i="5" s="1"/>
  <c r="O241" i="3"/>
  <c r="E241" i="5"/>
  <c r="R241" i="3"/>
  <c r="F241" i="5" l="1"/>
  <c r="H241" i="5"/>
  <c r="C241" i="5"/>
  <c r="G241" i="5"/>
  <c r="M241" i="5" l="1"/>
  <c r="P241" i="5" s="1"/>
  <c r="J241" i="5"/>
  <c r="N241" i="5"/>
  <c r="S241" i="5" s="1"/>
  <c r="K241" i="5"/>
  <c r="Q241" i="5" l="1"/>
  <c r="R241" i="5" s="1"/>
  <c r="T241" i="5"/>
  <c r="W241" i="5" l="1"/>
  <c r="D241" i="4" s="1"/>
  <c r="U241" i="5"/>
  <c r="X241" i="5" s="1"/>
  <c r="Y241" i="5" s="1"/>
  <c r="J241" i="4" s="1"/>
  <c r="E241" i="4" l="1"/>
  <c r="G241" i="4"/>
  <c r="F241" i="4"/>
  <c r="H241" i="4" l="1"/>
  <c r="K241" i="4"/>
  <c r="M241" i="4"/>
  <c r="L241" i="4"/>
  <c r="N241" i="4" l="1"/>
  <c r="P241" i="4" l="1"/>
  <c r="S241" i="4" s="1"/>
  <c r="V241" i="4" s="1"/>
  <c r="I242" i="2" s="1"/>
  <c r="J242" i="2" s="1"/>
  <c r="Q241" i="4"/>
  <c r="T241" i="4" s="1"/>
  <c r="W241" i="4" s="1"/>
  <c r="K242" i="2" s="1"/>
  <c r="L242" i="2" s="1"/>
  <c r="O242" i="2" l="1"/>
  <c r="P242" i="2" s="1"/>
  <c r="G242" i="2" s="1"/>
  <c r="F242" i="2" s="1"/>
  <c r="N242" i="2"/>
  <c r="D242" i="2" l="1"/>
  <c r="D242" i="3" s="1"/>
  <c r="E242" i="2"/>
  <c r="E242" i="3" s="1"/>
  <c r="W242" i="1" l="1"/>
  <c r="H242" i="3"/>
  <c r="I242" i="3" s="1"/>
  <c r="K242" i="3" s="1"/>
  <c r="G242" i="3"/>
  <c r="M242" i="3" l="1"/>
  <c r="Q242" i="3" s="1"/>
  <c r="L242" i="3"/>
  <c r="O242" i="3" l="1"/>
  <c r="P242" i="3"/>
  <c r="D242" i="5" s="1"/>
  <c r="R242" i="3"/>
  <c r="E242" i="5"/>
  <c r="F242" i="5" l="1"/>
  <c r="H242" i="5"/>
  <c r="C242" i="5"/>
  <c r="G242" i="5"/>
  <c r="M242" i="5" l="1"/>
  <c r="P242" i="5" s="1"/>
  <c r="J242" i="5"/>
  <c r="N242" i="5"/>
  <c r="S242" i="5" s="1"/>
  <c r="K242" i="5"/>
  <c r="T242" i="5" l="1"/>
  <c r="U242" i="5" s="1"/>
  <c r="Q242" i="5"/>
  <c r="R242" i="5" s="1"/>
  <c r="W242" i="5" l="1"/>
  <c r="D242" i="4" s="1"/>
  <c r="X242" i="5"/>
  <c r="Y242" i="5" s="1"/>
  <c r="J242" i="4" s="1"/>
  <c r="F242" i="4" l="1"/>
  <c r="E242" i="4"/>
  <c r="G242" i="4"/>
  <c r="L242" i="4"/>
  <c r="M242" i="4"/>
  <c r="K242" i="4"/>
  <c r="H242" i="4" l="1"/>
  <c r="N242" i="4"/>
  <c r="Q242" i="4" l="1"/>
  <c r="T242" i="4" s="1"/>
  <c r="W242" i="4" s="1"/>
  <c r="K243" i="2" s="1"/>
  <c r="L243" i="2" s="1"/>
  <c r="P242" i="4"/>
  <c r="S242" i="4" s="1"/>
  <c r="V242" i="4" s="1"/>
  <c r="I243" i="2" s="1"/>
  <c r="J243" i="2" s="1"/>
  <c r="O243" i="2" l="1"/>
  <c r="P243" i="2" s="1"/>
  <c r="G243" i="2" s="1"/>
  <c r="F243" i="2" s="1"/>
  <c r="N243" i="2"/>
  <c r="D243" i="2" l="1"/>
  <c r="E243" i="2"/>
  <c r="E243" i="3" s="1"/>
  <c r="W243" i="1" l="1"/>
  <c r="D243" i="3"/>
  <c r="H243" i="3" l="1"/>
  <c r="I243" i="3" s="1"/>
  <c r="K243" i="3" s="1"/>
  <c r="G243" i="3"/>
  <c r="M243" i="3" l="1"/>
  <c r="Q243" i="3" s="1"/>
  <c r="L243" i="3"/>
  <c r="O243" i="3" l="1"/>
  <c r="P243" i="3"/>
  <c r="D243" i="5" s="1"/>
  <c r="E243" i="5"/>
  <c r="R243" i="3"/>
  <c r="C243" i="5" l="1"/>
  <c r="G243" i="5"/>
  <c r="F243" i="5"/>
  <c r="H243" i="5"/>
  <c r="N243" i="5" l="1"/>
  <c r="S243" i="5" s="1"/>
  <c r="K243" i="5"/>
  <c r="M243" i="5"/>
  <c r="P243" i="5" s="1"/>
  <c r="J243" i="5"/>
  <c r="Q243" i="5" l="1"/>
  <c r="R243" i="5" s="1"/>
  <c r="T243" i="5"/>
  <c r="U243" i="5" s="1"/>
  <c r="W243" i="5" l="1"/>
  <c r="D243" i="4" s="1"/>
  <c r="X243" i="5"/>
  <c r="Y243" i="5" l="1"/>
  <c r="J243" i="4" s="1"/>
  <c r="E243" i="4"/>
  <c r="F243" i="4"/>
  <c r="G243" i="4"/>
  <c r="K243" i="4" l="1"/>
  <c r="M243" i="4"/>
  <c r="L243" i="4"/>
  <c r="H243" i="4"/>
  <c r="N243" i="4" l="1"/>
  <c r="Q243" i="4" s="1"/>
  <c r="T243" i="4" s="1"/>
  <c r="W243" i="4" s="1"/>
  <c r="K244" i="2" s="1"/>
  <c r="L244" i="2" s="1"/>
  <c r="P243" i="4" l="1"/>
  <c r="S243" i="4" s="1"/>
  <c r="V243" i="4" s="1"/>
  <c r="I244" i="2" s="1"/>
  <c r="J244" i="2" s="1"/>
  <c r="N244" i="2" s="1"/>
  <c r="O244" i="2" l="1"/>
  <c r="P244" i="2" s="1"/>
  <c r="G244" i="2" s="1"/>
  <c r="F244" i="2" s="1"/>
  <c r="E244" i="2" s="1"/>
  <c r="E244" i="3" s="1"/>
  <c r="D244" i="2" l="1"/>
  <c r="W244" i="1" s="1"/>
  <c r="D244" i="3" l="1"/>
  <c r="G244" i="3" s="1"/>
  <c r="H244" i="3" l="1"/>
  <c r="I244" i="3" s="1"/>
  <c r="K244" i="3" s="1"/>
  <c r="M244" i="3" s="1"/>
  <c r="Q244" i="3" s="1"/>
  <c r="L244" i="3" l="1"/>
  <c r="P244" i="3" s="1"/>
  <c r="D244" i="5" s="1"/>
  <c r="E244" i="5"/>
  <c r="R244" i="3"/>
  <c r="O244" i="3" l="1"/>
  <c r="F244" i="5"/>
  <c r="H244" i="5"/>
  <c r="C244" i="5"/>
  <c r="G244" i="5"/>
  <c r="M244" i="5" l="1"/>
  <c r="P244" i="5" s="1"/>
  <c r="Q244" i="5" s="1"/>
  <c r="R244" i="5" s="1"/>
  <c r="J244" i="5"/>
  <c r="N244" i="5"/>
  <c r="S244" i="5" s="1"/>
  <c r="K244" i="5"/>
  <c r="W244" i="5" l="1"/>
  <c r="D244" i="4" s="1"/>
  <c r="T244" i="5"/>
  <c r="U244" i="5" s="1"/>
  <c r="X244" i="5" l="1"/>
  <c r="F244" i="4"/>
  <c r="E244" i="4"/>
  <c r="G244" i="4"/>
  <c r="Y244" i="5" l="1"/>
  <c r="J244" i="4" s="1"/>
  <c r="H244" i="4"/>
  <c r="L244" i="4" l="1"/>
  <c r="M244" i="4"/>
  <c r="K244" i="4"/>
  <c r="N244" i="4" l="1"/>
  <c r="Q244" i="4" s="1"/>
  <c r="T244" i="4" s="1"/>
  <c r="W244" i="4" s="1"/>
  <c r="K245" i="2" s="1"/>
  <c r="L245" i="2" s="1"/>
  <c r="P244" i="4" l="1"/>
  <c r="S244" i="4" s="1"/>
  <c r="V244" i="4" s="1"/>
  <c r="I245" i="2" s="1"/>
  <c r="J245" i="2" s="1"/>
  <c r="N245" i="2" s="1"/>
  <c r="O245" i="2" l="1"/>
  <c r="P245" i="2" s="1"/>
  <c r="G245" i="2" s="1"/>
  <c r="F245" i="2" s="1"/>
  <c r="D245" i="2" s="1"/>
  <c r="D245" i="3" s="1"/>
  <c r="W245" i="1" l="1"/>
  <c r="E245" i="2"/>
  <c r="E245" i="3" s="1"/>
  <c r="G245" i="3" s="1"/>
  <c r="H245" i="3" l="1"/>
  <c r="I245" i="3" s="1"/>
  <c r="K245" i="3" s="1"/>
  <c r="M245" i="3" s="1"/>
  <c r="Q245" i="3" s="1"/>
  <c r="E245" i="5" s="1"/>
  <c r="F245" i="5" s="1"/>
  <c r="H245" i="5" l="1"/>
  <c r="K245" i="5" s="1"/>
  <c r="L245" i="3"/>
  <c r="O245" i="3" s="1"/>
  <c r="R245" i="3"/>
  <c r="N245" i="5" l="1"/>
  <c r="S245" i="5" s="1"/>
  <c r="T245" i="5" s="1"/>
  <c r="U245" i="5" s="1"/>
  <c r="P245" i="3"/>
  <c r="D245" i="5" s="1"/>
  <c r="C245" i="5" s="1"/>
  <c r="G245" i="5" l="1"/>
  <c r="M245" i="5" s="1"/>
  <c r="P245" i="5" s="1"/>
  <c r="Q245" i="5" s="1"/>
  <c r="R245" i="5" s="1"/>
  <c r="W245" i="5" s="1"/>
  <c r="D245" i="4" s="1"/>
  <c r="X245" i="5"/>
  <c r="Y245" i="5" s="1"/>
  <c r="J245" i="4" s="1"/>
  <c r="J245" i="5" l="1"/>
  <c r="F245" i="4"/>
  <c r="G245" i="4"/>
  <c r="E245" i="4"/>
  <c r="M245" i="4"/>
  <c r="K245" i="4"/>
  <c r="L245" i="4"/>
  <c r="H245" i="4" l="1"/>
  <c r="N245" i="4"/>
  <c r="P245" i="4" l="1"/>
  <c r="S245" i="4" s="1"/>
  <c r="V245" i="4" s="1"/>
  <c r="I246" i="2" s="1"/>
  <c r="J246" i="2" s="1"/>
  <c r="Q245" i="4"/>
  <c r="T245" i="4" s="1"/>
  <c r="W245" i="4" s="1"/>
  <c r="K246" i="2" s="1"/>
  <c r="L246" i="2" s="1"/>
  <c r="O246" i="2" l="1"/>
  <c r="P246" i="2" s="1"/>
  <c r="G246" i="2" s="1"/>
  <c r="F246" i="2" s="1"/>
  <c r="N246" i="2"/>
  <c r="E246" i="2" l="1"/>
  <c r="E246" i="3" s="1"/>
  <c r="D246" i="2"/>
  <c r="D246" i="3" s="1"/>
  <c r="W246" i="1" l="1"/>
  <c r="H246" i="3"/>
  <c r="I246" i="3" s="1"/>
  <c r="K246" i="3" s="1"/>
  <c r="G246" i="3"/>
  <c r="M246" i="3" l="1"/>
  <c r="Q246" i="3" s="1"/>
  <c r="L246" i="3"/>
  <c r="P246" i="3" l="1"/>
  <c r="D246" i="5" s="1"/>
  <c r="O246" i="3"/>
  <c r="E246" i="5"/>
  <c r="R246" i="3"/>
  <c r="F246" i="5" l="1"/>
  <c r="H246" i="5"/>
  <c r="C246" i="5"/>
  <c r="G246" i="5"/>
  <c r="M246" i="5" l="1"/>
  <c r="P246" i="5" s="1"/>
  <c r="J246" i="5"/>
  <c r="N246" i="5"/>
  <c r="S246" i="5" s="1"/>
  <c r="K246" i="5"/>
  <c r="T246" i="5" l="1"/>
  <c r="U246" i="5" s="1"/>
  <c r="Q246" i="5"/>
  <c r="R246" i="5" s="1"/>
  <c r="W246" i="5" l="1"/>
  <c r="D246" i="4" s="1"/>
  <c r="X246" i="5"/>
  <c r="Y246" i="5" l="1"/>
  <c r="J246" i="4" s="1"/>
  <c r="G246" i="4"/>
  <c r="F246" i="4"/>
  <c r="E246" i="4"/>
  <c r="L246" i="4" l="1"/>
  <c r="K246" i="4"/>
  <c r="M246" i="4"/>
  <c r="H246" i="4"/>
  <c r="N246" i="4" l="1"/>
  <c r="Q246" i="4" s="1"/>
  <c r="T246" i="4" s="1"/>
  <c r="W246" i="4" s="1"/>
  <c r="K247" i="2" s="1"/>
  <c r="L247" i="2" s="1"/>
  <c r="P246" i="4" l="1"/>
  <c r="S246" i="4" s="1"/>
  <c r="V246" i="4" s="1"/>
  <c r="I247" i="2" s="1"/>
  <c r="J247" i="2" s="1"/>
  <c r="O247" i="2" s="1"/>
  <c r="P247" i="2" s="1"/>
  <c r="G247" i="2" s="1"/>
  <c r="F247" i="2" s="1"/>
  <c r="N247" i="2" l="1"/>
  <c r="E247" i="2" s="1"/>
  <c r="E247" i="3" s="1"/>
  <c r="D247" i="2" l="1"/>
  <c r="W247" i="1" s="1"/>
  <c r="D247" i="3" l="1"/>
  <c r="H247" i="3" s="1"/>
  <c r="I247" i="3" s="1"/>
  <c r="K247" i="3" s="1"/>
  <c r="M247" i="3" s="1"/>
  <c r="Q247" i="3" s="1"/>
  <c r="E247" i="5" s="1"/>
  <c r="F247" i="5" s="1"/>
  <c r="H247" i="5" l="1"/>
  <c r="N247" i="5" s="1"/>
  <c r="S247" i="5" s="1"/>
  <c r="G247" i="3"/>
  <c r="L247" i="3" s="1"/>
  <c r="P247" i="3" s="1"/>
  <c r="D247" i="5" s="1"/>
  <c r="C247" i="5" s="1"/>
  <c r="R247" i="3"/>
  <c r="O247" i="3" l="1"/>
  <c r="K247" i="5"/>
  <c r="G247" i="5"/>
  <c r="M247" i="5" s="1"/>
  <c r="P247" i="5" s="1"/>
  <c r="T247" i="5"/>
  <c r="U247" i="5" s="1"/>
  <c r="X247" i="5" l="1"/>
  <c r="Y247" i="5" s="1"/>
  <c r="J247" i="4" s="1"/>
  <c r="J247" i="5"/>
  <c r="Q247" i="5"/>
  <c r="R247" i="5" l="1"/>
  <c r="L247" i="4"/>
  <c r="K247" i="4"/>
  <c r="M247" i="4"/>
  <c r="W247" i="5" l="1"/>
  <c r="D247" i="4" s="1"/>
  <c r="N247" i="4"/>
  <c r="G247" i="4" l="1"/>
  <c r="F247" i="4"/>
  <c r="E247" i="4"/>
  <c r="H247" i="4" l="1"/>
  <c r="Q247" i="4" l="1"/>
  <c r="T247" i="4" s="1"/>
  <c r="W247" i="4" s="1"/>
  <c r="K248" i="2" s="1"/>
  <c r="L248" i="2" s="1"/>
  <c r="P247" i="4"/>
  <c r="S247" i="4" s="1"/>
  <c r="V247" i="4" s="1"/>
  <c r="I248" i="2" s="1"/>
  <c r="J248" i="2" s="1"/>
  <c r="N248" i="2" l="1"/>
  <c r="O248" i="2"/>
  <c r="P248" i="2" s="1"/>
  <c r="G248" i="2" s="1"/>
  <c r="F248" i="2" s="1"/>
  <c r="E248" i="2" l="1"/>
  <c r="E248" i="3" s="1"/>
  <c r="D248" i="2"/>
  <c r="D248" i="3" l="1"/>
  <c r="W248" i="1"/>
  <c r="G248" i="3" l="1"/>
  <c r="H248" i="3"/>
  <c r="I248" i="3" s="1"/>
  <c r="K248" i="3" s="1"/>
  <c r="L248" i="3" l="1"/>
  <c r="M248" i="3"/>
  <c r="Q248" i="3" s="1"/>
  <c r="R248" i="3" l="1"/>
  <c r="E248" i="5"/>
  <c r="P248" i="3"/>
  <c r="D248" i="5" s="1"/>
  <c r="O248" i="3"/>
  <c r="C248" i="5" l="1"/>
  <c r="G248" i="5"/>
  <c r="F248" i="5"/>
  <c r="H248" i="5"/>
  <c r="K248" i="5" l="1"/>
  <c r="N248" i="5"/>
  <c r="S248" i="5" s="1"/>
  <c r="T248" i="5" s="1"/>
  <c r="U248" i="5" s="1"/>
  <c r="X248" i="5" s="1"/>
  <c r="Y248" i="5" s="1"/>
  <c r="J248" i="4" s="1"/>
  <c r="M248" i="5"/>
  <c r="P248" i="5" s="1"/>
  <c r="Q248" i="5" s="1"/>
  <c r="R248" i="5" s="1"/>
  <c r="J248" i="5"/>
  <c r="W248" i="5" l="1"/>
  <c r="D248" i="4" s="1"/>
  <c r="G248" i="4" s="1"/>
  <c r="K248" i="4"/>
  <c r="M248" i="4"/>
  <c r="L248" i="4"/>
  <c r="E248" i="4" l="1"/>
  <c r="F248" i="4"/>
  <c r="N248" i="4"/>
  <c r="H248" i="4" l="1"/>
  <c r="Q248" i="4" s="1"/>
  <c r="T248" i="4" s="1"/>
  <c r="W248" i="4" s="1"/>
  <c r="K249" i="2" s="1"/>
  <c r="L249" i="2" s="1"/>
  <c r="P248" i="4" l="1"/>
  <c r="S248" i="4" s="1"/>
  <c r="V248" i="4" s="1"/>
  <c r="I249" i="2" s="1"/>
  <c r="J249" i="2" s="1"/>
  <c r="O249" i="2" s="1"/>
  <c r="P249" i="2" s="1"/>
  <c r="G249" i="2" s="1"/>
  <c r="F249" i="2" s="1"/>
  <c r="N249" i="2" l="1"/>
  <c r="D249" i="2" s="1"/>
  <c r="W249" i="1" s="1"/>
  <c r="D249" i="3" l="1"/>
  <c r="E249" i="2"/>
  <c r="E249" i="3" s="1"/>
  <c r="G249" i="3" l="1"/>
  <c r="H249" i="3"/>
  <c r="I249" i="3" s="1"/>
  <c r="K249" i="3" s="1"/>
  <c r="L249" i="3" s="1"/>
  <c r="M249" i="3" l="1"/>
  <c r="Q249" i="3" s="1"/>
  <c r="E249" i="5" s="1"/>
  <c r="O249" i="3"/>
  <c r="P249" i="3"/>
  <c r="D249" i="5" s="1"/>
  <c r="R249" i="3" l="1"/>
  <c r="C249" i="5"/>
  <c r="G249" i="5"/>
  <c r="F249" i="5"/>
  <c r="H249" i="5"/>
  <c r="N249" i="5" l="1"/>
  <c r="S249" i="5" s="1"/>
  <c r="K249" i="5"/>
  <c r="M249" i="5"/>
  <c r="P249" i="5" s="1"/>
  <c r="J249" i="5"/>
  <c r="Q249" i="5" l="1"/>
  <c r="R249" i="5" s="1"/>
  <c r="T249" i="5"/>
  <c r="W249" i="5" l="1"/>
  <c r="D249" i="4" s="1"/>
  <c r="U249" i="5"/>
  <c r="X249" i="5" s="1"/>
  <c r="Y249" i="5" s="1"/>
  <c r="J249" i="4" s="1"/>
  <c r="G249" i="4" l="1"/>
  <c r="E249" i="4"/>
  <c r="F249" i="4"/>
  <c r="H249" i="4" l="1"/>
  <c r="K249" i="4"/>
  <c r="L249" i="4"/>
  <c r="M249" i="4"/>
  <c r="N249" i="4" l="1"/>
  <c r="P249" i="4" l="1"/>
  <c r="S249" i="4" s="1"/>
  <c r="V249" i="4" s="1"/>
  <c r="I250" i="2" s="1"/>
  <c r="J250" i="2" s="1"/>
  <c r="Q249" i="4"/>
  <c r="T249" i="4" s="1"/>
  <c r="W249" i="4" s="1"/>
  <c r="K250" i="2" s="1"/>
  <c r="L250" i="2" s="1"/>
  <c r="N250" i="2" l="1"/>
  <c r="O250" i="2"/>
  <c r="P250" i="2" s="1"/>
  <c r="G250" i="2" s="1"/>
  <c r="F250" i="2" s="1"/>
  <c r="E250" i="2" l="1"/>
  <c r="E250" i="3" s="1"/>
  <c r="D250" i="2"/>
  <c r="W250" i="1" l="1"/>
  <c r="D250" i="3"/>
  <c r="G250" i="3" l="1"/>
  <c r="H250" i="3"/>
  <c r="I250" i="3" s="1"/>
  <c r="K250" i="3" s="1"/>
  <c r="M250" i="3" l="1"/>
  <c r="Q250" i="3" s="1"/>
  <c r="L250" i="3"/>
  <c r="P250" i="3" l="1"/>
  <c r="D250" i="5" s="1"/>
  <c r="O250" i="3"/>
  <c r="E250" i="5"/>
  <c r="R250" i="3"/>
  <c r="F250" i="5" l="1"/>
  <c r="H250" i="5"/>
  <c r="C250" i="5"/>
  <c r="G250" i="5"/>
  <c r="N250" i="5" l="1"/>
  <c r="S250" i="5" s="1"/>
  <c r="K250" i="5"/>
  <c r="M250" i="5"/>
  <c r="P250" i="5" s="1"/>
  <c r="J250" i="5"/>
  <c r="Q250" i="5" l="1"/>
  <c r="T250" i="5"/>
  <c r="R250" i="5" l="1"/>
  <c r="W250" i="5" s="1"/>
  <c r="D250" i="4" s="1"/>
  <c r="U250" i="5"/>
  <c r="X250" i="5" s="1"/>
  <c r="Y250" i="5" s="1"/>
  <c r="J250" i="4" s="1"/>
  <c r="E250" i="4" l="1"/>
  <c r="F250" i="4"/>
  <c r="G250" i="4"/>
  <c r="K250" i="4"/>
  <c r="M250" i="4"/>
  <c r="L250" i="4"/>
  <c r="H250" i="4" l="1"/>
  <c r="N250" i="4"/>
  <c r="P250" i="4" l="1"/>
  <c r="S250" i="4" s="1"/>
  <c r="V250" i="4" s="1"/>
  <c r="I251" i="2" s="1"/>
  <c r="J251" i="2" s="1"/>
  <c r="Q250" i="4"/>
  <c r="T250" i="4" s="1"/>
  <c r="W250" i="4" s="1"/>
  <c r="K251" i="2" s="1"/>
  <c r="L251" i="2" s="1"/>
  <c r="N251" i="2" l="1"/>
  <c r="O251" i="2"/>
  <c r="P251" i="2" s="1"/>
  <c r="G251" i="2" s="1"/>
  <c r="F251" i="2" s="1"/>
  <c r="E251" i="2" l="1"/>
  <c r="E251" i="3" s="1"/>
  <c r="D251" i="2"/>
  <c r="W251" i="1" l="1"/>
  <c r="D251" i="3"/>
  <c r="H251" i="3" l="1"/>
  <c r="I251" i="3" s="1"/>
  <c r="K251" i="3" s="1"/>
  <c r="M251" i="3" s="1"/>
  <c r="Q251" i="3" s="1"/>
  <c r="G251" i="3"/>
  <c r="L251" i="3" l="1"/>
  <c r="E251" i="5"/>
  <c r="R251" i="3"/>
  <c r="F251" i="5" l="1"/>
  <c r="H251" i="5"/>
  <c r="O251" i="3"/>
  <c r="P251" i="3"/>
  <c r="D251" i="5" s="1"/>
  <c r="N251" i="5" l="1"/>
  <c r="S251" i="5" s="1"/>
  <c r="K251" i="5"/>
  <c r="C251" i="5"/>
  <c r="G251" i="5"/>
  <c r="M251" i="5" l="1"/>
  <c r="P251" i="5" s="1"/>
  <c r="J251" i="5"/>
  <c r="T251" i="5"/>
  <c r="U251" i="5" s="1"/>
  <c r="X251" i="5" l="1"/>
  <c r="Q251" i="5"/>
  <c r="R251" i="5" s="1"/>
  <c r="W251" i="5" l="1"/>
  <c r="D251" i="4" s="1"/>
  <c r="Y251" i="5"/>
  <c r="J251" i="4" s="1"/>
  <c r="K251" i="4" l="1"/>
  <c r="L251" i="4"/>
  <c r="M251" i="4"/>
  <c r="E251" i="4"/>
  <c r="F251" i="4"/>
  <c r="G251" i="4"/>
  <c r="N251" i="4" l="1"/>
  <c r="H251" i="4"/>
  <c r="P251" i="4" l="1"/>
  <c r="S251" i="4" s="1"/>
  <c r="V251" i="4" s="1"/>
  <c r="I252" i="2" s="1"/>
  <c r="J252" i="2" s="1"/>
  <c r="Q251" i="4"/>
  <c r="T251" i="4" s="1"/>
  <c r="W251" i="4" s="1"/>
  <c r="K252" i="2" s="1"/>
  <c r="L252" i="2" s="1"/>
  <c r="O252" i="2" l="1"/>
  <c r="P252" i="2" s="1"/>
  <c r="G252" i="2" s="1"/>
  <c r="F252" i="2" s="1"/>
  <c r="N252" i="2"/>
  <c r="E252" i="2" l="1"/>
  <c r="E252" i="3" s="1"/>
  <c r="D252" i="2"/>
  <c r="W252" i="1" s="1"/>
  <c r="D252" i="3" l="1"/>
  <c r="H252" i="3" s="1"/>
  <c r="I252" i="3" s="1"/>
  <c r="K252" i="3" s="1"/>
  <c r="G252" i="3" l="1"/>
  <c r="L252" i="3" s="1"/>
  <c r="M252" i="3"/>
  <c r="Q252" i="3" s="1"/>
  <c r="R252" i="3" l="1"/>
  <c r="E252" i="5"/>
  <c r="O252" i="3"/>
  <c r="P252" i="3"/>
  <c r="D252" i="5" s="1"/>
  <c r="C252" i="5" l="1"/>
  <c r="G252" i="5"/>
  <c r="F252" i="5"/>
  <c r="H252" i="5"/>
  <c r="N252" i="5" l="1"/>
  <c r="S252" i="5" s="1"/>
  <c r="K252" i="5"/>
  <c r="M252" i="5"/>
  <c r="P252" i="5" s="1"/>
  <c r="J252" i="5"/>
  <c r="Q252" i="5" l="1"/>
  <c r="R252" i="5" s="1"/>
  <c r="T252" i="5"/>
  <c r="W252" i="5" l="1"/>
  <c r="D252" i="4" s="1"/>
  <c r="U252" i="5"/>
  <c r="X252" i="5" s="1"/>
  <c r="Y252" i="5" s="1"/>
  <c r="J252" i="4" s="1"/>
  <c r="E252" i="4" l="1"/>
  <c r="G252" i="4"/>
  <c r="F252" i="4"/>
  <c r="H252" i="4" l="1"/>
  <c r="K252" i="4"/>
  <c r="L252" i="4"/>
  <c r="M252" i="4"/>
  <c r="N252" i="4" l="1"/>
  <c r="P252" i="4" l="1"/>
  <c r="S252" i="4" s="1"/>
  <c r="V252" i="4" s="1"/>
  <c r="I253" i="2" s="1"/>
  <c r="J253" i="2" s="1"/>
  <c r="Q252" i="4"/>
  <c r="T252" i="4" s="1"/>
  <c r="W252" i="4" s="1"/>
  <c r="K253" i="2" s="1"/>
  <c r="L253" i="2" s="1"/>
  <c r="O253" i="2" l="1"/>
  <c r="P253" i="2" s="1"/>
  <c r="G253" i="2" s="1"/>
  <c r="F253" i="2" s="1"/>
  <c r="N253" i="2"/>
  <c r="E253" i="2" l="1"/>
  <c r="E253" i="3" s="1"/>
  <c r="D253" i="2"/>
  <c r="D253" i="3" l="1"/>
  <c r="W253" i="1"/>
  <c r="G253" i="3" l="1"/>
  <c r="H253" i="3"/>
  <c r="I253" i="3" s="1"/>
  <c r="K253" i="3" s="1"/>
  <c r="M253" i="3" l="1"/>
  <c r="Q253" i="3" s="1"/>
  <c r="L253" i="3"/>
  <c r="O253" i="3" l="1"/>
  <c r="P253" i="3"/>
  <c r="D253" i="5" s="1"/>
  <c r="E253" i="5"/>
  <c r="R253" i="3"/>
  <c r="F253" i="5" l="1"/>
  <c r="H253" i="5"/>
  <c r="C253" i="5"/>
  <c r="G253" i="5"/>
  <c r="N253" i="5" l="1"/>
  <c r="S253" i="5" s="1"/>
  <c r="K253" i="5"/>
  <c r="M253" i="5"/>
  <c r="P253" i="5" s="1"/>
  <c r="J253" i="5"/>
  <c r="Q253" i="5" l="1"/>
  <c r="R253" i="5" s="1"/>
  <c r="T253" i="5"/>
  <c r="W253" i="5" l="1"/>
  <c r="D253" i="4" s="1"/>
  <c r="U253" i="5"/>
  <c r="X253" i="5" s="1"/>
  <c r="Y253" i="5" s="1"/>
  <c r="J253" i="4" s="1"/>
  <c r="G253" i="4" l="1"/>
  <c r="F253" i="4"/>
  <c r="E253" i="4"/>
  <c r="H253" i="4" l="1"/>
  <c r="K253" i="4"/>
  <c r="L253" i="4"/>
  <c r="M253" i="4"/>
  <c r="N253" i="4" l="1"/>
  <c r="Q253" i="4" s="1"/>
  <c r="T253" i="4" s="1"/>
  <c r="W253" i="4" s="1"/>
  <c r="K254" i="2" s="1"/>
  <c r="L254" i="2" s="1"/>
  <c r="P253" i="4" l="1"/>
  <c r="S253" i="4" s="1"/>
  <c r="V253" i="4" s="1"/>
  <c r="I254" i="2" s="1"/>
  <c r="J254" i="2" s="1"/>
  <c r="N254" i="2" l="1"/>
  <c r="O254" i="2"/>
  <c r="P254" i="2" s="1"/>
  <c r="G254" i="2" s="1"/>
  <c r="F254" i="2" s="1"/>
  <c r="E254" i="2" l="1"/>
  <c r="E254" i="3" s="1"/>
  <c r="D254" i="2"/>
  <c r="W254" i="1" s="1"/>
  <c r="D254" i="3" l="1"/>
  <c r="G254" i="3" s="1"/>
  <c r="H254" i="3" l="1"/>
  <c r="I254" i="3" s="1"/>
  <c r="K254" i="3" s="1"/>
  <c r="L254" i="3" s="1"/>
  <c r="M254" i="3" l="1"/>
  <c r="Q254" i="3" s="1"/>
  <c r="R254" i="3" s="1"/>
  <c r="P254" i="3"/>
  <c r="D254" i="5" s="1"/>
  <c r="O254" i="3"/>
  <c r="E254" i="5" l="1"/>
  <c r="C254" i="5"/>
  <c r="G254" i="5"/>
  <c r="F254" i="5" l="1"/>
  <c r="H254" i="5"/>
  <c r="N254" i="5" s="1"/>
  <c r="M254" i="5"/>
  <c r="P254" i="5" s="1"/>
  <c r="J254" i="5"/>
  <c r="S254" i="5" l="1"/>
  <c r="T254" i="5" s="1"/>
  <c r="U254" i="5" s="1"/>
  <c r="K254" i="5"/>
  <c r="Q254" i="5"/>
  <c r="R254" i="5" s="1"/>
  <c r="W254" i="5" l="1"/>
  <c r="D254" i="4" s="1"/>
  <c r="X254" i="5"/>
  <c r="Y254" i="5" s="1"/>
  <c r="J254" i="4" s="1"/>
  <c r="E254" i="4" l="1"/>
  <c r="G254" i="4"/>
  <c r="F254" i="4"/>
  <c r="K254" i="4"/>
  <c r="L254" i="4"/>
  <c r="M254" i="4"/>
  <c r="H254" i="4" l="1"/>
  <c r="N254" i="4"/>
  <c r="Q254" i="4" l="1"/>
  <c r="T254" i="4" s="1"/>
  <c r="W254" i="4" s="1"/>
  <c r="K255" i="2" s="1"/>
  <c r="L255" i="2" s="1"/>
  <c r="P254" i="4"/>
  <c r="S254" i="4" s="1"/>
  <c r="V254" i="4" s="1"/>
  <c r="I255" i="2" s="1"/>
  <c r="J255" i="2" s="1"/>
  <c r="N255" i="2" l="1"/>
  <c r="O255" i="2"/>
  <c r="P255" i="2" s="1"/>
  <c r="G255" i="2" s="1"/>
  <c r="F255" i="2" s="1"/>
  <c r="E255" i="2" l="1"/>
  <c r="E255" i="3" s="1"/>
  <c r="D255" i="2"/>
  <c r="W255" i="1" s="1"/>
  <c r="D255" i="3" l="1"/>
  <c r="H255" i="3" s="1"/>
  <c r="I255" i="3" s="1"/>
  <c r="K255" i="3" s="1"/>
  <c r="G255" i="3" l="1"/>
  <c r="L255" i="3" s="1"/>
  <c r="M255" i="3"/>
  <c r="Q255" i="3" s="1"/>
  <c r="P255" i="3" l="1"/>
  <c r="D255" i="5" s="1"/>
  <c r="O255" i="3"/>
  <c r="R255" i="3"/>
  <c r="E255" i="5"/>
  <c r="F255" i="5" l="1"/>
  <c r="H255" i="5"/>
  <c r="C255" i="5"/>
  <c r="G255" i="5"/>
  <c r="M255" i="5" l="1"/>
  <c r="P255" i="5" s="1"/>
  <c r="J255" i="5"/>
  <c r="N255" i="5"/>
  <c r="S255" i="5" s="1"/>
  <c r="K255" i="5"/>
  <c r="Q255" i="5" l="1"/>
  <c r="T255" i="5"/>
  <c r="U255" i="5" s="1"/>
  <c r="X255" i="5" l="1"/>
  <c r="Y255" i="5" s="1"/>
  <c r="J255" i="4" s="1"/>
  <c r="R255" i="5"/>
  <c r="W255" i="5" s="1"/>
  <c r="D255" i="4" s="1"/>
  <c r="G255" i="4" l="1"/>
  <c r="E255" i="4"/>
  <c r="F255" i="4"/>
  <c r="L255" i="4"/>
  <c r="K255" i="4"/>
  <c r="M255" i="4"/>
  <c r="H255" i="4" l="1"/>
  <c r="N255" i="4"/>
  <c r="Q255" i="4" l="1"/>
  <c r="P255" i="4"/>
  <c r="S255" i="4" s="1"/>
  <c r="V255" i="4" s="1"/>
  <c r="I256" i="2" s="1"/>
  <c r="J256" i="2" s="1"/>
  <c r="T255" i="4"/>
  <c r="W255" i="4" s="1"/>
  <c r="K256" i="2" s="1"/>
  <c r="L256" i="2" s="1"/>
  <c r="O256" i="2" l="1"/>
  <c r="P256" i="2" s="1"/>
  <c r="G256" i="2" s="1"/>
  <c r="F256" i="2" s="1"/>
  <c r="N256" i="2"/>
  <c r="E256" i="2" l="1"/>
  <c r="E256" i="3" s="1"/>
  <c r="D256" i="2"/>
  <c r="D256" i="3" s="1"/>
  <c r="W256" i="1" l="1"/>
  <c r="H256" i="3"/>
  <c r="I256" i="3" s="1"/>
  <c r="K256" i="3" s="1"/>
  <c r="G256" i="3"/>
  <c r="M256" i="3" l="1"/>
  <c r="Q256" i="3" s="1"/>
  <c r="L256" i="3"/>
  <c r="P256" i="3" l="1"/>
  <c r="D256" i="5" s="1"/>
  <c r="O256" i="3"/>
  <c r="E256" i="5"/>
  <c r="R256" i="3"/>
  <c r="F256" i="5" l="1"/>
  <c r="H256" i="5"/>
  <c r="C256" i="5"/>
  <c r="G256" i="5"/>
  <c r="M256" i="5" l="1"/>
  <c r="P256" i="5" s="1"/>
  <c r="J256" i="5"/>
  <c r="N256" i="5"/>
  <c r="S256" i="5" s="1"/>
  <c r="K256" i="5"/>
  <c r="T256" i="5" l="1"/>
  <c r="U256" i="5" s="1"/>
  <c r="Q256" i="5"/>
  <c r="R256" i="5" s="1"/>
  <c r="W256" i="5" l="1"/>
  <c r="D256" i="4" s="1"/>
  <c r="X256" i="5"/>
  <c r="Y256" i="5" s="1"/>
  <c r="J256" i="4" s="1"/>
  <c r="G256" i="4" l="1"/>
  <c r="E256" i="4"/>
  <c r="F256" i="4"/>
  <c r="H256" i="4" l="1"/>
  <c r="L256" i="4"/>
  <c r="M256" i="4"/>
  <c r="K256" i="4"/>
  <c r="N256" i="4" l="1"/>
  <c r="P256" i="4" l="1"/>
  <c r="S256" i="4" s="1"/>
  <c r="V256" i="4" s="1"/>
  <c r="I257" i="2" s="1"/>
  <c r="J257" i="2" s="1"/>
  <c r="Q256" i="4"/>
  <c r="T256" i="4" s="1"/>
  <c r="W256" i="4" s="1"/>
  <c r="K257" i="2" s="1"/>
  <c r="L257" i="2" s="1"/>
  <c r="O257" i="2" l="1"/>
  <c r="P257" i="2" s="1"/>
  <c r="G257" i="2" s="1"/>
  <c r="F257" i="2" s="1"/>
  <c r="N257" i="2"/>
  <c r="E257" i="2" l="1"/>
  <c r="E257" i="3" s="1"/>
  <c r="D257" i="2"/>
  <c r="W257" i="1" l="1"/>
  <c r="D257" i="3"/>
  <c r="H257" i="3" l="1"/>
  <c r="I257" i="3" s="1"/>
  <c r="K257" i="3" s="1"/>
  <c r="G257" i="3"/>
  <c r="M257" i="3" l="1"/>
  <c r="Q257" i="3" s="1"/>
  <c r="L257" i="3"/>
  <c r="O257" i="3" l="1"/>
  <c r="P257" i="3"/>
  <c r="D257" i="5" s="1"/>
  <c r="R257" i="3"/>
  <c r="E257" i="5"/>
  <c r="F257" i="5" l="1"/>
  <c r="H257" i="5"/>
  <c r="C257" i="5"/>
  <c r="G257" i="5"/>
  <c r="M257" i="5" l="1"/>
  <c r="P257" i="5" s="1"/>
  <c r="J257" i="5"/>
  <c r="N257" i="5"/>
  <c r="S257" i="5" s="1"/>
  <c r="K257" i="5"/>
  <c r="Q257" i="5" l="1"/>
  <c r="R257" i="5" s="1"/>
  <c r="T257" i="5"/>
  <c r="U257" i="5" s="1"/>
  <c r="W257" i="5" l="1"/>
  <c r="D257" i="4" s="1"/>
  <c r="X257" i="5"/>
  <c r="Y257" i="5" s="1"/>
  <c r="J257" i="4" s="1"/>
  <c r="F257" i="4" l="1"/>
  <c r="E257" i="4"/>
  <c r="G257" i="4"/>
  <c r="L257" i="4"/>
  <c r="K257" i="4"/>
  <c r="M257" i="4"/>
  <c r="H257" i="4" l="1"/>
  <c r="N257" i="4"/>
  <c r="P257" i="4" l="1"/>
  <c r="S257" i="4" s="1"/>
  <c r="V257" i="4" s="1"/>
  <c r="I258" i="2" s="1"/>
  <c r="J258" i="2" s="1"/>
  <c r="Q257" i="4"/>
  <c r="T257" i="4" s="1"/>
  <c r="W257" i="4" s="1"/>
  <c r="K258" i="2" s="1"/>
  <c r="L258" i="2" s="1"/>
  <c r="O258" i="2" l="1"/>
  <c r="P258" i="2" s="1"/>
  <c r="G258" i="2" s="1"/>
  <c r="F258" i="2" s="1"/>
  <c r="N258" i="2"/>
  <c r="D258" i="2" l="1"/>
  <c r="D258" i="3" s="1"/>
  <c r="E258" i="2"/>
  <c r="E258" i="3" s="1"/>
  <c r="W258" i="1" l="1"/>
  <c r="G258" i="3"/>
  <c r="H258" i="3"/>
  <c r="I258" i="3" s="1"/>
  <c r="K258" i="3" s="1"/>
  <c r="M258" i="3" l="1"/>
  <c r="Q258" i="3" s="1"/>
  <c r="L258" i="3"/>
  <c r="P258" i="3" l="1"/>
  <c r="D258" i="5" s="1"/>
  <c r="O258" i="3"/>
  <c r="R258" i="3"/>
  <c r="E258" i="5"/>
  <c r="F258" i="5" l="1"/>
  <c r="H258" i="5"/>
  <c r="C258" i="5"/>
  <c r="G258" i="5"/>
  <c r="N258" i="5" l="1"/>
  <c r="S258" i="5" s="1"/>
  <c r="K258" i="5"/>
  <c r="M258" i="5"/>
  <c r="P258" i="5" s="1"/>
  <c r="J258" i="5"/>
  <c r="Q258" i="5" l="1"/>
  <c r="R258" i="5" s="1"/>
  <c r="T258" i="5"/>
  <c r="W258" i="5" l="1"/>
  <c r="D258" i="4" s="1"/>
  <c r="U258" i="5"/>
  <c r="X258" i="5" s="1"/>
  <c r="Y258" i="5" s="1"/>
  <c r="J258" i="4" s="1"/>
  <c r="G258" i="4" l="1"/>
  <c r="E258" i="4"/>
  <c r="F258" i="4"/>
  <c r="H258" i="4" l="1"/>
  <c r="K258" i="4"/>
  <c r="M258" i="4"/>
  <c r="L258" i="4"/>
  <c r="N258" i="4" l="1"/>
  <c r="P258" i="4" l="1"/>
  <c r="S258" i="4" s="1"/>
  <c r="V258" i="4" s="1"/>
  <c r="I259" i="2" s="1"/>
  <c r="J259" i="2" s="1"/>
  <c r="Q258" i="4"/>
  <c r="T258" i="4" s="1"/>
  <c r="W258" i="4" s="1"/>
  <c r="K259" i="2" s="1"/>
  <c r="L259" i="2" s="1"/>
  <c r="O259" i="2" l="1"/>
  <c r="P259" i="2" s="1"/>
  <c r="G259" i="2" s="1"/>
  <c r="F259" i="2" s="1"/>
  <c r="N259" i="2"/>
  <c r="E259" i="2" l="1"/>
  <c r="D259" i="2"/>
  <c r="W259" i="1" l="1"/>
  <c r="D259" i="3"/>
  <c r="E259" i="3"/>
  <c r="G259" i="3" l="1"/>
  <c r="H259" i="3"/>
  <c r="I259" i="3" s="1"/>
  <c r="K259" i="3" s="1"/>
  <c r="L259" i="3" l="1"/>
  <c r="M259" i="3"/>
  <c r="Q259" i="3" s="1"/>
  <c r="R259" i="3" l="1"/>
  <c r="E259" i="5"/>
  <c r="P259" i="3"/>
  <c r="D259" i="5" s="1"/>
  <c r="O259" i="3"/>
  <c r="C259" i="5" l="1"/>
  <c r="G259" i="5"/>
  <c r="F259" i="5"/>
  <c r="H259" i="5"/>
  <c r="M259" i="5" l="1"/>
  <c r="P259" i="5" s="1"/>
  <c r="J259" i="5"/>
  <c r="N259" i="5"/>
  <c r="S259" i="5" s="1"/>
  <c r="K259" i="5"/>
  <c r="T259" i="5" l="1"/>
  <c r="U259" i="5" s="1"/>
  <c r="Q259" i="5"/>
  <c r="R259" i="5" s="1"/>
  <c r="W259" i="5" l="1"/>
  <c r="D259" i="4" s="1"/>
  <c r="X259" i="5"/>
  <c r="Y259" i="5" s="1"/>
  <c r="J259" i="4" s="1"/>
  <c r="E259" i="4" l="1"/>
  <c r="G259" i="4"/>
  <c r="F259" i="4"/>
  <c r="M259" i="4"/>
  <c r="K259" i="4"/>
  <c r="L259" i="4"/>
  <c r="H259" i="4" l="1"/>
  <c r="N259" i="4"/>
  <c r="P259" i="4" l="1"/>
  <c r="S259" i="4" s="1"/>
  <c r="V259" i="4" s="1"/>
  <c r="I260" i="2" s="1"/>
  <c r="J260" i="2" s="1"/>
  <c r="Q259" i="4"/>
  <c r="T259" i="4" s="1"/>
  <c r="W259" i="4" s="1"/>
  <c r="K260" i="2" s="1"/>
  <c r="L260" i="2" s="1"/>
  <c r="O260" i="2" l="1"/>
  <c r="P260" i="2" s="1"/>
  <c r="G260" i="2" s="1"/>
  <c r="F260" i="2" s="1"/>
  <c r="N260" i="2"/>
  <c r="E260" i="2" l="1"/>
  <c r="D260" i="2"/>
  <c r="W260" i="1" l="1"/>
  <c r="D260" i="3"/>
  <c r="E260" i="3"/>
  <c r="G260" i="3" l="1"/>
  <c r="H260" i="3"/>
  <c r="I260" i="3" s="1"/>
  <c r="K260" i="3" s="1"/>
  <c r="M260" i="3" l="1"/>
  <c r="Q260" i="3" s="1"/>
  <c r="L260" i="3"/>
  <c r="O260" i="3" l="1"/>
  <c r="P260" i="3"/>
  <c r="D260" i="5" s="1"/>
  <c r="R260" i="3"/>
  <c r="E260" i="5"/>
  <c r="F260" i="5" l="1"/>
  <c r="H260" i="5"/>
  <c r="C260" i="5"/>
  <c r="G260" i="5"/>
  <c r="N260" i="5" l="1"/>
  <c r="S260" i="5" s="1"/>
  <c r="K260" i="5"/>
  <c r="M260" i="5"/>
  <c r="P260" i="5" s="1"/>
  <c r="J260" i="5"/>
  <c r="Q260" i="5" l="1"/>
  <c r="R260" i="5" s="1"/>
  <c r="T260" i="5"/>
  <c r="W260" i="5" l="1"/>
  <c r="D260" i="4" s="1"/>
  <c r="U260" i="5"/>
  <c r="X260" i="5" s="1"/>
  <c r="Y260" i="5" s="1"/>
  <c r="J260" i="4" s="1"/>
  <c r="G260" i="4" l="1"/>
  <c r="F260" i="4"/>
  <c r="E260" i="4"/>
  <c r="H260" i="4" l="1"/>
  <c r="M260" i="4"/>
  <c r="L260" i="4"/>
  <c r="K260" i="4"/>
  <c r="N260" i="4" l="1"/>
  <c r="P260" i="4" l="1"/>
  <c r="S260" i="4" s="1"/>
  <c r="V260" i="4" s="1"/>
  <c r="I261" i="2" s="1"/>
  <c r="J261" i="2" s="1"/>
  <c r="Q260" i="4"/>
  <c r="T260" i="4" s="1"/>
  <c r="W260" i="4" s="1"/>
  <c r="K261" i="2" s="1"/>
  <c r="L261" i="2" s="1"/>
  <c r="O261" i="2" l="1"/>
  <c r="P261" i="2" s="1"/>
  <c r="G261" i="2" s="1"/>
  <c r="F261" i="2" s="1"/>
  <c r="N261" i="2"/>
  <c r="E261" i="2" l="1"/>
  <c r="D261" i="2"/>
  <c r="W261" i="1" l="1"/>
  <c r="D261" i="3"/>
  <c r="E261" i="3"/>
  <c r="H261" i="3" l="1"/>
  <c r="I261" i="3" s="1"/>
  <c r="K261" i="3" s="1"/>
  <c r="G261" i="3"/>
  <c r="L261" i="3" l="1"/>
  <c r="M261" i="3"/>
  <c r="Q261" i="3" s="1"/>
  <c r="R261" i="3" l="1"/>
  <c r="E261" i="5"/>
  <c r="O261" i="3"/>
  <c r="P261" i="3"/>
  <c r="D261" i="5" s="1"/>
  <c r="F261" i="5" l="1"/>
  <c r="H261" i="5"/>
  <c r="C261" i="5"/>
  <c r="G261" i="5"/>
  <c r="N261" i="5" l="1"/>
  <c r="S261" i="5" s="1"/>
  <c r="K261" i="5"/>
  <c r="M261" i="5"/>
  <c r="P261" i="5" s="1"/>
  <c r="J261" i="5"/>
  <c r="Q261" i="5" l="1"/>
  <c r="R261" i="5" s="1"/>
  <c r="T261" i="5"/>
  <c r="U261" i="5" s="1"/>
  <c r="W261" i="5" l="1"/>
  <c r="D261" i="4" s="1"/>
  <c r="X261" i="5"/>
  <c r="Y261" i="5" s="1"/>
  <c r="J261" i="4" s="1"/>
  <c r="G261" i="4" l="1"/>
  <c r="F261" i="4"/>
  <c r="E261" i="4"/>
  <c r="L261" i="4"/>
  <c r="M261" i="4"/>
  <c r="K261" i="4"/>
  <c r="H261" i="4" l="1"/>
  <c r="N261" i="4"/>
  <c r="P261" i="4" l="1"/>
  <c r="S261" i="4" s="1"/>
  <c r="V261" i="4" s="1"/>
  <c r="I262" i="2" s="1"/>
  <c r="J262" i="2" s="1"/>
  <c r="Q261" i="4"/>
  <c r="T261" i="4" s="1"/>
  <c r="W261" i="4" s="1"/>
  <c r="K262" i="2" s="1"/>
  <c r="L262" i="2" s="1"/>
  <c r="O262" i="2" l="1"/>
  <c r="P262" i="2" s="1"/>
  <c r="G262" i="2" s="1"/>
  <c r="F262" i="2" s="1"/>
  <c r="N262" i="2"/>
  <c r="E262" i="2" l="1"/>
  <c r="D262" i="2"/>
  <c r="E262" i="3" l="1"/>
  <c r="W262" i="1"/>
  <c r="D262" i="3"/>
  <c r="G262" i="3" l="1"/>
  <c r="H262" i="3"/>
  <c r="I262" i="3" s="1"/>
  <c r="K262" i="3" s="1"/>
  <c r="M262" i="3" l="1"/>
  <c r="Q262" i="3" s="1"/>
  <c r="L262" i="3"/>
  <c r="P262" i="3" l="1"/>
  <c r="D262" i="5" s="1"/>
  <c r="O262" i="3"/>
  <c r="R262" i="3"/>
  <c r="E262" i="5"/>
  <c r="F262" i="5" l="1"/>
  <c r="H262" i="5"/>
  <c r="C262" i="5"/>
  <c r="G262" i="5"/>
  <c r="N262" i="5" l="1"/>
  <c r="S262" i="5" s="1"/>
  <c r="K262" i="5"/>
  <c r="M262" i="5"/>
  <c r="P262" i="5" s="1"/>
  <c r="J262" i="5"/>
  <c r="Q262" i="5" l="1"/>
  <c r="R262" i="5" s="1"/>
  <c r="T262" i="5"/>
  <c r="W262" i="5" l="1"/>
  <c r="D262" i="4" s="1"/>
  <c r="U262" i="5"/>
  <c r="X262" i="5" s="1"/>
  <c r="Y262" i="5" s="1"/>
  <c r="J262" i="4" s="1"/>
  <c r="E262" i="4" l="1"/>
  <c r="F262" i="4"/>
  <c r="G262" i="4"/>
  <c r="H262" i="4" l="1"/>
  <c r="L262" i="4"/>
  <c r="K262" i="4"/>
  <c r="M262" i="4"/>
  <c r="N262" i="4" l="1"/>
  <c r="P262" i="4" l="1"/>
  <c r="S262" i="4" s="1"/>
  <c r="V262" i="4" s="1"/>
  <c r="I263" i="2" s="1"/>
  <c r="J263" i="2" s="1"/>
  <c r="Q262" i="4"/>
  <c r="T262" i="4" s="1"/>
  <c r="W262" i="4" s="1"/>
  <c r="K263" i="2" s="1"/>
  <c r="L263" i="2" s="1"/>
  <c r="O263" i="2" l="1"/>
  <c r="P263" i="2" s="1"/>
  <c r="G263" i="2" s="1"/>
  <c r="F263" i="2" s="1"/>
  <c r="N263" i="2"/>
  <c r="D263" i="2" l="1"/>
  <c r="W263" i="1" s="1"/>
  <c r="E263" i="2"/>
  <c r="E263" i="3" s="1"/>
  <c r="D263" i="3" l="1"/>
  <c r="H263" i="3" s="1"/>
  <c r="I263" i="3" s="1"/>
  <c r="K263" i="3" s="1"/>
  <c r="M263" i="3" s="1"/>
  <c r="Q263" i="3" s="1"/>
  <c r="G263" i="3" l="1"/>
  <c r="L263" i="3" s="1"/>
  <c r="P263" i="3" s="1"/>
  <c r="D263" i="5" s="1"/>
  <c r="R263" i="3"/>
  <c r="E263" i="5"/>
  <c r="O263" i="3" l="1"/>
  <c r="F263" i="5"/>
  <c r="H263" i="5"/>
  <c r="C263" i="5"/>
  <c r="G263" i="5"/>
  <c r="N263" i="5" l="1"/>
  <c r="S263" i="5" s="1"/>
  <c r="K263" i="5"/>
  <c r="M263" i="5"/>
  <c r="P263" i="5" s="1"/>
  <c r="J263" i="5"/>
  <c r="Q263" i="5" l="1"/>
  <c r="R263" i="5" s="1"/>
  <c r="T263" i="5"/>
  <c r="W263" i="5" l="1"/>
  <c r="D263" i="4" s="1"/>
  <c r="G263" i="4" s="1"/>
  <c r="U263" i="5"/>
  <c r="X263" i="5" s="1"/>
  <c r="Y263" i="5" s="1"/>
  <c r="J263" i="4" s="1"/>
  <c r="E263" i="4" l="1"/>
  <c r="F263" i="4"/>
  <c r="H263" i="4" l="1"/>
  <c r="K263" i="4"/>
  <c r="L263" i="4"/>
  <c r="M263" i="4"/>
  <c r="N263" i="4" l="1"/>
  <c r="Q263" i="4" s="1"/>
  <c r="T263" i="4" l="1"/>
  <c r="W263" i="4" s="1"/>
  <c r="K264" i="2" s="1"/>
  <c r="L264" i="2" s="1"/>
  <c r="P263" i="4"/>
  <c r="S263" i="4" s="1"/>
  <c r="V263" i="4" s="1"/>
  <c r="I264" i="2" s="1"/>
  <c r="J264" i="2" s="1"/>
  <c r="N264" i="2" l="1"/>
  <c r="O264" i="2"/>
  <c r="P264" i="2" s="1"/>
  <c r="G264" i="2" s="1"/>
  <c r="F264" i="2" s="1"/>
  <c r="E264" i="2" s="1"/>
  <c r="E264" i="3" s="1"/>
  <c r="D264" i="2" l="1"/>
  <c r="D264" i="3" s="1"/>
  <c r="W264" i="1" l="1"/>
  <c r="H264" i="3"/>
  <c r="I264" i="3" s="1"/>
  <c r="K264" i="3" s="1"/>
  <c r="G264" i="3"/>
  <c r="M264" i="3" l="1"/>
  <c r="Q264" i="3" s="1"/>
  <c r="L264" i="3"/>
  <c r="O264" i="3" l="1"/>
  <c r="P264" i="3"/>
  <c r="D264" i="5" s="1"/>
  <c r="R264" i="3"/>
  <c r="E264" i="5"/>
  <c r="C264" i="5" l="1"/>
  <c r="G264" i="5"/>
  <c r="F264" i="5"/>
  <c r="H264" i="5"/>
  <c r="N264" i="5" l="1"/>
  <c r="S264" i="5" s="1"/>
  <c r="K264" i="5"/>
  <c r="M264" i="5"/>
  <c r="P264" i="5" s="1"/>
  <c r="J264" i="5"/>
  <c r="Q264" i="5" l="1"/>
  <c r="R264" i="5" s="1"/>
  <c r="T264" i="5"/>
  <c r="W264" i="5" l="1"/>
  <c r="D264" i="4" s="1"/>
  <c r="U264" i="5"/>
  <c r="X264" i="5" s="1"/>
  <c r="Y264" i="5" s="1"/>
  <c r="J264" i="4" s="1"/>
  <c r="E264" i="4" l="1"/>
  <c r="F264" i="4"/>
  <c r="G264" i="4"/>
  <c r="H264" i="4" l="1"/>
  <c r="K264" i="4"/>
  <c r="M264" i="4"/>
  <c r="L264" i="4"/>
  <c r="N264" i="4" l="1"/>
  <c r="P264" i="4" l="1"/>
  <c r="S264" i="4" s="1"/>
  <c r="V264" i="4" s="1"/>
  <c r="I265" i="2" s="1"/>
  <c r="J265" i="2" s="1"/>
  <c r="Q264" i="4"/>
  <c r="T264" i="4" s="1"/>
  <c r="W264" i="4" s="1"/>
  <c r="K265" i="2" s="1"/>
  <c r="L265" i="2" s="1"/>
  <c r="N265" i="2" l="1"/>
  <c r="O265" i="2"/>
  <c r="P265" i="2" s="1"/>
  <c r="G265" i="2" s="1"/>
  <c r="F265" i="2" s="1"/>
  <c r="E265" i="2" l="1"/>
  <c r="E265" i="3" s="1"/>
  <c r="D265" i="2"/>
  <c r="D265" i="3" s="1"/>
  <c r="W265" i="1" l="1"/>
  <c r="H265" i="3"/>
  <c r="I265" i="3" s="1"/>
  <c r="K265" i="3" s="1"/>
  <c r="G265" i="3"/>
  <c r="M265" i="3" l="1"/>
  <c r="Q265" i="3" s="1"/>
  <c r="L265" i="3"/>
  <c r="P265" i="3" l="1"/>
  <c r="D265" i="5" s="1"/>
  <c r="O265" i="3"/>
  <c r="R265" i="3"/>
  <c r="E265" i="5"/>
  <c r="F265" i="5" l="1"/>
  <c r="H265" i="5"/>
  <c r="C265" i="5"/>
  <c r="G265" i="5"/>
  <c r="M265" i="5" l="1"/>
  <c r="P265" i="5" s="1"/>
  <c r="J265" i="5"/>
  <c r="N265" i="5"/>
  <c r="S265" i="5" s="1"/>
  <c r="K265" i="5"/>
  <c r="T265" i="5" l="1"/>
  <c r="U265" i="5" s="1"/>
  <c r="Q265" i="5"/>
  <c r="R265" i="5" s="1"/>
  <c r="W265" i="5" l="1"/>
  <c r="D265" i="4" s="1"/>
  <c r="X265" i="5"/>
  <c r="Y265" i="5" s="1"/>
  <c r="J265" i="4" s="1"/>
  <c r="G265" i="4" l="1"/>
  <c r="F265" i="4"/>
  <c r="E265" i="4"/>
  <c r="M265" i="4"/>
  <c r="K265" i="4"/>
  <c r="L265" i="4"/>
  <c r="H265" i="4" l="1"/>
  <c r="N265" i="4"/>
  <c r="P265" i="4" l="1"/>
  <c r="S265" i="4" s="1"/>
  <c r="V265" i="4" s="1"/>
  <c r="I266" i="2" s="1"/>
  <c r="J266" i="2" s="1"/>
  <c r="Q265" i="4"/>
  <c r="T265" i="4" s="1"/>
  <c r="W265" i="4" s="1"/>
  <c r="K266" i="2" s="1"/>
  <c r="L266" i="2" s="1"/>
  <c r="O266" i="2" l="1"/>
  <c r="P266" i="2" s="1"/>
  <c r="G266" i="2" s="1"/>
  <c r="F266" i="2" s="1"/>
  <c r="N266" i="2"/>
  <c r="D266" i="2" l="1"/>
  <c r="W266" i="1" s="1"/>
  <c r="E266" i="2"/>
  <c r="D266" i="3" l="1"/>
  <c r="E266" i="3"/>
  <c r="G266" i="3" l="1"/>
  <c r="H266" i="3"/>
  <c r="I266" i="3" s="1"/>
  <c r="K266" i="3" s="1"/>
  <c r="M266" i="3" l="1"/>
  <c r="Q266" i="3" s="1"/>
  <c r="L266" i="3"/>
  <c r="O266" i="3" l="1"/>
  <c r="P266" i="3"/>
  <c r="D266" i="5" s="1"/>
  <c r="E266" i="5"/>
  <c r="R266" i="3"/>
  <c r="C266" i="5" l="1"/>
  <c r="G266" i="5"/>
  <c r="F266" i="5"/>
  <c r="H266" i="5"/>
  <c r="N266" i="5" l="1"/>
  <c r="S266" i="5" s="1"/>
  <c r="K266" i="5"/>
  <c r="M266" i="5"/>
  <c r="P266" i="5" s="1"/>
  <c r="J266" i="5"/>
  <c r="Q266" i="5" l="1"/>
  <c r="R266" i="5" s="1"/>
  <c r="T266" i="5"/>
  <c r="W266" i="5" l="1"/>
  <c r="D266" i="4" s="1"/>
  <c r="U266" i="5"/>
  <c r="X266" i="5" s="1"/>
  <c r="Y266" i="5" s="1"/>
  <c r="J266" i="4" s="1"/>
  <c r="F266" i="4" l="1"/>
  <c r="G266" i="4"/>
  <c r="E266" i="4"/>
  <c r="H266" i="4" l="1"/>
  <c r="L266" i="4"/>
  <c r="M266" i="4"/>
  <c r="K266" i="4"/>
  <c r="N266" i="4" l="1"/>
  <c r="P266" i="4" l="1"/>
  <c r="S266" i="4" s="1"/>
  <c r="V266" i="4" s="1"/>
  <c r="I267" i="2" s="1"/>
  <c r="J267" i="2" s="1"/>
  <c r="Q266" i="4"/>
  <c r="T266" i="4" s="1"/>
  <c r="W266" i="4" s="1"/>
  <c r="K267" i="2" s="1"/>
  <c r="L267" i="2" s="1"/>
  <c r="O267" i="2" l="1"/>
  <c r="P267" i="2" s="1"/>
  <c r="G267" i="2" s="1"/>
  <c r="F267" i="2" s="1"/>
  <c r="N267" i="2"/>
  <c r="D267" i="2" l="1"/>
  <c r="E267" i="2"/>
  <c r="E267" i="3" l="1"/>
  <c r="W267" i="1"/>
  <c r="D267" i="3"/>
  <c r="G267" i="3" l="1"/>
  <c r="H267" i="3"/>
  <c r="I267" i="3" s="1"/>
  <c r="K267" i="3" s="1"/>
  <c r="M267" i="3" l="1"/>
  <c r="Q267" i="3" s="1"/>
  <c r="L267" i="3"/>
  <c r="P267" i="3" l="1"/>
  <c r="D267" i="5" s="1"/>
  <c r="O267" i="3"/>
  <c r="E267" i="5"/>
  <c r="R267" i="3"/>
  <c r="F267" i="5" l="1"/>
  <c r="H267" i="5"/>
  <c r="C267" i="5"/>
  <c r="G267" i="5"/>
  <c r="M267" i="5" l="1"/>
  <c r="P267" i="5" s="1"/>
  <c r="J267" i="5"/>
  <c r="N267" i="5"/>
  <c r="S267" i="5" s="1"/>
  <c r="K267" i="5"/>
  <c r="T267" i="5" l="1"/>
  <c r="U267" i="5" s="1"/>
  <c r="Q267" i="5"/>
  <c r="R267" i="5" s="1"/>
  <c r="W267" i="5" l="1"/>
  <c r="D267" i="4" s="1"/>
  <c r="X267" i="5"/>
  <c r="Y267" i="5" s="1"/>
  <c r="J267" i="4" s="1"/>
  <c r="G267" i="4" l="1"/>
  <c r="F267" i="4"/>
  <c r="E267" i="4"/>
  <c r="L267" i="4"/>
  <c r="K267" i="4"/>
  <c r="M267" i="4"/>
  <c r="H267" i="4" l="1"/>
  <c r="N267" i="4"/>
  <c r="Q267" i="4" l="1"/>
  <c r="T267" i="4" s="1"/>
  <c r="W267" i="4" s="1"/>
  <c r="K268" i="2" s="1"/>
  <c r="L268" i="2" s="1"/>
  <c r="P267" i="4"/>
  <c r="S267" i="4" s="1"/>
  <c r="V267" i="4" s="1"/>
  <c r="I268" i="2" s="1"/>
  <c r="J268" i="2" s="1"/>
  <c r="N268" i="2" l="1"/>
  <c r="O268" i="2"/>
  <c r="P268" i="2" s="1"/>
  <c r="G268" i="2" s="1"/>
  <c r="F268" i="2" s="1"/>
  <c r="D268" i="2" l="1"/>
  <c r="W268" i="1" s="1"/>
  <c r="E268" i="2"/>
  <c r="E268" i="3" s="1"/>
  <c r="D268" i="3" l="1"/>
  <c r="G268" i="3" s="1"/>
  <c r="H268" i="3" l="1"/>
  <c r="I268" i="3" s="1"/>
  <c r="K268" i="3" s="1"/>
  <c r="L268" i="3" s="1"/>
  <c r="M268" i="3" l="1"/>
  <c r="Q268" i="3" s="1"/>
  <c r="E268" i="5" s="1"/>
  <c r="O268" i="3"/>
  <c r="P268" i="3"/>
  <c r="D268" i="5" s="1"/>
  <c r="R268" i="3" l="1"/>
  <c r="C268" i="5"/>
  <c r="G268" i="5"/>
  <c r="F268" i="5"/>
  <c r="H268" i="5"/>
  <c r="N268" i="5" l="1"/>
  <c r="S268" i="5" s="1"/>
  <c r="K268" i="5"/>
  <c r="M268" i="5"/>
  <c r="P268" i="5" s="1"/>
  <c r="J268" i="5"/>
  <c r="Q268" i="5" l="1"/>
  <c r="R268" i="5" s="1"/>
  <c r="T268" i="5"/>
  <c r="U268" i="5" s="1"/>
  <c r="W268" i="5" l="1"/>
  <c r="D268" i="4" s="1"/>
  <c r="X268" i="5"/>
  <c r="Y268" i="5" s="1"/>
  <c r="J268" i="4" s="1"/>
  <c r="G268" i="4" l="1"/>
  <c r="E268" i="4"/>
  <c r="F268" i="4"/>
  <c r="L268" i="4"/>
  <c r="M268" i="4"/>
  <c r="K268" i="4"/>
  <c r="H268" i="4" l="1"/>
  <c r="N268" i="4"/>
  <c r="Q268" i="4" l="1"/>
  <c r="T268" i="4" s="1"/>
  <c r="W268" i="4" s="1"/>
  <c r="K269" i="2" s="1"/>
  <c r="L269" i="2" s="1"/>
  <c r="P268" i="4"/>
  <c r="S268" i="4" s="1"/>
  <c r="V268" i="4" s="1"/>
  <c r="I269" i="2" s="1"/>
  <c r="J269" i="2" s="1"/>
  <c r="O269" i="2" l="1"/>
  <c r="P269" i="2" s="1"/>
  <c r="G269" i="2" s="1"/>
  <c r="F269" i="2" s="1"/>
  <c r="N269" i="2"/>
  <c r="D269" i="2" l="1"/>
  <c r="D269" i="3" s="1"/>
  <c r="E269" i="2"/>
  <c r="E269" i="3" s="1"/>
  <c r="W269" i="1" l="1"/>
  <c r="H269" i="3"/>
  <c r="I269" i="3" s="1"/>
  <c r="K269" i="3" s="1"/>
  <c r="G269" i="3"/>
  <c r="L269" i="3" l="1"/>
  <c r="M269" i="3"/>
  <c r="Q269" i="3" s="1"/>
  <c r="E269" i="5" l="1"/>
  <c r="R269" i="3"/>
  <c r="P269" i="3"/>
  <c r="D269" i="5" s="1"/>
  <c r="O269" i="3"/>
  <c r="C269" i="5" l="1"/>
  <c r="G269" i="5"/>
  <c r="F269" i="5"/>
  <c r="H269" i="5"/>
  <c r="N269" i="5" l="1"/>
  <c r="S269" i="5" s="1"/>
  <c r="K269" i="5"/>
  <c r="M269" i="5"/>
  <c r="P269" i="5" s="1"/>
  <c r="J269" i="5"/>
  <c r="Q269" i="5" l="1"/>
  <c r="R269" i="5" s="1"/>
  <c r="T269" i="5"/>
  <c r="W269" i="5" l="1"/>
  <c r="D269" i="4" s="1"/>
  <c r="U269" i="5"/>
  <c r="X269" i="5" s="1"/>
  <c r="Y269" i="5" s="1"/>
  <c r="J269" i="4" s="1"/>
  <c r="G269" i="4" l="1"/>
  <c r="E269" i="4"/>
  <c r="F269" i="4"/>
  <c r="H269" i="4" l="1"/>
  <c r="M269" i="4"/>
  <c r="L269" i="4"/>
  <c r="K269" i="4"/>
  <c r="N269" i="4" l="1"/>
  <c r="P269" i="4" l="1"/>
  <c r="S269" i="4" s="1"/>
  <c r="V269" i="4" s="1"/>
  <c r="I270" i="2" s="1"/>
  <c r="J270" i="2" s="1"/>
  <c r="Q269" i="4"/>
  <c r="T269" i="4" s="1"/>
  <c r="W269" i="4" s="1"/>
  <c r="K270" i="2" s="1"/>
  <c r="L270" i="2" s="1"/>
  <c r="O270" i="2" l="1"/>
  <c r="P270" i="2" s="1"/>
  <c r="G270" i="2" s="1"/>
  <c r="F270" i="2" s="1"/>
  <c r="N270" i="2"/>
  <c r="E270" i="2" l="1"/>
  <c r="E270" i="3" s="1"/>
  <c r="D270" i="2"/>
  <c r="W270" i="1" s="1"/>
  <c r="D270" i="3" l="1"/>
  <c r="G270" i="3" s="1"/>
  <c r="H270" i="3" l="1"/>
  <c r="I270" i="3" s="1"/>
  <c r="K270" i="3" s="1"/>
  <c r="M270" i="3" s="1"/>
  <c r="Q270" i="3" s="1"/>
  <c r="L270" i="3" l="1"/>
  <c r="P270" i="3" s="1"/>
  <c r="D270" i="5" s="1"/>
  <c r="R270" i="3"/>
  <c r="E270" i="5"/>
  <c r="O270" i="3" l="1"/>
  <c r="F270" i="5"/>
  <c r="H270" i="5"/>
  <c r="C270" i="5"/>
  <c r="G270" i="5"/>
  <c r="N270" i="5" l="1"/>
  <c r="S270" i="5" s="1"/>
  <c r="K270" i="5"/>
  <c r="M270" i="5"/>
  <c r="P270" i="5" s="1"/>
  <c r="J270" i="5"/>
  <c r="Q270" i="5" l="1"/>
  <c r="T270" i="5"/>
  <c r="R270" i="5" l="1"/>
  <c r="W270" i="5" s="1"/>
  <c r="D270" i="4" s="1"/>
  <c r="U270" i="5"/>
  <c r="X270" i="5" s="1"/>
  <c r="Y270" i="5" s="1"/>
  <c r="J270" i="4" s="1"/>
  <c r="F270" i="4" l="1"/>
  <c r="E270" i="4"/>
  <c r="G270" i="4"/>
  <c r="L270" i="4"/>
  <c r="K270" i="4"/>
  <c r="M270" i="4"/>
  <c r="H270" i="4" l="1"/>
  <c r="N270" i="4"/>
  <c r="Q270" i="4" l="1"/>
  <c r="T270" i="4" s="1"/>
  <c r="W270" i="4" s="1"/>
  <c r="K271" i="2" s="1"/>
  <c r="L271" i="2" s="1"/>
  <c r="P270" i="4"/>
  <c r="S270" i="4" s="1"/>
  <c r="V270" i="4" s="1"/>
  <c r="I271" i="2" s="1"/>
  <c r="J271" i="2" s="1"/>
  <c r="O271" i="2" l="1"/>
  <c r="P271" i="2" s="1"/>
  <c r="G271" i="2" s="1"/>
  <c r="F271" i="2" s="1"/>
  <c r="N271" i="2"/>
  <c r="E271" i="2" l="1"/>
  <c r="E271" i="3" s="1"/>
  <c r="D271" i="2"/>
  <c r="W271" i="1" s="1"/>
  <c r="D271" i="3" l="1"/>
  <c r="G271" i="3" s="1"/>
  <c r="H271" i="3" l="1"/>
  <c r="I271" i="3" s="1"/>
  <c r="K271" i="3" s="1"/>
  <c r="M271" i="3" s="1"/>
  <c r="Q271" i="3" s="1"/>
  <c r="L271" i="3" l="1"/>
  <c r="O271" i="3" s="1"/>
  <c r="E271" i="5"/>
  <c r="R271" i="3"/>
  <c r="P271" i="3" l="1"/>
  <c r="D271" i="5" s="1"/>
  <c r="C271" i="5" s="1"/>
  <c r="F271" i="5"/>
  <c r="H271" i="5"/>
  <c r="G271" i="5" l="1"/>
  <c r="M271" i="5" s="1"/>
  <c r="P271" i="5" s="1"/>
  <c r="N271" i="5"/>
  <c r="S271" i="5" s="1"/>
  <c r="K271" i="5"/>
  <c r="J271" i="5" l="1"/>
  <c r="Q271" i="5"/>
  <c r="R271" i="5" s="1"/>
  <c r="T271" i="5"/>
  <c r="W271" i="5" l="1"/>
  <c r="D271" i="4" s="1"/>
  <c r="U271" i="5"/>
  <c r="X271" i="5" s="1"/>
  <c r="Y271" i="5" s="1"/>
  <c r="J271" i="4" s="1"/>
  <c r="G271" i="4" l="1"/>
  <c r="E271" i="4"/>
  <c r="F271" i="4"/>
  <c r="H271" i="4" l="1"/>
  <c r="L271" i="4"/>
  <c r="K271" i="4"/>
  <c r="M271" i="4"/>
  <c r="N271" i="4" l="1"/>
  <c r="Q271" i="4" s="1"/>
  <c r="T271" i="4" s="1"/>
  <c r="W271" i="4" s="1"/>
  <c r="K272" i="2" s="1"/>
  <c r="L272" i="2" s="1"/>
  <c r="P271" i="4" l="1"/>
  <c r="S271" i="4" s="1"/>
  <c r="V271" i="4" s="1"/>
  <c r="I272" i="2" s="1"/>
  <c r="J272" i="2" s="1"/>
  <c r="O272" i="2" s="1"/>
  <c r="P272" i="2" s="1"/>
  <c r="G272" i="2" s="1"/>
  <c r="F272" i="2" s="1"/>
  <c r="N272" i="2" l="1"/>
  <c r="E272" i="2" s="1"/>
  <c r="E272" i="3" s="1"/>
  <c r="D272" i="2" l="1"/>
  <c r="D272" i="3" s="1"/>
  <c r="G272" i="3" l="1"/>
  <c r="H272" i="3"/>
  <c r="I272" i="3" s="1"/>
  <c r="K272" i="3" s="1"/>
  <c r="M272" i="3" s="1"/>
  <c r="Q272" i="3" s="1"/>
  <c r="E272" i="5" s="1"/>
  <c r="W272" i="1"/>
  <c r="L272" i="3" l="1"/>
  <c r="P272" i="3" s="1"/>
  <c r="D272" i="5" s="1"/>
  <c r="R272" i="3"/>
  <c r="F272" i="5"/>
  <c r="H272" i="5"/>
  <c r="O272" i="3" l="1"/>
  <c r="C272" i="5"/>
  <c r="G272" i="5"/>
  <c r="N272" i="5"/>
  <c r="S272" i="5" s="1"/>
  <c r="K272" i="5"/>
  <c r="T272" i="5" l="1"/>
  <c r="U272" i="5" s="1"/>
  <c r="M272" i="5"/>
  <c r="P272" i="5" s="1"/>
  <c r="J272" i="5"/>
  <c r="X272" i="5" l="1"/>
  <c r="Y272" i="5" s="1"/>
  <c r="J272" i="4" s="1"/>
  <c r="Q272" i="5"/>
  <c r="R272" i="5" s="1"/>
  <c r="W272" i="5" l="1"/>
  <c r="D272" i="4" s="1"/>
  <c r="K272" i="4"/>
  <c r="L272" i="4"/>
  <c r="M272" i="4"/>
  <c r="F272" i="4" l="1"/>
  <c r="G272" i="4"/>
  <c r="E272" i="4"/>
  <c r="N272" i="4"/>
  <c r="H272" i="4" l="1"/>
  <c r="P272" i="4" s="1"/>
  <c r="S272" i="4" s="1"/>
  <c r="V272" i="4" s="1"/>
  <c r="I273" i="2" s="1"/>
  <c r="J273" i="2" s="1"/>
  <c r="Q272" i="4" l="1"/>
  <c r="T272" i="4" s="1"/>
  <c r="W272" i="4" s="1"/>
  <c r="K273" i="2" s="1"/>
  <c r="L273" i="2" s="1"/>
  <c r="O273" i="2" s="1"/>
  <c r="P273" i="2" s="1"/>
  <c r="G273" i="2" s="1"/>
  <c r="F273" i="2" s="1"/>
  <c r="N273" i="2" l="1"/>
  <c r="D273" i="2" s="1"/>
  <c r="W273" i="1" s="1"/>
  <c r="E273" i="2" l="1"/>
  <c r="E273" i="3" s="1"/>
  <c r="D273" i="3"/>
  <c r="G273" i="3" l="1"/>
  <c r="H273" i="3"/>
  <c r="I273" i="3" s="1"/>
  <c r="K273" i="3" s="1"/>
  <c r="L273" i="3" s="1"/>
  <c r="M273" i="3" l="1"/>
  <c r="Q273" i="3" s="1"/>
  <c r="R273" i="3" s="1"/>
  <c r="O273" i="3"/>
  <c r="P273" i="3"/>
  <c r="D273" i="5" s="1"/>
  <c r="E273" i="5" l="1"/>
  <c r="C273" i="5"/>
  <c r="G273" i="5"/>
  <c r="F273" i="5" l="1"/>
  <c r="H273" i="5"/>
  <c r="N273" i="5" s="1"/>
  <c r="M273" i="5"/>
  <c r="P273" i="5" s="1"/>
  <c r="J273" i="5"/>
  <c r="S273" i="5" l="1"/>
  <c r="T273" i="5" s="1"/>
  <c r="U273" i="5" s="1"/>
  <c r="K273" i="5"/>
  <c r="Q273" i="5"/>
  <c r="R273" i="5" s="1"/>
  <c r="W273" i="5" l="1"/>
  <c r="D273" i="4" s="1"/>
  <c r="X273" i="5"/>
  <c r="Y273" i="5" s="1"/>
  <c r="J273" i="4" s="1"/>
  <c r="E273" i="4" l="1"/>
  <c r="G273" i="4"/>
  <c r="F273" i="4"/>
  <c r="K273" i="4"/>
  <c r="M273" i="4"/>
  <c r="L273" i="4"/>
  <c r="H273" i="4" l="1"/>
  <c r="N273" i="4"/>
  <c r="P273" i="4" l="1"/>
  <c r="S273" i="4" s="1"/>
  <c r="V273" i="4" s="1"/>
  <c r="I274" i="2" s="1"/>
  <c r="J274" i="2" s="1"/>
  <c r="Q273" i="4"/>
  <c r="T273" i="4" s="1"/>
  <c r="W273" i="4" s="1"/>
  <c r="K274" i="2" s="1"/>
  <c r="L274" i="2" s="1"/>
  <c r="O274" i="2" l="1"/>
  <c r="P274" i="2" s="1"/>
  <c r="G274" i="2" s="1"/>
  <c r="F274" i="2" s="1"/>
  <c r="N274" i="2"/>
  <c r="D274" i="2" l="1"/>
  <c r="W274" i="1" s="1"/>
  <c r="E274" i="2"/>
  <c r="E274" i="3" s="1"/>
  <c r="D274" i="3" l="1"/>
  <c r="H274" i="3" s="1"/>
  <c r="I274" i="3" s="1"/>
  <c r="K274" i="3" s="1"/>
  <c r="G274" i="3" l="1"/>
  <c r="L274" i="3" s="1"/>
  <c r="M274" i="3"/>
  <c r="Q274" i="3" s="1"/>
  <c r="P274" i="3" l="1"/>
  <c r="D274" i="5" s="1"/>
  <c r="O274" i="3"/>
  <c r="E274" i="5"/>
  <c r="R274" i="3"/>
  <c r="F274" i="5" l="1"/>
  <c r="H274" i="5"/>
  <c r="C274" i="5"/>
  <c r="G274" i="5"/>
  <c r="N274" i="5" l="1"/>
  <c r="S274" i="5" s="1"/>
  <c r="K274" i="5"/>
  <c r="M274" i="5"/>
  <c r="P274" i="5" s="1"/>
  <c r="J274" i="5"/>
  <c r="Q274" i="5" l="1"/>
  <c r="R274" i="5" s="1"/>
  <c r="T274" i="5"/>
  <c r="U274" i="5" s="1"/>
  <c r="W274" i="5" l="1"/>
  <c r="D274" i="4" s="1"/>
  <c r="X274" i="5"/>
  <c r="Y274" i="5" s="1"/>
  <c r="J274" i="4" s="1"/>
  <c r="E274" i="4" l="1"/>
  <c r="F274" i="4"/>
  <c r="G274" i="4"/>
  <c r="L274" i="4"/>
  <c r="M274" i="4"/>
  <c r="K274" i="4"/>
  <c r="H274" i="4" l="1"/>
  <c r="N274" i="4"/>
  <c r="Q274" i="4" l="1"/>
  <c r="T274" i="4" s="1"/>
  <c r="W274" i="4" s="1"/>
  <c r="K275" i="2" s="1"/>
  <c r="L275" i="2" s="1"/>
  <c r="P274" i="4"/>
  <c r="S274" i="4" s="1"/>
  <c r="V274" i="4" s="1"/>
  <c r="I275" i="2" s="1"/>
  <c r="J275" i="2" s="1"/>
  <c r="N275" i="2" l="1"/>
  <c r="O275" i="2"/>
  <c r="P275" i="2" s="1"/>
  <c r="G275" i="2" s="1"/>
  <c r="F275" i="2" s="1"/>
  <c r="D275" i="2" l="1"/>
  <c r="D275" i="3" s="1"/>
  <c r="E275" i="2"/>
  <c r="E275" i="3" s="1"/>
  <c r="H275" i="3" l="1"/>
  <c r="I275" i="3" s="1"/>
  <c r="K275" i="3" s="1"/>
  <c r="M275" i="3" s="1"/>
  <c r="Q275" i="3" s="1"/>
  <c r="W275" i="1"/>
  <c r="G275" i="3"/>
  <c r="L275" i="3" l="1"/>
  <c r="P275" i="3" s="1"/>
  <c r="D275" i="5" s="1"/>
  <c r="R275" i="3"/>
  <c r="E275" i="5"/>
  <c r="O275" i="3" l="1"/>
  <c r="C275" i="5"/>
  <c r="G275" i="5"/>
  <c r="F275" i="5"/>
  <c r="H275" i="5"/>
  <c r="N275" i="5" l="1"/>
  <c r="S275" i="5" s="1"/>
  <c r="K275" i="5"/>
  <c r="M275" i="5"/>
  <c r="P275" i="5" s="1"/>
  <c r="J275" i="5"/>
  <c r="T275" i="5" l="1"/>
  <c r="U275" i="5" s="1"/>
  <c r="Q275" i="5"/>
  <c r="R275" i="5" s="1"/>
  <c r="W275" i="5" l="1"/>
  <c r="X275" i="5"/>
  <c r="Y275" i="5" s="1"/>
  <c r="J275" i="4" s="1"/>
  <c r="D275" i="4" l="1"/>
  <c r="G275" i="4" s="1"/>
  <c r="K275" i="4"/>
  <c r="L275" i="4"/>
  <c r="M275" i="4"/>
  <c r="E275" i="4" l="1"/>
  <c r="F275" i="4"/>
  <c r="N275" i="4"/>
  <c r="H275" i="4" l="1"/>
  <c r="Q275" i="4" s="1"/>
  <c r="T275" i="4" s="1"/>
  <c r="W275" i="4" s="1"/>
  <c r="K276" i="2" s="1"/>
  <c r="L276" i="2" s="1"/>
  <c r="P275" i="4" l="1"/>
  <c r="S275" i="4" s="1"/>
  <c r="V275" i="4" s="1"/>
  <c r="I276" i="2" s="1"/>
  <c r="J276" i="2" s="1"/>
  <c r="O276" i="2" s="1"/>
  <c r="P276" i="2" s="1"/>
  <c r="G276" i="2" s="1"/>
  <c r="F276" i="2" s="1"/>
  <c r="N276" i="2" l="1"/>
  <c r="E276" i="2" s="1"/>
  <c r="E276" i="3" s="1"/>
  <c r="D276" i="2" l="1"/>
  <c r="D276" i="3" s="1"/>
  <c r="G276" i="3" s="1"/>
  <c r="H276" i="3" l="1"/>
  <c r="I276" i="3" s="1"/>
  <c r="K276" i="3" s="1"/>
  <c r="M276" i="3" s="1"/>
  <c r="Q276" i="3" s="1"/>
  <c r="W276" i="1"/>
  <c r="L276" i="3" l="1"/>
  <c r="R276" i="3"/>
  <c r="E276" i="5"/>
  <c r="O276" i="3"/>
  <c r="P276" i="3"/>
  <c r="D276" i="5" s="1"/>
  <c r="F276" i="5" l="1"/>
  <c r="H276" i="5"/>
  <c r="C276" i="5"/>
  <c r="G276" i="5"/>
  <c r="N276" i="5" l="1"/>
  <c r="S276" i="5" s="1"/>
  <c r="K276" i="5"/>
  <c r="M276" i="5"/>
  <c r="P276" i="5" s="1"/>
  <c r="J276" i="5"/>
  <c r="Q276" i="5" l="1"/>
  <c r="R276" i="5" s="1"/>
  <c r="T276" i="5"/>
  <c r="U276" i="5" s="1"/>
  <c r="W276" i="5" l="1"/>
  <c r="D276" i="4" s="1"/>
  <c r="X276" i="5"/>
  <c r="Y276" i="5" s="1"/>
  <c r="J276" i="4" s="1"/>
  <c r="E276" i="4" l="1"/>
  <c r="G276" i="4"/>
  <c r="F276" i="4"/>
  <c r="L276" i="4"/>
  <c r="M276" i="4"/>
  <c r="K276" i="4"/>
  <c r="H276" i="4" l="1"/>
  <c r="N276" i="4"/>
  <c r="P276" i="4" l="1"/>
  <c r="S276" i="4" s="1"/>
  <c r="V276" i="4" s="1"/>
  <c r="I277" i="2" s="1"/>
  <c r="J277" i="2" s="1"/>
  <c r="Q276" i="4"/>
  <c r="T276" i="4" s="1"/>
  <c r="W276" i="4" s="1"/>
  <c r="K277" i="2" s="1"/>
  <c r="L277" i="2" s="1"/>
  <c r="O277" i="2" l="1"/>
  <c r="P277" i="2" s="1"/>
  <c r="G277" i="2" s="1"/>
  <c r="F277" i="2" s="1"/>
  <c r="N277" i="2"/>
  <c r="E277" i="2" l="1"/>
  <c r="E277" i="3" s="1"/>
  <c r="D277" i="2"/>
  <c r="W277" i="1" l="1"/>
  <c r="D277" i="3"/>
  <c r="G277" i="3" l="1"/>
  <c r="H277" i="3"/>
  <c r="I277" i="3" s="1"/>
  <c r="K277" i="3" s="1"/>
  <c r="L277" i="3" l="1"/>
  <c r="M277" i="3"/>
  <c r="Q277" i="3" s="1"/>
  <c r="R277" i="3" l="1"/>
  <c r="E277" i="5"/>
  <c r="O277" i="3"/>
  <c r="P277" i="3"/>
  <c r="D277" i="5" s="1"/>
  <c r="C277" i="5" l="1"/>
  <c r="G277" i="5"/>
  <c r="F277" i="5"/>
  <c r="H277" i="5"/>
  <c r="N277" i="5" l="1"/>
  <c r="S277" i="5" s="1"/>
  <c r="K277" i="5"/>
  <c r="M277" i="5"/>
  <c r="P277" i="5" s="1"/>
  <c r="J277" i="5"/>
  <c r="T277" i="5" l="1"/>
  <c r="U277" i="5" s="1"/>
  <c r="Q277" i="5"/>
  <c r="R277" i="5" s="1"/>
  <c r="W277" i="5" l="1"/>
  <c r="D277" i="4" s="1"/>
  <c r="X277" i="5"/>
  <c r="Y277" i="5" s="1"/>
  <c r="J277" i="4" s="1"/>
  <c r="F277" i="4" l="1"/>
  <c r="G277" i="4"/>
  <c r="E277" i="4"/>
  <c r="K277" i="4"/>
  <c r="M277" i="4"/>
  <c r="L277" i="4"/>
  <c r="H277" i="4" l="1"/>
  <c r="N277" i="4"/>
  <c r="Q277" i="4" l="1"/>
  <c r="T277" i="4" s="1"/>
  <c r="W277" i="4" s="1"/>
  <c r="K278" i="2" s="1"/>
  <c r="L278" i="2" s="1"/>
  <c r="P277" i="4"/>
  <c r="S277" i="4" s="1"/>
  <c r="V277" i="4" s="1"/>
  <c r="I278" i="2" s="1"/>
  <c r="J278" i="2" s="1"/>
  <c r="N278" i="2" l="1"/>
  <c r="O278" i="2"/>
  <c r="P278" i="2" s="1"/>
  <c r="G278" i="2" s="1"/>
  <c r="F278" i="2" s="1"/>
  <c r="E278" i="2" l="1"/>
  <c r="E278" i="3" s="1"/>
  <c r="D278" i="2"/>
  <c r="W278" i="1" l="1"/>
  <c r="D278" i="3"/>
  <c r="H278" i="3" l="1"/>
  <c r="I278" i="3" s="1"/>
  <c r="K278" i="3" s="1"/>
  <c r="M278" i="3" s="1"/>
  <c r="Q278" i="3" s="1"/>
  <c r="G278" i="3"/>
  <c r="L278" i="3" l="1"/>
  <c r="R278" i="3"/>
  <c r="E278" i="5"/>
  <c r="F278" i="5" l="1"/>
  <c r="H278" i="5"/>
  <c r="P278" i="3"/>
  <c r="D278" i="5" s="1"/>
  <c r="O278" i="3"/>
  <c r="N278" i="5" l="1"/>
  <c r="S278" i="5" s="1"/>
  <c r="K278" i="5"/>
  <c r="C278" i="5"/>
  <c r="G278" i="5"/>
  <c r="M278" i="5" l="1"/>
  <c r="P278" i="5" s="1"/>
  <c r="J278" i="5"/>
  <c r="T278" i="5"/>
  <c r="U278" i="5" s="1"/>
  <c r="X278" i="5" l="1"/>
  <c r="Q278" i="5"/>
  <c r="R278" i="5" s="1"/>
  <c r="W278" i="5" l="1"/>
  <c r="D278" i="4" s="1"/>
  <c r="Y278" i="5"/>
  <c r="J278" i="4" s="1"/>
  <c r="K278" i="4" l="1"/>
  <c r="M278" i="4"/>
  <c r="L278" i="4"/>
  <c r="E278" i="4"/>
  <c r="G278" i="4"/>
  <c r="F278" i="4"/>
  <c r="N278" i="4" l="1"/>
  <c r="H278" i="4"/>
  <c r="Q278" i="4" l="1"/>
  <c r="T278" i="4" s="1"/>
  <c r="W278" i="4" s="1"/>
  <c r="K279" i="2" s="1"/>
  <c r="L279" i="2" s="1"/>
  <c r="P278" i="4"/>
  <c r="S278" i="4" s="1"/>
  <c r="V278" i="4" s="1"/>
  <c r="I279" i="2" s="1"/>
  <c r="J279" i="2" s="1"/>
  <c r="N279" i="2" l="1"/>
  <c r="O279" i="2"/>
  <c r="P279" i="2" s="1"/>
  <c r="G279" i="2" s="1"/>
  <c r="F279" i="2" s="1"/>
  <c r="E279" i="2" l="1"/>
  <c r="E279" i="3" s="1"/>
  <c r="D279" i="2"/>
  <c r="D279" i="3" s="1"/>
  <c r="W279" i="1" l="1"/>
  <c r="G279" i="3"/>
  <c r="H279" i="3"/>
  <c r="I279" i="3" s="1"/>
  <c r="K279" i="3" s="1"/>
  <c r="L279" i="3" l="1"/>
  <c r="M279" i="3"/>
  <c r="Q279" i="3" s="1"/>
  <c r="R279" i="3" l="1"/>
  <c r="E279" i="5"/>
  <c r="O279" i="3"/>
  <c r="P279" i="3"/>
  <c r="D279" i="5" s="1"/>
  <c r="F279" i="5" l="1"/>
  <c r="H279" i="5"/>
  <c r="C279" i="5"/>
  <c r="G279" i="5"/>
  <c r="N279" i="5" l="1"/>
  <c r="S279" i="5" s="1"/>
  <c r="K279" i="5"/>
  <c r="M279" i="5"/>
  <c r="P279" i="5" s="1"/>
  <c r="J279" i="5"/>
  <c r="Q279" i="5" l="1"/>
  <c r="R279" i="5" s="1"/>
  <c r="T279" i="5"/>
  <c r="U279" i="5" s="1"/>
  <c r="W279" i="5" l="1"/>
  <c r="D279" i="4" s="1"/>
  <c r="X279" i="5"/>
  <c r="Y279" i="5" s="1"/>
  <c r="J279" i="4" s="1"/>
  <c r="F279" i="4" l="1"/>
  <c r="E279" i="4"/>
  <c r="G279" i="4"/>
  <c r="L279" i="4"/>
  <c r="M279" i="4"/>
  <c r="K279" i="4"/>
  <c r="H279" i="4" l="1"/>
  <c r="N279" i="4"/>
  <c r="P279" i="4" l="1"/>
  <c r="S279" i="4" s="1"/>
  <c r="V279" i="4" s="1"/>
  <c r="I280" i="2" s="1"/>
  <c r="J280" i="2" s="1"/>
  <c r="Q279" i="4"/>
  <c r="T279" i="4" s="1"/>
  <c r="W279" i="4" s="1"/>
  <c r="K280" i="2" s="1"/>
  <c r="L280" i="2" s="1"/>
  <c r="N280" i="2" l="1"/>
  <c r="O280" i="2"/>
  <c r="P280" i="2" s="1"/>
  <c r="G280" i="2" s="1"/>
  <c r="F280" i="2" s="1"/>
  <c r="E280" i="2" l="1"/>
  <c r="E280" i="3" s="1"/>
  <c r="D280" i="2"/>
  <c r="W280" i="1" l="1"/>
  <c r="D280" i="3"/>
  <c r="G280" i="3" l="1"/>
  <c r="H280" i="3"/>
  <c r="I280" i="3" s="1"/>
  <c r="K280" i="3" s="1"/>
  <c r="M280" i="3" l="1"/>
  <c r="Q280" i="3" s="1"/>
  <c r="L280" i="3"/>
  <c r="P280" i="3" l="1"/>
  <c r="D280" i="5" s="1"/>
  <c r="O280" i="3"/>
  <c r="E280" i="5"/>
  <c r="R280" i="3"/>
  <c r="F280" i="5" l="1"/>
  <c r="H280" i="5"/>
  <c r="C280" i="5"/>
  <c r="G280" i="5"/>
  <c r="M280" i="5" l="1"/>
  <c r="P280" i="5" s="1"/>
  <c r="J280" i="5"/>
  <c r="N280" i="5"/>
  <c r="S280" i="5" s="1"/>
  <c r="K280" i="5"/>
  <c r="T280" i="5" l="1"/>
  <c r="U280" i="5" s="1"/>
  <c r="Q280" i="5"/>
  <c r="R280" i="5" s="1"/>
  <c r="W280" i="5" l="1"/>
  <c r="D280" i="4" s="1"/>
  <c r="X280" i="5"/>
  <c r="Y280" i="5" s="1"/>
  <c r="J280" i="4" s="1"/>
  <c r="E280" i="4" l="1"/>
  <c r="G280" i="4"/>
  <c r="F280" i="4"/>
  <c r="L280" i="4"/>
  <c r="M280" i="4"/>
  <c r="K280" i="4"/>
  <c r="H280" i="4" l="1"/>
  <c r="N280" i="4"/>
  <c r="P280" i="4" l="1"/>
  <c r="S280" i="4" s="1"/>
  <c r="V280" i="4" s="1"/>
  <c r="I281" i="2" s="1"/>
  <c r="J281" i="2" s="1"/>
  <c r="Q280" i="4"/>
  <c r="T280" i="4" s="1"/>
  <c r="W280" i="4" s="1"/>
  <c r="K281" i="2" s="1"/>
  <c r="L281" i="2" s="1"/>
  <c r="N281" i="2" l="1"/>
  <c r="O281" i="2"/>
  <c r="P281" i="2" s="1"/>
  <c r="G281" i="2" s="1"/>
  <c r="F281" i="2" s="1"/>
  <c r="E281" i="2" l="1"/>
  <c r="E281" i="3" s="1"/>
  <c r="D281" i="2"/>
  <c r="W281" i="1" l="1"/>
  <c r="D281" i="3"/>
  <c r="G281" i="3" l="1"/>
  <c r="H281" i="3"/>
  <c r="I281" i="3" s="1"/>
  <c r="K281" i="3" s="1"/>
  <c r="M281" i="3" l="1"/>
  <c r="Q281" i="3" s="1"/>
  <c r="L281" i="3"/>
  <c r="O281" i="3" l="1"/>
  <c r="P281" i="3"/>
  <c r="D281" i="5" s="1"/>
  <c r="E281" i="5"/>
  <c r="R281" i="3"/>
  <c r="F281" i="5" l="1"/>
  <c r="H281" i="5"/>
  <c r="C281" i="5"/>
  <c r="G281" i="5"/>
  <c r="J281" i="5" l="1"/>
  <c r="M281" i="5"/>
  <c r="P281" i="5" s="1"/>
  <c r="Q281" i="5" s="1"/>
  <c r="R281" i="5" s="1"/>
  <c r="N281" i="5"/>
  <c r="S281" i="5" s="1"/>
  <c r="K281" i="5"/>
  <c r="W281" i="5" l="1"/>
  <c r="D281" i="4" s="1"/>
  <c r="T281" i="5"/>
  <c r="U281" i="5" s="1"/>
  <c r="X281" i="5" l="1"/>
  <c r="Y281" i="5" s="1"/>
  <c r="J281" i="4" s="1"/>
  <c r="E281" i="4"/>
  <c r="G281" i="4"/>
  <c r="F281" i="4"/>
  <c r="H281" i="4" l="1"/>
  <c r="K281" i="4"/>
  <c r="L281" i="4"/>
  <c r="M281" i="4"/>
  <c r="N281" i="4" l="1"/>
  <c r="Q281" i="4" s="1"/>
  <c r="P281" i="4" l="1"/>
  <c r="S281" i="4" s="1"/>
  <c r="V281" i="4" s="1"/>
  <c r="I282" i="2" s="1"/>
  <c r="J282" i="2" s="1"/>
  <c r="T281" i="4"/>
  <c r="W281" i="4" s="1"/>
  <c r="K282" i="2" s="1"/>
  <c r="L282" i="2" s="1"/>
  <c r="O282" i="2" l="1"/>
  <c r="P282" i="2" s="1"/>
  <c r="G282" i="2" s="1"/>
  <c r="F282" i="2" s="1"/>
  <c r="N282" i="2"/>
  <c r="D282" i="2" l="1"/>
  <c r="E282" i="2"/>
  <c r="E282" i="3" s="1"/>
  <c r="D282" i="3" l="1"/>
  <c r="G282" i="3" s="1"/>
  <c r="W282" i="1"/>
  <c r="H282" i="3" l="1"/>
  <c r="I282" i="3" s="1"/>
  <c r="K282" i="3" s="1"/>
  <c r="M282" i="3" l="1"/>
  <c r="Q282" i="3" s="1"/>
  <c r="L282" i="3"/>
  <c r="P282" i="3" l="1"/>
  <c r="D282" i="5" s="1"/>
  <c r="O282" i="3"/>
  <c r="R282" i="3"/>
  <c r="E282" i="5"/>
  <c r="F282" i="5" l="1"/>
  <c r="H282" i="5"/>
  <c r="G282" i="5"/>
  <c r="C282" i="5"/>
  <c r="N282" i="5" l="1"/>
  <c r="S282" i="5" s="1"/>
  <c r="K282" i="5"/>
  <c r="M282" i="5"/>
  <c r="P282" i="5" s="1"/>
  <c r="Q282" i="5" s="1"/>
  <c r="R282" i="5" s="1"/>
  <c r="J282" i="5"/>
  <c r="W282" i="5" l="1"/>
  <c r="D282" i="4" s="1"/>
  <c r="T282" i="5"/>
  <c r="U282" i="5" s="1"/>
  <c r="X282" i="5" s="1"/>
  <c r="Y282" i="5" l="1"/>
  <c r="J282" i="4" s="1"/>
  <c r="F282" i="4"/>
  <c r="E282" i="4"/>
  <c r="G282" i="4"/>
  <c r="H282" i="4" l="1"/>
  <c r="L282" i="4"/>
  <c r="M282" i="4"/>
  <c r="K282" i="4"/>
  <c r="N282" i="4" l="1"/>
  <c r="P282" i="4" s="1"/>
  <c r="S282" i="4" s="1"/>
  <c r="V282" i="4" s="1"/>
  <c r="I283" i="2" s="1"/>
  <c r="J283" i="2" s="1"/>
  <c r="Q282" i="4" l="1"/>
  <c r="T282" i="4" s="1"/>
  <c r="W282" i="4" s="1"/>
  <c r="K283" i="2" s="1"/>
  <c r="L283" i="2" s="1"/>
  <c r="N283" i="2" s="1"/>
  <c r="O283" i="2" l="1"/>
  <c r="P283" i="2" s="1"/>
  <c r="G283" i="2" s="1"/>
  <c r="F283" i="2" s="1"/>
  <c r="D283" i="2" s="1"/>
  <c r="W283" i="1" s="1"/>
  <c r="D283" i="3" l="1"/>
  <c r="E283" i="2"/>
  <c r="E283" i="3" s="1"/>
  <c r="G283" i="3" l="1"/>
  <c r="H283" i="3"/>
  <c r="I283" i="3" s="1"/>
  <c r="K283" i="3" s="1"/>
  <c r="M283" i="3" s="1"/>
  <c r="Q283" i="3" s="1"/>
  <c r="L283" i="3" l="1"/>
  <c r="O283" i="3" s="1"/>
  <c r="E283" i="5"/>
  <c r="R283" i="3"/>
  <c r="P283" i="3" l="1"/>
  <c r="D283" i="5" s="1"/>
  <c r="C283" i="5" s="1"/>
  <c r="F283" i="5"/>
  <c r="H283" i="5"/>
  <c r="G283" i="5" l="1"/>
  <c r="M283" i="5" s="1"/>
  <c r="P283" i="5" s="1"/>
  <c r="N283" i="5"/>
  <c r="S283" i="5" s="1"/>
  <c r="K283" i="5"/>
  <c r="J283" i="5" l="1"/>
  <c r="Q283" i="5"/>
  <c r="R283" i="5" s="1"/>
  <c r="T283" i="5"/>
  <c r="W283" i="5" l="1"/>
  <c r="D283" i="4" s="1"/>
  <c r="E283" i="4" s="1"/>
  <c r="U283" i="5"/>
  <c r="X283" i="5" s="1"/>
  <c r="Y283" i="5" s="1"/>
  <c r="J283" i="4" s="1"/>
  <c r="F283" i="4" l="1"/>
  <c r="G283" i="4"/>
  <c r="H283" i="4" l="1"/>
  <c r="M283" i="4"/>
  <c r="L283" i="4"/>
  <c r="K283" i="4"/>
  <c r="N283" i="4" l="1"/>
  <c r="Q283" i="4" s="1"/>
  <c r="T283" i="4" l="1"/>
  <c r="W283" i="4" s="1"/>
  <c r="K284" i="2" s="1"/>
  <c r="L284" i="2" s="1"/>
  <c r="P283" i="4"/>
  <c r="S283" i="4" s="1"/>
  <c r="V283" i="4" s="1"/>
  <c r="I284" i="2" s="1"/>
  <c r="J284" i="2" s="1"/>
  <c r="O284" i="2" l="1"/>
  <c r="P284" i="2" s="1"/>
  <c r="G284" i="2" s="1"/>
  <c r="F284" i="2" s="1"/>
  <c r="N284" i="2"/>
  <c r="E284" i="2" l="1"/>
  <c r="E284" i="3" s="1"/>
  <c r="D284" i="2"/>
  <c r="D284" i="3" s="1"/>
  <c r="W284" i="1" l="1"/>
  <c r="G284" i="3"/>
  <c r="H284" i="3"/>
  <c r="I284" i="3" s="1"/>
  <c r="K284" i="3" s="1"/>
  <c r="L284" i="3" s="1"/>
  <c r="M284" i="3" l="1"/>
  <c r="Q284" i="3" s="1"/>
  <c r="R284" i="3" s="1"/>
  <c r="P284" i="3"/>
  <c r="D284" i="5" s="1"/>
  <c r="O284" i="3"/>
  <c r="E284" i="5" l="1"/>
  <c r="C284" i="5"/>
  <c r="G284" i="5"/>
  <c r="F284" i="5" l="1"/>
  <c r="H284" i="5"/>
  <c r="N284" i="5" s="1"/>
  <c r="M284" i="5"/>
  <c r="P284" i="5" s="1"/>
  <c r="J284" i="5"/>
  <c r="S284" i="5" l="1"/>
  <c r="T284" i="5" s="1"/>
  <c r="K284" i="5"/>
  <c r="Q284" i="5"/>
  <c r="R284" i="5" s="1"/>
  <c r="W284" i="5" l="1"/>
  <c r="D284" i="4" s="1"/>
  <c r="U284" i="5"/>
  <c r="X284" i="5" s="1"/>
  <c r="Y284" i="5" s="1"/>
  <c r="J284" i="4" s="1"/>
  <c r="G284" i="4" l="1"/>
  <c r="F284" i="4"/>
  <c r="E284" i="4"/>
  <c r="H284" i="4" l="1"/>
  <c r="L284" i="4"/>
  <c r="M284" i="4"/>
  <c r="K284" i="4"/>
  <c r="N284" i="4" l="1"/>
  <c r="P284" i="4" l="1"/>
  <c r="S284" i="4" s="1"/>
  <c r="V284" i="4" s="1"/>
  <c r="I285" i="2" s="1"/>
  <c r="J285" i="2" s="1"/>
  <c r="Q284" i="4"/>
  <c r="T284" i="4" s="1"/>
  <c r="W284" i="4" s="1"/>
  <c r="K285" i="2" s="1"/>
  <c r="L285" i="2" s="1"/>
  <c r="N285" i="2" l="1"/>
  <c r="O285" i="2"/>
  <c r="P285" i="2" s="1"/>
  <c r="G285" i="2" s="1"/>
  <c r="F285" i="2" s="1"/>
  <c r="E285" i="2" l="1"/>
  <c r="E285" i="3" s="1"/>
  <c r="D285" i="2"/>
  <c r="D285" i="3" l="1"/>
  <c r="W285" i="1"/>
  <c r="G285" i="3" l="1"/>
  <c r="H285" i="3"/>
  <c r="I285" i="3" s="1"/>
  <c r="K285" i="3" s="1"/>
  <c r="M285" i="3" l="1"/>
  <c r="Q285" i="3" s="1"/>
  <c r="L285" i="3"/>
  <c r="O285" i="3" l="1"/>
  <c r="P285" i="3"/>
  <c r="D285" i="5" s="1"/>
  <c r="R285" i="3"/>
  <c r="E285" i="5"/>
  <c r="F285" i="5" l="1"/>
  <c r="H285" i="5"/>
  <c r="C285" i="5"/>
  <c r="G285" i="5"/>
  <c r="M285" i="5" l="1"/>
  <c r="P285" i="5" s="1"/>
  <c r="J285" i="5"/>
  <c r="N285" i="5"/>
  <c r="S285" i="5" s="1"/>
  <c r="K285" i="5"/>
  <c r="T285" i="5" l="1"/>
  <c r="U285" i="5" s="1"/>
  <c r="Q285" i="5"/>
  <c r="X285" i="5" l="1"/>
  <c r="Y285" i="5" s="1"/>
  <c r="J285" i="4" s="1"/>
  <c r="R285" i="5"/>
  <c r="W285" i="5" s="1"/>
  <c r="D285" i="4" s="1"/>
  <c r="F285" i="4" l="1"/>
  <c r="E285" i="4"/>
  <c r="G285" i="4"/>
  <c r="M285" i="4"/>
  <c r="L285" i="4"/>
  <c r="K285" i="4"/>
  <c r="H285" i="4" l="1"/>
  <c r="N285" i="4"/>
  <c r="P285" i="4" l="1"/>
  <c r="S285" i="4" s="1"/>
  <c r="V285" i="4" s="1"/>
  <c r="I286" i="2" s="1"/>
  <c r="J286" i="2" s="1"/>
  <c r="Q285" i="4"/>
  <c r="T285" i="4" s="1"/>
  <c r="W285" i="4" s="1"/>
  <c r="K286" i="2" s="1"/>
  <c r="L286" i="2" s="1"/>
  <c r="N286" i="2" l="1"/>
  <c r="O286" i="2"/>
  <c r="P286" i="2" s="1"/>
  <c r="G286" i="2" s="1"/>
  <c r="F286" i="2" s="1"/>
  <c r="E286" i="2" l="1"/>
  <c r="E286" i="3" s="1"/>
  <c r="D286" i="2"/>
  <c r="D286" i="3" l="1"/>
  <c r="W286" i="1"/>
  <c r="H286" i="3" l="1"/>
  <c r="I286" i="3" s="1"/>
  <c r="K286" i="3" s="1"/>
  <c r="G286" i="3"/>
  <c r="L286" i="3" l="1"/>
  <c r="M286" i="3"/>
  <c r="Q286" i="3" s="1"/>
  <c r="E286" i="5" l="1"/>
  <c r="R286" i="3"/>
  <c r="O286" i="3"/>
  <c r="P286" i="3"/>
  <c r="D286" i="5" s="1"/>
  <c r="C286" i="5" l="1"/>
  <c r="G286" i="5"/>
  <c r="F286" i="5"/>
  <c r="H286" i="5"/>
  <c r="N286" i="5" l="1"/>
  <c r="S286" i="5" s="1"/>
  <c r="K286" i="5"/>
  <c r="M286" i="5"/>
  <c r="P286" i="5" s="1"/>
  <c r="J286" i="5"/>
  <c r="T286" i="5" l="1"/>
  <c r="U286" i="5" s="1"/>
  <c r="Q286" i="5"/>
  <c r="R286" i="5" s="1"/>
  <c r="W286" i="5" l="1"/>
  <c r="D286" i="4" s="1"/>
  <c r="X286" i="5"/>
  <c r="Y286" i="5" s="1"/>
  <c r="J286" i="4" s="1"/>
  <c r="G286" i="4" l="1"/>
  <c r="F286" i="4"/>
  <c r="E286" i="4"/>
  <c r="K286" i="4" l="1"/>
  <c r="M286" i="4"/>
  <c r="L286" i="4"/>
  <c r="H286" i="4"/>
  <c r="N286" i="4" l="1"/>
  <c r="P286" i="4" l="1"/>
  <c r="S286" i="4" s="1"/>
  <c r="V286" i="4" s="1"/>
  <c r="I287" i="2" s="1"/>
  <c r="J287" i="2" s="1"/>
  <c r="Q286" i="4"/>
  <c r="T286" i="4" s="1"/>
  <c r="W286" i="4" s="1"/>
  <c r="K287" i="2" s="1"/>
  <c r="L287" i="2" s="1"/>
  <c r="O287" i="2" l="1"/>
  <c r="P287" i="2" s="1"/>
  <c r="G287" i="2" s="1"/>
  <c r="F287" i="2" s="1"/>
  <c r="N287" i="2"/>
  <c r="E287" i="2" l="1"/>
  <c r="D287" i="2"/>
  <c r="D287" i="3" l="1"/>
  <c r="W287" i="1"/>
  <c r="E287" i="3"/>
  <c r="H287" i="3" l="1"/>
  <c r="I287" i="3" s="1"/>
  <c r="K287" i="3" s="1"/>
  <c r="G287" i="3"/>
  <c r="M287" i="3" l="1"/>
  <c r="Q287" i="3" s="1"/>
  <c r="L287" i="3"/>
  <c r="P287" i="3" l="1"/>
  <c r="D287" i="5" s="1"/>
  <c r="O287" i="3"/>
  <c r="R287" i="3"/>
  <c r="E287" i="5"/>
  <c r="F287" i="5" l="1"/>
  <c r="H287" i="5"/>
  <c r="C287" i="5"/>
  <c r="G287" i="5"/>
  <c r="M287" i="5" l="1"/>
  <c r="P287" i="5" s="1"/>
  <c r="J287" i="5"/>
  <c r="N287" i="5"/>
  <c r="S287" i="5" s="1"/>
  <c r="K287" i="5"/>
  <c r="T287" i="5" l="1"/>
  <c r="U287" i="5" s="1"/>
  <c r="Q287" i="5"/>
  <c r="R287" i="5" s="1"/>
  <c r="W287" i="5" l="1"/>
  <c r="D287" i="4" s="1"/>
  <c r="X287" i="5"/>
  <c r="Y287" i="5" s="1"/>
  <c r="J287" i="4" s="1"/>
  <c r="M287" i="4" l="1"/>
  <c r="K287" i="4"/>
  <c r="L287" i="4"/>
  <c r="G287" i="4"/>
  <c r="F287" i="4"/>
  <c r="E287" i="4"/>
  <c r="H287" i="4" l="1"/>
  <c r="N287" i="4"/>
  <c r="Q287" i="4" l="1"/>
  <c r="T287" i="4" s="1"/>
  <c r="W287" i="4" s="1"/>
  <c r="K288" i="2" s="1"/>
  <c r="L288" i="2" s="1"/>
  <c r="P287" i="4"/>
  <c r="S287" i="4" s="1"/>
  <c r="V287" i="4" s="1"/>
  <c r="I288" i="2" s="1"/>
  <c r="J288" i="2" s="1"/>
  <c r="N288" i="2" l="1"/>
  <c r="O288" i="2"/>
  <c r="P288" i="2" s="1"/>
  <c r="G288" i="2" s="1"/>
  <c r="F288" i="2" s="1"/>
  <c r="E288" i="2" l="1"/>
  <c r="E288" i="3" s="1"/>
  <c r="D288" i="2"/>
  <c r="W288" i="1" l="1"/>
  <c r="D288" i="3"/>
  <c r="G288" i="3" l="1"/>
  <c r="H288" i="3"/>
  <c r="I288" i="3" s="1"/>
  <c r="K288" i="3" s="1"/>
  <c r="M288" i="3" l="1"/>
  <c r="Q288" i="3" s="1"/>
  <c r="L288" i="3"/>
  <c r="O288" i="3" l="1"/>
  <c r="P288" i="3"/>
  <c r="D288" i="5" s="1"/>
  <c r="R288" i="3"/>
  <c r="E288" i="5"/>
  <c r="F288" i="5" l="1"/>
  <c r="H288" i="5"/>
  <c r="C288" i="5"/>
  <c r="G288" i="5"/>
  <c r="N288" i="5" l="1"/>
  <c r="S288" i="5" s="1"/>
  <c r="K288" i="5"/>
  <c r="M288" i="5"/>
  <c r="P288" i="5" s="1"/>
  <c r="J288" i="5"/>
  <c r="Q288" i="5" l="1"/>
  <c r="T288" i="5"/>
  <c r="R288" i="5" l="1"/>
  <c r="U288" i="5"/>
  <c r="X288" i="5" s="1"/>
  <c r="Y288" i="5" s="1"/>
  <c r="J288" i="4" s="1"/>
  <c r="W288" i="5" l="1"/>
  <c r="D288" i="4" s="1"/>
  <c r="G288" i="4" l="1"/>
  <c r="F288" i="4"/>
  <c r="E288" i="4"/>
  <c r="L288" i="4"/>
  <c r="M288" i="4"/>
  <c r="K288" i="4"/>
  <c r="H288" i="4" l="1"/>
  <c r="N288" i="4"/>
  <c r="P288" i="4" l="1"/>
  <c r="S288" i="4" s="1"/>
  <c r="V288" i="4" s="1"/>
  <c r="I289" i="2" s="1"/>
  <c r="J289" i="2" s="1"/>
  <c r="Q288" i="4"/>
  <c r="T288" i="4" s="1"/>
  <c r="W288" i="4" s="1"/>
  <c r="K289" i="2" s="1"/>
  <c r="L289" i="2" s="1"/>
  <c r="N289" i="2" l="1"/>
  <c r="O289" i="2"/>
  <c r="P289" i="2" s="1"/>
  <c r="G289" i="2" s="1"/>
  <c r="F289" i="2" s="1"/>
  <c r="E289" i="2" l="1"/>
  <c r="E289" i="3" s="1"/>
  <c r="D289" i="2"/>
  <c r="W289" i="1" l="1"/>
  <c r="D289" i="3"/>
  <c r="H289" i="3" l="1"/>
  <c r="I289" i="3" s="1"/>
  <c r="K289" i="3" s="1"/>
  <c r="M289" i="3" s="1"/>
  <c r="Q289" i="3" s="1"/>
  <c r="G289" i="3"/>
  <c r="L289" i="3" l="1"/>
  <c r="R289" i="3"/>
  <c r="E289" i="5"/>
  <c r="F289" i="5" l="1"/>
  <c r="H289" i="5"/>
  <c r="O289" i="3"/>
  <c r="P289" i="3"/>
  <c r="D289" i="5" s="1"/>
  <c r="N289" i="5" l="1"/>
  <c r="S289" i="5" s="1"/>
  <c r="K289" i="5"/>
  <c r="C289" i="5"/>
  <c r="G289" i="5"/>
  <c r="M289" i="5" l="1"/>
  <c r="P289" i="5" s="1"/>
  <c r="J289" i="5"/>
  <c r="T289" i="5"/>
  <c r="U289" i="5" s="1"/>
  <c r="X289" i="5" l="1"/>
  <c r="Y289" i="5" s="1"/>
  <c r="J289" i="4" s="1"/>
  <c r="Q289" i="5"/>
  <c r="R289" i="5" s="1"/>
  <c r="W289" i="5" l="1"/>
  <c r="D289" i="4" s="1"/>
  <c r="M289" i="4"/>
  <c r="K289" i="4"/>
  <c r="L289" i="4"/>
  <c r="F289" i="4" l="1"/>
  <c r="G289" i="4"/>
  <c r="E289" i="4"/>
  <c r="N289" i="4"/>
  <c r="H289" i="4" l="1"/>
  <c r="Q289" i="4" s="1"/>
  <c r="T289" i="4" s="1"/>
  <c r="W289" i="4" s="1"/>
  <c r="K290" i="2" s="1"/>
  <c r="L290" i="2" s="1"/>
  <c r="P289" i="4" l="1"/>
  <c r="S289" i="4" s="1"/>
  <c r="V289" i="4" s="1"/>
  <c r="I290" i="2" s="1"/>
  <c r="J290" i="2" s="1"/>
  <c r="N290" i="2" s="1"/>
  <c r="O290" i="2" l="1"/>
  <c r="P290" i="2" s="1"/>
  <c r="G290" i="2" s="1"/>
  <c r="F290" i="2" s="1"/>
  <c r="E290" i="2" s="1"/>
  <c r="E290" i="3" s="1"/>
  <c r="D290" i="2" l="1"/>
  <c r="W290" i="1" s="1"/>
  <c r="D290" i="3" l="1"/>
  <c r="G290" i="3" s="1"/>
  <c r="H290" i="3" l="1"/>
  <c r="I290" i="3" s="1"/>
  <c r="K290" i="3" s="1"/>
  <c r="M290" i="3" s="1"/>
  <c r="Q290" i="3" s="1"/>
  <c r="L290" i="3" l="1"/>
  <c r="O290" i="3" s="1"/>
  <c r="E290" i="5"/>
  <c r="R290" i="3"/>
  <c r="P290" i="3" l="1"/>
  <c r="D290" i="5" s="1"/>
  <c r="C290" i="5" s="1"/>
  <c r="F290" i="5"/>
  <c r="H290" i="5"/>
  <c r="G290" i="5" l="1"/>
  <c r="M290" i="5" s="1"/>
  <c r="P290" i="5" s="1"/>
  <c r="N290" i="5"/>
  <c r="S290" i="5" s="1"/>
  <c r="K290" i="5"/>
  <c r="J290" i="5" l="1"/>
  <c r="T290" i="5"/>
  <c r="U290" i="5" s="1"/>
  <c r="Q290" i="5"/>
  <c r="R290" i="5" s="1"/>
  <c r="W290" i="5" l="1"/>
  <c r="D290" i="4" s="1"/>
  <c r="X290" i="5"/>
  <c r="Y290" i="5" s="1"/>
  <c r="J290" i="4" s="1"/>
  <c r="F290" i="4" l="1"/>
  <c r="G290" i="4"/>
  <c r="E290" i="4"/>
  <c r="L290" i="4"/>
  <c r="M290" i="4"/>
  <c r="K290" i="4"/>
  <c r="H290" i="4" l="1"/>
  <c r="N290" i="4"/>
  <c r="Q290" i="4" l="1"/>
  <c r="T290" i="4" s="1"/>
  <c r="W290" i="4" s="1"/>
  <c r="K291" i="2" s="1"/>
  <c r="L291" i="2" s="1"/>
  <c r="P290" i="4"/>
  <c r="S290" i="4" s="1"/>
  <c r="V290" i="4" s="1"/>
  <c r="I291" i="2" s="1"/>
  <c r="J291" i="2" s="1"/>
  <c r="N291" i="2" l="1"/>
  <c r="O291" i="2"/>
  <c r="P291" i="2" s="1"/>
  <c r="G291" i="2" s="1"/>
  <c r="F291" i="2" s="1"/>
  <c r="E291" i="2" l="1"/>
  <c r="E291" i="3" s="1"/>
  <c r="D291" i="2"/>
  <c r="W291" i="1" l="1"/>
  <c r="D291" i="3"/>
  <c r="H291" i="3" l="1"/>
  <c r="I291" i="3" s="1"/>
  <c r="K291" i="3" s="1"/>
  <c r="G291" i="3"/>
  <c r="M291" i="3" l="1"/>
  <c r="Q291" i="3" s="1"/>
  <c r="L291" i="3"/>
  <c r="O291" i="3" l="1"/>
  <c r="P291" i="3"/>
  <c r="D291" i="5" s="1"/>
  <c r="R291" i="3"/>
  <c r="E291" i="5"/>
  <c r="F291" i="5" l="1"/>
  <c r="H291" i="5"/>
  <c r="C291" i="5"/>
  <c r="G291" i="5"/>
  <c r="N291" i="5" l="1"/>
  <c r="S291" i="5" s="1"/>
  <c r="K291" i="5"/>
  <c r="M291" i="5"/>
  <c r="P291" i="5" s="1"/>
  <c r="J291" i="5"/>
  <c r="Q291" i="5" l="1"/>
  <c r="R291" i="5" s="1"/>
  <c r="W291" i="5" s="1"/>
  <c r="D291" i="4" s="1"/>
  <c r="T291" i="5"/>
  <c r="U291" i="5" l="1"/>
  <c r="X291" i="5" s="1"/>
  <c r="Y291" i="5" s="1"/>
  <c r="J291" i="4" s="1"/>
  <c r="E291" i="4" l="1"/>
  <c r="G291" i="4"/>
  <c r="F291" i="4"/>
  <c r="H291" i="4" l="1"/>
  <c r="L291" i="4"/>
  <c r="K291" i="4"/>
  <c r="M291" i="4"/>
  <c r="N291" i="4" l="1"/>
  <c r="Q291" i="4" s="1"/>
  <c r="T291" i="4" s="1"/>
  <c r="W291" i="4" s="1"/>
  <c r="K292" i="2" s="1"/>
  <c r="L292" i="2" s="1"/>
  <c r="P291" i="4" l="1"/>
  <c r="S291" i="4" s="1"/>
  <c r="V291" i="4" s="1"/>
  <c r="I292" i="2" s="1"/>
  <c r="J292" i="2" s="1"/>
  <c r="O292" i="2" s="1"/>
  <c r="P292" i="2" s="1"/>
  <c r="G292" i="2" s="1"/>
  <c r="F292" i="2" s="1"/>
  <c r="N292" i="2" l="1"/>
  <c r="E292" i="2" s="1"/>
  <c r="D292" i="2" l="1"/>
  <c r="D292" i="3" s="1"/>
  <c r="E292" i="3"/>
  <c r="W292" i="1" l="1"/>
  <c r="H292" i="3"/>
  <c r="I292" i="3" s="1"/>
  <c r="K292" i="3" s="1"/>
  <c r="G292" i="3"/>
  <c r="L292" i="3" l="1"/>
  <c r="M292" i="3"/>
  <c r="Q292" i="3" s="1"/>
  <c r="R292" i="3" l="1"/>
  <c r="E292" i="5"/>
  <c r="O292" i="3"/>
  <c r="P292" i="3"/>
  <c r="D292" i="5" s="1"/>
  <c r="C292" i="5" l="1"/>
  <c r="G292" i="5"/>
  <c r="F292" i="5"/>
  <c r="H292" i="5"/>
  <c r="N292" i="5" l="1"/>
  <c r="S292" i="5" s="1"/>
  <c r="K292" i="5"/>
  <c r="M292" i="5"/>
  <c r="P292" i="5" s="1"/>
  <c r="J292" i="5"/>
  <c r="Q292" i="5" l="1"/>
  <c r="R292" i="5" s="1"/>
  <c r="T292" i="5"/>
  <c r="W292" i="5" l="1"/>
  <c r="D292" i="4" s="1"/>
  <c r="U292" i="5"/>
  <c r="X292" i="5" s="1"/>
  <c r="Y292" i="5" s="1"/>
  <c r="J292" i="4" s="1"/>
  <c r="E292" i="4" l="1"/>
  <c r="F292" i="4"/>
  <c r="G292" i="4"/>
  <c r="H292" i="4" l="1"/>
  <c r="L292" i="4"/>
  <c r="M292" i="4"/>
  <c r="K292" i="4"/>
  <c r="N292" i="4" l="1"/>
  <c r="P292" i="4" l="1"/>
  <c r="S292" i="4" s="1"/>
  <c r="V292" i="4" s="1"/>
  <c r="I293" i="2" s="1"/>
  <c r="J293" i="2" s="1"/>
  <c r="Q292" i="4"/>
  <c r="T292" i="4" s="1"/>
  <c r="W292" i="4" s="1"/>
  <c r="K293" i="2" s="1"/>
  <c r="L293" i="2" s="1"/>
  <c r="N293" i="2" l="1"/>
  <c r="O293" i="2"/>
  <c r="P293" i="2" s="1"/>
  <c r="G293" i="2" s="1"/>
  <c r="F293" i="2" s="1"/>
  <c r="E293" i="2" l="1"/>
  <c r="E293" i="3" s="1"/>
  <c r="D293" i="2"/>
  <c r="D293" i="3" l="1"/>
  <c r="W293" i="1"/>
  <c r="G293" i="3" l="1"/>
  <c r="H293" i="3"/>
  <c r="I293" i="3" s="1"/>
  <c r="K293" i="3" s="1"/>
  <c r="M293" i="3" l="1"/>
  <c r="Q293" i="3" s="1"/>
  <c r="L293" i="3"/>
  <c r="O293" i="3" l="1"/>
  <c r="P293" i="3"/>
  <c r="D293" i="5" s="1"/>
  <c r="R293" i="3"/>
  <c r="E293" i="5"/>
  <c r="F293" i="5" l="1"/>
  <c r="H293" i="5"/>
  <c r="C293" i="5"/>
  <c r="G293" i="5"/>
  <c r="M293" i="5" l="1"/>
  <c r="P293" i="5" s="1"/>
  <c r="J293" i="5"/>
  <c r="N293" i="5"/>
  <c r="S293" i="5" s="1"/>
  <c r="K293" i="5"/>
  <c r="T293" i="5" l="1"/>
  <c r="U293" i="5" s="1"/>
  <c r="Q293" i="5"/>
  <c r="R293" i="5" s="1"/>
  <c r="W293" i="5" l="1"/>
  <c r="D293" i="4" s="1"/>
  <c r="X293" i="5"/>
  <c r="Y293" i="5" l="1"/>
  <c r="J293" i="4" s="1"/>
  <c r="F293" i="4"/>
  <c r="G293" i="4"/>
  <c r="E293" i="4"/>
  <c r="L293" i="4" l="1"/>
  <c r="M293" i="4"/>
  <c r="K293" i="4"/>
  <c r="H293" i="4"/>
  <c r="N293" i="4" l="1"/>
  <c r="Q293" i="4" s="1"/>
  <c r="T293" i="4" s="1"/>
  <c r="W293" i="4" s="1"/>
  <c r="K294" i="2" s="1"/>
  <c r="L294" i="2" s="1"/>
  <c r="P293" i="4" l="1"/>
  <c r="S293" i="4" s="1"/>
  <c r="V293" i="4" s="1"/>
  <c r="I294" i="2" s="1"/>
  <c r="J294" i="2" s="1"/>
  <c r="O294" i="2" s="1"/>
  <c r="P294" i="2" s="1"/>
  <c r="G294" i="2" s="1"/>
  <c r="F294" i="2" s="1"/>
  <c r="N294" i="2" l="1"/>
  <c r="E294" i="2" s="1"/>
  <c r="E294" i="3" s="1"/>
  <c r="D294" i="2" l="1"/>
  <c r="W294" i="1" s="1"/>
  <c r="D294" i="3" l="1"/>
  <c r="H294" i="3" s="1"/>
  <c r="I294" i="3" s="1"/>
  <c r="K294" i="3" s="1"/>
  <c r="M294" i="3" s="1"/>
  <c r="Q294" i="3" s="1"/>
  <c r="E294" i="5" s="1"/>
  <c r="G294" i="3" l="1"/>
  <c r="L294" i="3" s="1"/>
  <c r="O294" i="3" s="1"/>
  <c r="R294" i="3"/>
  <c r="F294" i="5"/>
  <c r="H294" i="5"/>
  <c r="P294" i="3" l="1"/>
  <c r="D294" i="5" s="1"/>
  <c r="G294" i="5" s="1"/>
  <c r="M294" i="5" s="1"/>
  <c r="N294" i="5"/>
  <c r="S294" i="5" s="1"/>
  <c r="K294" i="5"/>
  <c r="J294" i="5" l="1"/>
  <c r="C294" i="5"/>
  <c r="P294" i="5" s="1"/>
  <c r="Q294" i="5" s="1"/>
  <c r="R294" i="5" s="1"/>
  <c r="T294" i="5"/>
  <c r="U294" i="5" s="1"/>
  <c r="W294" i="5" l="1"/>
  <c r="D294" i="4" s="1"/>
  <c r="X294" i="5"/>
  <c r="Y294" i="5" s="1"/>
  <c r="J294" i="4" s="1"/>
  <c r="E294" i="4" l="1"/>
  <c r="F294" i="4"/>
  <c r="G294" i="4"/>
  <c r="L294" i="4"/>
  <c r="K294" i="4"/>
  <c r="M294" i="4"/>
  <c r="H294" i="4" l="1"/>
  <c r="N294" i="4"/>
  <c r="P294" i="4" l="1"/>
  <c r="S294" i="4" s="1"/>
  <c r="V294" i="4" s="1"/>
  <c r="I295" i="2" s="1"/>
  <c r="J295" i="2" s="1"/>
  <c r="Q294" i="4"/>
  <c r="T294" i="4" s="1"/>
  <c r="W294" i="4" s="1"/>
  <c r="K295" i="2" s="1"/>
  <c r="L295" i="2" s="1"/>
  <c r="O295" i="2" l="1"/>
  <c r="P295" i="2" s="1"/>
  <c r="G295" i="2" s="1"/>
  <c r="F295" i="2" s="1"/>
  <c r="N295" i="2"/>
  <c r="D295" i="2" l="1"/>
  <c r="E295" i="2"/>
  <c r="E295" i="3" l="1"/>
  <c r="D295" i="3"/>
  <c r="W295" i="1"/>
  <c r="H295" i="3" l="1"/>
  <c r="I295" i="3" s="1"/>
  <c r="K295" i="3" s="1"/>
  <c r="G295" i="3"/>
  <c r="M295" i="3" l="1"/>
  <c r="Q295" i="3" s="1"/>
  <c r="L295" i="3"/>
  <c r="O295" i="3" l="1"/>
  <c r="P295" i="3"/>
  <c r="D295" i="5" s="1"/>
  <c r="E295" i="5"/>
  <c r="R295" i="3"/>
  <c r="F295" i="5" l="1"/>
  <c r="H295" i="5"/>
  <c r="C295" i="5"/>
  <c r="G295" i="5"/>
  <c r="N295" i="5" l="1"/>
  <c r="S295" i="5" s="1"/>
  <c r="K295" i="5"/>
  <c r="M295" i="5"/>
  <c r="P295" i="5" s="1"/>
  <c r="J295" i="5"/>
  <c r="Q295" i="5" l="1"/>
  <c r="T295" i="5"/>
  <c r="R295" i="5" l="1"/>
  <c r="W295" i="5" s="1"/>
  <c r="D295" i="4" s="1"/>
  <c r="U295" i="5"/>
  <c r="X295" i="5" s="1"/>
  <c r="Y295" i="5" s="1"/>
  <c r="J295" i="4" s="1"/>
  <c r="G295" i="4" l="1"/>
  <c r="F295" i="4"/>
  <c r="E295" i="4"/>
  <c r="L295" i="4"/>
  <c r="K295" i="4"/>
  <c r="M295" i="4"/>
  <c r="H295" i="4" l="1"/>
  <c r="N295" i="4"/>
  <c r="P295" i="4" l="1"/>
  <c r="S295" i="4" s="1"/>
  <c r="V295" i="4" s="1"/>
  <c r="I296" i="2" s="1"/>
  <c r="J296" i="2" s="1"/>
  <c r="Q295" i="4"/>
  <c r="T295" i="4" s="1"/>
  <c r="W295" i="4" s="1"/>
  <c r="K296" i="2" s="1"/>
  <c r="L296" i="2" s="1"/>
  <c r="N296" i="2" l="1"/>
  <c r="O296" i="2"/>
  <c r="P296" i="2" s="1"/>
  <c r="G296" i="2" s="1"/>
  <c r="F296" i="2" s="1"/>
  <c r="D296" i="2" l="1"/>
  <c r="D296" i="3" s="1"/>
  <c r="E296" i="2"/>
  <c r="E296" i="3" s="1"/>
  <c r="W296" i="1" l="1"/>
  <c r="G296" i="3"/>
  <c r="H296" i="3"/>
  <c r="I296" i="3" s="1"/>
  <c r="K296" i="3" s="1"/>
  <c r="L296" i="3" s="1"/>
  <c r="M296" i="3" l="1"/>
  <c r="Q296" i="3" s="1"/>
  <c r="E296" i="5" s="1"/>
  <c r="P296" i="3"/>
  <c r="D296" i="5" s="1"/>
  <c r="O296" i="3"/>
  <c r="R296" i="3" l="1"/>
  <c r="C296" i="5"/>
  <c r="G296" i="5"/>
  <c r="F296" i="5"/>
  <c r="H296" i="5"/>
  <c r="N296" i="5" l="1"/>
  <c r="S296" i="5" s="1"/>
  <c r="K296" i="5"/>
  <c r="M296" i="5"/>
  <c r="P296" i="5" s="1"/>
  <c r="J296" i="5"/>
  <c r="Q296" i="5" l="1"/>
  <c r="R296" i="5" s="1"/>
  <c r="T296" i="5"/>
  <c r="U296" i="5" s="1"/>
  <c r="W296" i="5" l="1"/>
  <c r="D296" i="4" s="1"/>
  <c r="X296" i="5"/>
  <c r="Y296" i="5" s="1"/>
  <c r="J296" i="4" s="1"/>
  <c r="L296" i="4" l="1"/>
  <c r="K296" i="4"/>
  <c r="M296" i="4"/>
  <c r="F296" i="4"/>
  <c r="G296" i="4"/>
  <c r="E296" i="4"/>
  <c r="N296" i="4" l="1"/>
  <c r="H296" i="4"/>
  <c r="Q296" i="4" l="1"/>
  <c r="T296" i="4" s="1"/>
  <c r="W296" i="4" s="1"/>
  <c r="K297" i="2" s="1"/>
  <c r="L297" i="2" s="1"/>
  <c r="P296" i="4"/>
  <c r="S296" i="4" s="1"/>
  <c r="V296" i="4" s="1"/>
  <c r="I297" i="2" s="1"/>
  <c r="J297" i="2" s="1"/>
  <c r="O297" i="2" l="1"/>
  <c r="P297" i="2" s="1"/>
  <c r="G297" i="2" s="1"/>
  <c r="F297" i="2" s="1"/>
  <c r="N297" i="2"/>
  <c r="E297" i="2" l="1"/>
  <c r="D297" i="2"/>
  <c r="W297" i="1" l="1"/>
  <c r="D297" i="3"/>
  <c r="E297" i="3"/>
  <c r="G297" i="3" l="1"/>
  <c r="H297" i="3"/>
  <c r="I297" i="3" s="1"/>
  <c r="K297" i="3" s="1"/>
  <c r="M297" i="3" l="1"/>
  <c r="Q297" i="3" s="1"/>
  <c r="L297" i="3"/>
  <c r="P297" i="3" l="1"/>
  <c r="D297" i="5" s="1"/>
  <c r="O297" i="3"/>
  <c r="E297" i="5"/>
  <c r="R297" i="3"/>
  <c r="F297" i="5" l="1"/>
  <c r="H297" i="5"/>
  <c r="C297" i="5"/>
  <c r="G297" i="5"/>
  <c r="M297" i="5" l="1"/>
  <c r="P297" i="5" s="1"/>
  <c r="J297" i="5"/>
  <c r="N297" i="5"/>
  <c r="S297" i="5" s="1"/>
  <c r="K297" i="5"/>
  <c r="Q297" i="5" l="1"/>
  <c r="R297" i="5" s="1"/>
  <c r="T297" i="5"/>
  <c r="W297" i="5" l="1"/>
  <c r="D297" i="4" s="1"/>
  <c r="U297" i="5"/>
  <c r="X297" i="5" s="1"/>
  <c r="Y297" i="5" s="1"/>
  <c r="J297" i="4" s="1"/>
  <c r="G297" i="4" l="1"/>
  <c r="E297" i="4"/>
  <c r="F297" i="4"/>
  <c r="H297" i="4" l="1"/>
  <c r="M297" i="4"/>
  <c r="K297" i="4"/>
  <c r="L297" i="4"/>
  <c r="N297" i="4" l="1"/>
  <c r="P297" i="4" l="1"/>
  <c r="S297" i="4" s="1"/>
  <c r="V297" i="4" s="1"/>
  <c r="I298" i="2" s="1"/>
  <c r="J298" i="2" s="1"/>
  <c r="Q297" i="4"/>
  <c r="T297" i="4" s="1"/>
  <c r="W297" i="4" s="1"/>
  <c r="K298" i="2" s="1"/>
  <c r="L298" i="2" s="1"/>
  <c r="O298" i="2" l="1"/>
  <c r="P298" i="2" s="1"/>
  <c r="G298" i="2" s="1"/>
  <c r="F298" i="2" s="1"/>
  <c r="N298" i="2"/>
  <c r="E298" i="2" l="1"/>
  <c r="E298" i="3" s="1"/>
  <c r="D298" i="2"/>
  <c r="D298" i="3" l="1"/>
  <c r="H298" i="3" s="1"/>
  <c r="I298" i="3" s="1"/>
  <c r="K298" i="3" s="1"/>
  <c r="W298" i="1"/>
  <c r="G298" i="3" l="1"/>
  <c r="L298" i="3" s="1"/>
  <c r="M298" i="3"/>
  <c r="Q298" i="3" s="1"/>
  <c r="R298" i="3" l="1"/>
  <c r="E298" i="5"/>
  <c r="O298" i="3"/>
  <c r="P298" i="3"/>
  <c r="D298" i="5" s="1"/>
  <c r="C298" i="5" l="1"/>
  <c r="G298" i="5"/>
  <c r="F298" i="5"/>
  <c r="H298" i="5"/>
  <c r="M298" i="5" l="1"/>
  <c r="P298" i="5" s="1"/>
  <c r="J298" i="5"/>
  <c r="N298" i="5"/>
  <c r="S298" i="5" s="1"/>
  <c r="K298" i="5"/>
  <c r="T298" i="5" l="1"/>
  <c r="U298" i="5" s="1"/>
  <c r="Q298" i="5"/>
  <c r="R298" i="5" s="1"/>
  <c r="W298" i="5" l="1"/>
  <c r="D298" i="4" s="1"/>
  <c r="X298" i="5"/>
  <c r="Y298" i="5" l="1"/>
  <c r="J298" i="4" s="1"/>
  <c r="G298" i="4"/>
  <c r="E298" i="4"/>
  <c r="F298" i="4"/>
  <c r="H298" i="4" l="1"/>
  <c r="L298" i="4"/>
  <c r="K298" i="4"/>
  <c r="M298" i="4"/>
  <c r="N298" i="4" l="1"/>
  <c r="P298" i="4" s="1"/>
  <c r="S298" i="4" s="1"/>
  <c r="V298" i="4" s="1"/>
  <c r="I299" i="2" s="1"/>
  <c r="J299" i="2" s="1"/>
  <c r="Q298" i="4" l="1"/>
  <c r="T298" i="4" s="1"/>
  <c r="W298" i="4" s="1"/>
  <c r="K299" i="2" s="1"/>
  <c r="L299" i="2" s="1"/>
  <c r="N299" i="2" s="1"/>
  <c r="O299" i="2" l="1"/>
  <c r="P299" i="2" s="1"/>
  <c r="G299" i="2" s="1"/>
  <c r="F299" i="2" s="1"/>
  <c r="D299" i="2" s="1"/>
  <c r="W299" i="1" s="1"/>
  <c r="E299" i="2" l="1"/>
  <c r="E299" i="3" s="1"/>
  <c r="D299" i="3"/>
  <c r="G299" i="3" l="1"/>
  <c r="H299" i="3"/>
  <c r="I299" i="3" s="1"/>
  <c r="K299" i="3" s="1"/>
  <c r="M299" i="3" s="1"/>
  <c r="Q299" i="3" s="1"/>
  <c r="E299" i="5" s="1"/>
  <c r="R299" i="3" l="1"/>
  <c r="L299" i="3"/>
  <c r="O299" i="3" s="1"/>
  <c r="F299" i="5"/>
  <c r="H299" i="5"/>
  <c r="P299" i="3" l="1"/>
  <c r="D299" i="5" s="1"/>
  <c r="C299" i="5" s="1"/>
  <c r="N299" i="5"/>
  <c r="S299" i="5" s="1"/>
  <c r="K299" i="5"/>
  <c r="G299" i="5" l="1"/>
  <c r="M299" i="5" s="1"/>
  <c r="P299" i="5" s="1"/>
  <c r="Q299" i="5" s="1"/>
  <c r="R299" i="5" s="1"/>
  <c r="T299" i="5"/>
  <c r="U299" i="5" s="1"/>
  <c r="W299" i="5" l="1"/>
  <c r="D299" i="4" s="1"/>
  <c r="X299" i="5"/>
  <c r="Y299" i="5" s="1"/>
  <c r="J299" i="4" s="1"/>
  <c r="J299" i="5"/>
  <c r="E299" i="4" l="1"/>
  <c r="G299" i="4"/>
  <c r="F299" i="4"/>
  <c r="K299" i="4"/>
  <c r="M299" i="4"/>
  <c r="L299" i="4"/>
  <c r="H299" i="4" l="1"/>
  <c r="N299" i="4"/>
  <c r="Q299" i="4" l="1"/>
  <c r="T299" i="4" s="1"/>
  <c r="W299" i="4" s="1"/>
  <c r="K300" i="2" s="1"/>
  <c r="L300" i="2" s="1"/>
  <c r="P299" i="4"/>
  <c r="S299" i="4" s="1"/>
  <c r="V299" i="4" s="1"/>
  <c r="I300" i="2" s="1"/>
  <c r="J300" i="2" s="1"/>
  <c r="N300" i="2" l="1"/>
  <c r="O300" i="2"/>
  <c r="P300" i="2" s="1"/>
  <c r="G300" i="2" s="1"/>
  <c r="F300" i="2" s="1"/>
  <c r="E300" i="2" l="1"/>
  <c r="E300" i="3" s="1"/>
  <c r="D300" i="2"/>
  <c r="D300" i="3" s="1"/>
  <c r="W300" i="1" l="1"/>
  <c r="H300" i="3"/>
  <c r="I300" i="3" s="1"/>
  <c r="K300" i="3" s="1"/>
  <c r="M300" i="3" s="1"/>
  <c r="Q300" i="3" s="1"/>
  <c r="G300" i="3"/>
  <c r="L300" i="3" l="1"/>
  <c r="O300" i="3" s="1"/>
  <c r="R300" i="3"/>
  <c r="E300" i="5"/>
  <c r="P300" i="3" l="1"/>
  <c r="D300" i="5" s="1"/>
  <c r="C300" i="5" s="1"/>
  <c r="F300" i="5"/>
  <c r="H300" i="5"/>
  <c r="G300" i="5" l="1"/>
  <c r="M300" i="5" s="1"/>
  <c r="P300" i="5" s="1"/>
  <c r="N300" i="5"/>
  <c r="S300" i="5" s="1"/>
  <c r="K300" i="5"/>
  <c r="J300" i="5" l="1"/>
  <c r="Q300" i="5"/>
  <c r="R300" i="5" s="1"/>
  <c r="T300" i="5"/>
  <c r="W300" i="5" l="1"/>
  <c r="D300" i="4" s="1"/>
  <c r="U300" i="5"/>
  <c r="X300" i="5" s="1"/>
  <c r="Y300" i="5" s="1"/>
  <c r="J300" i="4" s="1"/>
  <c r="F300" i="4" l="1"/>
  <c r="G300" i="4"/>
  <c r="E300" i="4"/>
  <c r="H300" i="4" l="1"/>
  <c r="L300" i="4"/>
  <c r="K300" i="4"/>
  <c r="M300" i="4"/>
  <c r="N300" i="4" l="1"/>
  <c r="P300" i="4" l="1"/>
  <c r="S300" i="4" s="1"/>
  <c r="V300" i="4" s="1"/>
  <c r="I301" i="2" s="1"/>
  <c r="J301" i="2" s="1"/>
  <c r="Q300" i="4"/>
  <c r="T300" i="4" s="1"/>
  <c r="W300" i="4" s="1"/>
  <c r="K301" i="2" s="1"/>
  <c r="L301" i="2" s="1"/>
  <c r="N301" i="2" l="1"/>
  <c r="O301" i="2"/>
  <c r="P301" i="2" s="1"/>
  <c r="G301" i="2" s="1"/>
  <c r="F301" i="2" s="1"/>
  <c r="D301" i="2" l="1"/>
  <c r="W301" i="1" s="1"/>
  <c r="E301" i="2"/>
  <c r="E301" i="3" s="1"/>
  <c r="D301" i="3" l="1"/>
  <c r="H301" i="3" s="1"/>
  <c r="I301" i="3" s="1"/>
  <c r="K301" i="3" s="1"/>
  <c r="M301" i="3" s="1"/>
  <c r="Q301" i="3" s="1"/>
  <c r="G301" i="3" l="1"/>
  <c r="L301" i="3" s="1"/>
  <c r="O301" i="3" s="1"/>
  <c r="R301" i="3"/>
  <c r="E301" i="5"/>
  <c r="P301" i="3" l="1"/>
  <c r="D301" i="5" s="1"/>
  <c r="C301" i="5" s="1"/>
  <c r="F301" i="5"/>
  <c r="H301" i="5"/>
  <c r="G301" i="5" l="1"/>
  <c r="M301" i="5" s="1"/>
  <c r="P301" i="5" s="1"/>
  <c r="N301" i="5"/>
  <c r="S301" i="5" s="1"/>
  <c r="K301" i="5"/>
  <c r="J301" i="5" l="1"/>
  <c r="Q301" i="5"/>
  <c r="R301" i="5" s="1"/>
  <c r="T301" i="5"/>
  <c r="W301" i="5" l="1"/>
  <c r="D301" i="4" s="1"/>
  <c r="U301" i="5"/>
  <c r="X301" i="5" s="1"/>
  <c r="Y301" i="5" s="1"/>
  <c r="J301" i="4" s="1"/>
  <c r="E301" i="4" l="1"/>
  <c r="F301" i="4"/>
  <c r="G301" i="4"/>
  <c r="H301" i="4" l="1"/>
  <c r="L301" i="4"/>
  <c r="K301" i="4"/>
  <c r="M301" i="4"/>
  <c r="N301" i="4" l="1"/>
  <c r="Q301" i="4" s="1"/>
  <c r="T301" i="4" l="1"/>
  <c r="W301" i="4" s="1"/>
  <c r="K302" i="2" s="1"/>
  <c r="L302" i="2" s="1"/>
  <c r="P301" i="4"/>
  <c r="S301" i="4" s="1"/>
  <c r="V301" i="4" s="1"/>
  <c r="I302" i="2" s="1"/>
  <c r="J302" i="2" s="1"/>
  <c r="N302" i="2" l="1"/>
  <c r="O302" i="2"/>
  <c r="P302" i="2" s="1"/>
  <c r="G302" i="2" s="1"/>
  <c r="F302" i="2" s="1"/>
  <c r="D302" i="2" l="1"/>
  <c r="W302" i="1" s="1"/>
  <c r="E302" i="2"/>
  <c r="E302" i="3" s="1"/>
  <c r="D302" i="3" l="1"/>
  <c r="G302" i="3" s="1"/>
  <c r="H302" i="3" l="1"/>
  <c r="I302" i="3" s="1"/>
  <c r="K302" i="3" s="1"/>
  <c r="L302" i="3" s="1"/>
  <c r="O302" i="3" s="1"/>
  <c r="P302" i="3" l="1"/>
  <c r="D302" i="5" s="1"/>
  <c r="G302" i="5" s="1"/>
  <c r="M302" i="3"/>
  <c r="Q302" i="3" s="1"/>
  <c r="R302" i="3" s="1"/>
  <c r="E302" i="5" l="1"/>
  <c r="H302" i="5" s="1"/>
  <c r="K302" i="5" s="1"/>
  <c r="C302" i="5"/>
  <c r="M302" i="5"/>
  <c r="J302" i="5"/>
  <c r="F302" i="5" l="1"/>
  <c r="P302" i="5"/>
  <c r="Q302" i="5" s="1"/>
  <c r="R302" i="5" s="1"/>
  <c r="N302" i="5"/>
  <c r="S302" i="5" l="1"/>
  <c r="T302" i="5" s="1"/>
  <c r="U302" i="5" s="1"/>
  <c r="W302" i="5"/>
  <c r="D302" i="4" s="1"/>
  <c r="G302" i="4" s="1"/>
  <c r="X302" i="5" l="1"/>
  <c r="Y302" i="5" s="1"/>
  <c r="J302" i="4" s="1"/>
  <c r="F302" i="4"/>
  <c r="E302" i="4"/>
  <c r="H302" i="4" l="1"/>
  <c r="M302" i="4"/>
  <c r="L302" i="4"/>
  <c r="K302" i="4"/>
  <c r="N302" i="4" l="1"/>
  <c r="P302" i="4" l="1"/>
  <c r="S302" i="4" s="1"/>
  <c r="V302" i="4" s="1"/>
  <c r="I303" i="2" s="1"/>
  <c r="J303" i="2" s="1"/>
  <c r="Q302" i="4"/>
  <c r="T302" i="4" s="1"/>
  <c r="W302" i="4" s="1"/>
  <c r="K303" i="2" s="1"/>
  <c r="L303" i="2" s="1"/>
  <c r="O303" i="2" l="1"/>
  <c r="P303" i="2" s="1"/>
  <c r="G303" i="2" s="1"/>
  <c r="F303" i="2" s="1"/>
  <c r="N303" i="2"/>
  <c r="D303" i="2" l="1"/>
  <c r="D303" i="3" s="1"/>
  <c r="E303" i="2"/>
  <c r="E303" i="3" s="1"/>
  <c r="H303" i="3" l="1"/>
  <c r="I303" i="3" s="1"/>
  <c r="K303" i="3" s="1"/>
  <c r="M303" i="3" s="1"/>
  <c r="Q303" i="3" s="1"/>
  <c r="W303" i="1"/>
  <c r="G303" i="3"/>
  <c r="L303" i="3" l="1"/>
  <c r="O303" i="3" s="1"/>
  <c r="R303" i="3"/>
  <c r="E303" i="5"/>
  <c r="P303" i="3" l="1"/>
  <c r="D303" i="5" s="1"/>
  <c r="G303" i="5" s="1"/>
  <c r="F303" i="5"/>
  <c r="H303" i="5"/>
  <c r="C303" i="5" l="1"/>
  <c r="N303" i="5"/>
  <c r="S303" i="5" s="1"/>
  <c r="K303" i="5"/>
  <c r="M303" i="5"/>
  <c r="J303" i="5"/>
  <c r="P303" i="5" l="1"/>
  <c r="Q303" i="5" s="1"/>
  <c r="R303" i="5" s="1"/>
  <c r="T303" i="5"/>
  <c r="W303" i="5" l="1"/>
  <c r="D303" i="4" s="1"/>
  <c r="U303" i="5"/>
  <c r="X303" i="5" s="1"/>
  <c r="Y303" i="5" s="1"/>
  <c r="J303" i="4" s="1"/>
  <c r="G303" i="4" l="1"/>
  <c r="E303" i="4"/>
  <c r="F303" i="4"/>
  <c r="H303" i="4" l="1"/>
  <c r="K303" i="4"/>
  <c r="L303" i="4"/>
  <c r="M303" i="4"/>
  <c r="N303" i="4" l="1"/>
  <c r="P303" i="4" l="1"/>
  <c r="S303" i="4" s="1"/>
  <c r="V303" i="4" s="1"/>
  <c r="I304" i="2" s="1"/>
  <c r="J304" i="2" s="1"/>
  <c r="Q303" i="4"/>
  <c r="T303" i="4" s="1"/>
  <c r="W303" i="4" s="1"/>
  <c r="K304" i="2" s="1"/>
  <c r="L304" i="2" s="1"/>
  <c r="N304" i="2" l="1"/>
  <c r="O304" i="2"/>
  <c r="P304" i="2" s="1"/>
  <c r="G304" i="2" s="1"/>
  <c r="F304" i="2" s="1"/>
  <c r="D304" i="2" l="1"/>
  <c r="W304" i="1" s="1"/>
  <c r="E304" i="2"/>
  <c r="E304" i="3" s="1"/>
  <c r="D304" i="3" l="1"/>
  <c r="H304" i="3" s="1"/>
  <c r="I304" i="3" s="1"/>
  <c r="K304" i="3" s="1"/>
  <c r="G304" i="3" l="1"/>
  <c r="L304" i="3" s="1"/>
  <c r="O304" i="3" s="1"/>
  <c r="M304" i="3"/>
  <c r="Q304" i="3" s="1"/>
  <c r="R304" i="3" s="1"/>
  <c r="E304" i="5" l="1"/>
  <c r="P304" i="3"/>
  <c r="D304" i="5" s="1"/>
  <c r="C304" i="5" s="1"/>
  <c r="F304" i="5" l="1"/>
  <c r="H304" i="5"/>
  <c r="N304" i="5" s="1"/>
  <c r="G304" i="5"/>
  <c r="J304" i="5" s="1"/>
  <c r="S304" i="5" l="1"/>
  <c r="T304" i="5" s="1"/>
  <c r="U304" i="5" s="1"/>
  <c r="K304" i="5"/>
  <c r="M304" i="5"/>
  <c r="P304" i="5" s="1"/>
  <c r="X304" i="5" l="1"/>
  <c r="Y304" i="5" s="1"/>
  <c r="J304" i="4" s="1"/>
  <c r="Q304" i="5"/>
  <c r="R304" i="5" s="1"/>
  <c r="W304" i="5" l="1"/>
  <c r="D304" i="4" s="1"/>
  <c r="K304" i="4"/>
  <c r="M304" i="4"/>
  <c r="L304" i="4"/>
  <c r="G304" i="4" l="1"/>
  <c r="E304" i="4"/>
  <c r="F304" i="4"/>
  <c r="N304" i="4"/>
  <c r="H304" i="4" l="1"/>
  <c r="Q304" i="4" s="1"/>
  <c r="T304" i="4" s="1"/>
  <c r="W304" i="4" s="1"/>
  <c r="K305" i="2" s="1"/>
  <c r="L305" i="2" s="1"/>
  <c r="P304" i="4" l="1"/>
  <c r="S304" i="4" s="1"/>
  <c r="V304" i="4" s="1"/>
  <c r="I305" i="2" s="1"/>
  <c r="J305" i="2" s="1"/>
  <c r="N305" i="2" s="1"/>
  <c r="O305" i="2" l="1"/>
  <c r="P305" i="2" s="1"/>
  <c r="G305" i="2" s="1"/>
  <c r="F305" i="2" s="1"/>
  <c r="D305" i="2" s="1"/>
  <c r="E305" i="2" l="1"/>
  <c r="E305" i="3" s="1"/>
  <c r="D305" i="3"/>
  <c r="W305" i="1"/>
  <c r="G305" i="3" l="1"/>
  <c r="H305" i="3"/>
  <c r="I305" i="3" s="1"/>
  <c r="K305" i="3" s="1"/>
  <c r="M305" i="3" s="1"/>
  <c r="Q305" i="3" s="1"/>
  <c r="E305" i="5" s="1"/>
  <c r="F305" i="5" s="1"/>
  <c r="H305" i="5" l="1"/>
  <c r="K305" i="5" s="1"/>
  <c r="L305" i="3"/>
  <c r="P305" i="3" s="1"/>
  <c r="D305" i="5" s="1"/>
  <c r="R305" i="3"/>
  <c r="N305" i="5" l="1"/>
  <c r="S305" i="5" s="1"/>
  <c r="T305" i="5" s="1"/>
  <c r="O305" i="3"/>
  <c r="C305" i="5"/>
  <c r="G305" i="5"/>
  <c r="M305" i="5" l="1"/>
  <c r="P305" i="5" s="1"/>
  <c r="Q305" i="5" s="1"/>
  <c r="R305" i="5" s="1"/>
  <c r="J305" i="5"/>
  <c r="U305" i="5"/>
  <c r="X305" i="5" s="1"/>
  <c r="Y305" i="5" s="1"/>
  <c r="J305" i="4" s="1"/>
  <c r="W305" i="5" l="1"/>
  <c r="D305" i="4" s="1"/>
  <c r="G305" i="4" l="1"/>
  <c r="E305" i="4"/>
  <c r="F305" i="4"/>
  <c r="K305" i="4"/>
  <c r="M305" i="4"/>
  <c r="L305" i="4"/>
  <c r="H305" i="4" l="1"/>
  <c r="N305" i="4"/>
  <c r="P305" i="4" l="1"/>
  <c r="S305" i="4" s="1"/>
  <c r="V305" i="4" s="1"/>
  <c r="I306" i="2" s="1"/>
  <c r="J306" i="2" s="1"/>
  <c r="Q305" i="4"/>
  <c r="T305" i="4" s="1"/>
  <c r="W305" i="4" s="1"/>
  <c r="K306" i="2" s="1"/>
  <c r="L306" i="2" s="1"/>
  <c r="O306" i="2" l="1"/>
  <c r="P306" i="2" s="1"/>
  <c r="G306" i="2" s="1"/>
  <c r="F306" i="2" s="1"/>
  <c r="N306" i="2"/>
  <c r="D306" i="2" l="1"/>
  <c r="E306" i="2"/>
  <c r="E306" i="3" l="1"/>
  <c r="D306" i="3"/>
  <c r="W306" i="1"/>
  <c r="H306" i="3" l="1"/>
  <c r="I306" i="3" s="1"/>
  <c r="K306" i="3" s="1"/>
  <c r="G306" i="3"/>
  <c r="L306" i="3" l="1"/>
  <c r="M306" i="3"/>
  <c r="Q306" i="3" s="1"/>
  <c r="R306" i="3" l="1"/>
  <c r="E306" i="5"/>
  <c r="P306" i="3"/>
  <c r="D306" i="5" s="1"/>
  <c r="O306" i="3"/>
  <c r="C306" i="5" l="1"/>
  <c r="G306" i="5"/>
  <c r="F306" i="5"/>
  <c r="H306" i="5"/>
  <c r="N306" i="5" l="1"/>
  <c r="S306" i="5" s="1"/>
  <c r="K306" i="5"/>
  <c r="M306" i="5"/>
  <c r="P306" i="5" s="1"/>
  <c r="J306" i="5"/>
  <c r="Q306" i="5" l="1"/>
  <c r="R306" i="5" s="1"/>
  <c r="T306" i="5"/>
  <c r="W306" i="5" l="1"/>
  <c r="D306" i="4" s="1"/>
  <c r="U306" i="5"/>
  <c r="X306" i="5" s="1"/>
  <c r="Y306" i="5" s="1"/>
  <c r="J306" i="4" s="1"/>
  <c r="G306" i="4" l="1"/>
  <c r="F306" i="4"/>
  <c r="E306" i="4"/>
  <c r="H306" i="4" l="1"/>
  <c r="M306" i="4"/>
  <c r="L306" i="4"/>
  <c r="K306" i="4"/>
  <c r="N306" i="4" l="1"/>
  <c r="Q306" i="4" s="1"/>
  <c r="P306" i="4" l="1"/>
  <c r="S306" i="4" s="1"/>
  <c r="V306" i="4" s="1"/>
  <c r="I307" i="2" s="1"/>
  <c r="J307" i="2" s="1"/>
  <c r="T306" i="4"/>
  <c r="W306" i="4" s="1"/>
  <c r="K307" i="2" s="1"/>
  <c r="L307" i="2" s="1"/>
  <c r="O307" i="2" l="1"/>
  <c r="P307" i="2" s="1"/>
  <c r="G307" i="2" s="1"/>
  <c r="F307" i="2" s="1"/>
  <c r="N307" i="2"/>
  <c r="D307" i="2" l="1"/>
  <c r="W307" i="1" s="1"/>
  <c r="E307" i="2"/>
  <c r="E307" i="3" s="1"/>
  <c r="D307" i="3" l="1"/>
  <c r="H307" i="3" s="1"/>
  <c r="I307" i="3" s="1"/>
  <c r="K307" i="3" s="1"/>
  <c r="G307" i="3" l="1"/>
  <c r="L307" i="3" s="1"/>
  <c r="M307" i="3"/>
  <c r="Q307" i="3" s="1"/>
  <c r="E307" i="5" l="1"/>
  <c r="R307" i="3"/>
  <c r="O307" i="3"/>
  <c r="P307" i="3"/>
  <c r="D307" i="5" s="1"/>
  <c r="C307" i="5" l="1"/>
  <c r="G307" i="5"/>
  <c r="F307" i="5"/>
  <c r="H307" i="5"/>
  <c r="N307" i="5" l="1"/>
  <c r="S307" i="5" s="1"/>
  <c r="K307" i="5"/>
  <c r="M307" i="5"/>
  <c r="P307" i="5" s="1"/>
  <c r="J307" i="5"/>
  <c r="Q307" i="5" l="1"/>
  <c r="R307" i="5" s="1"/>
  <c r="T307" i="5"/>
  <c r="U307" i="5" s="1"/>
  <c r="W307" i="5" l="1"/>
  <c r="D307" i="4" s="1"/>
  <c r="X307" i="5"/>
  <c r="Y307" i="5" s="1"/>
  <c r="J307" i="4" s="1"/>
  <c r="F307" i="4" l="1"/>
  <c r="E307" i="4"/>
  <c r="G307" i="4"/>
  <c r="L307" i="4"/>
  <c r="M307" i="4"/>
  <c r="K307" i="4"/>
  <c r="H307" i="4" l="1"/>
  <c r="N307" i="4"/>
  <c r="P307" i="4" l="1"/>
  <c r="S307" i="4" s="1"/>
  <c r="V307" i="4" s="1"/>
  <c r="I308" i="2" s="1"/>
  <c r="J308" i="2" s="1"/>
  <c r="Q307" i="4"/>
  <c r="T307" i="4" s="1"/>
  <c r="W307" i="4" s="1"/>
  <c r="K308" i="2" s="1"/>
  <c r="L308" i="2" s="1"/>
  <c r="O308" i="2" l="1"/>
  <c r="P308" i="2" s="1"/>
  <c r="G308" i="2" s="1"/>
  <c r="F308" i="2" s="1"/>
  <c r="N308" i="2"/>
  <c r="D308" i="2" l="1"/>
  <c r="E308" i="2"/>
  <c r="E308" i="3" s="1"/>
  <c r="W308" i="1" l="1"/>
  <c r="D308" i="3"/>
  <c r="G308" i="3" l="1"/>
  <c r="H308" i="3"/>
  <c r="I308" i="3" s="1"/>
  <c r="K308" i="3" s="1"/>
  <c r="M308" i="3" l="1"/>
  <c r="Q308" i="3" s="1"/>
  <c r="L308" i="3"/>
  <c r="P308" i="3" l="1"/>
  <c r="D308" i="5" s="1"/>
  <c r="O308" i="3"/>
  <c r="E308" i="5"/>
  <c r="R308" i="3"/>
  <c r="F308" i="5" l="1"/>
  <c r="H308" i="5"/>
  <c r="C308" i="5"/>
  <c r="G308" i="5"/>
  <c r="M308" i="5" l="1"/>
  <c r="P308" i="5" s="1"/>
  <c r="J308" i="5"/>
  <c r="N308" i="5"/>
  <c r="S308" i="5" s="1"/>
  <c r="K308" i="5"/>
  <c r="T308" i="5" l="1"/>
  <c r="U308" i="5" s="1"/>
  <c r="Q308" i="5"/>
  <c r="R308" i="5" s="1"/>
  <c r="W308" i="5" l="1"/>
  <c r="D308" i="4" s="1"/>
  <c r="X308" i="5"/>
  <c r="Y308" i="5" s="1"/>
  <c r="J308" i="4" s="1"/>
  <c r="G308" i="4" l="1"/>
  <c r="E308" i="4"/>
  <c r="F308" i="4"/>
  <c r="M308" i="4"/>
  <c r="L308" i="4"/>
  <c r="K308" i="4"/>
  <c r="H308" i="4" l="1"/>
  <c r="N308" i="4"/>
  <c r="P308" i="4" l="1"/>
  <c r="S308" i="4" s="1"/>
  <c r="V308" i="4" s="1"/>
  <c r="I309" i="2" s="1"/>
  <c r="J309" i="2" s="1"/>
  <c r="Q308" i="4"/>
  <c r="T308" i="4" s="1"/>
  <c r="W308" i="4" s="1"/>
  <c r="K309" i="2" s="1"/>
  <c r="L309" i="2" s="1"/>
  <c r="O309" i="2" l="1"/>
  <c r="P309" i="2" s="1"/>
  <c r="G309" i="2" s="1"/>
  <c r="F309" i="2" s="1"/>
  <c r="N309" i="2"/>
  <c r="E309" i="2" l="1"/>
  <c r="E309" i="3" s="1"/>
  <c r="D309" i="2"/>
  <c r="W309" i="1" s="1"/>
  <c r="D309" i="3" l="1"/>
  <c r="H309" i="3" s="1"/>
  <c r="I309" i="3" s="1"/>
  <c r="K309" i="3" s="1"/>
  <c r="G309" i="3" l="1"/>
  <c r="L309" i="3" s="1"/>
  <c r="M309" i="3"/>
  <c r="Q309" i="3" s="1"/>
  <c r="R309" i="3" l="1"/>
  <c r="E309" i="5"/>
  <c r="P309" i="3"/>
  <c r="D309" i="5" s="1"/>
  <c r="O309" i="3"/>
  <c r="F309" i="5" l="1"/>
  <c r="H309" i="5"/>
  <c r="C309" i="5"/>
  <c r="G309" i="5"/>
  <c r="N309" i="5" l="1"/>
  <c r="S309" i="5" s="1"/>
  <c r="K309" i="5"/>
  <c r="M309" i="5"/>
  <c r="P309" i="5" s="1"/>
  <c r="J309" i="5"/>
  <c r="Q309" i="5" l="1"/>
  <c r="R309" i="5" s="1"/>
  <c r="T309" i="5"/>
  <c r="W309" i="5" l="1"/>
  <c r="D309" i="4" s="1"/>
  <c r="U309" i="5"/>
  <c r="X309" i="5" s="1"/>
  <c r="Y309" i="5" s="1"/>
  <c r="J309" i="4" s="1"/>
  <c r="F309" i="4" l="1"/>
  <c r="G309" i="4"/>
  <c r="E309" i="4"/>
  <c r="H309" i="4" l="1"/>
  <c r="K309" i="4"/>
  <c r="M309" i="4"/>
  <c r="L309" i="4"/>
  <c r="N309" i="4" l="1"/>
  <c r="P309" i="4" l="1"/>
  <c r="S309" i="4" s="1"/>
  <c r="V309" i="4" s="1"/>
  <c r="I310" i="2" s="1"/>
  <c r="J310" i="2" s="1"/>
  <c r="Q309" i="4"/>
  <c r="T309" i="4" s="1"/>
  <c r="W309" i="4" s="1"/>
  <c r="K310" i="2" s="1"/>
  <c r="L310" i="2" s="1"/>
  <c r="N310" i="2" l="1"/>
  <c r="O310" i="2"/>
  <c r="P310" i="2" s="1"/>
  <c r="G310" i="2" s="1"/>
  <c r="F310" i="2" s="1"/>
  <c r="E310" i="2" l="1"/>
  <c r="E310" i="3" s="1"/>
  <c r="D310" i="2"/>
  <c r="D310" i="3" s="1"/>
  <c r="W310" i="1" l="1"/>
  <c r="H310" i="3"/>
  <c r="I310" i="3" s="1"/>
  <c r="K310" i="3" s="1"/>
  <c r="G310" i="3"/>
  <c r="M310" i="3" l="1"/>
  <c r="Q310" i="3" s="1"/>
  <c r="L310" i="3"/>
  <c r="O310" i="3" l="1"/>
  <c r="P310" i="3"/>
  <c r="D310" i="5" s="1"/>
  <c r="R310" i="3"/>
  <c r="E310" i="5"/>
  <c r="F310" i="5" l="1"/>
  <c r="H310" i="5"/>
  <c r="C310" i="5"/>
  <c r="G310" i="5"/>
  <c r="N310" i="5" l="1"/>
  <c r="S310" i="5" s="1"/>
  <c r="K310" i="5"/>
  <c r="M310" i="5"/>
  <c r="P310" i="5" s="1"/>
  <c r="J310" i="5"/>
  <c r="Q310" i="5" l="1"/>
  <c r="R310" i="5" s="1"/>
  <c r="T310" i="5"/>
  <c r="U310" i="5" s="1"/>
  <c r="W310" i="5" l="1"/>
  <c r="D310" i="4" s="1"/>
  <c r="X310" i="5"/>
  <c r="Y310" i="5" s="1"/>
  <c r="J310" i="4" s="1"/>
  <c r="G310" i="4" l="1"/>
  <c r="F310" i="4"/>
  <c r="E310" i="4"/>
  <c r="L310" i="4"/>
  <c r="M310" i="4"/>
  <c r="K310" i="4"/>
  <c r="H310" i="4" l="1"/>
  <c r="N310" i="4"/>
  <c r="P310" i="4" l="1"/>
  <c r="S310" i="4" s="1"/>
  <c r="V310" i="4" s="1"/>
  <c r="I311" i="2" s="1"/>
  <c r="J311" i="2" s="1"/>
  <c r="Q310" i="4"/>
  <c r="T310" i="4" s="1"/>
  <c r="W310" i="4" s="1"/>
  <c r="K311" i="2" s="1"/>
  <c r="L311" i="2" s="1"/>
  <c r="O311" i="2" l="1"/>
  <c r="P311" i="2" s="1"/>
  <c r="G311" i="2" s="1"/>
  <c r="F311" i="2" s="1"/>
  <c r="N311" i="2"/>
  <c r="E311" i="2" l="1"/>
  <c r="E311" i="3" s="1"/>
  <c r="D311" i="2"/>
  <c r="D311" i="3" l="1"/>
  <c r="H311" i="3" s="1"/>
  <c r="I311" i="3" s="1"/>
  <c r="K311" i="3" s="1"/>
  <c r="W311" i="1"/>
  <c r="G311" i="3" l="1"/>
  <c r="L311" i="3" s="1"/>
  <c r="M311" i="3"/>
  <c r="Q311" i="3" s="1"/>
  <c r="R311" i="3" l="1"/>
  <c r="E311" i="5"/>
  <c r="O311" i="3"/>
  <c r="P311" i="3"/>
  <c r="D311" i="5" s="1"/>
  <c r="C311" i="5" l="1"/>
  <c r="G311" i="5"/>
  <c r="F311" i="5"/>
  <c r="H311" i="5"/>
  <c r="N311" i="5" l="1"/>
  <c r="S311" i="5" s="1"/>
  <c r="K311" i="5"/>
  <c r="M311" i="5"/>
  <c r="P311" i="5" s="1"/>
  <c r="J311" i="5"/>
  <c r="Q311" i="5" l="1"/>
  <c r="R311" i="5" s="1"/>
  <c r="T311" i="5"/>
  <c r="U311" i="5" s="1"/>
  <c r="W311" i="5" l="1"/>
  <c r="D311" i="4" s="1"/>
  <c r="X311" i="5"/>
  <c r="Y311" i="5" s="1"/>
  <c r="J311" i="4" s="1"/>
  <c r="F311" i="4" l="1"/>
  <c r="G311" i="4"/>
  <c r="E311" i="4"/>
  <c r="L311" i="4"/>
  <c r="M311" i="4"/>
  <c r="K311" i="4"/>
  <c r="H311" i="4" l="1"/>
  <c r="N311" i="4"/>
  <c r="P311" i="4" l="1"/>
  <c r="S311" i="4" s="1"/>
  <c r="V311" i="4" s="1"/>
  <c r="I312" i="2" s="1"/>
  <c r="J312" i="2" s="1"/>
  <c r="Q311" i="4"/>
  <c r="T311" i="4" s="1"/>
  <c r="W311" i="4" s="1"/>
  <c r="K312" i="2" s="1"/>
  <c r="L312" i="2" s="1"/>
  <c r="N312" i="2" l="1"/>
  <c r="O312" i="2"/>
  <c r="P312" i="2" s="1"/>
  <c r="G312" i="2" s="1"/>
  <c r="F312" i="2" s="1"/>
  <c r="D312" i="2" l="1"/>
  <c r="W312" i="1" s="1"/>
  <c r="E312" i="2"/>
  <c r="D312" i="3" l="1"/>
  <c r="E312" i="3"/>
  <c r="G312" i="3" l="1"/>
  <c r="H312" i="3"/>
  <c r="I312" i="3" s="1"/>
  <c r="K312" i="3" s="1"/>
  <c r="L312" i="3" l="1"/>
  <c r="O312" i="3" s="1"/>
  <c r="M312" i="3"/>
  <c r="Q312" i="3" s="1"/>
  <c r="E312" i="5" s="1"/>
  <c r="P312" i="3" l="1"/>
  <c r="D312" i="5" s="1"/>
  <c r="C312" i="5" s="1"/>
  <c r="R312" i="3"/>
  <c r="F312" i="5"/>
  <c r="H312" i="5"/>
  <c r="G312" i="5" l="1"/>
  <c r="M312" i="5" s="1"/>
  <c r="P312" i="5" s="1"/>
  <c r="N312" i="5"/>
  <c r="S312" i="5" s="1"/>
  <c r="K312" i="5"/>
  <c r="J312" i="5" l="1"/>
  <c r="T312" i="5"/>
  <c r="U312" i="5" s="1"/>
  <c r="Q312" i="5"/>
  <c r="R312" i="5" s="1"/>
  <c r="W312" i="5" l="1"/>
  <c r="D312" i="4" s="1"/>
  <c r="X312" i="5"/>
  <c r="Y312" i="5" s="1"/>
  <c r="J312" i="4" s="1"/>
  <c r="G312" i="4" l="1"/>
  <c r="F312" i="4"/>
  <c r="E312" i="4"/>
  <c r="L312" i="4"/>
  <c r="K312" i="4"/>
  <c r="M312" i="4"/>
  <c r="H312" i="4" l="1"/>
  <c r="N312" i="4"/>
  <c r="Q312" i="4" l="1"/>
  <c r="T312" i="4" s="1"/>
  <c r="W312" i="4" s="1"/>
  <c r="K313" i="2" s="1"/>
  <c r="L313" i="2" s="1"/>
  <c r="P312" i="4"/>
  <c r="S312" i="4" s="1"/>
  <c r="V312" i="4" s="1"/>
  <c r="I313" i="2" s="1"/>
  <c r="J313" i="2" s="1"/>
  <c r="N313" i="2" l="1"/>
  <c r="O313" i="2"/>
  <c r="P313" i="2" s="1"/>
  <c r="G313" i="2" s="1"/>
  <c r="F313" i="2" s="1"/>
  <c r="D313" i="2" l="1"/>
  <c r="W313" i="1" s="1"/>
  <c r="E313" i="2"/>
  <c r="E313" i="3" s="1"/>
  <c r="D313" i="3" l="1"/>
  <c r="G313" i="3" s="1"/>
  <c r="H313" i="3" l="1"/>
  <c r="I313" i="3" s="1"/>
  <c r="K313" i="3" s="1"/>
  <c r="M313" i="3" s="1"/>
  <c r="Q313" i="3" s="1"/>
  <c r="R313" i="3" s="1"/>
  <c r="E313" i="5" l="1"/>
  <c r="F313" i="5" s="1"/>
  <c r="L313" i="3"/>
  <c r="P313" i="3" s="1"/>
  <c r="D313" i="5" s="1"/>
  <c r="C313" i="5" s="1"/>
  <c r="O313" i="3" l="1"/>
  <c r="H313" i="5"/>
  <c r="K313" i="5" s="1"/>
  <c r="G313" i="5"/>
  <c r="J313" i="5" s="1"/>
  <c r="N313" i="5" l="1"/>
  <c r="S313" i="5" s="1"/>
  <c r="T313" i="5" s="1"/>
  <c r="U313" i="5" s="1"/>
  <c r="M313" i="5"/>
  <c r="P313" i="5" s="1"/>
  <c r="Q313" i="5" s="1"/>
  <c r="R313" i="5" s="1"/>
  <c r="W313" i="5" l="1"/>
  <c r="D313" i="4" s="1"/>
  <c r="X313" i="5"/>
  <c r="Y313" i="5" s="1"/>
  <c r="J313" i="4" s="1"/>
  <c r="E313" i="4" l="1"/>
  <c r="G313" i="4"/>
  <c r="F313" i="4"/>
  <c r="M313" i="4"/>
  <c r="K313" i="4"/>
  <c r="L313" i="4"/>
  <c r="H313" i="4" l="1"/>
  <c r="N313" i="4"/>
  <c r="P313" i="4" l="1"/>
  <c r="S313" i="4" s="1"/>
  <c r="V313" i="4" s="1"/>
  <c r="I314" i="2" s="1"/>
  <c r="J314" i="2" s="1"/>
  <c r="Q313" i="4"/>
  <c r="T313" i="4" s="1"/>
  <c r="W313" i="4" s="1"/>
  <c r="K314" i="2" s="1"/>
  <c r="L314" i="2" s="1"/>
  <c r="O314" i="2" l="1"/>
  <c r="P314" i="2" s="1"/>
  <c r="G314" i="2" s="1"/>
  <c r="F314" i="2" s="1"/>
  <c r="N314" i="2"/>
  <c r="D314" i="2" l="1"/>
  <c r="E314" i="2"/>
  <c r="E314" i="3" s="1"/>
  <c r="D314" i="3" l="1"/>
  <c r="W314" i="1"/>
  <c r="H314" i="3" l="1"/>
  <c r="I314" i="3" s="1"/>
  <c r="K314" i="3" s="1"/>
  <c r="G314" i="3"/>
  <c r="M314" i="3" l="1"/>
  <c r="Q314" i="3" s="1"/>
  <c r="L314" i="3"/>
  <c r="P314" i="3" l="1"/>
  <c r="D314" i="5" s="1"/>
  <c r="O314" i="3"/>
  <c r="R314" i="3"/>
  <c r="E314" i="5"/>
  <c r="F314" i="5" l="1"/>
  <c r="H314" i="5"/>
  <c r="C314" i="5"/>
  <c r="G314" i="5"/>
  <c r="N314" i="5" l="1"/>
  <c r="S314" i="5" s="1"/>
  <c r="K314" i="5"/>
  <c r="M314" i="5"/>
  <c r="P314" i="5" s="1"/>
  <c r="J314" i="5"/>
  <c r="Q314" i="5" l="1"/>
  <c r="R314" i="5" s="1"/>
  <c r="T314" i="5"/>
  <c r="W314" i="5" l="1"/>
  <c r="D314" i="4" s="1"/>
  <c r="U314" i="5"/>
  <c r="X314" i="5" s="1"/>
  <c r="Y314" i="5" s="1"/>
  <c r="J314" i="4" s="1"/>
  <c r="E314" i="4" l="1"/>
  <c r="F314" i="4"/>
  <c r="G314" i="4"/>
  <c r="H314" i="4" l="1"/>
  <c r="L314" i="4"/>
  <c r="K314" i="4"/>
  <c r="M314" i="4"/>
  <c r="N314" i="4" l="1"/>
  <c r="P314" i="4" l="1"/>
  <c r="S314" i="4" s="1"/>
  <c r="V314" i="4" s="1"/>
  <c r="I315" i="2" s="1"/>
  <c r="J315" i="2" s="1"/>
  <c r="Q314" i="4"/>
  <c r="T314" i="4" s="1"/>
  <c r="W314" i="4" s="1"/>
  <c r="K315" i="2" s="1"/>
  <c r="L315" i="2" s="1"/>
  <c r="N315" i="2" l="1"/>
  <c r="O315" i="2"/>
  <c r="P315" i="2" s="1"/>
  <c r="G315" i="2" s="1"/>
  <c r="F315" i="2" s="1"/>
  <c r="E315" i="2" l="1"/>
  <c r="E315" i="3" s="1"/>
  <c r="D315" i="2"/>
  <c r="W315" i="1" l="1"/>
  <c r="D315" i="3"/>
  <c r="G315" i="3" l="1"/>
  <c r="H315" i="3"/>
  <c r="I315" i="3" s="1"/>
  <c r="K315" i="3" s="1"/>
  <c r="L315" i="3" l="1"/>
  <c r="M315" i="3"/>
  <c r="Q315" i="3" s="1"/>
  <c r="R315" i="3" l="1"/>
  <c r="E315" i="5"/>
  <c r="P315" i="3"/>
  <c r="D315" i="5" s="1"/>
  <c r="O315" i="3"/>
  <c r="F315" i="5" l="1"/>
  <c r="H315" i="5"/>
  <c r="C315" i="5"/>
  <c r="G315" i="5"/>
  <c r="N315" i="5" l="1"/>
  <c r="S315" i="5" s="1"/>
  <c r="K315" i="5"/>
  <c r="M315" i="5"/>
  <c r="P315" i="5" s="1"/>
  <c r="J315" i="5"/>
  <c r="Q315" i="5" l="1"/>
  <c r="R315" i="5" s="1"/>
  <c r="T315" i="5"/>
  <c r="W315" i="5" l="1"/>
  <c r="D315" i="4" s="1"/>
  <c r="U315" i="5"/>
  <c r="X315" i="5" s="1"/>
  <c r="Y315" i="5" s="1"/>
  <c r="J315" i="4" s="1"/>
  <c r="F315" i="4" l="1"/>
  <c r="E315" i="4"/>
  <c r="G315" i="4"/>
  <c r="H315" i="4" l="1"/>
  <c r="K315" i="4"/>
  <c r="L315" i="4"/>
  <c r="M315" i="4"/>
  <c r="N315" i="4" l="1"/>
  <c r="Q315" i="4" s="1"/>
  <c r="P315" i="4" l="1"/>
  <c r="S315" i="4" s="1"/>
  <c r="V315" i="4" s="1"/>
  <c r="I316" i="2" s="1"/>
  <c r="J316" i="2" s="1"/>
  <c r="T315" i="4"/>
  <c r="W315" i="4" s="1"/>
  <c r="K316" i="2" s="1"/>
  <c r="L316" i="2" s="1"/>
  <c r="O316" i="2" l="1"/>
  <c r="P316" i="2" s="1"/>
  <c r="G316" i="2" s="1"/>
  <c r="F316" i="2" s="1"/>
  <c r="N316" i="2"/>
  <c r="E316" i="2" l="1"/>
  <c r="E316" i="3" s="1"/>
  <c r="D316" i="2"/>
  <c r="W316" i="1" s="1"/>
  <c r="D316" i="3" l="1"/>
  <c r="H316" i="3" s="1"/>
  <c r="I316" i="3" s="1"/>
  <c r="K316" i="3" s="1"/>
  <c r="M316" i="3" s="1"/>
  <c r="Q316" i="3" s="1"/>
  <c r="G316" i="3" l="1"/>
  <c r="L316" i="3" s="1"/>
  <c r="R316" i="3"/>
  <c r="E316" i="5"/>
  <c r="F316" i="5" l="1"/>
  <c r="H316" i="5"/>
  <c r="P316" i="3"/>
  <c r="D316" i="5" s="1"/>
  <c r="O316" i="3"/>
  <c r="N316" i="5" l="1"/>
  <c r="S316" i="5" s="1"/>
  <c r="K316" i="5"/>
  <c r="C316" i="5"/>
  <c r="G316" i="5"/>
  <c r="M316" i="5" l="1"/>
  <c r="P316" i="5" s="1"/>
  <c r="J316" i="5"/>
  <c r="T316" i="5"/>
  <c r="U316" i="5" l="1"/>
  <c r="Q316" i="5"/>
  <c r="R316" i="5" s="1"/>
  <c r="W316" i="5" l="1"/>
  <c r="D316" i="4" s="1"/>
  <c r="X316" i="5"/>
  <c r="Y316" i="5" s="1"/>
  <c r="J316" i="4" s="1"/>
  <c r="E316" i="4" l="1"/>
  <c r="G316" i="4"/>
  <c r="F316" i="4"/>
  <c r="K316" i="4" l="1"/>
  <c r="L316" i="4"/>
  <c r="M316" i="4"/>
  <c r="H316" i="4"/>
  <c r="N316" i="4" l="1"/>
  <c r="Q316" i="4" l="1"/>
  <c r="T316" i="4" s="1"/>
  <c r="W316" i="4" s="1"/>
  <c r="K317" i="2" s="1"/>
  <c r="L317" i="2" s="1"/>
  <c r="P316" i="4"/>
  <c r="S316" i="4" s="1"/>
  <c r="V316" i="4" s="1"/>
  <c r="I317" i="2" s="1"/>
  <c r="J317" i="2" s="1"/>
  <c r="N317" i="2" l="1"/>
  <c r="O317" i="2"/>
  <c r="P317" i="2" s="1"/>
  <c r="G317" i="2" s="1"/>
  <c r="F317" i="2" s="1"/>
  <c r="E317" i="2" l="1"/>
  <c r="E317" i="3" s="1"/>
  <c r="D317" i="2"/>
  <c r="D317" i="3" l="1"/>
  <c r="W317" i="1"/>
  <c r="H317" i="3" l="1"/>
  <c r="I317" i="3" s="1"/>
  <c r="K317" i="3" s="1"/>
  <c r="G317" i="3"/>
  <c r="L317" i="3" l="1"/>
  <c r="M317" i="3"/>
  <c r="Q317" i="3" s="1"/>
  <c r="E317" i="5" l="1"/>
  <c r="R317" i="3"/>
  <c r="P317" i="3"/>
  <c r="D317" i="5" s="1"/>
  <c r="O317" i="3"/>
  <c r="C317" i="5" l="1"/>
  <c r="G317" i="5"/>
  <c r="H317" i="5"/>
  <c r="F317" i="5"/>
  <c r="M317" i="5" l="1"/>
  <c r="P317" i="5" s="1"/>
  <c r="J317" i="5"/>
  <c r="K317" i="5"/>
  <c r="N317" i="5"/>
  <c r="S317" i="5" s="1"/>
  <c r="T317" i="5" l="1"/>
  <c r="U317" i="5" s="1"/>
  <c r="Q317" i="5"/>
  <c r="R317" i="5" s="1"/>
  <c r="W317" i="5" l="1"/>
  <c r="D317" i="4" s="1"/>
  <c r="X317" i="5"/>
  <c r="Y317" i="5" s="1"/>
  <c r="J317" i="4" s="1"/>
  <c r="M317" i="4" l="1"/>
  <c r="L317" i="4"/>
  <c r="K317" i="4"/>
  <c r="E317" i="4"/>
  <c r="F317" i="4"/>
  <c r="G317" i="4"/>
  <c r="N317" i="4" l="1"/>
  <c r="H317" i="4"/>
  <c r="P317" i="4" l="1"/>
  <c r="S317" i="4" s="1"/>
  <c r="V317" i="4" s="1"/>
  <c r="I318" i="2" s="1"/>
  <c r="J318" i="2" s="1"/>
  <c r="Q317" i="4"/>
  <c r="T317" i="4" s="1"/>
  <c r="W317" i="4" s="1"/>
  <c r="K318" i="2" s="1"/>
  <c r="L318" i="2" s="1"/>
  <c r="O318" i="2" l="1"/>
  <c r="P318" i="2" s="1"/>
  <c r="G318" i="2" s="1"/>
  <c r="F318" i="2" s="1"/>
  <c r="N318" i="2"/>
  <c r="D318" i="2" l="1"/>
  <c r="D318" i="3" s="1"/>
  <c r="E318" i="2"/>
  <c r="E318" i="3" s="1"/>
  <c r="W318" i="1" l="1"/>
  <c r="G318" i="3"/>
  <c r="H318" i="3"/>
  <c r="I318" i="3" s="1"/>
  <c r="K318" i="3" s="1"/>
  <c r="M318" i="3" l="1"/>
  <c r="Q318" i="3" s="1"/>
  <c r="L318" i="3"/>
  <c r="O318" i="3" l="1"/>
  <c r="P318" i="3"/>
  <c r="D318" i="5" s="1"/>
  <c r="R318" i="3"/>
  <c r="E318" i="5"/>
  <c r="F318" i="5" l="1"/>
  <c r="H318" i="5"/>
  <c r="G318" i="5"/>
  <c r="C318" i="5"/>
  <c r="J318" i="5" l="1"/>
  <c r="M318" i="5"/>
  <c r="P318" i="5" s="1"/>
  <c r="Q318" i="5" s="1"/>
  <c r="R318" i="5" s="1"/>
  <c r="N318" i="5"/>
  <c r="S318" i="5" s="1"/>
  <c r="K318" i="5"/>
  <c r="W318" i="5" l="1"/>
  <c r="D318" i="4" s="1"/>
  <c r="F318" i="4" s="1"/>
  <c r="T318" i="5"/>
  <c r="U318" i="5" s="1"/>
  <c r="E318" i="4" l="1"/>
  <c r="X318" i="5"/>
  <c r="Y318" i="5" s="1"/>
  <c r="J318" i="4" s="1"/>
  <c r="G318" i="4"/>
  <c r="H318" i="4" l="1"/>
  <c r="L318" i="4" l="1"/>
  <c r="K318" i="4"/>
  <c r="M318" i="4"/>
  <c r="N318" i="4" l="1"/>
  <c r="Q318" i="4" s="1"/>
  <c r="T318" i="4" s="1"/>
  <c r="W318" i="4" s="1"/>
  <c r="K319" i="2" s="1"/>
  <c r="L319" i="2" s="1"/>
  <c r="P318" i="4" l="1"/>
  <c r="S318" i="4" s="1"/>
  <c r="V318" i="4" s="1"/>
  <c r="I319" i="2" s="1"/>
  <c r="J319" i="2" s="1"/>
  <c r="O319" i="2" s="1"/>
  <c r="P319" i="2" s="1"/>
  <c r="G319" i="2" s="1"/>
  <c r="F319" i="2" s="1"/>
  <c r="N319" i="2" l="1"/>
  <c r="D319" i="2" s="1"/>
  <c r="E319" i="2" l="1"/>
  <c r="E319" i="3" s="1"/>
  <c r="W319" i="1"/>
  <c r="D319" i="3"/>
  <c r="G319" i="3" l="1"/>
  <c r="H319" i="3"/>
  <c r="I319" i="3" s="1"/>
  <c r="K319" i="3" s="1"/>
  <c r="L319" i="3" l="1"/>
  <c r="M319" i="3"/>
  <c r="Q319" i="3" s="1"/>
  <c r="R319" i="3" l="1"/>
  <c r="E319" i="5"/>
  <c r="P319" i="3"/>
  <c r="D319" i="5" s="1"/>
  <c r="O319" i="3"/>
  <c r="C319" i="5" l="1"/>
  <c r="G319" i="5"/>
  <c r="F319" i="5"/>
  <c r="H319" i="5"/>
  <c r="N319" i="5" l="1"/>
  <c r="S319" i="5" s="1"/>
  <c r="K319" i="5"/>
  <c r="M319" i="5"/>
  <c r="P319" i="5" s="1"/>
  <c r="J319" i="5"/>
  <c r="Q319" i="5" l="1"/>
  <c r="R319" i="5" s="1"/>
  <c r="T319" i="5"/>
  <c r="U319" i="5" s="1"/>
  <c r="W319" i="5" l="1"/>
  <c r="D319" i="4" s="1"/>
  <c r="X319" i="5"/>
  <c r="F319" i="4" l="1"/>
  <c r="G319" i="4"/>
  <c r="E319" i="4"/>
  <c r="Y319" i="5"/>
  <c r="J319" i="4" s="1"/>
  <c r="H319" i="4" l="1"/>
  <c r="L319" i="4"/>
  <c r="K319" i="4"/>
  <c r="M319" i="4"/>
  <c r="N319" i="4" l="1"/>
  <c r="Q319" i="4" s="1"/>
  <c r="T319" i="4" s="1"/>
  <c r="W319" i="4" s="1"/>
  <c r="K320" i="2" s="1"/>
  <c r="L320" i="2" s="1"/>
  <c r="P319" i="4" l="1"/>
  <c r="S319" i="4" s="1"/>
  <c r="V319" i="4" s="1"/>
  <c r="I320" i="2" s="1"/>
  <c r="J320" i="2" s="1"/>
  <c r="N320" i="2" s="1"/>
  <c r="O320" i="2" l="1"/>
  <c r="P320" i="2" s="1"/>
  <c r="G320" i="2" s="1"/>
  <c r="F320" i="2" s="1"/>
  <c r="E320" i="2" s="1"/>
  <c r="E320" i="3" s="1"/>
  <c r="D320" i="2" l="1"/>
  <c r="D320" i="3" l="1"/>
  <c r="W320" i="1"/>
  <c r="G320" i="3" l="1"/>
  <c r="H320" i="3"/>
  <c r="I320" i="3" s="1"/>
  <c r="K320" i="3" s="1"/>
  <c r="L320" i="3" l="1"/>
  <c r="M320" i="3"/>
  <c r="Q320" i="3" s="1"/>
  <c r="E320" i="5" l="1"/>
  <c r="R320" i="3"/>
  <c r="P320" i="3"/>
  <c r="D320" i="5" s="1"/>
  <c r="O320" i="3"/>
  <c r="C320" i="5" l="1"/>
  <c r="G320" i="5"/>
  <c r="H320" i="5"/>
  <c r="F320" i="5"/>
  <c r="N320" i="5" l="1"/>
  <c r="S320" i="5" s="1"/>
  <c r="T320" i="5" s="1"/>
  <c r="U320" i="5" s="1"/>
  <c r="K320" i="5"/>
  <c r="M320" i="5"/>
  <c r="P320" i="5" s="1"/>
  <c r="Q320" i="5" s="1"/>
  <c r="R320" i="5" s="1"/>
  <c r="J320" i="5"/>
  <c r="W320" i="5" l="1"/>
  <c r="D320" i="4" s="1"/>
  <c r="X320" i="5"/>
  <c r="Y320" i="5" s="1"/>
  <c r="J320" i="4" s="1"/>
  <c r="K320" i="4" l="1"/>
  <c r="G320" i="4"/>
  <c r="E320" i="4"/>
  <c r="F320" i="4"/>
  <c r="M320" i="4"/>
  <c r="L320" i="4"/>
  <c r="N320" i="4" l="1"/>
  <c r="H320" i="4"/>
  <c r="P320" i="4" l="1"/>
  <c r="S320" i="4" s="1"/>
  <c r="V320" i="4" s="1"/>
  <c r="I321" i="2" s="1"/>
  <c r="J321" i="2" s="1"/>
  <c r="Q320" i="4"/>
  <c r="T320" i="4" s="1"/>
  <c r="W320" i="4" s="1"/>
  <c r="K321" i="2" s="1"/>
  <c r="L321" i="2" s="1"/>
  <c r="N321" i="2" l="1"/>
  <c r="O321" i="2"/>
  <c r="P321" i="2" s="1"/>
  <c r="G321" i="2" s="1"/>
  <c r="F321" i="2" s="1"/>
  <c r="D321" i="2" s="1"/>
  <c r="W321" i="1" s="1"/>
  <c r="D321" i="3" l="1"/>
  <c r="E321" i="2"/>
  <c r="E321" i="3" s="1"/>
  <c r="G321" i="3" l="1"/>
  <c r="H321" i="3"/>
  <c r="I321" i="3" s="1"/>
  <c r="K321" i="3" s="1"/>
  <c r="M321" i="3" l="1"/>
  <c r="Q321" i="3" s="1"/>
  <c r="L321" i="3"/>
  <c r="P321" i="3" l="1"/>
  <c r="D321" i="5" s="1"/>
  <c r="O321" i="3"/>
  <c r="E321" i="5"/>
  <c r="R321" i="3"/>
  <c r="F321" i="5" l="1"/>
  <c r="H321" i="5"/>
  <c r="C321" i="5"/>
  <c r="G321" i="5"/>
  <c r="N321" i="5" l="1"/>
  <c r="S321" i="5" s="1"/>
  <c r="K321" i="5"/>
  <c r="M321" i="5"/>
  <c r="P321" i="5" s="1"/>
  <c r="Q321" i="5" s="1"/>
  <c r="R321" i="5" s="1"/>
  <c r="J321" i="5"/>
  <c r="W321" i="5" l="1"/>
  <c r="D321" i="4" s="1"/>
  <c r="T321" i="5"/>
  <c r="U321" i="5" s="1"/>
  <c r="X321" i="5" s="1"/>
  <c r="Y321" i="5" s="1"/>
  <c r="J321" i="4" s="1"/>
  <c r="L321" i="4" l="1"/>
  <c r="K321" i="4"/>
  <c r="M321" i="4"/>
  <c r="F321" i="4"/>
  <c r="E321" i="4"/>
  <c r="G321" i="4"/>
  <c r="N321" i="4" l="1"/>
  <c r="H321" i="4"/>
  <c r="P321" i="4" l="1"/>
  <c r="S321" i="4" s="1"/>
  <c r="V321" i="4" s="1"/>
  <c r="I322" i="2" s="1"/>
  <c r="J322" i="2" s="1"/>
  <c r="Q321" i="4"/>
  <c r="T321" i="4" s="1"/>
  <c r="W321" i="4" s="1"/>
  <c r="K322" i="2" s="1"/>
  <c r="L322" i="2" s="1"/>
  <c r="O322" i="2" l="1"/>
  <c r="P322" i="2" s="1"/>
  <c r="G322" i="2" s="1"/>
  <c r="F322" i="2" s="1"/>
  <c r="N322" i="2"/>
  <c r="E322" i="2" l="1"/>
  <c r="E322" i="3" s="1"/>
  <c r="D322" i="2"/>
  <c r="D322" i="3" l="1"/>
  <c r="W322" i="1"/>
  <c r="H322" i="3" l="1"/>
  <c r="I322" i="3" s="1"/>
  <c r="K322" i="3" s="1"/>
  <c r="G322" i="3"/>
  <c r="L322" i="3" l="1"/>
  <c r="M322" i="3"/>
  <c r="Q322" i="3" s="1"/>
  <c r="R322" i="3" l="1"/>
  <c r="E322" i="5"/>
  <c r="O322" i="3"/>
  <c r="P322" i="3"/>
  <c r="D322" i="5" s="1"/>
  <c r="G322" i="5" l="1"/>
  <c r="C322" i="5"/>
  <c r="F322" i="5"/>
  <c r="H322" i="5"/>
  <c r="N322" i="5" l="1"/>
  <c r="S322" i="5" s="1"/>
  <c r="K322" i="5"/>
  <c r="M322" i="5"/>
  <c r="P322" i="5" s="1"/>
  <c r="Q322" i="5" s="1"/>
  <c r="R322" i="5" s="1"/>
  <c r="J322" i="5"/>
  <c r="W322" i="5" l="1"/>
  <c r="D322" i="4" s="1"/>
  <c r="T322" i="5"/>
  <c r="U322" i="5" s="1"/>
  <c r="X322" i="5" s="1"/>
  <c r="Y322" i="5" s="1"/>
  <c r="J322" i="4" s="1"/>
  <c r="M322" i="4" l="1"/>
  <c r="L322" i="4"/>
  <c r="K322" i="4"/>
  <c r="F322" i="4"/>
  <c r="G322" i="4"/>
  <c r="E322" i="4"/>
  <c r="H322" i="4" l="1"/>
  <c r="N322" i="4"/>
  <c r="Q322" i="4" l="1"/>
  <c r="T322" i="4" s="1"/>
  <c r="W322" i="4" s="1"/>
  <c r="K323" i="2" s="1"/>
  <c r="L323" i="2" s="1"/>
  <c r="P322" i="4"/>
  <c r="S322" i="4" s="1"/>
  <c r="V322" i="4" s="1"/>
  <c r="I323" i="2" s="1"/>
  <c r="J323" i="2" s="1"/>
  <c r="N323" i="2" l="1"/>
  <c r="O323" i="2"/>
  <c r="P323" i="2" s="1"/>
  <c r="G323" i="2" s="1"/>
  <c r="F323" i="2" s="1"/>
  <c r="D323" i="2" l="1"/>
  <c r="D323" i="3" s="1"/>
  <c r="E323" i="2"/>
  <c r="E323" i="3" s="1"/>
  <c r="W323" i="1" l="1"/>
  <c r="H323" i="3"/>
  <c r="I323" i="3" s="1"/>
  <c r="K323" i="3" s="1"/>
  <c r="G323" i="3"/>
  <c r="L323" i="3" l="1"/>
  <c r="M323" i="3"/>
  <c r="Q323" i="3" s="1"/>
  <c r="R323" i="3" l="1"/>
  <c r="E323" i="5"/>
  <c r="O323" i="3"/>
  <c r="P323" i="3"/>
  <c r="D323" i="5" s="1"/>
  <c r="C323" i="5" l="1"/>
  <c r="G323" i="5"/>
  <c r="F323" i="5"/>
  <c r="H323" i="5"/>
  <c r="N323" i="5" l="1"/>
  <c r="S323" i="5" s="1"/>
  <c r="T323" i="5" s="1"/>
  <c r="U323" i="5" s="1"/>
  <c r="K323" i="5"/>
  <c r="M323" i="5"/>
  <c r="P323" i="5" s="1"/>
  <c r="Q323" i="5" s="1"/>
  <c r="R323" i="5" s="1"/>
  <c r="J323" i="5"/>
  <c r="W323" i="5" l="1"/>
  <c r="D323" i="4" s="1"/>
  <c r="E323" i="4" s="1"/>
  <c r="X323" i="5"/>
  <c r="Y323" i="5" s="1"/>
  <c r="J323" i="4" s="1"/>
  <c r="K323" i="4" l="1"/>
  <c r="G323" i="4"/>
  <c r="F323" i="4"/>
  <c r="M323" i="4"/>
  <c r="H323" i="4" l="1"/>
  <c r="L323" i="4"/>
  <c r="N323" i="4" s="1"/>
  <c r="Q323" i="4" l="1"/>
  <c r="T323" i="4" s="1"/>
  <c r="W323" i="4" s="1"/>
  <c r="K324" i="2" s="1"/>
  <c r="L324" i="2" s="1"/>
  <c r="P323" i="4"/>
  <c r="S323" i="4" s="1"/>
  <c r="V323" i="4" s="1"/>
  <c r="I324" i="2" s="1"/>
  <c r="J324" i="2" s="1"/>
  <c r="O324" i="2" l="1"/>
  <c r="P324" i="2" s="1"/>
  <c r="G324" i="2" s="1"/>
  <c r="F324" i="2" s="1"/>
  <c r="N324" i="2"/>
  <c r="E324" i="2" l="1"/>
  <c r="E324" i="3" s="1"/>
  <c r="D324" i="2"/>
  <c r="D324" i="3" s="1"/>
  <c r="H324" i="3" l="1"/>
  <c r="I324" i="3" s="1"/>
  <c r="K324" i="3" s="1"/>
  <c r="M324" i="3" s="1"/>
  <c r="Q324" i="3" s="1"/>
  <c r="G324" i="3"/>
  <c r="W324" i="1"/>
  <c r="L324" i="3" l="1"/>
  <c r="P324" i="3" s="1"/>
  <c r="D324" i="5" s="1"/>
  <c r="E324" i="5"/>
  <c r="R324" i="3"/>
  <c r="O324" i="3" l="1"/>
  <c r="F324" i="5"/>
  <c r="H324" i="5"/>
  <c r="C324" i="5"/>
  <c r="G324" i="5"/>
  <c r="N324" i="5" l="1"/>
  <c r="S324" i="5" s="1"/>
  <c r="K324" i="5"/>
  <c r="M324" i="5"/>
  <c r="P324" i="5" s="1"/>
  <c r="Q324" i="5" s="1"/>
  <c r="R324" i="5" s="1"/>
  <c r="J324" i="5"/>
  <c r="W324" i="5" l="1"/>
  <c r="D324" i="4" s="1"/>
  <c r="T324" i="5"/>
  <c r="G324" i="4" l="1"/>
  <c r="F324" i="4"/>
  <c r="E324" i="4"/>
  <c r="U324" i="5"/>
  <c r="X324" i="5" l="1"/>
  <c r="H324" i="4"/>
  <c r="Y324" i="5" l="1"/>
  <c r="J324" i="4" s="1"/>
  <c r="K324" i="4" l="1"/>
  <c r="M324" i="4"/>
  <c r="L324" i="4"/>
  <c r="N324" i="4" l="1"/>
  <c r="P324" i="4" s="1"/>
  <c r="S324" i="4" s="1"/>
  <c r="V324" i="4" s="1"/>
  <c r="I325" i="2" s="1"/>
  <c r="J325" i="2" s="1"/>
  <c r="Q324" i="4" l="1"/>
  <c r="T324" i="4" s="1"/>
  <c r="W324" i="4" s="1"/>
  <c r="K325" i="2" s="1"/>
  <c r="L325" i="2" s="1"/>
  <c r="O325" i="2" s="1"/>
  <c r="P325" i="2" s="1"/>
  <c r="G325" i="2" s="1"/>
  <c r="F325" i="2" s="1"/>
  <c r="N325" i="2" l="1"/>
  <c r="D325" i="2" l="1"/>
  <c r="E325" i="2"/>
  <c r="E325" i="3" s="1"/>
  <c r="W325" i="1" l="1"/>
  <c r="D325" i="3"/>
  <c r="G325" i="3" l="1"/>
  <c r="H325" i="3"/>
  <c r="I325" i="3" s="1"/>
  <c r="K325" i="3" s="1"/>
  <c r="L325" i="3" l="1"/>
  <c r="M325" i="3"/>
  <c r="Q325" i="3" s="1"/>
  <c r="R325" i="3" l="1"/>
  <c r="E325" i="5"/>
  <c r="P325" i="3"/>
  <c r="D325" i="5" s="1"/>
  <c r="O325" i="3"/>
  <c r="F325" i="5" l="1"/>
  <c r="H325" i="5"/>
  <c r="C325" i="5"/>
  <c r="G325" i="5"/>
  <c r="N325" i="5" l="1"/>
  <c r="S325" i="5" s="1"/>
  <c r="T325" i="5" s="1"/>
  <c r="K325" i="5"/>
  <c r="M325" i="5"/>
  <c r="P325" i="5" s="1"/>
  <c r="Q325" i="5" s="1"/>
  <c r="R325" i="5" s="1"/>
  <c r="J325" i="5"/>
  <c r="W325" i="5" l="1"/>
  <c r="D325" i="4" s="1"/>
  <c r="E325" i="4" s="1"/>
  <c r="U325" i="5"/>
  <c r="X325" i="5" s="1"/>
  <c r="Y325" i="5" s="1"/>
  <c r="J325" i="4" s="1"/>
  <c r="G325" i="4" l="1"/>
  <c r="F325" i="4"/>
  <c r="M325" i="4"/>
  <c r="L325" i="4"/>
  <c r="K325" i="4"/>
  <c r="H325" i="4" l="1"/>
  <c r="N325" i="4"/>
  <c r="P325" i="4" l="1"/>
  <c r="S325" i="4" s="1"/>
  <c r="V325" i="4" s="1"/>
  <c r="I326" i="2" s="1"/>
  <c r="J326" i="2" s="1"/>
  <c r="Q325" i="4"/>
  <c r="T325" i="4" s="1"/>
  <c r="W325" i="4" s="1"/>
  <c r="K326" i="2" s="1"/>
  <c r="L326" i="2" s="1"/>
  <c r="N326" i="2" l="1"/>
  <c r="O326" i="2"/>
  <c r="P326" i="2" s="1"/>
  <c r="G326" i="2" s="1"/>
  <c r="F326" i="2" s="1"/>
  <c r="D326" i="2" l="1"/>
  <c r="W326" i="1" s="1"/>
  <c r="E326" i="2"/>
  <c r="E326" i="3" s="1"/>
  <c r="D326" i="3" l="1"/>
  <c r="G326" i="3" s="1"/>
  <c r="H326" i="3" l="1"/>
  <c r="I326" i="3" s="1"/>
  <c r="K326" i="3" s="1"/>
  <c r="M326" i="3" s="1"/>
  <c r="Q326" i="3" s="1"/>
  <c r="L326" i="3" l="1"/>
  <c r="O326" i="3" s="1"/>
  <c r="R326" i="3"/>
  <c r="E326" i="5"/>
  <c r="P326" i="3" l="1"/>
  <c r="D326" i="5" s="1"/>
  <c r="C326" i="5" s="1"/>
  <c r="F326" i="5"/>
  <c r="H326" i="5"/>
  <c r="G326" i="5" l="1"/>
  <c r="M326" i="5" s="1"/>
  <c r="P326" i="5" s="1"/>
  <c r="N326" i="5"/>
  <c r="S326" i="5" s="1"/>
  <c r="K326" i="5"/>
  <c r="T326" i="5" l="1"/>
  <c r="U326" i="5" s="1"/>
  <c r="X326" i="5" s="1"/>
  <c r="Y326" i="5" s="1"/>
  <c r="J326" i="4" s="1"/>
  <c r="J326" i="5"/>
  <c r="Q326" i="5"/>
  <c r="R326" i="5" l="1"/>
  <c r="W326" i="5" s="1"/>
  <c r="D326" i="4" s="1"/>
  <c r="K326" i="4" l="1"/>
  <c r="L326" i="4"/>
  <c r="M326" i="4"/>
  <c r="F326" i="4"/>
  <c r="G326" i="4"/>
  <c r="E326" i="4"/>
  <c r="N326" i="4" l="1"/>
  <c r="H326" i="4"/>
  <c r="Q326" i="4" l="1"/>
  <c r="T326" i="4" s="1"/>
  <c r="W326" i="4" s="1"/>
  <c r="K327" i="2" s="1"/>
  <c r="L327" i="2" s="1"/>
  <c r="P326" i="4"/>
  <c r="S326" i="4" s="1"/>
  <c r="V326" i="4" s="1"/>
  <c r="I327" i="2" s="1"/>
  <c r="J327" i="2" s="1"/>
  <c r="N327" i="2" l="1"/>
  <c r="O327" i="2"/>
  <c r="P327" i="2" s="1"/>
  <c r="G327" i="2" s="1"/>
  <c r="F327" i="2" s="1"/>
  <c r="E327" i="2" l="1"/>
  <c r="E327" i="3" s="1"/>
  <c r="D327" i="2"/>
  <c r="W327" i="1" s="1"/>
  <c r="D327" i="3" l="1"/>
  <c r="H327" i="3" s="1"/>
  <c r="I327" i="3" s="1"/>
  <c r="K327" i="3" s="1"/>
  <c r="M327" i="3" s="1"/>
  <c r="Q327" i="3" s="1"/>
  <c r="G327" i="3" l="1"/>
  <c r="L327" i="3" s="1"/>
  <c r="O327" i="3" s="1"/>
  <c r="E327" i="5"/>
  <c r="R327" i="3"/>
  <c r="P327" i="3" l="1"/>
  <c r="D327" i="5" s="1"/>
  <c r="C327" i="5" s="1"/>
  <c r="F327" i="5"/>
  <c r="H327" i="5"/>
  <c r="G327" i="5" l="1"/>
  <c r="M327" i="5" s="1"/>
  <c r="P327" i="5" s="1"/>
  <c r="Q327" i="5" s="1"/>
  <c r="R327" i="5" s="1"/>
  <c r="N327" i="5"/>
  <c r="S327" i="5" s="1"/>
  <c r="K327" i="5"/>
  <c r="W327" i="5" l="1"/>
  <c r="D327" i="4" s="1"/>
  <c r="J327" i="5"/>
  <c r="T327" i="5"/>
  <c r="U327" i="5" s="1"/>
  <c r="X327" i="5" l="1"/>
  <c r="Y327" i="5" s="1"/>
  <c r="J327" i="4" s="1"/>
  <c r="F327" i="4"/>
  <c r="G327" i="4"/>
  <c r="E327" i="4"/>
  <c r="H327" i="4" l="1"/>
  <c r="K327" i="4"/>
  <c r="L327" i="4"/>
  <c r="M327" i="4"/>
  <c r="N327" i="4" l="1"/>
  <c r="Q327" i="4" s="1"/>
  <c r="T327" i="4" s="1"/>
  <c r="W327" i="4" s="1"/>
  <c r="K328" i="2" s="1"/>
  <c r="L328" i="2" s="1"/>
  <c r="P327" i="4" l="1"/>
  <c r="S327" i="4" s="1"/>
  <c r="V327" i="4" s="1"/>
  <c r="I328" i="2" s="1"/>
  <c r="J328" i="2" s="1"/>
  <c r="O328" i="2" l="1"/>
  <c r="P328" i="2" s="1"/>
  <c r="G328" i="2" s="1"/>
  <c r="F328" i="2" s="1"/>
  <c r="N328" i="2"/>
  <c r="E328" i="2" l="1"/>
  <c r="E328" i="3" s="1"/>
  <c r="D328" i="2"/>
  <c r="W328" i="1" l="1"/>
  <c r="D328" i="3"/>
  <c r="H328" i="3" l="1"/>
  <c r="I328" i="3" s="1"/>
  <c r="K328" i="3" s="1"/>
  <c r="G328" i="3"/>
  <c r="M328" i="3" l="1"/>
  <c r="Q328" i="3" s="1"/>
  <c r="L328" i="3"/>
  <c r="O328" i="3" l="1"/>
  <c r="P328" i="3"/>
  <c r="D328" i="5" s="1"/>
  <c r="R328" i="3"/>
  <c r="E328" i="5"/>
  <c r="F328" i="5" l="1"/>
  <c r="H328" i="5"/>
  <c r="C328" i="5"/>
  <c r="G328" i="5"/>
  <c r="M328" i="5" l="1"/>
  <c r="P328" i="5" s="1"/>
  <c r="Q328" i="5" s="1"/>
  <c r="R328" i="5" s="1"/>
  <c r="J328" i="5"/>
  <c r="N328" i="5"/>
  <c r="S328" i="5" s="1"/>
  <c r="K328" i="5"/>
  <c r="W328" i="5" l="1"/>
  <c r="D328" i="4" s="1"/>
  <c r="T328" i="5"/>
  <c r="U328" i="5" s="1"/>
  <c r="X328" i="5" l="1"/>
  <c r="Y328" i="5" s="1"/>
  <c r="J328" i="4" s="1"/>
  <c r="G328" i="4"/>
  <c r="E328" i="4"/>
  <c r="F328" i="4"/>
  <c r="H328" i="4" l="1"/>
  <c r="K328" i="4"/>
  <c r="L328" i="4"/>
  <c r="M328" i="4"/>
  <c r="N328" i="4" l="1"/>
  <c r="P328" i="4" s="1"/>
  <c r="S328" i="4" s="1"/>
  <c r="V328" i="4" s="1"/>
  <c r="I329" i="2" s="1"/>
  <c r="J329" i="2" s="1"/>
  <c r="Q328" i="4" l="1"/>
  <c r="T328" i="4" s="1"/>
  <c r="W328" i="4" s="1"/>
  <c r="K329" i="2" s="1"/>
  <c r="L329" i="2" s="1"/>
  <c r="N329" i="2" s="1"/>
  <c r="O329" i="2" l="1"/>
  <c r="P329" i="2" s="1"/>
  <c r="G329" i="2" s="1"/>
  <c r="F329" i="2" s="1"/>
  <c r="D329" i="2" s="1"/>
  <c r="W329" i="1" s="1"/>
  <c r="D329" i="3" l="1"/>
  <c r="E329" i="2"/>
  <c r="E329" i="3" s="1"/>
  <c r="H329" i="3" l="1"/>
  <c r="I329" i="3" s="1"/>
  <c r="K329" i="3" s="1"/>
  <c r="M329" i="3" s="1"/>
  <c r="Q329" i="3" s="1"/>
  <c r="R329" i="3" s="1"/>
  <c r="G329" i="3"/>
  <c r="L329" i="3" l="1"/>
  <c r="P329" i="3" s="1"/>
  <c r="D329" i="5" s="1"/>
  <c r="G329" i="5" s="1"/>
  <c r="M329" i="5" s="1"/>
  <c r="E329" i="5"/>
  <c r="F329" i="5" s="1"/>
  <c r="O329" i="3" l="1"/>
  <c r="J329" i="5"/>
  <c r="C329" i="5"/>
  <c r="P329" i="5" s="1"/>
  <c r="H329" i="5"/>
  <c r="N329" i="5" s="1"/>
  <c r="S329" i="5" s="1"/>
  <c r="T329" i="5" s="1"/>
  <c r="U329" i="5" s="1"/>
  <c r="K329" i="5" l="1"/>
  <c r="Q329" i="5"/>
  <c r="R329" i="5" s="1"/>
  <c r="X329" i="5"/>
  <c r="Y329" i="5" s="1"/>
  <c r="J329" i="4" s="1"/>
  <c r="W329" i="5" l="1"/>
  <c r="D329" i="4" s="1"/>
  <c r="E329" i="4" s="1"/>
  <c r="G329" i="4" l="1"/>
  <c r="F329" i="4"/>
  <c r="K329" i="4"/>
  <c r="M329" i="4"/>
  <c r="L329" i="4"/>
  <c r="H329" i="4" l="1"/>
  <c r="N329" i="4"/>
  <c r="P329" i="4" l="1"/>
  <c r="S329" i="4" s="1"/>
  <c r="V329" i="4" s="1"/>
  <c r="I330" i="2" s="1"/>
  <c r="J330" i="2" s="1"/>
  <c r="Q329" i="4"/>
  <c r="T329" i="4" s="1"/>
  <c r="W329" i="4" s="1"/>
  <c r="K330" i="2" s="1"/>
  <c r="L330" i="2" s="1"/>
  <c r="O330" i="2" l="1"/>
  <c r="P330" i="2" s="1"/>
  <c r="G330" i="2" s="1"/>
  <c r="F330" i="2" s="1"/>
  <c r="N330" i="2"/>
  <c r="D330" i="2" l="1"/>
  <c r="E330" i="2"/>
  <c r="E330" i="3" s="1"/>
  <c r="D330" i="3" l="1"/>
  <c r="W330" i="1"/>
  <c r="G330" i="3" l="1"/>
  <c r="H330" i="3"/>
  <c r="I330" i="3" s="1"/>
  <c r="K330" i="3" s="1"/>
  <c r="L330" i="3" l="1"/>
  <c r="M330" i="3"/>
  <c r="Q330" i="3" s="1"/>
  <c r="E330" i="5" l="1"/>
  <c r="R330" i="3"/>
  <c r="O330" i="3"/>
  <c r="P330" i="3"/>
  <c r="D330" i="5" s="1"/>
  <c r="C330" i="5" l="1"/>
  <c r="G330" i="5"/>
  <c r="F330" i="5"/>
  <c r="H330" i="5"/>
  <c r="M330" i="5" l="1"/>
  <c r="P330" i="5" s="1"/>
  <c r="J330" i="5"/>
  <c r="N330" i="5"/>
  <c r="S330" i="5" s="1"/>
  <c r="K330" i="5"/>
  <c r="T330" i="5" l="1"/>
  <c r="U330" i="5" s="1"/>
  <c r="X330" i="5" s="1"/>
  <c r="Q330" i="5"/>
  <c r="R330" i="5" s="1"/>
  <c r="W330" i="5" l="1"/>
  <c r="D330" i="4" s="1"/>
  <c r="F330" i="4" s="1"/>
  <c r="Y330" i="5"/>
  <c r="J330" i="4" s="1"/>
  <c r="K330" i="4" l="1"/>
  <c r="M330" i="4"/>
  <c r="L330" i="4"/>
  <c r="G330" i="4"/>
  <c r="E330" i="4"/>
  <c r="H330" i="4" l="1"/>
  <c r="N330" i="4"/>
  <c r="Q330" i="4" l="1"/>
  <c r="T330" i="4" s="1"/>
  <c r="W330" i="4" s="1"/>
  <c r="K331" i="2" s="1"/>
  <c r="L331" i="2" s="1"/>
  <c r="P330" i="4"/>
  <c r="S330" i="4" s="1"/>
  <c r="V330" i="4" s="1"/>
  <c r="I331" i="2" s="1"/>
  <c r="J331" i="2" s="1"/>
  <c r="N331" i="2" l="1"/>
  <c r="O331" i="2"/>
  <c r="P331" i="2" s="1"/>
  <c r="G331" i="2" s="1"/>
  <c r="F331" i="2" s="1"/>
  <c r="E331" i="2" l="1"/>
  <c r="E331" i="3" s="1"/>
  <c r="D331" i="2"/>
  <c r="W331" i="1" l="1"/>
  <c r="D331" i="3"/>
  <c r="G331" i="3" l="1"/>
  <c r="H331" i="3"/>
  <c r="I331" i="3" s="1"/>
  <c r="K331" i="3" s="1"/>
  <c r="L331" i="3" l="1"/>
  <c r="M331" i="3"/>
  <c r="Q331" i="3" s="1"/>
  <c r="R331" i="3" l="1"/>
  <c r="E331" i="5"/>
  <c r="O331" i="3"/>
  <c r="P331" i="3"/>
  <c r="D331" i="5" s="1"/>
  <c r="G331" i="5" l="1"/>
  <c r="C331" i="5"/>
  <c r="F331" i="5"/>
  <c r="H331" i="5"/>
  <c r="N331" i="5" l="1"/>
  <c r="S331" i="5" s="1"/>
  <c r="K331" i="5"/>
  <c r="M331" i="5"/>
  <c r="P331" i="5" s="1"/>
  <c r="Q331" i="5" s="1"/>
  <c r="R331" i="5" s="1"/>
  <c r="J331" i="5"/>
  <c r="W331" i="5" l="1"/>
  <c r="D331" i="4" s="1"/>
  <c r="T331" i="5"/>
  <c r="U331" i="5" s="1"/>
  <c r="X331" i="5" s="1"/>
  <c r="Y331" i="5" s="1"/>
  <c r="J331" i="4" s="1"/>
  <c r="K331" i="4" l="1"/>
  <c r="G331" i="4"/>
  <c r="F331" i="4"/>
  <c r="E331" i="4"/>
  <c r="L331" i="4"/>
  <c r="M331" i="4" l="1"/>
  <c r="N331" i="4" s="1"/>
  <c r="H331" i="4"/>
  <c r="P331" i="4" l="1"/>
  <c r="S331" i="4" s="1"/>
  <c r="V331" i="4" s="1"/>
  <c r="I332" i="2" s="1"/>
  <c r="J332" i="2" s="1"/>
  <c r="Q331" i="4"/>
  <c r="T331" i="4" s="1"/>
  <c r="W331" i="4" s="1"/>
  <c r="K332" i="2" s="1"/>
  <c r="L332" i="2" s="1"/>
  <c r="O332" i="2" l="1"/>
  <c r="P332" i="2" s="1"/>
  <c r="G332" i="2" s="1"/>
  <c r="F332" i="2" s="1"/>
  <c r="N332" i="2"/>
  <c r="E332" i="2" l="1"/>
  <c r="E332" i="3" s="1"/>
  <c r="D332" i="2"/>
  <c r="W332" i="1" s="1"/>
  <c r="D332" i="3" l="1"/>
  <c r="H332" i="3" s="1"/>
  <c r="I332" i="3" s="1"/>
  <c r="K332" i="3" s="1"/>
  <c r="G332" i="3" l="1"/>
  <c r="L332" i="3" s="1"/>
  <c r="M332" i="3"/>
  <c r="Q332" i="3" s="1"/>
  <c r="R332" i="3" l="1"/>
  <c r="E332" i="5"/>
  <c r="O332" i="3"/>
  <c r="P332" i="3"/>
  <c r="D332" i="5" s="1"/>
  <c r="C332" i="5" l="1"/>
  <c r="G332" i="5"/>
  <c r="F332" i="5"/>
  <c r="H332" i="5"/>
  <c r="N332" i="5" l="1"/>
  <c r="S332" i="5" s="1"/>
  <c r="K332" i="5"/>
  <c r="M332" i="5"/>
  <c r="P332" i="5" s="1"/>
  <c r="J332" i="5"/>
  <c r="Q332" i="5" l="1"/>
  <c r="R332" i="5" s="1"/>
  <c r="T332" i="5"/>
  <c r="U332" i="5" s="1"/>
  <c r="W332" i="5" l="1"/>
  <c r="D332" i="4" s="1"/>
  <c r="X332" i="5"/>
  <c r="Y332" i="5" s="1"/>
  <c r="J332" i="4" s="1"/>
  <c r="G332" i="4" l="1"/>
  <c r="E332" i="4"/>
  <c r="F332" i="4"/>
  <c r="L332" i="4"/>
  <c r="M332" i="4"/>
  <c r="K332" i="4"/>
  <c r="H332" i="4" l="1"/>
  <c r="N332" i="4"/>
  <c r="P332" i="4" l="1"/>
  <c r="S332" i="4" s="1"/>
  <c r="V332" i="4" s="1"/>
  <c r="I333" i="2" s="1"/>
  <c r="J333" i="2" s="1"/>
  <c r="Q332" i="4"/>
  <c r="T332" i="4" s="1"/>
  <c r="W332" i="4" s="1"/>
  <c r="K333" i="2" s="1"/>
  <c r="L333" i="2" s="1"/>
  <c r="O333" i="2" l="1"/>
  <c r="P333" i="2" s="1"/>
  <c r="G333" i="2" s="1"/>
  <c r="F333" i="2" s="1"/>
  <c r="N333" i="2"/>
  <c r="E333" i="2" l="1"/>
  <c r="D333" i="2"/>
  <c r="W333" i="1" l="1"/>
  <c r="D333" i="3"/>
  <c r="E333" i="3"/>
  <c r="H333" i="3" l="1"/>
  <c r="I333" i="3" s="1"/>
  <c r="K333" i="3" s="1"/>
  <c r="G333" i="3"/>
  <c r="L333" i="3" l="1"/>
  <c r="M333" i="3"/>
  <c r="Q333" i="3" s="1"/>
  <c r="R333" i="3" l="1"/>
  <c r="E333" i="5"/>
  <c r="O333" i="3"/>
  <c r="P333" i="3"/>
  <c r="D333" i="5" s="1"/>
  <c r="C333" i="5" l="1"/>
  <c r="G333" i="5"/>
  <c r="F333" i="5"/>
  <c r="H333" i="5"/>
  <c r="K333" i="5" l="1"/>
  <c r="N333" i="5"/>
  <c r="S333" i="5" s="1"/>
  <c r="M333" i="5"/>
  <c r="P333" i="5" s="1"/>
  <c r="J333" i="5"/>
  <c r="Q333" i="5" l="1"/>
  <c r="R333" i="5" s="1"/>
  <c r="T333" i="5"/>
  <c r="U333" i="5" s="1"/>
  <c r="W333" i="5" l="1"/>
  <c r="D333" i="4" s="1"/>
  <c r="X333" i="5"/>
  <c r="Y333" i="5" s="1"/>
  <c r="J333" i="4" s="1"/>
  <c r="F333" i="4" l="1"/>
  <c r="E333" i="4"/>
  <c r="G333" i="4"/>
  <c r="L333" i="4"/>
  <c r="K333" i="4"/>
  <c r="M333" i="4"/>
  <c r="H333" i="4" l="1"/>
  <c r="N333" i="4"/>
  <c r="P333" i="4" l="1"/>
  <c r="S333" i="4" s="1"/>
  <c r="V333" i="4" s="1"/>
  <c r="I334" i="2" s="1"/>
  <c r="J334" i="2" s="1"/>
  <c r="Q333" i="4"/>
  <c r="T333" i="4" s="1"/>
  <c r="W333" i="4" s="1"/>
  <c r="K334" i="2" s="1"/>
  <c r="L334" i="2" s="1"/>
  <c r="O334" i="2" l="1"/>
  <c r="P334" i="2" s="1"/>
  <c r="G334" i="2" s="1"/>
  <c r="F334" i="2" s="1"/>
  <c r="N334" i="2"/>
  <c r="E334" i="2" l="1"/>
  <c r="E334" i="3" s="1"/>
  <c r="D334" i="2"/>
  <c r="W334" i="1" l="1"/>
  <c r="D334" i="3"/>
  <c r="G334" i="3" l="1"/>
  <c r="H334" i="3"/>
  <c r="I334" i="3" s="1"/>
  <c r="K334" i="3" s="1"/>
  <c r="M334" i="3" l="1"/>
  <c r="Q334" i="3" s="1"/>
  <c r="L334" i="3"/>
  <c r="O334" i="3" l="1"/>
  <c r="P334" i="3"/>
  <c r="D334" i="5" s="1"/>
  <c r="E334" i="5"/>
  <c r="R334" i="3"/>
  <c r="F334" i="5" l="1"/>
  <c r="H334" i="5"/>
  <c r="C334" i="5"/>
  <c r="G334" i="5"/>
  <c r="J334" i="5" l="1"/>
  <c r="M334" i="5"/>
  <c r="P334" i="5" s="1"/>
  <c r="N334" i="5"/>
  <c r="S334" i="5" s="1"/>
  <c r="K334" i="5"/>
  <c r="T334" i="5" l="1"/>
  <c r="U334" i="5" s="1"/>
  <c r="Q334" i="5"/>
  <c r="R334" i="5" s="1"/>
  <c r="W334" i="5" l="1"/>
  <c r="D334" i="4" s="1"/>
  <c r="X334" i="5"/>
  <c r="Y334" i="5" s="1"/>
  <c r="J334" i="4" s="1"/>
  <c r="E334" i="4" l="1"/>
  <c r="G334" i="4"/>
  <c r="F334" i="4"/>
  <c r="L334" i="4"/>
  <c r="K334" i="4"/>
  <c r="M334" i="4"/>
  <c r="H334" i="4" l="1"/>
  <c r="N334" i="4"/>
  <c r="P334" i="4" l="1"/>
  <c r="S334" i="4" s="1"/>
  <c r="V334" i="4" s="1"/>
  <c r="I335" i="2" s="1"/>
  <c r="J335" i="2" s="1"/>
  <c r="Q334" i="4"/>
  <c r="T334" i="4" s="1"/>
  <c r="W334" i="4" s="1"/>
  <c r="K335" i="2" s="1"/>
  <c r="L335" i="2" s="1"/>
  <c r="N335" i="2" l="1"/>
  <c r="O335" i="2"/>
  <c r="P335" i="2" s="1"/>
  <c r="G335" i="2" s="1"/>
  <c r="F335" i="2" s="1"/>
  <c r="D335" i="2" l="1"/>
  <c r="D335" i="3" s="1"/>
  <c r="E335" i="2"/>
  <c r="W335" i="1" l="1"/>
  <c r="E335" i="3"/>
  <c r="H335" i="3" s="1"/>
  <c r="I335" i="3" s="1"/>
  <c r="K335" i="3" s="1"/>
  <c r="G335" i="3" l="1"/>
  <c r="L335" i="3" s="1"/>
  <c r="M335" i="3"/>
  <c r="Q335" i="3" s="1"/>
  <c r="R335" i="3" l="1"/>
  <c r="E335" i="5"/>
  <c r="P335" i="3"/>
  <c r="D335" i="5" s="1"/>
  <c r="O335" i="3"/>
  <c r="F335" i="5" l="1"/>
  <c r="H335" i="5"/>
  <c r="C335" i="5"/>
  <c r="G335" i="5"/>
  <c r="N335" i="5" l="1"/>
  <c r="S335" i="5" s="1"/>
  <c r="K335" i="5"/>
  <c r="J335" i="5"/>
  <c r="M335" i="5"/>
  <c r="P335" i="5" s="1"/>
  <c r="Q335" i="5" l="1"/>
  <c r="R335" i="5" s="1"/>
  <c r="T335" i="5"/>
  <c r="W335" i="5" l="1"/>
  <c r="D335" i="4" s="1"/>
  <c r="U335" i="5"/>
  <c r="X335" i="5" s="1"/>
  <c r="Y335" i="5" s="1"/>
  <c r="J335" i="4" s="1"/>
  <c r="G335" i="4" l="1"/>
  <c r="E335" i="4"/>
  <c r="F335" i="4"/>
  <c r="H335" i="4" l="1"/>
  <c r="L335" i="4"/>
  <c r="M335" i="4"/>
  <c r="K335" i="4"/>
  <c r="N335" i="4" l="1"/>
  <c r="P335" i="4" l="1"/>
  <c r="S335" i="4" s="1"/>
  <c r="V335" i="4" s="1"/>
  <c r="I336" i="2" s="1"/>
  <c r="J336" i="2" s="1"/>
  <c r="Q335" i="4"/>
  <c r="T335" i="4" s="1"/>
  <c r="W335" i="4" s="1"/>
  <c r="K336" i="2" s="1"/>
  <c r="L336" i="2" s="1"/>
  <c r="N336" i="2" l="1"/>
  <c r="O336" i="2"/>
  <c r="P336" i="2" s="1"/>
  <c r="G336" i="2" s="1"/>
  <c r="F336" i="2" s="1"/>
  <c r="D336" i="2" l="1"/>
  <c r="W336" i="1" s="1"/>
  <c r="E336" i="2"/>
  <c r="D336" i="3" l="1"/>
  <c r="E336" i="3"/>
  <c r="H336" i="3" l="1"/>
  <c r="I336" i="3" s="1"/>
  <c r="K336" i="3" s="1"/>
  <c r="M336" i="3" s="1"/>
  <c r="Q336" i="3" s="1"/>
  <c r="G336" i="3"/>
  <c r="L336" i="3" l="1"/>
  <c r="O336" i="3" s="1"/>
  <c r="E336" i="5"/>
  <c r="R336" i="3"/>
  <c r="P336" i="3" l="1"/>
  <c r="D336" i="5" s="1"/>
  <c r="C336" i="5" s="1"/>
  <c r="F336" i="5"/>
  <c r="H336" i="5"/>
  <c r="G336" i="5" l="1"/>
  <c r="M336" i="5" s="1"/>
  <c r="P336" i="5" s="1"/>
  <c r="N336" i="5"/>
  <c r="S336" i="5" s="1"/>
  <c r="K336" i="5"/>
  <c r="J336" i="5" l="1"/>
  <c r="Q336" i="5"/>
  <c r="R336" i="5" s="1"/>
  <c r="T336" i="5"/>
  <c r="W336" i="5" l="1"/>
  <c r="D336" i="4" s="1"/>
  <c r="U336" i="5"/>
  <c r="X336" i="5" s="1"/>
  <c r="Y336" i="5" s="1"/>
  <c r="J336" i="4" s="1"/>
  <c r="F336" i="4" l="1"/>
  <c r="E336" i="4"/>
  <c r="G336" i="4"/>
  <c r="H336" i="4" l="1"/>
  <c r="K336" i="4"/>
  <c r="L336" i="4"/>
  <c r="M336" i="4"/>
  <c r="N336" i="4" l="1"/>
  <c r="Q336" i="4" s="1"/>
  <c r="T336" i="4" l="1"/>
  <c r="W336" i="4" s="1"/>
  <c r="K337" i="2" s="1"/>
  <c r="L337" i="2" s="1"/>
  <c r="P336" i="4"/>
  <c r="S336" i="4" s="1"/>
  <c r="V336" i="4" s="1"/>
  <c r="I337" i="2" s="1"/>
  <c r="J337" i="2" s="1"/>
  <c r="N337" i="2" l="1"/>
  <c r="O337" i="2"/>
  <c r="P337" i="2" s="1"/>
  <c r="G337" i="2" s="1"/>
  <c r="F337" i="2" s="1"/>
  <c r="D337" i="2" l="1"/>
  <c r="W337" i="1" s="1"/>
  <c r="E337" i="2"/>
  <c r="E337" i="3" s="1"/>
  <c r="D337" i="3" l="1"/>
  <c r="G337" i="3" s="1"/>
  <c r="H337" i="3" l="1"/>
  <c r="I337" i="3" s="1"/>
  <c r="K337" i="3" s="1"/>
  <c r="M337" i="3" s="1"/>
  <c r="Q337" i="3" s="1"/>
  <c r="E337" i="5" s="1"/>
  <c r="F337" i="5" l="1"/>
  <c r="H337" i="5"/>
  <c r="N337" i="5" s="1"/>
  <c r="R337" i="3"/>
  <c r="L337" i="3"/>
  <c r="O337" i="3" s="1"/>
  <c r="S337" i="5" l="1"/>
  <c r="T337" i="5" s="1"/>
  <c r="U337" i="5" s="1"/>
  <c r="P337" i="3"/>
  <c r="D337" i="5" s="1"/>
  <c r="G337" i="5" s="1"/>
  <c r="K337" i="5"/>
  <c r="X337" i="5" l="1"/>
  <c r="Y337" i="5" s="1"/>
  <c r="J337" i="4" s="1"/>
  <c r="C337" i="5"/>
  <c r="M337" i="5"/>
  <c r="J337" i="5"/>
  <c r="P337" i="5" l="1"/>
  <c r="Q337" i="5" s="1"/>
  <c r="R337" i="5" s="1"/>
  <c r="K337" i="4"/>
  <c r="M337" i="4"/>
  <c r="L337" i="4"/>
  <c r="W337" i="5" l="1"/>
  <c r="D337" i="4" s="1"/>
  <c r="N337" i="4"/>
  <c r="G337" i="4" l="1"/>
  <c r="F337" i="4"/>
  <c r="E337" i="4"/>
  <c r="H337" i="4" l="1"/>
  <c r="P337" i="4" s="1"/>
  <c r="S337" i="4" s="1"/>
  <c r="V337" i="4" s="1"/>
  <c r="I338" i="2" s="1"/>
  <c r="J338" i="2" s="1"/>
  <c r="Q337" i="4" l="1"/>
  <c r="T337" i="4" s="1"/>
  <c r="W337" i="4" s="1"/>
  <c r="K338" i="2" s="1"/>
  <c r="L338" i="2" s="1"/>
  <c r="O338" i="2" s="1"/>
  <c r="P338" i="2" s="1"/>
  <c r="G338" i="2" s="1"/>
  <c r="F338" i="2" s="1"/>
  <c r="N338" i="2" l="1"/>
  <c r="D338" i="2" s="1"/>
  <c r="D338" i="3" s="1"/>
  <c r="W338" i="1" l="1"/>
  <c r="E338" i="2"/>
  <c r="E338" i="3" s="1"/>
  <c r="G338" i="3" s="1"/>
  <c r="H338" i="3" l="1"/>
  <c r="I338" i="3" s="1"/>
  <c r="K338" i="3" s="1"/>
  <c r="L338" i="3" s="1"/>
  <c r="M338" i="3" l="1"/>
  <c r="Q338" i="3" s="1"/>
  <c r="R338" i="3" s="1"/>
  <c r="P338" i="3"/>
  <c r="D338" i="5" s="1"/>
  <c r="O338" i="3"/>
  <c r="E338" i="5" l="1"/>
  <c r="F338" i="5" s="1"/>
  <c r="C338" i="5"/>
  <c r="G338" i="5"/>
  <c r="H338" i="5" l="1"/>
  <c r="N338" i="5" s="1"/>
  <c r="S338" i="5" s="1"/>
  <c r="M338" i="5"/>
  <c r="P338" i="5" s="1"/>
  <c r="J338" i="5"/>
  <c r="K338" i="5" l="1"/>
  <c r="Q338" i="5"/>
  <c r="R338" i="5" s="1"/>
  <c r="W338" i="5" s="1"/>
  <c r="D338" i="4" s="1"/>
  <c r="T338" i="5"/>
  <c r="U338" i="5" s="1"/>
  <c r="X338" i="5" l="1"/>
  <c r="Y338" i="5" s="1"/>
  <c r="J338" i="4" s="1"/>
  <c r="G338" i="4" l="1"/>
  <c r="E338" i="4"/>
  <c r="F338" i="4"/>
  <c r="M338" i="4" l="1"/>
  <c r="L338" i="4"/>
  <c r="K338" i="4"/>
  <c r="H338" i="4"/>
  <c r="N338" i="4" l="1"/>
  <c r="P338" i="4" s="1"/>
  <c r="S338" i="4" s="1"/>
  <c r="V338" i="4" s="1"/>
  <c r="I339" i="2" s="1"/>
  <c r="J339" i="2" s="1"/>
  <c r="Q338" i="4" l="1"/>
  <c r="T338" i="4" s="1"/>
  <c r="W338" i="4" s="1"/>
  <c r="K339" i="2" s="1"/>
  <c r="L339" i="2" s="1"/>
  <c r="O339" i="2" s="1"/>
  <c r="P339" i="2" s="1"/>
  <c r="G339" i="2" s="1"/>
  <c r="F339" i="2" s="1"/>
  <c r="N339" i="2" l="1"/>
  <c r="E339" i="2" s="1"/>
  <c r="E339" i="3" s="1"/>
  <c r="D339" i="2" l="1"/>
  <c r="D339" i="3" s="1"/>
  <c r="W339" i="1" l="1"/>
  <c r="H339" i="3"/>
  <c r="I339" i="3" s="1"/>
  <c r="K339" i="3" s="1"/>
  <c r="G339" i="3"/>
  <c r="L339" i="3" l="1"/>
  <c r="M339" i="3"/>
  <c r="Q339" i="3" s="1"/>
  <c r="R339" i="3" l="1"/>
  <c r="E339" i="5"/>
  <c r="P339" i="3"/>
  <c r="D339" i="5" s="1"/>
  <c r="O339" i="3"/>
  <c r="C339" i="5" l="1"/>
  <c r="G339" i="5"/>
  <c r="F339" i="5"/>
  <c r="H339" i="5"/>
  <c r="M339" i="5" l="1"/>
  <c r="P339" i="5" s="1"/>
  <c r="J339" i="5"/>
  <c r="N339" i="5"/>
  <c r="S339" i="5" s="1"/>
  <c r="K339" i="5"/>
  <c r="T339" i="5" l="1"/>
  <c r="U339" i="5" s="1"/>
  <c r="Q339" i="5"/>
  <c r="R339" i="5" s="1"/>
  <c r="W339" i="5" l="1"/>
  <c r="D339" i="4" s="1"/>
  <c r="X339" i="5"/>
  <c r="Y339" i="5" l="1"/>
  <c r="J339" i="4" s="1"/>
  <c r="E339" i="4"/>
  <c r="F339" i="4"/>
  <c r="G339" i="4"/>
  <c r="K339" i="4" l="1"/>
  <c r="M339" i="4"/>
  <c r="L339" i="4"/>
  <c r="H339" i="4"/>
  <c r="N339" i="4" l="1"/>
  <c r="P339" i="4" s="1"/>
  <c r="S339" i="4" s="1"/>
  <c r="V339" i="4" s="1"/>
  <c r="I340" i="2" s="1"/>
  <c r="J340" i="2" s="1"/>
  <c r="Q339" i="4" l="1"/>
  <c r="T339" i="4" s="1"/>
  <c r="W339" i="4" s="1"/>
  <c r="K340" i="2" s="1"/>
  <c r="L340" i="2" s="1"/>
  <c r="N340" i="2" s="1"/>
  <c r="O340" i="2" l="1"/>
  <c r="P340" i="2" s="1"/>
  <c r="G340" i="2" s="1"/>
  <c r="F340" i="2" s="1"/>
  <c r="E340" i="2" s="1"/>
  <c r="E340" i="3" s="1"/>
  <c r="D340" i="2" l="1"/>
  <c r="W340" i="1" s="1"/>
  <c r="D340" i="3" l="1"/>
  <c r="H340" i="3" s="1"/>
  <c r="I340" i="3" s="1"/>
  <c r="K340" i="3" s="1"/>
  <c r="M340" i="3" s="1"/>
  <c r="Q340" i="3" s="1"/>
  <c r="G340" i="3" l="1"/>
  <c r="L340" i="3" s="1"/>
  <c r="E340" i="5"/>
  <c r="R340" i="3"/>
  <c r="F340" i="5" l="1"/>
  <c r="H340" i="5"/>
  <c r="O340" i="3"/>
  <c r="P340" i="3"/>
  <c r="D340" i="5" s="1"/>
  <c r="C340" i="5" l="1"/>
  <c r="G340" i="5"/>
  <c r="N340" i="5"/>
  <c r="S340" i="5" s="1"/>
  <c r="K340" i="5"/>
  <c r="M340" i="5" l="1"/>
  <c r="P340" i="5" s="1"/>
  <c r="J340" i="5"/>
  <c r="T340" i="5"/>
  <c r="U340" i="5" s="1"/>
  <c r="X340" i="5" l="1"/>
  <c r="Y340" i="5" s="1"/>
  <c r="J340" i="4" s="1"/>
  <c r="Q340" i="5"/>
  <c r="R340" i="5" l="1"/>
  <c r="W340" i="5" s="1"/>
  <c r="D340" i="4" s="1"/>
  <c r="K340" i="4" l="1"/>
  <c r="M340" i="4"/>
  <c r="L340" i="4"/>
  <c r="F340" i="4" l="1"/>
  <c r="G340" i="4"/>
  <c r="E340" i="4"/>
  <c r="N340" i="4"/>
  <c r="H340" i="4" l="1"/>
  <c r="Q340" i="4" s="1"/>
  <c r="P340" i="4" l="1"/>
  <c r="S340" i="4" s="1"/>
  <c r="V340" i="4" s="1"/>
  <c r="I341" i="2" s="1"/>
  <c r="J341" i="2" s="1"/>
  <c r="T340" i="4"/>
  <c r="W340" i="4" s="1"/>
  <c r="K341" i="2" s="1"/>
  <c r="L341" i="2" s="1"/>
  <c r="N341" i="2" l="1"/>
  <c r="O341" i="2"/>
  <c r="P341" i="2" s="1"/>
  <c r="G341" i="2" s="1"/>
  <c r="F341" i="2" s="1"/>
  <c r="D341" i="2" l="1"/>
  <c r="W341" i="1" s="1"/>
  <c r="E341" i="2"/>
  <c r="E341" i="3" s="1"/>
  <c r="D341" i="3" l="1"/>
  <c r="G341" i="3" s="1"/>
  <c r="H341" i="3" l="1"/>
  <c r="I341" i="3" s="1"/>
  <c r="K341" i="3" s="1"/>
  <c r="M341" i="3" s="1"/>
  <c r="Q341" i="3" s="1"/>
  <c r="R341" i="3" s="1"/>
  <c r="E341" i="5" l="1"/>
  <c r="L341" i="3"/>
  <c r="O341" i="3" s="1"/>
  <c r="F341" i="5" l="1"/>
  <c r="H341" i="5"/>
  <c r="N341" i="5" s="1"/>
  <c r="P341" i="3"/>
  <c r="D341" i="5" s="1"/>
  <c r="G341" i="5" s="1"/>
  <c r="M341" i="5" s="1"/>
  <c r="S341" i="5" l="1"/>
  <c r="T341" i="5" s="1"/>
  <c r="U341" i="5" s="1"/>
  <c r="K341" i="5"/>
  <c r="C341" i="5"/>
  <c r="J341" i="5"/>
  <c r="P341" i="5" l="1"/>
  <c r="Q341" i="5" s="1"/>
  <c r="R341" i="5" s="1"/>
  <c r="X341" i="5"/>
  <c r="Y341" i="5" s="1"/>
  <c r="J341" i="4" s="1"/>
  <c r="W341" i="5" l="1"/>
  <c r="D341" i="4" s="1"/>
  <c r="G341" i="4" s="1"/>
  <c r="F341" i="4" l="1"/>
  <c r="E341" i="4"/>
  <c r="K341" i="4"/>
  <c r="M341" i="4"/>
  <c r="L341" i="4"/>
  <c r="H341" i="4" l="1"/>
  <c r="N341" i="4"/>
  <c r="Q341" i="4" l="1"/>
  <c r="T341" i="4" s="1"/>
  <c r="W341" i="4" s="1"/>
  <c r="K342" i="2" s="1"/>
  <c r="L342" i="2" s="1"/>
  <c r="P341" i="4"/>
  <c r="S341" i="4" s="1"/>
  <c r="V341" i="4" s="1"/>
  <c r="I342" i="2" s="1"/>
  <c r="J342" i="2" s="1"/>
  <c r="O342" i="2" l="1"/>
  <c r="P342" i="2" s="1"/>
  <c r="G342" i="2" s="1"/>
  <c r="F342" i="2" s="1"/>
  <c r="N342" i="2"/>
  <c r="E342" i="2" l="1"/>
  <c r="D342" i="2"/>
  <c r="W342" i="1" l="1"/>
  <c r="D342" i="3"/>
  <c r="E342" i="3"/>
  <c r="G342" i="3" l="1"/>
  <c r="H342" i="3"/>
  <c r="I342" i="3" s="1"/>
  <c r="K342" i="3" s="1"/>
  <c r="L342" i="3" l="1"/>
  <c r="M342" i="3"/>
  <c r="Q342" i="3" s="1"/>
  <c r="E342" i="5" l="1"/>
  <c r="R342" i="3"/>
  <c r="O342" i="3"/>
  <c r="P342" i="3"/>
  <c r="D342" i="5" s="1"/>
  <c r="C342" i="5" l="1"/>
  <c r="G342" i="5"/>
  <c r="F342" i="5"/>
  <c r="H342" i="5"/>
  <c r="N342" i="5" l="1"/>
  <c r="S342" i="5" s="1"/>
  <c r="K342" i="5"/>
  <c r="M342" i="5"/>
  <c r="P342" i="5" s="1"/>
  <c r="J342" i="5"/>
  <c r="Q342" i="5" l="1"/>
  <c r="R342" i="5" s="1"/>
  <c r="T342" i="5"/>
  <c r="W342" i="5" l="1"/>
  <c r="D342" i="4" s="1"/>
  <c r="U342" i="5"/>
  <c r="X342" i="5" s="1"/>
  <c r="Y342" i="5" s="1"/>
  <c r="J342" i="4" s="1"/>
  <c r="E342" i="4" l="1"/>
  <c r="F342" i="4"/>
  <c r="G342" i="4"/>
  <c r="H342" i="4" l="1"/>
  <c r="L342" i="4"/>
  <c r="M342" i="4"/>
  <c r="K342" i="4"/>
  <c r="N342" i="4" l="1"/>
  <c r="P342" i="4" l="1"/>
  <c r="S342" i="4" s="1"/>
  <c r="V342" i="4" s="1"/>
  <c r="I343" i="2" s="1"/>
  <c r="J343" i="2" s="1"/>
  <c r="Q342" i="4"/>
  <c r="T342" i="4" s="1"/>
  <c r="W342" i="4" s="1"/>
  <c r="K343" i="2" s="1"/>
  <c r="L343" i="2" s="1"/>
  <c r="O343" i="2" l="1"/>
  <c r="P343" i="2" s="1"/>
  <c r="G343" i="2" s="1"/>
  <c r="F343" i="2" s="1"/>
  <c r="N343" i="2"/>
  <c r="D343" i="2" l="1"/>
  <c r="E343" i="2"/>
  <c r="E343" i="3" l="1"/>
  <c r="D343" i="3"/>
  <c r="W343" i="1"/>
  <c r="H343" i="3" l="1"/>
  <c r="I343" i="3" s="1"/>
  <c r="K343" i="3" s="1"/>
  <c r="G343" i="3"/>
  <c r="L343" i="3" l="1"/>
  <c r="M343" i="3"/>
  <c r="Q343" i="3" s="1"/>
  <c r="E343" i="5" l="1"/>
  <c r="R343" i="3"/>
  <c r="O343" i="3"/>
  <c r="P343" i="3"/>
  <c r="D343" i="5" s="1"/>
  <c r="C343" i="5" l="1"/>
  <c r="G343" i="5"/>
  <c r="F343" i="5"/>
  <c r="H343" i="5"/>
  <c r="N343" i="5" l="1"/>
  <c r="S343" i="5" s="1"/>
  <c r="K343" i="5"/>
  <c r="M343" i="5"/>
  <c r="P343" i="5" s="1"/>
  <c r="J343" i="5"/>
  <c r="Q343" i="5" l="1"/>
  <c r="R343" i="5" s="1"/>
  <c r="T343" i="5"/>
  <c r="W343" i="5" l="1"/>
  <c r="D343" i="4" s="1"/>
  <c r="U343" i="5"/>
  <c r="X343" i="5" s="1"/>
  <c r="Y343" i="5" s="1"/>
  <c r="J343" i="4" s="1"/>
  <c r="G343" i="4" l="1"/>
  <c r="E343" i="4"/>
  <c r="F343" i="4"/>
  <c r="H343" i="4" l="1"/>
  <c r="K343" i="4"/>
  <c r="M343" i="4"/>
  <c r="L343" i="4"/>
  <c r="N343" i="4" l="1"/>
  <c r="Q343" i="4" s="1"/>
  <c r="T343" i="4" l="1"/>
  <c r="W343" i="4" s="1"/>
  <c r="K344" i="2" s="1"/>
  <c r="L344" i="2" s="1"/>
  <c r="P343" i="4"/>
  <c r="S343" i="4" s="1"/>
  <c r="V343" i="4" s="1"/>
  <c r="I344" i="2" s="1"/>
  <c r="J344" i="2" s="1"/>
  <c r="N344" i="2" l="1"/>
  <c r="O344" i="2"/>
  <c r="P344" i="2" s="1"/>
  <c r="G344" i="2" s="1"/>
  <c r="F344" i="2" s="1"/>
  <c r="D344" i="2" l="1"/>
  <c r="W344" i="1" s="1"/>
  <c r="E344" i="2"/>
  <c r="E344" i="3" s="1"/>
  <c r="D344" i="3" l="1"/>
  <c r="H344" i="3" s="1"/>
  <c r="I344" i="3" s="1"/>
  <c r="K344" i="3" s="1"/>
  <c r="M344" i="3" s="1"/>
  <c r="Q344" i="3" s="1"/>
  <c r="G344" i="3" l="1"/>
  <c r="L344" i="3" s="1"/>
  <c r="R344" i="3"/>
  <c r="E344" i="5"/>
  <c r="P344" i="3" l="1"/>
  <c r="D344" i="5" s="1"/>
  <c r="G344" i="5" s="1"/>
  <c r="O344" i="3"/>
  <c r="F344" i="5"/>
  <c r="H344" i="5"/>
  <c r="C344" i="5" l="1"/>
  <c r="M344" i="5"/>
  <c r="J344" i="5"/>
  <c r="N344" i="5"/>
  <c r="S344" i="5" s="1"/>
  <c r="K344" i="5"/>
  <c r="P344" i="5" l="1"/>
  <c r="Q344" i="5" s="1"/>
  <c r="R344" i="5" s="1"/>
  <c r="T344" i="5"/>
  <c r="U344" i="5" s="1"/>
  <c r="W344" i="5" l="1"/>
  <c r="D344" i="4" s="1"/>
  <c r="X344" i="5"/>
  <c r="Y344" i="5" s="1"/>
  <c r="J344" i="4" s="1"/>
  <c r="G344" i="4" l="1"/>
  <c r="E344" i="4"/>
  <c r="F344" i="4"/>
  <c r="K344" i="4"/>
  <c r="M344" i="4"/>
  <c r="L344" i="4"/>
  <c r="H344" i="4" l="1"/>
  <c r="N344" i="4"/>
  <c r="Q344" i="4" l="1"/>
  <c r="T344" i="4" s="1"/>
  <c r="W344" i="4" s="1"/>
  <c r="K345" i="2" s="1"/>
  <c r="L345" i="2" s="1"/>
  <c r="P344" i="4"/>
  <c r="S344" i="4" s="1"/>
  <c r="V344" i="4" s="1"/>
  <c r="I345" i="2" s="1"/>
  <c r="J345" i="2" s="1"/>
  <c r="O345" i="2" l="1"/>
  <c r="P345" i="2" s="1"/>
  <c r="G345" i="2" s="1"/>
  <c r="F345" i="2" s="1"/>
  <c r="N345" i="2"/>
  <c r="E345" i="2" l="1"/>
  <c r="E345" i="3" s="1"/>
  <c r="D345" i="2"/>
  <c r="W345" i="1" s="1"/>
  <c r="D345" i="3" l="1"/>
  <c r="H345" i="3" s="1"/>
  <c r="I345" i="3" s="1"/>
  <c r="K345" i="3" s="1"/>
  <c r="G345" i="3" l="1"/>
  <c r="L345" i="3" s="1"/>
  <c r="M345" i="3"/>
  <c r="Q345" i="3" s="1"/>
  <c r="O345" i="3" l="1"/>
  <c r="P345" i="3"/>
  <c r="D345" i="5" s="1"/>
  <c r="E345" i="5"/>
  <c r="R345" i="3"/>
  <c r="F345" i="5" l="1"/>
  <c r="H345" i="5"/>
  <c r="C345" i="5"/>
  <c r="G345" i="5"/>
  <c r="N345" i="5" l="1"/>
  <c r="S345" i="5" s="1"/>
  <c r="K345" i="5"/>
  <c r="M345" i="5"/>
  <c r="P345" i="5" s="1"/>
  <c r="J345" i="5"/>
  <c r="Q345" i="5" l="1"/>
  <c r="R345" i="5" s="1"/>
  <c r="T345" i="5"/>
  <c r="W345" i="5" l="1"/>
  <c r="D345" i="4" s="1"/>
  <c r="U345" i="5"/>
  <c r="X345" i="5" s="1"/>
  <c r="Y345" i="5" s="1"/>
  <c r="J345" i="4" s="1"/>
  <c r="F345" i="4" l="1"/>
  <c r="G345" i="4"/>
  <c r="E345" i="4"/>
  <c r="H345" i="4" l="1"/>
  <c r="K345" i="4"/>
  <c r="M345" i="4"/>
  <c r="L345" i="4"/>
  <c r="N345" i="4" l="1"/>
  <c r="P345" i="4" l="1"/>
  <c r="S345" i="4" s="1"/>
  <c r="V345" i="4" s="1"/>
  <c r="I346" i="2" s="1"/>
  <c r="J346" i="2" s="1"/>
  <c r="Q345" i="4"/>
  <c r="T345" i="4" s="1"/>
  <c r="W345" i="4" s="1"/>
  <c r="K346" i="2" s="1"/>
  <c r="L346" i="2" s="1"/>
  <c r="O346" i="2" l="1"/>
  <c r="P346" i="2" s="1"/>
  <c r="G346" i="2" s="1"/>
  <c r="F346" i="2" s="1"/>
  <c r="N346" i="2"/>
  <c r="D346" i="2" l="1"/>
  <c r="E346" i="2"/>
  <c r="E346" i="3" s="1"/>
  <c r="W346" i="1" l="1"/>
  <c r="D346" i="3"/>
  <c r="H346" i="3" l="1"/>
  <c r="I346" i="3" s="1"/>
  <c r="K346" i="3" s="1"/>
  <c r="G346" i="3"/>
  <c r="L346" i="3" l="1"/>
  <c r="M346" i="3"/>
  <c r="Q346" i="3" s="1"/>
  <c r="R346" i="3" l="1"/>
  <c r="E346" i="5"/>
  <c r="P346" i="3"/>
  <c r="D346" i="5" s="1"/>
  <c r="O346" i="3"/>
  <c r="C346" i="5" l="1"/>
  <c r="G346" i="5"/>
  <c r="F346" i="5"/>
  <c r="H346" i="5"/>
  <c r="N346" i="5" l="1"/>
  <c r="S346" i="5" s="1"/>
  <c r="K346" i="5"/>
  <c r="M346" i="5"/>
  <c r="P346" i="5" s="1"/>
  <c r="J346" i="5"/>
  <c r="T346" i="5" l="1"/>
  <c r="U346" i="5" s="1"/>
  <c r="Q346" i="5"/>
  <c r="R346" i="5" s="1"/>
  <c r="W346" i="5" l="1"/>
  <c r="D346" i="4" s="1"/>
  <c r="X346" i="5"/>
  <c r="Y346" i="5" l="1"/>
  <c r="J346" i="4" s="1"/>
  <c r="G346" i="4"/>
  <c r="E346" i="4"/>
  <c r="F346" i="4"/>
  <c r="L346" i="4" l="1"/>
  <c r="K346" i="4"/>
  <c r="M346" i="4"/>
  <c r="H346" i="4"/>
  <c r="N346" i="4" l="1"/>
  <c r="P346" i="4" s="1"/>
  <c r="S346" i="4" s="1"/>
  <c r="V346" i="4" s="1"/>
  <c r="I347" i="2" s="1"/>
  <c r="J347" i="2" s="1"/>
  <c r="Q346" i="4" l="1"/>
  <c r="T346" i="4" s="1"/>
  <c r="W346" i="4" s="1"/>
  <c r="K347" i="2" s="1"/>
  <c r="L347" i="2" s="1"/>
  <c r="O347" i="2" s="1"/>
  <c r="P347" i="2" s="1"/>
  <c r="G347" i="2" s="1"/>
  <c r="F347" i="2" s="1"/>
  <c r="N347" i="2" l="1"/>
  <c r="D347" i="2" s="1"/>
  <c r="E347" i="2" l="1"/>
  <c r="E347" i="3" s="1"/>
  <c r="D347" i="3"/>
  <c r="W347" i="1"/>
  <c r="H347" i="3" l="1"/>
  <c r="I347" i="3" s="1"/>
  <c r="K347" i="3" s="1"/>
  <c r="G347" i="3"/>
  <c r="M347" i="3" l="1"/>
  <c r="Q347" i="3" s="1"/>
  <c r="L347" i="3"/>
  <c r="P347" i="3" l="1"/>
  <c r="D347" i="5" s="1"/>
  <c r="O347" i="3"/>
  <c r="R347" i="3"/>
  <c r="E347" i="5"/>
  <c r="F347" i="5" l="1"/>
  <c r="H347" i="5"/>
  <c r="C347" i="5"/>
  <c r="G347" i="5"/>
  <c r="N347" i="5" l="1"/>
  <c r="S347" i="5" s="1"/>
  <c r="K347" i="5"/>
  <c r="M347" i="5"/>
  <c r="P347" i="5" s="1"/>
  <c r="J347" i="5"/>
  <c r="T347" i="5" l="1"/>
  <c r="U347" i="5" s="1"/>
  <c r="Q347" i="5"/>
  <c r="R347" i="5" s="1"/>
  <c r="W347" i="5" l="1"/>
  <c r="D347" i="4" s="1"/>
  <c r="X347" i="5"/>
  <c r="Y347" i="5" l="1"/>
  <c r="J347" i="4" s="1"/>
  <c r="F347" i="4"/>
  <c r="G347" i="4"/>
  <c r="E347" i="4"/>
  <c r="L347" i="4" l="1"/>
  <c r="K347" i="4"/>
  <c r="M347" i="4"/>
  <c r="H347" i="4"/>
  <c r="N347" i="4" l="1"/>
  <c r="Q347" i="4" l="1"/>
  <c r="T347" i="4" s="1"/>
  <c r="W347" i="4" s="1"/>
  <c r="K348" i="2" s="1"/>
  <c r="L348" i="2" s="1"/>
  <c r="P347" i="4"/>
  <c r="S347" i="4" s="1"/>
  <c r="V347" i="4" s="1"/>
  <c r="I348" i="2" s="1"/>
  <c r="J348" i="2" s="1"/>
  <c r="N348" i="2" l="1"/>
  <c r="O348" i="2"/>
  <c r="P348" i="2" s="1"/>
  <c r="G348" i="2" s="1"/>
  <c r="F348" i="2" s="1"/>
  <c r="D348" i="2" l="1"/>
  <c r="W348" i="1" s="1"/>
  <c r="E348" i="2"/>
  <c r="E348" i="3" s="1"/>
  <c r="D348" i="3" l="1"/>
  <c r="H348" i="3" s="1"/>
  <c r="I348" i="3" s="1"/>
  <c r="K348" i="3" s="1"/>
  <c r="G348" i="3" l="1"/>
  <c r="L348" i="3" s="1"/>
  <c r="M348" i="3"/>
  <c r="Q348" i="3" s="1"/>
  <c r="O348" i="3" l="1"/>
  <c r="P348" i="3"/>
  <c r="D348" i="5" s="1"/>
  <c r="E348" i="5"/>
  <c r="R348" i="3"/>
  <c r="H348" i="5" l="1"/>
  <c r="F348" i="5"/>
  <c r="C348" i="5"/>
  <c r="G348" i="5"/>
  <c r="M348" i="5" l="1"/>
  <c r="P348" i="5" s="1"/>
  <c r="Q348" i="5" s="1"/>
  <c r="R348" i="5" s="1"/>
  <c r="J348" i="5"/>
  <c r="N348" i="5"/>
  <c r="S348" i="5" s="1"/>
  <c r="K348" i="5"/>
  <c r="W348" i="5" l="1"/>
  <c r="D348" i="4" s="1"/>
  <c r="T348" i="5"/>
  <c r="U348" i="5" s="1"/>
  <c r="X348" i="5" s="1"/>
  <c r="Y348" i="5" s="1"/>
  <c r="J348" i="4" s="1"/>
  <c r="L348" i="4" l="1"/>
  <c r="K348" i="4"/>
  <c r="M348" i="4"/>
  <c r="F348" i="4"/>
  <c r="G348" i="4"/>
  <c r="E348" i="4"/>
  <c r="N348" i="4" l="1"/>
  <c r="H348" i="4"/>
  <c r="Q348" i="4" l="1"/>
  <c r="T348" i="4" s="1"/>
  <c r="W348" i="4" s="1"/>
  <c r="K349" i="2" s="1"/>
  <c r="L349" i="2" s="1"/>
  <c r="P348" i="4"/>
  <c r="S348" i="4" s="1"/>
  <c r="V348" i="4" s="1"/>
  <c r="I349" i="2" s="1"/>
  <c r="J349" i="2" s="1"/>
  <c r="N349" i="2" l="1"/>
  <c r="O349" i="2"/>
  <c r="P349" i="2" s="1"/>
  <c r="G349" i="2" s="1"/>
  <c r="F349" i="2" s="1"/>
  <c r="D349" i="2" s="1"/>
  <c r="D349" i="3" l="1"/>
  <c r="W349" i="1"/>
  <c r="E349" i="2"/>
  <c r="E349" i="3" s="1"/>
  <c r="H349" i="3" l="1"/>
  <c r="I349" i="3" s="1"/>
  <c r="K349" i="3" s="1"/>
  <c r="G349" i="3"/>
  <c r="M349" i="3" l="1"/>
  <c r="Q349" i="3" s="1"/>
  <c r="L349" i="3"/>
  <c r="O349" i="3" l="1"/>
  <c r="P349" i="3"/>
  <c r="D349" i="5" s="1"/>
  <c r="R349" i="3"/>
  <c r="E349" i="5"/>
  <c r="F349" i="5" l="1"/>
  <c r="H349" i="5"/>
  <c r="C349" i="5"/>
  <c r="G349" i="5"/>
  <c r="N349" i="5" l="1"/>
  <c r="S349" i="5" s="1"/>
  <c r="T349" i="5" s="1"/>
  <c r="K349" i="5"/>
  <c r="M349" i="5"/>
  <c r="P349" i="5" s="1"/>
  <c r="Q349" i="5" s="1"/>
  <c r="R349" i="5" s="1"/>
  <c r="J349" i="5"/>
  <c r="W349" i="5" l="1"/>
  <c r="D349" i="4" s="1"/>
  <c r="E349" i="4" s="1"/>
  <c r="U349" i="5"/>
  <c r="X349" i="5" s="1"/>
  <c r="Y349" i="5" s="1"/>
  <c r="J349" i="4" s="1"/>
  <c r="G349" i="4" l="1"/>
  <c r="F349" i="4"/>
  <c r="K349" i="4"/>
  <c r="M349" i="4"/>
  <c r="L349" i="4"/>
  <c r="H349" i="4" l="1"/>
  <c r="N349" i="4"/>
  <c r="Q349" i="4" l="1"/>
  <c r="T349" i="4" s="1"/>
  <c r="W349" i="4" s="1"/>
  <c r="K350" i="2" s="1"/>
  <c r="L350" i="2" s="1"/>
  <c r="P349" i="4"/>
  <c r="S349" i="4" s="1"/>
  <c r="V349" i="4" s="1"/>
  <c r="I350" i="2" s="1"/>
  <c r="J350" i="2" s="1"/>
  <c r="N350" i="2" l="1"/>
  <c r="O350" i="2"/>
  <c r="P350" i="2" s="1"/>
  <c r="G350" i="2" s="1"/>
  <c r="F350" i="2" s="1"/>
  <c r="E350" i="2" l="1"/>
  <c r="E350" i="3" s="1"/>
  <c r="D350" i="2"/>
  <c r="W350" i="1" l="1"/>
  <c r="D350" i="3"/>
  <c r="G350" i="3" l="1"/>
  <c r="H350" i="3"/>
  <c r="I350" i="3" s="1"/>
  <c r="K350" i="3" s="1"/>
  <c r="L350" i="3" l="1"/>
  <c r="M350" i="3"/>
  <c r="Q350" i="3" s="1"/>
  <c r="R350" i="3" l="1"/>
  <c r="E350" i="5"/>
  <c r="P350" i="3"/>
  <c r="D350" i="5" s="1"/>
  <c r="O350" i="3"/>
  <c r="H350" i="5" l="1"/>
  <c r="F350" i="5"/>
  <c r="C350" i="5"/>
  <c r="G350" i="5"/>
  <c r="J350" i="5" l="1"/>
  <c r="M350" i="5"/>
  <c r="P350" i="5" s="1"/>
  <c r="Q350" i="5" s="1"/>
  <c r="R350" i="5" s="1"/>
  <c r="N350" i="5"/>
  <c r="S350" i="5" s="1"/>
  <c r="K350" i="5"/>
  <c r="W350" i="5" l="1"/>
  <c r="D350" i="4" s="1"/>
  <c r="T350" i="5"/>
  <c r="U350" i="5" s="1"/>
  <c r="X350" i="5" l="1"/>
  <c r="Y350" i="5" s="1"/>
  <c r="J350" i="4" s="1"/>
  <c r="E350" i="4"/>
  <c r="G350" i="4"/>
  <c r="F350" i="4"/>
  <c r="K350" i="4" l="1"/>
  <c r="M350" i="4"/>
  <c r="H350" i="4"/>
  <c r="L350" i="4" l="1"/>
  <c r="N350" i="4" s="1"/>
  <c r="P350" i="4" l="1"/>
  <c r="S350" i="4" s="1"/>
  <c r="V350" i="4" s="1"/>
  <c r="I351" i="2" s="1"/>
  <c r="J351" i="2" s="1"/>
  <c r="Q350" i="4"/>
  <c r="T350" i="4" s="1"/>
  <c r="W350" i="4" s="1"/>
  <c r="K351" i="2" s="1"/>
  <c r="L351" i="2" s="1"/>
  <c r="N351" i="2" l="1"/>
  <c r="O351" i="2"/>
  <c r="P351" i="2" s="1"/>
  <c r="G351" i="2" s="1"/>
  <c r="F351" i="2" s="1"/>
  <c r="D351" i="2" l="1"/>
  <c r="W351" i="1" s="1"/>
  <c r="E351" i="2"/>
  <c r="E351" i="3" s="1"/>
  <c r="D351" i="3" l="1"/>
  <c r="G351" i="3" s="1"/>
  <c r="H351" i="3" l="1"/>
  <c r="I351" i="3" s="1"/>
  <c r="K351" i="3" s="1"/>
  <c r="L351" i="3" s="1"/>
  <c r="M351" i="3" l="1"/>
  <c r="Q351" i="3" s="1"/>
  <c r="R351" i="3" s="1"/>
  <c r="O351" i="3"/>
  <c r="P351" i="3"/>
  <c r="D351" i="5" s="1"/>
  <c r="E351" i="5" l="1"/>
  <c r="F351" i="5" s="1"/>
  <c r="C351" i="5"/>
  <c r="G351" i="5"/>
  <c r="H351" i="5" l="1"/>
  <c r="N351" i="5" s="1"/>
  <c r="S351" i="5" s="1"/>
  <c r="M351" i="5"/>
  <c r="P351" i="5" s="1"/>
  <c r="J351" i="5"/>
  <c r="K351" i="5" l="1"/>
  <c r="Q351" i="5"/>
  <c r="R351" i="5" s="1"/>
  <c r="T351" i="5"/>
  <c r="U351" i="5" s="1"/>
  <c r="W351" i="5" l="1"/>
  <c r="D351" i="4" s="1"/>
  <c r="X351" i="5"/>
  <c r="Y351" i="5" s="1"/>
  <c r="J351" i="4" s="1"/>
  <c r="F351" i="4" l="1"/>
  <c r="G351" i="4"/>
  <c r="E351" i="4"/>
  <c r="L351" i="4"/>
  <c r="M351" i="4"/>
  <c r="K351" i="4"/>
  <c r="H351" i="4" l="1"/>
  <c r="N351" i="4"/>
  <c r="Q351" i="4" l="1"/>
  <c r="T351" i="4" s="1"/>
  <c r="W351" i="4" s="1"/>
  <c r="K352" i="2" s="1"/>
  <c r="L352" i="2" s="1"/>
  <c r="P351" i="4"/>
  <c r="S351" i="4" s="1"/>
  <c r="V351" i="4" s="1"/>
  <c r="I352" i="2" s="1"/>
  <c r="J352" i="2" s="1"/>
  <c r="O352" i="2" l="1"/>
  <c r="P352" i="2" s="1"/>
  <c r="G352" i="2" s="1"/>
  <c r="F352" i="2" s="1"/>
  <c r="N352" i="2"/>
  <c r="E352" i="2" l="1"/>
  <c r="E352" i="3" s="1"/>
  <c r="D352" i="2"/>
  <c r="W352" i="1" s="1"/>
  <c r="D352" i="3" l="1"/>
  <c r="G352" i="3" s="1"/>
  <c r="H352" i="3" l="1"/>
  <c r="I352" i="3" s="1"/>
  <c r="K352" i="3" s="1"/>
  <c r="L352" i="3" s="1"/>
  <c r="P352" i="3" s="1"/>
  <c r="D352" i="5" s="1"/>
  <c r="G352" i="5" l="1"/>
  <c r="J352" i="5" s="1"/>
  <c r="C352" i="5"/>
  <c r="M352" i="3"/>
  <c r="Q352" i="3" s="1"/>
  <c r="E352" i="5" s="1"/>
  <c r="O352" i="3"/>
  <c r="F352" i="5" l="1"/>
  <c r="M352" i="5"/>
  <c r="P352" i="5" s="1"/>
  <c r="Q352" i="5" s="1"/>
  <c r="R352" i="5" s="1"/>
  <c r="H352" i="5"/>
  <c r="R352" i="3"/>
  <c r="W352" i="5" l="1"/>
  <c r="D352" i="4" s="1"/>
  <c r="K352" i="5"/>
  <c r="N352" i="5"/>
  <c r="S352" i="5" s="1"/>
  <c r="T352" i="5" l="1"/>
  <c r="U352" i="5" s="1"/>
  <c r="G352" i="4"/>
  <c r="E352" i="4"/>
  <c r="F352" i="4"/>
  <c r="X352" i="5" l="1"/>
  <c r="Y352" i="5" s="1"/>
  <c r="J352" i="4" s="1"/>
  <c r="H352" i="4"/>
  <c r="M352" i="4" l="1"/>
  <c r="K352" i="4"/>
  <c r="L352" i="4"/>
  <c r="N352" i="4" l="1"/>
  <c r="Q352" i="4" l="1"/>
  <c r="T352" i="4" s="1"/>
  <c r="W352" i="4" s="1"/>
  <c r="K353" i="2" s="1"/>
  <c r="L353" i="2" s="1"/>
  <c r="P352" i="4"/>
  <c r="S352" i="4" s="1"/>
  <c r="V352" i="4" s="1"/>
  <c r="I353" i="2" s="1"/>
  <c r="J353" i="2" s="1"/>
  <c r="N353" i="2" l="1"/>
  <c r="O353" i="2"/>
  <c r="P353" i="2" s="1"/>
  <c r="G353" i="2" s="1"/>
  <c r="F353" i="2" s="1"/>
  <c r="D353" i="2" l="1"/>
  <c r="D353" i="3" s="1"/>
  <c r="E353" i="2"/>
  <c r="E353" i="3" s="1"/>
  <c r="W353" i="1" l="1"/>
  <c r="H353" i="3"/>
  <c r="I353" i="3" s="1"/>
  <c r="K353" i="3" s="1"/>
  <c r="G353" i="3"/>
  <c r="L353" i="3" l="1"/>
  <c r="M353" i="3"/>
  <c r="Q353" i="3" s="1"/>
  <c r="R353" i="3" l="1"/>
  <c r="E353" i="5"/>
  <c r="O353" i="3"/>
  <c r="P353" i="3"/>
  <c r="D353" i="5" s="1"/>
  <c r="H353" i="5" l="1"/>
  <c r="F353" i="5"/>
  <c r="C353" i="5"/>
  <c r="G353" i="5"/>
  <c r="M353" i="5" l="1"/>
  <c r="P353" i="5" s="1"/>
  <c r="Q353" i="5" s="1"/>
  <c r="R353" i="5" s="1"/>
  <c r="J353" i="5"/>
  <c r="N353" i="5"/>
  <c r="S353" i="5" s="1"/>
  <c r="T353" i="5" s="1"/>
  <c r="U353" i="5" s="1"/>
  <c r="X353" i="5" s="1"/>
  <c r="Y353" i="5" s="1"/>
  <c r="J353" i="4" s="1"/>
  <c r="K353" i="5"/>
  <c r="W353" i="5" l="1"/>
  <c r="D353" i="4" s="1"/>
  <c r="G353" i="4" l="1"/>
  <c r="F353" i="4"/>
  <c r="E353" i="4"/>
  <c r="K353" i="4"/>
  <c r="M353" i="4"/>
  <c r="L353" i="4"/>
  <c r="H353" i="4" l="1"/>
  <c r="N353" i="4"/>
  <c r="Q353" i="4" l="1"/>
  <c r="T353" i="4" s="1"/>
  <c r="W353" i="4" s="1"/>
  <c r="K354" i="2" s="1"/>
  <c r="L354" i="2" s="1"/>
  <c r="P353" i="4"/>
  <c r="S353" i="4" s="1"/>
  <c r="V353" i="4" s="1"/>
  <c r="I354" i="2" s="1"/>
  <c r="J354" i="2" s="1"/>
  <c r="N354" i="2" l="1"/>
  <c r="O354" i="2"/>
  <c r="P354" i="2" s="1"/>
  <c r="G354" i="2" s="1"/>
  <c r="F354" i="2" s="1"/>
  <c r="E354" i="2" l="1"/>
  <c r="E354" i="3" s="1"/>
  <c r="D354" i="2"/>
  <c r="D354" i="3" s="1"/>
  <c r="W354" i="1" l="1"/>
  <c r="G354" i="3"/>
  <c r="H354" i="3"/>
  <c r="I354" i="3" s="1"/>
  <c r="K354" i="3" s="1"/>
  <c r="M354" i="3" l="1"/>
  <c r="Q354" i="3" s="1"/>
  <c r="L354" i="3"/>
  <c r="P354" i="3" l="1"/>
  <c r="D354" i="5" s="1"/>
  <c r="O354" i="3"/>
  <c r="E354" i="5"/>
  <c r="R354" i="3"/>
  <c r="F354" i="5" l="1"/>
  <c r="H354" i="5"/>
  <c r="C354" i="5"/>
  <c r="G354" i="5"/>
  <c r="N354" i="5" l="1"/>
  <c r="S354" i="5" s="1"/>
  <c r="K354" i="5"/>
  <c r="M354" i="5"/>
  <c r="P354" i="5" s="1"/>
  <c r="J354" i="5"/>
  <c r="Q354" i="5" l="1"/>
  <c r="R354" i="5" s="1"/>
  <c r="T354" i="5"/>
  <c r="U354" i="5" s="1"/>
  <c r="W354" i="5" l="1"/>
  <c r="D354" i="4" s="1"/>
  <c r="X354" i="5"/>
  <c r="Y354" i="5" s="1"/>
  <c r="J354" i="4" s="1"/>
  <c r="F354" i="4" l="1"/>
  <c r="E354" i="4" l="1"/>
  <c r="G354" i="4"/>
  <c r="M354" i="4"/>
  <c r="L354" i="4"/>
  <c r="K354" i="4"/>
  <c r="H354" i="4" l="1"/>
  <c r="N354" i="4"/>
  <c r="Q354" i="4" l="1"/>
  <c r="T354" i="4" s="1"/>
  <c r="W354" i="4" s="1"/>
  <c r="K355" i="2" s="1"/>
  <c r="L355" i="2" s="1"/>
  <c r="P354" i="4"/>
  <c r="S354" i="4" s="1"/>
  <c r="V354" i="4" s="1"/>
  <c r="I355" i="2" s="1"/>
  <c r="J355" i="2" s="1"/>
  <c r="N355" i="2" l="1"/>
  <c r="O355" i="2"/>
  <c r="P355" i="2" s="1"/>
  <c r="G355" i="2" s="1"/>
  <c r="F355" i="2" s="1"/>
  <c r="E355" i="2" l="1"/>
  <c r="E355" i="3" s="1"/>
  <c r="D355" i="2"/>
  <c r="D355" i="3" l="1"/>
  <c r="W355" i="1"/>
  <c r="H355" i="3" l="1"/>
  <c r="I355" i="3" s="1"/>
  <c r="K355" i="3" s="1"/>
  <c r="G355" i="3"/>
  <c r="L355" i="3" l="1"/>
  <c r="M355" i="3"/>
  <c r="Q355" i="3" s="1"/>
  <c r="R355" i="3" l="1"/>
  <c r="E355" i="5"/>
  <c r="O355" i="3"/>
  <c r="P355" i="3"/>
  <c r="D355" i="5" s="1"/>
  <c r="H355" i="5" l="1"/>
  <c r="F355" i="5"/>
  <c r="C355" i="5"/>
  <c r="G355" i="5"/>
  <c r="M355" i="5" l="1"/>
  <c r="P355" i="5" s="1"/>
  <c r="Q355" i="5" s="1"/>
  <c r="R355" i="5" s="1"/>
  <c r="J355" i="5"/>
  <c r="N355" i="5"/>
  <c r="S355" i="5" s="1"/>
  <c r="K355" i="5"/>
  <c r="W355" i="5" l="1"/>
  <c r="T355" i="5"/>
  <c r="U355" i="5" s="1"/>
  <c r="D355" i="4" l="1"/>
  <c r="F355" i="4" s="1"/>
  <c r="X355" i="5"/>
  <c r="Y355" i="5" s="1"/>
  <c r="J355" i="4" s="1"/>
  <c r="E355" i="4" l="1"/>
  <c r="G355" i="4"/>
  <c r="L355" i="4"/>
  <c r="K355" i="4"/>
  <c r="M355" i="4"/>
  <c r="H355" i="4" l="1"/>
  <c r="N355" i="4"/>
  <c r="Q355" i="4" l="1"/>
  <c r="T355" i="4" s="1"/>
  <c r="W355" i="4" s="1"/>
  <c r="K356" i="2" s="1"/>
  <c r="L356" i="2" s="1"/>
  <c r="P355" i="4"/>
  <c r="S355" i="4" s="1"/>
  <c r="V355" i="4" s="1"/>
  <c r="I356" i="2" s="1"/>
  <c r="J356" i="2" s="1"/>
  <c r="O356" i="2" l="1"/>
  <c r="P356" i="2" s="1"/>
  <c r="G356" i="2" s="1"/>
  <c r="F356" i="2" s="1"/>
  <c r="N356" i="2"/>
  <c r="E356" i="2" l="1"/>
  <c r="E356" i="3" s="1"/>
  <c r="D356" i="2"/>
  <c r="D356" i="3" s="1"/>
  <c r="H356" i="3" l="1"/>
  <c r="I356" i="3" s="1"/>
  <c r="K356" i="3" s="1"/>
  <c r="M356" i="3" s="1"/>
  <c r="Q356" i="3" s="1"/>
  <c r="R356" i="3" s="1"/>
  <c r="W356" i="1"/>
  <c r="G356" i="3"/>
  <c r="E356" i="5" l="1"/>
  <c r="H356" i="5" s="1"/>
  <c r="L356" i="3"/>
  <c r="P356" i="3" s="1"/>
  <c r="D356" i="5" s="1"/>
  <c r="C356" i="5" s="1"/>
  <c r="F356" i="5" l="1"/>
  <c r="O356" i="3"/>
  <c r="G356" i="5"/>
  <c r="J356" i="5" s="1"/>
  <c r="N356" i="5"/>
  <c r="K356" i="5"/>
  <c r="S356" i="5" l="1"/>
  <c r="T356" i="5" s="1"/>
  <c r="U356" i="5" s="1"/>
  <c r="M356" i="5"/>
  <c r="P356" i="5" s="1"/>
  <c r="Q356" i="5" s="1"/>
  <c r="R356" i="5" s="1"/>
  <c r="W356" i="5" l="1"/>
  <c r="D356" i="4" s="1"/>
  <c r="X356" i="5"/>
  <c r="Y356" i="5" l="1"/>
  <c r="J356" i="4" s="1"/>
  <c r="G356" i="4"/>
  <c r="E356" i="4"/>
  <c r="F356" i="4"/>
  <c r="L356" i="4" l="1"/>
  <c r="K356" i="4"/>
  <c r="M356" i="4"/>
  <c r="H356" i="4"/>
  <c r="N356" i="4" l="1"/>
  <c r="Q356" i="4" s="1"/>
  <c r="T356" i="4" s="1"/>
  <c r="W356" i="4" s="1"/>
  <c r="K357" i="2" s="1"/>
  <c r="L357" i="2" s="1"/>
  <c r="P356" i="4" l="1"/>
  <c r="S356" i="4" s="1"/>
  <c r="V356" i="4" s="1"/>
  <c r="I357" i="2" s="1"/>
  <c r="J357" i="2" s="1"/>
  <c r="O357" i="2" s="1"/>
  <c r="P357" i="2" s="1"/>
  <c r="G357" i="2" s="1"/>
  <c r="F357" i="2" s="1"/>
  <c r="N357" i="2" l="1"/>
  <c r="E357" i="2" s="1"/>
  <c r="E357" i="3" s="1"/>
  <c r="D357" i="2" l="1"/>
  <c r="D357" i="3" s="1"/>
  <c r="G357" i="3" s="1"/>
  <c r="H357" i="3" l="1"/>
  <c r="I357" i="3" s="1"/>
  <c r="K357" i="3" s="1"/>
  <c r="L357" i="3" s="1"/>
  <c r="W357" i="1"/>
  <c r="M357" i="3" l="1"/>
  <c r="Q357" i="3" s="1"/>
  <c r="R357" i="3" s="1"/>
  <c r="P357" i="3"/>
  <c r="D357" i="5" s="1"/>
  <c r="O357" i="3"/>
  <c r="E357" i="5" l="1"/>
  <c r="F357" i="5" s="1"/>
  <c r="C357" i="5"/>
  <c r="G357" i="5"/>
  <c r="H357" i="5" l="1"/>
  <c r="N357" i="5" s="1"/>
  <c r="S357" i="5" s="1"/>
  <c r="M357" i="5"/>
  <c r="P357" i="5" s="1"/>
  <c r="J357" i="5"/>
  <c r="K357" i="5" l="1"/>
  <c r="Q357" i="5"/>
  <c r="R357" i="5" s="1"/>
  <c r="T357" i="5"/>
  <c r="W357" i="5" l="1"/>
  <c r="D357" i="4" s="1"/>
  <c r="U357" i="5"/>
  <c r="X357" i="5" s="1"/>
  <c r="Y357" i="5" s="1"/>
  <c r="J357" i="4" s="1"/>
  <c r="G357" i="4" l="1"/>
  <c r="E357" i="4"/>
  <c r="F357" i="4"/>
  <c r="H357" i="4" l="1"/>
  <c r="L357" i="4"/>
  <c r="M357" i="4"/>
  <c r="K357" i="4"/>
  <c r="N357" i="4" l="1"/>
  <c r="P357" i="4" l="1"/>
  <c r="S357" i="4" s="1"/>
  <c r="V357" i="4" s="1"/>
  <c r="I358" i="2" s="1"/>
  <c r="J358" i="2" s="1"/>
  <c r="Q357" i="4"/>
  <c r="T357" i="4" s="1"/>
  <c r="W357" i="4" s="1"/>
  <c r="K358" i="2" s="1"/>
  <c r="L358" i="2" s="1"/>
  <c r="N358" i="2" l="1"/>
  <c r="O358" i="2"/>
  <c r="P358" i="2" s="1"/>
  <c r="G358" i="2" s="1"/>
  <c r="F358" i="2" s="1"/>
  <c r="D358" i="2" s="1"/>
  <c r="W358" i="1" l="1"/>
  <c r="D358" i="3"/>
  <c r="E358" i="2"/>
  <c r="E358" i="3" s="1"/>
  <c r="G358" i="3" l="1"/>
  <c r="H358" i="3"/>
  <c r="I358" i="3" s="1"/>
  <c r="K358" i="3" s="1"/>
  <c r="L358" i="3" s="1"/>
  <c r="M358" i="3" l="1"/>
  <c r="Q358" i="3" s="1"/>
  <c r="E358" i="5" s="1"/>
  <c r="P358" i="3"/>
  <c r="D358" i="5" s="1"/>
  <c r="O358" i="3"/>
  <c r="R358" i="3" l="1"/>
  <c r="C358" i="5"/>
  <c r="G358" i="5"/>
  <c r="F358" i="5"/>
  <c r="H358" i="5"/>
  <c r="M358" i="5" l="1"/>
  <c r="P358" i="5" s="1"/>
  <c r="Q358" i="5" s="1"/>
  <c r="R358" i="5" s="1"/>
  <c r="J358" i="5"/>
  <c r="N358" i="5"/>
  <c r="S358" i="5" s="1"/>
  <c r="K358" i="5"/>
  <c r="W358" i="5" l="1"/>
  <c r="D358" i="4" s="1"/>
  <c r="T358" i="5"/>
  <c r="U358" i="5" s="1"/>
  <c r="X358" i="5" l="1"/>
  <c r="Y358" i="5" s="1"/>
  <c r="J358" i="4" s="1"/>
  <c r="F358" i="4"/>
  <c r="G358" i="4"/>
  <c r="E358" i="4"/>
  <c r="H358" i="4" l="1"/>
  <c r="K358" i="4" l="1"/>
  <c r="L358" i="4"/>
  <c r="M358" i="4"/>
  <c r="N358" i="4" l="1"/>
  <c r="Q358" i="4" s="1"/>
  <c r="P358" i="4" l="1"/>
  <c r="S358" i="4" s="1"/>
  <c r="V358" i="4" s="1"/>
  <c r="I359" i="2" s="1"/>
  <c r="J359" i="2" s="1"/>
  <c r="T358" i="4"/>
  <c r="W358" i="4" s="1"/>
  <c r="K359" i="2" s="1"/>
  <c r="L359" i="2" s="1"/>
  <c r="O359" i="2" l="1"/>
  <c r="P359" i="2" s="1"/>
  <c r="G359" i="2" s="1"/>
  <c r="F359" i="2" s="1"/>
  <c r="N359" i="2"/>
  <c r="E359" i="2" l="1"/>
  <c r="E359" i="3" s="1"/>
  <c r="D359" i="2"/>
  <c r="D359" i="3" s="1"/>
  <c r="W359" i="1" l="1"/>
  <c r="G359" i="3"/>
  <c r="H359" i="3"/>
  <c r="I359" i="3" s="1"/>
  <c r="K359" i="3" s="1"/>
  <c r="L359" i="3" l="1"/>
  <c r="M359" i="3"/>
  <c r="Q359" i="3" s="1"/>
  <c r="R359" i="3" l="1"/>
  <c r="E359" i="5"/>
  <c r="P359" i="3"/>
  <c r="D359" i="5" s="1"/>
  <c r="O359" i="3"/>
  <c r="C359" i="5" l="1"/>
  <c r="G359" i="5"/>
  <c r="F359" i="5"/>
  <c r="H359" i="5"/>
  <c r="N359" i="5" l="1"/>
  <c r="S359" i="5" s="1"/>
  <c r="K359" i="5"/>
  <c r="M359" i="5"/>
  <c r="P359" i="5" s="1"/>
  <c r="J359" i="5"/>
  <c r="T359" i="5" l="1"/>
  <c r="U359" i="5" s="1"/>
  <c r="X359" i="5" s="1"/>
  <c r="Y359" i="5" s="1"/>
  <c r="J359" i="4" s="1"/>
  <c r="Q359" i="5"/>
  <c r="R359" i="5" l="1"/>
  <c r="W359" i="5" s="1"/>
  <c r="D359" i="4" s="1"/>
  <c r="L359" i="4" l="1"/>
  <c r="K359" i="4"/>
  <c r="M359" i="4"/>
  <c r="E359" i="4" l="1"/>
  <c r="F359" i="4"/>
  <c r="G359" i="4"/>
  <c r="N359" i="4"/>
  <c r="H359" i="4" l="1"/>
  <c r="Q359" i="4" s="1"/>
  <c r="T359" i="4" s="1"/>
  <c r="W359" i="4" s="1"/>
  <c r="K360" i="2" s="1"/>
  <c r="L360" i="2" s="1"/>
  <c r="P359" i="4" l="1"/>
  <c r="S359" i="4" s="1"/>
  <c r="V359" i="4" s="1"/>
  <c r="I360" i="2" s="1"/>
  <c r="J360" i="2" s="1"/>
  <c r="N360" i="2" s="1"/>
  <c r="O360" i="2" l="1"/>
  <c r="P360" i="2" s="1"/>
  <c r="G360" i="2" s="1"/>
  <c r="F360" i="2" s="1"/>
  <c r="D360" i="2" s="1"/>
  <c r="D360" i="3" s="1"/>
  <c r="W360" i="1" l="1"/>
  <c r="E360" i="2"/>
  <c r="E360" i="3" s="1"/>
  <c r="H360" i="3" s="1"/>
  <c r="I360" i="3" s="1"/>
  <c r="K360" i="3" s="1"/>
  <c r="M360" i="3" s="1"/>
  <c r="Q360" i="3" s="1"/>
  <c r="G360" i="3" l="1"/>
  <c r="L360" i="3" s="1"/>
  <c r="P360" i="3" s="1"/>
  <c r="D360" i="5" s="1"/>
  <c r="R360" i="3"/>
  <c r="E360" i="5"/>
  <c r="O360" i="3" l="1"/>
  <c r="F360" i="5"/>
  <c r="H360" i="5"/>
  <c r="C360" i="5"/>
  <c r="G360" i="5"/>
  <c r="N360" i="5" l="1"/>
  <c r="S360" i="5" s="1"/>
  <c r="K360" i="5"/>
  <c r="M360" i="5"/>
  <c r="P360" i="5" s="1"/>
  <c r="J360" i="5"/>
  <c r="Q360" i="5" l="1"/>
  <c r="R360" i="5" s="1"/>
  <c r="T360" i="5"/>
  <c r="W360" i="5" l="1"/>
  <c r="D360" i="4" s="1"/>
  <c r="U360" i="5"/>
  <c r="X360" i="5" s="1"/>
  <c r="Y360" i="5" s="1"/>
  <c r="J360" i="4" s="1"/>
  <c r="G360" i="4" l="1"/>
  <c r="E360" i="4"/>
  <c r="F360" i="4"/>
  <c r="H360" i="4" l="1"/>
  <c r="K360" i="4"/>
  <c r="L360" i="4"/>
  <c r="M360" i="4"/>
  <c r="N360" i="4" l="1"/>
  <c r="Q360" i="4" s="1"/>
  <c r="P360" i="4" l="1"/>
  <c r="S360" i="4" s="1"/>
  <c r="V360" i="4" s="1"/>
  <c r="I361" i="2" s="1"/>
  <c r="J361" i="2" s="1"/>
  <c r="T360" i="4"/>
  <c r="W360" i="4" s="1"/>
  <c r="K361" i="2" s="1"/>
  <c r="L361" i="2" s="1"/>
  <c r="O361" i="2" l="1"/>
  <c r="P361" i="2" s="1"/>
  <c r="G361" i="2" s="1"/>
  <c r="F361" i="2" s="1"/>
  <c r="N361" i="2"/>
  <c r="D361" i="2" l="1"/>
  <c r="D361" i="3" s="1"/>
  <c r="E361" i="2"/>
  <c r="E361" i="3" s="1"/>
  <c r="W361" i="1" l="1"/>
  <c r="G361" i="3"/>
  <c r="H361" i="3"/>
  <c r="I361" i="3" s="1"/>
  <c r="K361" i="3" s="1"/>
  <c r="L361" i="3" l="1"/>
  <c r="M361" i="3"/>
  <c r="Q361" i="3" s="1"/>
  <c r="E361" i="5" l="1"/>
  <c r="R361" i="3"/>
  <c r="P361" i="3"/>
  <c r="D361" i="5" s="1"/>
  <c r="O361" i="3"/>
  <c r="C361" i="5" l="1"/>
  <c r="G361" i="5"/>
  <c r="F361" i="5"/>
  <c r="H361" i="5"/>
  <c r="M361" i="5" l="1"/>
  <c r="P361" i="5" s="1"/>
  <c r="J361" i="5"/>
  <c r="N361" i="5"/>
  <c r="S361" i="5" s="1"/>
  <c r="K361" i="5"/>
  <c r="T361" i="5" l="1"/>
  <c r="U361" i="5" s="1"/>
  <c r="Q361" i="5"/>
  <c r="R361" i="5" s="1"/>
  <c r="W361" i="5" l="1"/>
  <c r="D361" i="4" s="1"/>
  <c r="X361" i="5"/>
  <c r="Y361" i="5" s="1"/>
  <c r="J361" i="4" s="1"/>
  <c r="E361" i="4" l="1"/>
  <c r="F361" i="4"/>
  <c r="G361" i="4"/>
  <c r="M361" i="4"/>
  <c r="K361" i="4"/>
  <c r="L361" i="4"/>
  <c r="N361" i="4" l="1"/>
  <c r="H361" i="4"/>
  <c r="P361" i="4" l="1"/>
  <c r="S361" i="4" s="1"/>
  <c r="V361" i="4" s="1"/>
  <c r="I362" i="2" s="1"/>
  <c r="J362" i="2" s="1"/>
  <c r="Q361" i="4"/>
  <c r="T361" i="4" s="1"/>
  <c r="W361" i="4" s="1"/>
  <c r="K362" i="2" s="1"/>
  <c r="L362" i="2" s="1"/>
  <c r="O362" i="2" l="1"/>
  <c r="P362" i="2" s="1"/>
  <c r="G362" i="2" s="1"/>
  <c r="F362" i="2" s="1"/>
  <c r="N362" i="2"/>
  <c r="E362" i="2" l="1"/>
  <c r="E362" i="3" s="1"/>
  <c r="D362" i="2"/>
  <c r="D362" i="3" s="1"/>
  <c r="W362" i="1" l="1"/>
  <c r="H362" i="3"/>
  <c r="I362" i="3" s="1"/>
  <c r="K362" i="3" s="1"/>
  <c r="G362" i="3"/>
  <c r="M362" i="3" l="1"/>
  <c r="Q362" i="3" s="1"/>
  <c r="L362" i="3"/>
  <c r="O362" i="3" l="1"/>
  <c r="P362" i="3"/>
  <c r="D362" i="5" s="1"/>
  <c r="R362" i="3"/>
  <c r="E362" i="5"/>
  <c r="F362" i="5" l="1"/>
  <c r="H362" i="5"/>
  <c r="C362" i="5"/>
  <c r="G362" i="5"/>
  <c r="M362" i="5" l="1"/>
  <c r="P362" i="5" s="1"/>
  <c r="J362" i="5"/>
  <c r="N362" i="5"/>
  <c r="S362" i="5" s="1"/>
  <c r="K362" i="5"/>
  <c r="Q362" i="5" l="1"/>
  <c r="R362" i="5" s="1"/>
  <c r="T362" i="5"/>
  <c r="U362" i="5" s="1"/>
  <c r="W362" i="5" l="1"/>
  <c r="D362" i="4" s="1"/>
  <c r="X362" i="5"/>
  <c r="Y362" i="5" s="1"/>
  <c r="J362" i="4" s="1"/>
  <c r="E362" i="4" l="1"/>
  <c r="G362" i="4"/>
  <c r="F362" i="4"/>
  <c r="M362" i="4"/>
  <c r="L362" i="4"/>
  <c r="K362" i="4"/>
  <c r="H362" i="4" l="1"/>
  <c r="N362" i="4"/>
  <c r="P362" i="4" l="1"/>
  <c r="S362" i="4" s="1"/>
  <c r="V362" i="4" s="1"/>
  <c r="I363" i="2" s="1"/>
  <c r="J363" i="2" s="1"/>
  <c r="Q362" i="4"/>
  <c r="T362" i="4" s="1"/>
  <c r="W362" i="4" s="1"/>
  <c r="K363" i="2" s="1"/>
  <c r="L363" i="2" s="1"/>
  <c r="N363" i="2" l="1"/>
  <c r="O363" i="2"/>
  <c r="P363" i="2" s="1"/>
  <c r="G363" i="2" s="1"/>
  <c r="F363" i="2" s="1"/>
  <c r="E363" i="2" l="1"/>
  <c r="E363" i="3" s="1"/>
  <c r="D363" i="2"/>
  <c r="W363" i="1" l="1"/>
  <c r="D363" i="3"/>
  <c r="G363" i="3" l="1"/>
  <c r="H363" i="3"/>
  <c r="I363" i="3" s="1"/>
  <c r="K363" i="3" s="1"/>
  <c r="M363" i="3" l="1"/>
  <c r="Q363" i="3" s="1"/>
  <c r="L363" i="3"/>
  <c r="O363" i="3" l="1"/>
  <c r="P363" i="3"/>
  <c r="D363" i="5" s="1"/>
  <c r="E363" i="5"/>
  <c r="R363" i="3"/>
  <c r="F363" i="5" l="1"/>
  <c r="H363" i="5"/>
  <c r="C363" i="5"/>
  <c r="G363" i="5"/>
  <c r="N363" i="5" l="1"/>
  <c r="S363" i="5" s="1"/>
  <c r="K363" i="5"/>
  <c r="M363" i="5"/>
  <c r="P363" i="5" s="1"/>
  <c r="J363" i="5"/>
  <c r="Q363" i="5" l="1"/>
  <c r="R363" i="5" s="1"/>
  <c r="T363" i="5"/>
  <c r="U363" i="5" s="1"/>
  <c r="W363" i="5" l="1"/>
  <c r="D363" i="4" s="1"/>
  <c r="X363" i="5"/>
  <c r="Y363" i="5" s="1"/>
  <c r="J363" i="4" s="1"/>
  <c r="E363" i="4" l="1"/>
  <c r="G363" i="4"/>
  <c r="F363" i="4"/>
  <c r="K363" i="4"/>
  <c r="L363" i="4"/>
  <c r="M363" i="4"/>
  <c r="H363" i="4" l="1"/>
  <c r="N363" i="4"/>
  <c r="Q363" i="4" l="1"/>
  <c r="T363" i="4" s="1"/>
  <c r="W363" i="4" s="1"/>
  <c r="K364" i="2" s="1"/>
  <c r="L364" i="2" s="1"/>
  <c r="P363" i="4"/>
  <c r="S363" i="4" s="1"/>
  <c r="V363" i="4" s="1"/>
  <c r="I364" i="2" s="1"/>
  <c r="J364" i="2" s="1"/>
  <c r="O364" i="2" l="1"/>
  <c r="P364" i="2" s="1"/>
  <c r="G364" i="2" s="1"/>
  <c r="F364" i="2" s="1"/>
  <c r="N364" i="2"/>
  <c r="E364" i="2" l="1"/>
  <c r="E364" i="3" s="1"/>
  <c r="D364" i="2"/>
  <c r="D364" i="3" s="1"/>
  <c r="W364" i="1" l="1"/>
  <c r="H364" i="3"/>
  <c r="I364" i="3" s="1"/>
  <c r="K364" i="3" s="1"/>
  <c r="G364" i="3"/>
  <c r="M364" i="3" l="1"/>
  <c r="Q364" i="3" s="1"/>
  <c r="L364" i="3"/>
  <c r="O364" i="3" l="1"/>
  <c r="P364" i="3"/>
  <c r="D364" i="5" s="1"/>
  <c r="R364" i="3"/>
  <c r="E364" i="5"/>
  <c r="F364" i="5" l="1"/>
  <c r="H364" i="5"/>
  <c r="C364" i="5"/>
  <c r="G364" i="5"/>
  <c r="N364" i="5" l="1"/>
  <c r="S364" i="5" s="1"/>
  <c r="K364" i="5"/>
  <c r="M364" i="5"/>
  <c r="P364" i="5" s="1"/>
  <c r="J364" i="5"/>
  <c r="Q364" i="5" l="1"/>
  <c r="R364" i="5" s="1"/>
  <c r="T364" i="5"/>
  <c r="W364" i="5" l="1"/>
  <c r="D364" i="4" s="1"/>
  <c r="U364" i="5"/>
  <c r="X364" i="5" s="1"/>
  <c r="Y364" i="5" s="1"/>
  <c r="J364" i="4" s="1"/>
  <c r="G364" i="4" l="1"/>
  <c r="F364" i="4"/>
  <c r="E364" i="4"/>
  <c r="H364" i="4" l="1"/>
  <c r="L364" i="4"/>
  <c r="M364" i="4"/>
  <c r="K364" i="4"/>
  <c r="N364" i="4" l="1"/>
  <c r="Q364" i="4" s="1"/>
  <c r="T364" i="4" l="1"/>
  <c r="W364" i="4" s="1"/>
  <c r="K365" i="2" s="1"/>
  <c r="L365" i="2" s="1"/>
  <c r="P364" i="4"/>
  <c r="S364" i="4" s="1"/>
  <c r="V364" i="4" s="1"/>
  <c r="I365" i="2" s="1"/>
  <c r="J365" i="2" s="1"/>
  <c r="N365" i="2" l="1"/>
  <c r="O365" i="2"/>
  <c r="P365" i="2" s="1"/>
  <c r="G365" i="2" s="1"/>
  <c r="F365" i="2" s="1"/>
  <c r="E365" i="2" s="1"/>
  <c r="E365" i="3" s="1"/>
  <c r="D365" i="2" l="1"/>
  <c r="D365" i="3" s="1"/>
  <c r="W365" i="1" l="1"/>
  <c r="H365" i="3"/>
  <c r="I365" i="3" s="1"/>
  <c r="K365" i="3" s="1"/>
  <c r="G365" i="3"/>
  <c r="L365" i="3" l="1"/>
  <c r="M365" i="3"/>
  <c r="Q365" i="3" s="1"/>
  <c r="E365" i="5" l="1"/>
  <c r="R365" i="3"/>
  <c r="O365" i="3"/>
  <c r="P365" i="3"/>
  <c r="D365" i="5" s="1"/>
  <c r="C365" i="5" l="1"/>
  <c r="G365" i="5"/>
  <c r="F365" i="5"/>
  <c r="H365" i="5"/>
  <c r="M365" i="5" l="1"/>
  <c r="P365" i="5" s="1"/>
  <c r="J365" i="5"/>
  <c r="N365" i="5"/>
  <c r="S365" i="5" s="1"/>
  <c r="K365" i="5"/>
  <c r="T365" i="5" l="1"/>
  <c r="U365" i="5" s="1"/>
  <c r="Q365" i="5"/>
  <c r="R365" i="5" s="1"/>
  <c r="W365" i="5" l="1"/>
  <c r="D365" i="4" s="1"/>
  <c r="X365" i="5"/>
  <c r="Y365" i="5" s="1"/>
  <c r="J365" i="4" s="1"/>
  <c r="E365" i="4" l="1"/>
  <c r="F365" i="4"/>
  <c r="G365" i="4"/>
  <c r="L365" i="4"/>
  <c r="M365" i="4"/>
  <c r="K365" i="4"/>
  <c r="H365" i="4" l="1"/>
  <c r="N365" i="4"/>
  <c r="P365" i="4" l="1"/>
  <c r="S365" i="4" s="1"/>
  <c r="V365" i="4" s="1"/>
  <c r="I366" i="2" s="1"/>
  <c r="J366" i="2" s="1"/>
  <c r="Q365" i="4"/>
  <c r="T365" i="4" s="1"/>
  <c r="W365" i="4" s="1"/>
  <c r="K366" i="2" s="1"/>
  <c r="L366" i="2" s="1"/>
  <c r="N366" i="2" l="1"/>
  <c r="O366" i="2"/>
  <c r="P366" i="2" s="1"/>
  <c r="G366" i="2" s="1"/>
  <c r="F366" i="2" s="1"/>
  <c r="E366" i="2" l="1"/>
  <c r="E366" i="3" s="1"/>
  <c r="D366" i="2"/>
  <c r="W366" i="1" l="1"/>
  <c r="D366" i="3"/>
  <c r="G366" i="3" l="1"/>
  <c r="H366" i="3"/>
  <c r="I366" i="3" s="1"/>
  <c r="K366" i="3" s="1"/>
  <c r="M366" i="3" l="1"/>
  <c r="Q366" i="3" s="1"/>
  <c r="L366" i="3"/>
  <c r="P366" i="3" l="1"/>
  <c r="D366" i="5" s="1"/>
  <c r="O366" i="3"/>
  <c r="E366" i="5"/>
  <c r="R366" i="3"/>
  <c r="F366" i="5" l="1"/>
  <c r="H366" i="5"/>
  <c r="C366" i="5"/>
  <c r="G366" i="5"/>
  <c r="N366" i="5" l="1"/>
  <c r="S366" i="5" s="1"/>
  <c r="K366" i="5"/>
  <c r="M366" i="5"/>
  <c r="P366" i="5" s="1"/>
  <c r="J366" i="5"/>
  <c r="Q366" i="5" l="1"/>
  <c r="R366" i="5" s="1"/>
  <c r="T366" i="5"/>
  <c r="W366" i="5" l="1"/>
  <c r="D366" i="4" s="1"/>
  <c r="U366" i="5"/>
  <c r="X366" i="5" s="1"/>
  <c r="Y366" i="5" s="1"/>
  <c r="J366" i="4" s="1"/>
  <c r="G366" i="4" l="1"/>
  <c r="E366" i="4"/>
  <c r="F366" i="4"/>
  <c r="H366" i="4" l="1"/>
  <c r="L366" i="4"/>
  <c r="M366" i="4"/>
  <c r="K366" i="4"/>
  <c r="N366" i="4" l="1"/>
  <c r="P366" i="4" l="1"/>
  <c r="S366" i="4" s="1"/>
  <c r="V366" i="4" s="1"/>
  <c r="I367" i="2" s="1"/>
  <c r="J367" i="2" s="1"/>
  <c r="Q366" i="4"/>
  <c r="T366" i="4" s="1"/>
  <c r="W366" i="4" s="1"/>
  <c r="K367" i="2" s="1"/>
  <c r="L367" i="2" s="1"/>
  <c r="N367" i="2" l="1"/>
  <c r="O367" i="2"/>
  <c r="P367" i="2" s="1"/>
  <c r="G367" i="2" s="1"/>
  <c r="F367" i="2" s="1"/>
  <c r="E367" i="2" s="1"/>
  <c r="D367" i="2" l="1"/>
  <c r="W367" i="1" s="1"/>
  <c r="E367" i="3"/>
  <c r="D367" i="3" l="1"/>
  <c r="H367" i="3" s="1"/>
  <c r="I367" i="3" s="1"/>
  <c r="K367" i="3" s="1"/>
  <c r="G367" i="3" l="1"/>
  <c r="L367" i="3" s="1"/>
  <c r="M367" i="3"/>
  <c r="Q367" i="3" s="1"/>
  <c r="P367" i="3" l="1"/>
  <c r="D367" i="5" s="1"/>
  <c r="O367" i="3"/>
  <c r="R367" i="3"/>
  <c r="E367" i="5"/>
  <c r="F367" i="5" l="1"/>
  <c r="H367" i="5"/>
  <c r="C367" i="5"/>
  <c r="G367" i="5"/>
  <c r="N367" i="5" l="1"/>
  <c r="S367" i="5" s="1"/>
  <c r="K367" i="5"/>
  <c r="M367" i="5"/>
  <c r="P367" i="5" s="1"/>
  <c r="J367" i="5"/>
  <c r="Q367" i="5" l="1"/>
  <c r="R367" i="5" s="1"/>
  <c r="T367" i="5"/>
  <c r="W367" i="5" l="1"/>
  <c r="D367" i="4" s="1"/>
  <c r="U367" i="5"/>
  <c r="X367" i="5" s="1"/>
  <c r="Y367" i="5" s="1"/>
  <c r="J367" i="4" s="1"/>
  <c r="F367" i="4" l="1"/>
  <c r="G367" i="4"/>
  <c r="E367" i="4"/>
  <c r="H367" i="4" l="1"/>
  <c r="K367" i="4"/>
  <c r="M367" i="4"/>
  <c r="L367" i="4"/>
  <c r="N367" i="4" l="1"/>
  <c r="P367" i="4" l="1"/>
  <c r="S367" i="4" s="1"/>
  <c r="V367" i="4" s="1"/>
  <c r="I368" i="2" s="1"/>
  <c r="J368" i="2" s="1"/>
  <c r="Q367" i="4"/>
  <c r="T367" i="4" s="1"/>
  <c r="W367" i="4" s="1"/>
  <c r="K368" i="2" s="1"/>
  <c r="L368" i="2" s="1"/>
  <c r="O368" i="2" l="1"/>
  <c r="P368" i="2" s="1"/>
  <c r="G368" i="2" s="1"/>
  <c r="F368" i="2" s="1"/>
  <c r="N368" i="2"/>
  <c r="D368" i="2" l="1"/>
  <c r="E368" i="2"/>
  <c r="E368" i="3" l="1"/>
  <c r="D368" i="3"/>
  <c r="W368" i="1"/>
  <c r="G368" i="3" l="1"/>
  <c r="H368" i="3"/>
  <c r="I368" i="3" s="1"/>
  <c r="K368" i="3" s="1"/>
  <c r="L368" i="3" l="1"/>
  <c r="M368" i="3"/>
  <c r="Q368" i="3" s="1"/>
  <c r="E368" i="5" l="1"/>
  <c r="R368" i="3"/>
  <c r="P368" i="3"/>
  <c r="D368" i="5" s="1"/>
  <c r="O368" i="3"/>
  <c r="C368" i="5" l="1"/>
  <c r="G368" i="5"/>
  <c r="F368" i="5"/>
  <c r="H368" i="5"/>
  <c r="M368" i="5" l="1"/>
  <c r="P368" i="5" s="1"/>
  <c r="J368" i="5"/>
  <c r="N368" i="5"/>
  <c r="S368" i="5" s="1"/>
  <c r="K368" i="5"/>
  <c r="T368" i="5" l="1"/>
  <c r="U368" i="5" s="1"/>
  <c r="Q368" i="5"/>
  <c r="R368" i="5" s="1"/>
  <c r="W368" i="5" l="1"/>
  <c r="D368" i="4" s="1"/>
  <c r="X368" i="5"/>
  <c r="Y368" i="5" s="1"/>
  <c r="J368" i="4" s="1"/>
  <c r="G368" i="4" l="1"/>
  <c r="E368" i="4"/>
  <c r="F368" i="4"/>
  <c r="H368" i="4" l="1"/>
  <c r="L368" i="4"/>
  <c r="K368" i="4"/>
  <c r="M368" i="4"/>
  <c r="N368" i="4" l="1"/>
  <c r="P368" i="4" s="1"/>
  <c r="S368" i="4" s="1"/>
  <c r="V368" i="4" s="1"/>
  <c r="I369" i="2" s="1"/>
  <c r="J369" i="2" s="1"/>
  <c r="Q368" i="4" l="1"/>
  <c r="T368" i="4" s="1"/>
  <c r="W368" i="4" s="1"/>
  <c r="K369" i="2" s="1"/>
  <c r="L369" i="2" s="1"/>
  <c r="O369" i="2" s="1"/>
  <c r="P369" i="2" s="1"/>
  <c r="G369" i="2" s="1"/>
  <c r="F369" i="2" s="1"/>
  <c r="N369" i="2" l="1"/>
  <c r="D369" i="2"/>
  <c r="E369" i="2"/>
  <c r="E369" i="3" l="1"/>
  <c r="D369" i="3"/>
  <c r="W369" i="1"/>
  <c r="H369" i="3" l="1"/>
  <c r="I369" i="3" s="1"/>
  <c r="K369" i="3" s="1"/>
  <c r="G369" i="3"/>
  <c r="L369" i="3" l="1"/>
  <c r="M369" i="3"/>
  <c r="Q369" i="3" s="1"/>
  <c r="R369" i="3" l="1"/>
  <c r="E369" i="5"/>
  <c r="O369" i="3"/>
  <c r="P369" i="3"/>
  <c r="D369" i="5" s="1"/>
  <c r="C369" i="5" l="1"/>
  <c r="G369" i="5"/>
  <c r="F369" i="5"/>
  <c r="H369" i="5"/>
  <c r="N369" i="5" l="1"/>
  <c r="S369" i="5" s="1"/>
  <c r="K369" i="5"/>
  <c r="M369" i="5"/>
  <c r="P369" i="5" s="1"/>
  <c r="J369" i="5"/>
  <c r="Q369" i="5" l="1"/>
  <c r="R369" i="5" s="1"/>
  <c r="T369" i="5"/>
  <c r="U369" i="5" s="1"/>
  <c r="W369" i="5" l="1"/>
  <c r="D369" i="4" s="1"/>
  <c r="X369" i="5"/>
  <c r="Y369" i="5" s="1"/>
  <c r="J369" i="4" s="1"/>
  <c r="E369" i="4" l="1"/>
  <c r="F369" i="4"/>
  <c r="G369" i="4"/>
  <c r="L369" i="4"/>
  <c r="K369" i="4"/>
  <c r="M369" i="4"/>
  <c r="H369" i="4" l="1"/>
  <c r="N369" i="4"/>
  <c r="Q369" i="4" l="1"/>
  <c r="T369" i="4" s="1"/>
  <c r="W369" i="4" s="1"/>
  <c r="K370" i="2" s="1"/>
  <c r="L370" i="2" s="1"/>
  <c r="P369" i="4"/>
  <c r="S369" i="4" s="1"/>
  <c r="V369" i="4" s="1"/>
  <c r="I370" i="2" s="1"/>
  <c r="J370" i="2" s="1"/>
  <c r="O370" i="2" l="1"/>
  <c r="P370" i="2" s="1"/>
  <c r="G370" i="2" s="1"/>
  <c r="F370" i="2" s="1"/>
  <c r="N370" i="2"/>
  <c r="D370" i="2" l="1"/>
  <c r="W370" i="1" s="1"/>
  <c r="E370" i="2"/>
  <c r="E370" i="3" s="1"/>
  <c r="D370" i="3" l="1"/>
  <c r="G370" i="3" s="1"/>
  <c r="H370" i="3" l="1"/>
  <c r="I370" i="3" s="1"/>
  <c r="K370" i="3" s="1"/>
  <c r="M370" i="3" s="1"/>
  <c r="Q370" i="3" s="1"/>
  <c r="L370" i="3" l="1"/>
  <c r="O370" i="3" s="1"/>
  <c r="R370" i="3"/>
  <c r="E370" i="5"/>
  <c r="P370" i="3" l="1"/>
  <c r="D370" i="5" s="1"/>
  <c r="C370" i="5" s="1"/>
  <c r="F370" i="5"/>
  <c r="H370" i="5"/>
  <c r="G370" i="5" l="1"/>
  <c r="M370" i="5" s="1"/>
  <c r="P370" i="5" s="1"/>
  <c r="N370" i="5"/>
  <c r="S370" i="5" s="1"/>
  <c r="K370" i="5"/>
  <c r="J370" i="5" l="1"/>
  <c r="Q370" i="5"/>
  <c r="T370" i="5"/>
  <c r="R370" i="5" l="1"/>
  <c r="W370" i="5" s="1"/>
  <c r="D370" i="4" s="1"/>
  <c r="U370" i="5"/>
  <c r="X370" i="5" s="1"/>
  <c r="Y370" i="5" s="1"/>
  <c r="J370" i="4" s="1"/>
  <c r="F370" i="4" l="1"/>
  <c r="E370" i="4"/>
  <c r="G370" i="4"/>
  <c r="K370" i="4"/>
  <c r="M370" i="4"/>
  <c r="L370" i="4"/>
  <c r="H370" i="4" l="1"/>
  <c r="N370" i="4"/>
  <c r="Q370" i="4" l="1"/>
  <c r="T370" i="4" s="1"/>
  <c r="W370" i="4" s="1"/>
  <c r="K371" i="2" s="1"/>
  <c r="L371" i="2" s="1"/>
  <c r="P370" i="4"/>
  <c r="S370" i="4" s="1"/>
  <c r="V370" i="4" s="1"/>
  <c r="I371" i="2" s="1"/>
  <c r="J371" i="2" s="1"/>
  <c r="N371" i="2" l="1"/>
  <c r="O371" i="2"/>
  <c r="P371" i="2" s="1"/>
  <c r="G371" i="2" s="1"/>
  <c r="F371" i="2" s="1"/>
  <c r="D371" i="2" l="1"/>
  <c r="W371" i="1" s="1"/>
  <c r="E371" i="2"/>
  <c r="E371" i="3" s="1"/>
  <c r="D371" i="3" l="1"/>
  <c r="G371" i="3" s="1"/>
  <c r="H371" i="3" l="1"/>
  <c r="I371" i="3" s="1"/>
  <c r="K371" i="3" s="1"/>
  <c r="L371" i="3" s="1"/>
  <c r="P371" i="3" s="1"/>
  <c r="D371" i="5" s="1"/>
  <c r="M371" i="3" l="1"/>
  <c r="Q371" i="3" s="1"/>
  <c r="E371" i="5" s="1"/>
  <c r="F371" i="5" s="1"/>
  <c r="O371" i="3"/>
  <c r="C371" i="5"/>
  <c r="G371" i="5"/>
  <c r="R371" i="3" l="1"/>
  <c r="H371" i="5"/>
  <c r="K371" i="5" s="1"/>
  <c r="M371" i="5"/>
  <c r="P371" i="5" s="1"/>
  <c r="J371" i="5"/>
  <c r="N371" i="5" l="1"/>
  <c r="S371" i="5" s="1"/>
  <c r="T371" i="5" s="1"/>
  <c r="U371" i="5" s="1"/>
  <c r="Q371" i="5"/>
  <c r="R371" i="5" s="1"/>
  <c r="W371" i="5" l="1"/>
  <c r="D371" i="4" s="1"/>
  <c r="X371" i="5"/>
  <c r="Y371" i="5" s="1"/>
  <c r="J371" i="4" s="1"/>
  <c r="E371" i="4" l="1"/>
  <c r="G371" i="4"/>
  <c r="F371" i="4"/>
  <c r="K371" i="4" l="1"/>
  <c r="M371" i="4"/>
  <c r="L371" i="4"/>
  <c r="H371" i="4"/>
  <c r="N371" i="4" l="1"/>
  <c r="P371" i="4" s="1"/>
  <c r="S371" i="4" s="1"/>
  <c r="V371" i="4" s="1"/>
  <c r="I372" i="2" s="1"/>
  <c r="J372" i="2" s="1"/>
  <c r="Q371" i="4" l="1"/>
  <c r="T371" i="4" s="1"/>
  <c r="W371" i="4" s="1"/>
  <c r="K372" i="2" s="1"/>
  <c r="L372" i="2" s="1"/>
  <c r="O372" i="2" s="1"/>
  <c r="P372" i="2" s="1"/>
  <c r="G372" i="2" s="1"/>
  <c r="F372" i="2" s="1"/>
  <c r="N372" i="2" l="1"/>
  <c r="D372" i="2" s="1"/>
  <c r="E372" i="2" l="1"/>
  <c r="E372" i="3" s="1"/>
  <c r="W372" i="1"/>
  <c r="D372" i="3"/>
  <c r="G372" i="3" l="1"/>
  <c r="H372" i="3"/>
  <c r="I372" i="3" s="1"/>
  <c r="K372" i="3" s="1"/>
  <c r="L372" i="3" l="1"/>
  <c r="M372" i="3"/>
  <c r="Q372" i="3" s="1"/>
  <c r="R372" i="3" l="1"/>
  <c r="E372" i="5"/>
  <c r="P372" i="3"/>
  <c r="D372" i="5" s="1"/>
  <c r="O372" i="3"/>
  <c r="C372" i="5" l="1"/>
  <c r="G372" i="5"/>
  <c r="F372" i="5"/>
  <c r="H372" i="5"/>
  <c r="M372" i="5" l="1"/>
  <c r="P372" i="5" s="1"/>
  <c r="J372" i="5"/>
  <c r="K372" i="5"/>
  <c r="N372" i="5"/>
  <c r="S372" i="5" s="1"/>
  <c r="T372" i="5" l="1"/>
  <c r="U372" i="5" s="1"/>
  <c r="Q372" i="5"/>
  <c r="R372" i="5" s="1"/>
  <c r="W372" i="5" l="1"/>
  <c r="D372" i="4" s="1"/>
  <c r="X372" i="5"/>
  <c r="Y372" i="5" s="1"/>
  <c r="J372" i="4" s="1"/>
  <c r="E372" i="4" l="1"/>
  <c r="F372" i="4"/>
  <c r="G372" i="4"/>
  <c r="K372" i="4"/>
  <c r="M372" i="4"/>
  <c r="L372" i="4"/>
  <c r="H372" i="4" l="1"/>
  <c r="N372" i="4"/>
  <c r="Q372" i="4" l="1"/>
  <c r="T372" i="4" s="1"/>
  <c r="W372" i="4" s="1"/>
  <c r="K373" i="2" s="1"/>
  <c r="L373" i="2" s="1"/>
  <c r="P372" i="4"/>
  <c r="S372" i="4" s="1"/>
  <c r="V372" i="4" s="1"/>
  <c r="I373" i="2" s="1"/>
  <c r="J373" i="2" s="1"/>
  <c r="N373" i="2" l="1"/>
  <c r="O373" i="2"/>
  <c r="P373" i="2" s="1"/>
  <c r="G373" i="2" s="1"/>
  <c r="F373" i="2" s="1"/>
  <c r="D373" i="2" s="1"/>
  <c r="W373" i="1" s="1"/>
  <c r="E373" i="2" l="1"/>
  <c r="E373" i="3" s="1"/>
  <c r="D373" i="3"/>
  <c r="H373" i="3" l="1"/>
  <c r="I373" i="3" s="1"/>
  <c r="K373" i="3" s="1"/>
  <c r="M373" i="3" s="1"/>
  <c r="Q373" i="3" s="1"/>
  <c r="G373" i="3"/>
  <c r="L373" i="3" l="1"/>
  <c r="O373" i="3" s="1"/>
  <c r="E373" i="5"/>
  <c r="R373" i="3"/>
  <c r="P373" i="3" l="1"/>
  <c r="D373" i="5" s="1"/>
  <c r="C373" i="5" s="1"/>
  <c r="F373" i="5"/>
  <c r="H373" i="5"/>
  <c r="G373" i="5" l="1"/>
  <c r="J373" i="5" s="1"/>
  <c r="N373" i="5"/>
  <c r="S373" i="5" s="1"/>
  <c r="K373" i="5"/>
  <c r="M373" i="5" l="1"/>
  <c r="P373" i="5" s="1"/>
  <c r="T373" i="5"/>
  <c r="U373" i="5" s="1"/>
  <c r="X373" i="5" l="1"/>
  <c r="Y373" i="5" s="1"/>
  <c r="J373" i="4" s="1"/>
  <c r="Q373" i="5"/>
  <c r="R373" i="5" s="1"/>
  <c r="W373" i="5" l="1"/>
  <c r="D373" i="4" s="1"/>
  <c r="G373" i="4" s="1"/>
  <c r="L373" i="4"/>
  <c r="M373" i="4"/>
  <c r="K373" i="4"/>
  <c r="E373" i="4" l="1"/>
  <c r="F373" i="4"/>
  <c r="N373" i="4"/>
  <c r="H373" i="4" l="1"/>
  <c r="P373" i="4" s="1"/>
  <c r="S373" i="4" s="1"/>
  <c r="V373" i="4" s="1"/>
  <c r="I374" i="2" s="1"/>
  <c r="J374" i="2" s="1"/>
  <c r="Q373" i="4" l="1"/>
  <c r="T373" i="4" s="1"/>
  <c r="W373" i="4" s="1"/>
  <c r="K374" i="2" s="1"/>
  <c r="L374" i="2" s="1"/>
  <c r="O374" i="2" s="1"/>
  <c r="P374" i="2" s="1"/>
  <c r="G374" i="2" s="1"/>
  <c r="F374" i="2" s="1"/>
  <c r="N374" i="2" l="1"/>
  <c r="D374" i="2" s="1"/>
  <c r="E374" i="2" l="1"/>
  <c r="E374" i="3" s="1"/>
  <c r="D374" i="3"/>
  <c r="W374" i="1"/>
  <c r="H374" i="3" l="1"/>
  <c r="I374" i="3" s="1"/>
  <c r="K374" i="3" s="1"/>
  <c r="M374" i="3" s="1"/>
  <c r="Q374" i="3" s="1"/>
  <c r="G374" i="3"/>
  <c r="L374" i="3" l="1"/>
  <c r="P374" i="3" s="1"/>
  <c r="D374" i="5" s="1"/>
  <c r="R374" i="3"/>
  <c r="E374" i="5"/>
  <c r="O374" i="3" l="1"/>
  <c r="F374" i="5"/>
  <c r="H374" i="5"/>
  <c r="C374" i="5"/>
  <c r="G374" i="5"/>
  <c r="N374" i="5" l="1"/>
  <c r="S374" i="5" s="1"/>
  <c r="K374" i="5"/>
  <c r="M374" i="5"/>
  <c r="P374" i="5" s="1"/>
  <c r="J374" i="5"/>
  <c r="Q374" i="5" l="1"/>
  <c r="R374" i="5" s="1"/>
  <c r="T374" i="5"/>
  <c r="W374" i="5" l="1"/>
  <c r="D374" i="4" s="1"/>
  <c r="U374" i="5"/>
  <c r="X374" i="5" s="1"/>
  <c r="Y374" i="5" s="1"/>
  <c r="J374" i="4" s="1"/>
  <c r="F374" i="4" l="1"/>
  <c r="E374" i="4"/>
  <c r="G374" i="4"/>
  <c r="H374" i="4" l="1"/>
  <c r="M374" i="4"/>
  <c r="K374" i="4"/>
  <c r="L374" i="4"/>
  <c r="N374" i="4" l="1"/>
  <c r="P374" i="4" l="1"/>
  <c r="S374" i="4" s="1"/>
  <c r="V374" i="4" s="1"/>
  <c r="I375" i="2" s="1"/>
  <c r="J375" i="2" s="1"/>
  <c r="Q374" i="4"/>
  <c r="T374" i="4" s="1"/>
  <c r="W374" i="4" s="1"/>
  <c r="K375" i="2" s="1"/>
  <c r="L375" i="2" s="1"/>
  <c r="O375" i="2" l="1"/>
  <c r="P375" i="2" s="1"/>
  <c r="G375" i="2" s="1"/>
  <c r="F375" i="2" s="1"/>
  <c r="N375" i="2"/>
  <c r="D375" i="2" l="1"/>
  <c r="E375" i="2"/>
  <c r="E375" i="3" l="1"/>
  <c r="W375" i="1"/>
  <c r="D375" i="3"/>
  <c r="G375" i="3" l="1"/>
  <c r="H375" i="3"/>
  <c r="I375" i="3" s="1"/>
  <c r="K375" i="3" s="1"/>
  <c r="M375" i="3" l="1"/>
  <c r="Q375" i="3" s="1"/>
  <c r="L375" i="3"/>
  <c r="O375" i="3" l="1"/>
  <c r="P375" i="3"/>
  <c r="D375" i="5" s="1"/>
  <c r="R375" i="3"/>
  <c r="E375" i="5"/>
  <c r="F375" i="5" l="1"/>
  <c r="H375" i="5"/>
  <c r="C375" i="5"/>
  <c r="G375" i="5"/>
  <c r="M375" i="5" l="1"/>
  <c r="P375" i="5" s="1"/>
  <c r="J375" i="5"/>
  <c r="N375" i="5"/>
  <c r="S375" i="5" s="1"/>
  <c r="K375" i="5"/>
  <c r="T375" i="5" l="1"/>
  <c r="U375" i="5" s="1"/>
  <c r="Q375" i="5"/>
  <c r="R375" i="5" s="1"/>
  <c r="W375" i="5" l="1"/>
  <c r="D375" i="4" s="1"/>
  <c r="X375" i="5"/>
  <c r="Y375" i="5" l="1"/>
  <c r="J375" i="4" s="1"/>
  <c r="F375" i="4"/>
  <c r="G375" i="4"/>
  <c r="E375" i="4"/>
  <c r="L375" i="4" l="1"/>
  <c r="K375" i="4"/>
  <c r="M375" i="4"/>
  <c r="H375" i="4"/>
  <c r="N375" i="4" l="1"/>
  <c r="Q375" i="4" s="1"/>
  <c r="T375" i="4" s="1"/>
  <c r="W375" i="4" s="1"/>
  <c r="K376" i="2" s="1"/>
  <c r="L376" i="2" s="1"/>
  <c r="P375" i="4" l="1"/>
  <c r="S375" i="4" s="1"/>
  <c r="V375" i="4" s="1"/>
  <c r="I376" i="2" s="1"/>
  <c r="J376" i="2" s="1"/>
  <c r="N376" i="2" s="1"/>
  <c r="O376" i="2" l="1"/>
  <c r="P376" i="2" s="1"/>
  <c r="G376" i="2" s="1"/>
  <c r="F376" i="2" s="1"/>
  <c r="D376" i="2" s="1"/>
  <c r="W376" i="1" s="1"/>
  <c r="E376" i="2" l="1"/>
  <c r="E376" i="3" s="1"/>
  <c r="D376" i="3"/>
  <c r="H376" i="3" l="1"/>
  <c r="I376" i="3" s="1"/>
  <c r="K376" i="3" s="1"/>
  <c r="M376" i="3" s="1"/>
  <c r="Q376" i="3" s="1"/>
  <c r="E376" i="5" s="1"/>
  <c r="H376" i="5" s="1"/>
  <c r="G376" i="3"/>
  <c r="F376" i="5" l="1"/>
  <c r="L376" i="3"/>
  <c r="O376" i="3" s="1"/>
  <c r="R376" i="3"/>
  <c r="N376" i="5"/>
  <c r="K376" i="5"/>
  <c r="S376" i="5" l="1"/>
  <c r="T376" i="5" s="1"/>
  <c r="U376" i="5" s="1"/>
  <c r="P376" i="3"/>
  <c r="D376" i="5" s="1"/>
  <c r="C376" i="5" s="1"/>
  <c r="G376" i="5" l="1"/>
  <c r="J376" i="5" s="1"/>
  <c r="X376" i="5"/>
  <c r="Y376" i="5" s="1"/>
  <c r="J376" i="4" s="1"/>
  <c r="M376" i="5" l="1"/>
  <c r="P376" i="5" s="1"/>
  <c r="Q376" i="5" s="1"/>
  <c r="R376" i="5" s="1"/>
  <c r="L376" i="4"/>
  <c r="M376" i="4"/>
  <c r="K376" i="4"/>
  <c r="W376" i="5" l="1"/>
  <c r="D376" i="4" s="1"/>
  <c r="F376" i="4" s="1"/>
  <c r="N376" i="4"/>
  <c r="G376" i="4" l="1"/>
  <c r="E376" i="4"/>
  <c r="H376" i="4" l="1"/>
  <c r="Q376" i="4" s="1"/>
  <c r="T376" i="4" s="1"/>
  <c r="W376" i="4" s="1"/>
  <c r="K377" i="2" s="1"/>
  <c r="L377" i="2" s="1"/>
  <c r="P376" i="4" l="1"/>
  <c r="S376" i="4" s="1"/>
  <c r="V376" i="4" s="1"/>
  <c r="I377" i="2" s="1"/>
  <c r="J377" i="2" s="1"/>
  <c r="O377" i="2" s="1"/>
  <c r="P377" i="2" s="1"/>
  <c r="G377" i="2" s="1"/>
  <c r="F377" i="2" s="1"/>
  <c r="N377" i="2" l="1"/>
  <c r="E377" i="2" s="1"/>
  <c r="E377" i="3" s="1"/>
  <c r="D377" i="2" l="1"/>
  <c r="W377" i="1" s="1"/>
  <c r="D377" i="3" l="1"/>
  <c r="G377" i="3" l="1"/>
  <c r="H377" i="3"/>
  <c r="I377" i="3" s="1"/>
  <c r="K377" i="3" s="1"/>
  <c r="M377" i="3" l="1"/>
  <c r="Q377" i="3" s="1"/>
  <c r="L377" i="3"/>
  <c r="R377" i="3" l="1"/>
  <c r="E377" i="5"/>
  <c r="O377" i="3"/>
  <c r="P377" i="3"/>
  <c r="D377" i="5" s="1"/>
  <c r="H377" i="5" l="1"/>
  <c r="F377" i="5"/>
  <c r="C377" i="5"/>
  <c r="G377" i="5"/>
  <c r="J377" i="5" l="1"/>
  <c r="M377" i="5"/>
  <c r="P377" i="5" s="1"/>
  <c r="Q377" i="5" s="1"/>
  <c r="R377" i="5" s="1"/>
  <c r="N377" i="5"/>
  <c r="S377" i="5" s="1"/>
  <c r="K377" i="5"/>
  <c r="W377" i="5" l="1"/>
  <c r="D377" i="4" s="1"/>
  <c r="G377" i="4" s="1"/>
  <c r="T377" i="5"/>
  <c r="U377" i="5" s="1"/>
  <c r="E377" i="4" l="1"/>
  <c r="F377" i="4"/>
  <c r="X377" i="5"/>
  <c r="Y377" i="5" s="1"/>
  <c r="J377" i="4" s="1"/>
  <c r="H377" i="4" l="1"/>
  <c r="L377" i="4"/>
  <c r="M377" i="4"/>
  <c r="K377" i="4"/>
  <c r="N377" i="4" l="1"/>
  <c r="Q377" i="4" l="1"/>
  <c r="T377" i="4" s="1"/>
  <c r="W377" i="4" s="1"/>
  <c r="K378" i="2" s="1"/>
  <c r="L378" i="2" s="1"/>
  <c r="P377" i="4"/>
  <c r="S377" i="4" s="1"/>
  <c r="V377" i="4" s="1"/>
  <c r="I378" i="2" s="1"/>
  <c r="J378" i="2" s="1"/>
  <c r="O378" i="2" l="1"/>
  <c r="P378" i="2" s="1"/>
  <c r="G378" i="2" s="1"/>
  <c r="F378" i="2" s="1"/>
  <c r="N378" i="2"/>
  <c r="E378" i="2" l="1"/>
  <c r="E378" i="3" s="1"/>
  <c r="D378" i="2"/>
  <c r="D378" i="3" l="1"/>
  <c r="W378" i="1"/>
  <c r="G378" i="3" l="1"/>
  <c r="H378" i="3"/>
  <c r="I378" i="3" s="1"/>
  <c r="K378" i="3" s="1"/>
  <c r="M378" i="3" l="1"/>
  <c r="Q378" i="3" s="1"/>
  <c r="L378" i="3"/>
  <c r="R378" i="3" l="1"/>
  <c r="E378" i="5"/>
  <c r="O378" i="3"/>
  <c r="P378" i="3"/>
  <c r="D378" i="5" s="1"/>
  <c r="C378" i="5" l="1"/>
  <c r="G378" i="5"/>
  <c r="H378" i="5"/>
  <c r="F378" i="5"/>
  <c r="K378" i="5" l="1"/>
  <c r="N378" i="5"/>
  <c r="S378" i="5" s="1"/>
  <c r="J378" i="5"/>
  <c r="M378" i="5"/>
  <c r="P378" i="5" s="1"/>
  <c r="Q378" i="5" l="1"/>
  <c r="R378" i="5" s="1"/>
  <c r="T378" i="5"/>
  <c r="U378" i="5" s="1"/>
  <c r="X378" i="5" l="1"/>
  <c r="Y378" i="5" s="1"/>
  <c r="J378" i="4" s="1"/>
  <c r="W378" i="5"/>
  <c r="D378" i="4" s="1"/>
  <c r="L378" i="4" l="1"/>
  <c r="M378" i="4"/>
  <c r="K378" i="4"/>
  <c r="E378" i="4"/>
  <c r="F378" i="4"/>
  <c r="G378" i="4"/>
  <c r="H378" i="4" l="1"/>
  <c r="N378" i="4"/>
  <c r="Q378" i="4" l="1"/>
  <c r="T378" i="4" s="1"/>
  <c r="W378" i="4" s="1"/>
  <c r="K379" i="2" s="1"/>
  <c r="L379" i="2" s="1"/>
  <c r="P378" i="4"/>
  <c r="S378" i="4" s="1"/>
  <c r="V378" i="4" s="1"/>
  <c r="I379" i="2" s="1"/>
  <c r="J379" i="2" s="1"/>
  <c r="O379" i="2" l="1"/>
  <c r="P379" i="2" s="1"/>
  <c r="G379" i="2" s="1"/>
  <c r="F379" i="2" s="1"/>
  <c r="N379" i="2"/>
  <c r="E379" i="2" l="1"/>
  <c r="E379" i="3" s="1"/>
  <c r="D379" i="2"/>
  <c r="W379" i="1" l="1"/>
  <c r="D379" i="3"/>
  <c r="H379" i="3" l="1"/>
  <c r="I379" i="3" s="1"/>
  <c r="K379" i="3" s="1"/>
  <c r="G379" i="3"/>
  <c r="M379" i="3" l="1"/>
  <c r="Q379" i="3" s="1"/>
  <c r="L379" i="3"/>
  <c r="E379" i="5" l="1"/>
  <c r="R379" i="3"/>
  <c r="P379" i="3"/>
  <c r="D379" i="5" s="1"/>
  <c r="O379" i="3"/>
  <c r="G379" i="5" l="1"/>
  <c r="C379" i="5"/>
  <c r="F379" i="5"/>
  <c r="H379" i="5"/>
  <c r="K379" i="5" l="1"/>
  <c r="N379" i="5"/>
  <c r="S379" i="5" s="1"/>
  <c r="M379" i="5"/>
  <c r="P379" i="5" s="1"/>
  <c r="J379" i="5"/>
  <c r="Q379" i="5" l="1"/>
  <c r="R379" i="5" s="1"/>
  <c r="T379" i="5"/>
  <c r="U379" i="5" s="1"/>
  <c r="X379" i="5" l="1"/>
  <c r="Y379" i="5" s="1"/>
  <c r="J379" i="4" s="1"/>
  <c r="W379" i="5"/>
  <c r="D379" i="4" s="1"/>
  <c r="K379" i="4" l="1"/>
  <c r="L379" i="4"/>
  <c r="M379" i="4"/>
  <c r="E379" i="4"/>
  <c r="F379" i="4"/>
  <c r="G379" i="4"/>
  <c r="N379" i="4" l="1"/>
  <c r="H379" i="4"/>
  <c r="P379" i="4" l="1"/>
  <c r="S379" i="4" s="1"/>
  <c r="V379" i="4" s="1"/>
  <c r="I380" i="2" s="1"/>
  <c r="J380" i="2" s="1"/>
  <c r="Q379" i="4"/>
  <c r="T379" i="4" s="1"/>
  <c r="W379" i="4" s="1"/>
  <c r="K380" i="2" s="1"/>
  <c r="L380" i="2" s="1"/>
  <c r="N380" i="2" l="1"/>
  <c r="O380" i="2"/>
  <c r="P380" i="2" s="1"/>
  <c r="G380" i="2" s="1"/>
  <c r="F380" i="2" s="1"/>
  <c r="E380" i="2" s="1"/>
  <c r="E380" i="3" s="1"/>
  <c r="D380" i="2" l="1"/>
  <c r="D380" i="3" s="1"/>
  <c r="W380" i="1" l="1"/>
  <c r="H380" i="3"/>
  <c r="I380" i="3" s="1"/>
  <c r="K380" i="3" s="1"/>
  <c r="G380" i="3"/>
  <c r="M380" i="3" l="1"/>
  <c r="Q380" i="3" s="1"/>
  <c r="L380" i="3"/>
  <c r="E380" i="5" l="1"/>
  <c r="R380" i="3"/>
  <c r="P380" i="3"/>
  <c r="D380" i="5" s="1"/>
  <c r="O380" i="3"/>
  <c r="F380" i="5" l="1"/>
  <c r="H380" i="5"/>
  <c r="G380" i="5"/>
  <c r="C380" i="5"/>
  <c r="J380" i="5" l="1"/>
  <c r="M380" i="5"/>
  <c r="P380" i="5" s="1"/>
  <c r="N380" i="5"/>
  <c r="S380" i="5" s="1"/>
  <c r="K380" i="5"/>
  <c r="T380" i="5" l="1"/>
  <c r="U380" i="5" s="1"/>
  <c r="Q380" i="5"/>
  <c r="R380" i="5" s="1"/>
  <c r="W380" i="5" l="1"/>
  <c r="D380" i="4" s="1"/>
  <c r="F380" i="4" s="1"/>
  <c r="X380" i="5"/>
  <c r="Y380" i="5" s="1"/>
  <c r="J380" i="4" s="1"/>
  <c r="G380" i="4" l="1"/>
  <c r="E380" i="4"/>
  <c r="M380" i="4"/>
  <c r="L380" i="4"/>
  <c r="K380" i="4"/>
  <c r="H380" i="4" l="1"/>
  <c r="N380" i="4"/>
  <c r="Q380" i="4" l="1"/>
  <c r="T380" i="4" s="1"/>
  <c r="W380" i="4" s="1"/>
  <c r="K381" i="2" s="1"/>
  <c r="L381" i="2" s="1"/>
  <c r="P380" i="4"/>
  <c r="S380" i="4" s="1"/>
  <c r="V380" i="4" s="1"/>
  <c r="I381" i="2" s="1"/>
  <c r="J381" i="2" s="1"/>
  <c r="N381" i="2" l="1"/>
  <c r="O381" i="2"/>
  <c r="P381" i="2" s="1"/>
  <c r="G381" i="2" s="1"/>
  <c r="F381" i="2" s="1"/>
  <c r="D381" i="2" s="1"/>
  <c r="W381" i="1" s="1"/>
  <c r="D381" i="3" l="1"/>
  <c r="E381" i="2"/>
  <c r="E381" i="3" s="1"/>
  <c r="G381" i="3" l="1"/>
  <c r="H381" i="3"/>
  <c r="I381" i="3" s="1"/>
  <c r="K381" i="3" s="1"/>
  <c r="M381" i="3" s="1"/>
  <c r="Q381" i="3" s="1"/>
  <c r="E381" i="5" s="1"/>
  <c r="F381" i="5" s="1"/>
  <c r="L381" i="3" l="1"/>
  <c r="O381" i="3" s="1"/>
  <c r="H381" i="5"/>
  <c r="N381" i="5" s="1"/>
  <c r="S381" i="5" s="1"/>
  <c r="R381" i="3"/>
  <c r="K381" i="5" l="1"/>
  <c r="P381" i="3"/>
  <c r="D381" i="5" s="1"/>
  <c r="C381" i="5" s="1"/>
  <c r="T381" i="5"/>
  <c r="G381" i="5" l="1"/>
  <c r="M381" i="5" s="1"/>
  <c r="P381" i="5" s="1"/>
  <c r="Q381" i="5" s="1"/>
  <c r="R381" i="5" s="1"/>
  <c r="U381" i="5"/>
  <c r="X381" i="5" s="1"/>
  <c r="Y381" i="5" s="1"/>
  <c r="J381" i="4" s="1"/>
  <c r="J381" i="5" l="1"/>
  <c r="W381" i="5"/>
  <c r="D381" i="4" s="1"/>
  <c r="E381" i="4" s="1"/>
  <c r="G381" i="4" l="1"/>
  <c r="F381" i="4"/>
  <c r="K381" i="4"/>
  <c r="L381" i="4"/>
  <c r="M381" i="4"/>
  <c r="H381" i="4" l="1"/>
  <c r="N381" i="4"/>
  <c r="Q381" i="4" l="1"/>
  <c r="T381" i="4" s="1"/>
  <c r="W381" i="4" s="1"/>
  <c r="K382" i="2" s="1"/>
  <c r="L382" i="2" s="1"/>
  <c r="P381" i="4"/>
  <c r="S381" i="4" s="1"/>
  <c r="V381" i="4" s="1"/>
  <c r="I382" i="2" s="1"/>
  <c r="J382" i="2" s="1"/>
  <c r="O382" i="2" l="1"/>
  <c r="P382" i="2" s="1"/>
  <c r="G382" i="2" s="1"/>
  <c r="F382" i="2" s="1"/>
  <c r="N382" i="2"/>
  <c r="E382" i="2" l="1"/>
  <c r="E382" i="3" s="1"/>
  <c r="D382" i="2"/>
  <c r="D382" i="3" l="1"/>
  <c r="W382" i="1"/>
  <c r="H382" i="3" l="1"/>
  <c r="I382" i="3" s="1"/>
  <c r="K382" i="3" s="1"/>
  <c r="G382" i="3"/>
  <c r="L382" i="3" l="1"/>
  <c r="M382" i="3"/>
  <c r="Q382" i="3" s="1"/>
  <c r="E382" i="5" l="1"/>
  <c r="R382" i="3"/>
  <c r="P382" i="3"/>
  <c r="D382" i="5" s="1"/>
  <c r="O382" i="3"/>
  <c r="C382" i="5" l="1"/>
  <c r="G382" i="5"/>
  <c r="H382" i="5"/>
  <c r="F382" i="5"/>
  <c r="N382" i="5" l="1"/>
  <c r="S382" i="5" s="1"/>
  <c r="K382" i="5"/>
  <c r="M382" i="5"/>
  <c r="P382" i="5" s="1"/>
  <c r="Q382" i="5" s="1"/>
  <c r="R382" i="5" s="1"/>
  <c r="J382" i="5"/>
  <c r="W382" i="5" l="1"/>
  <c r="D382" i="4" s="1"/>
  <c r="T382" i="5"/>
  <c r="U382" i="5" s="1"/>
  <c r="X382" i="5" s="1"/>
  <c r="Y382" i="5" s="1"/>
  <c r="J382" i="4" s="1"/>
  <c r="E382" i="4" l="1"/>
  <c r="F382" i="4"/>
  <c r="G382" i="4"/>
  <c r="L382" i="4" l="1"/>
  <c r="K382" i="4"/>
  <c r="M382" i="4"/>
  <c r="H382" i="4"/>
  <c r="N382" i="4" l="1"/>
  <c r="Q382" i="4" s="1"/>
  <c r="T382" i="4" s="1"/>
  <c r="W382" i="4" s="1"/>
  <c r="K383" i="2" s="1"/>
  <c r="L383" i="2" s="1"/>
  <c r="P382" i="4" l="1"/>
  <c r="S382" i="4" s="1"/>
  <c r="V382" i="4" s="1"/>
  <c r="I383" i="2" s="1"/>
  <c r="J383" i="2" s="1"/>
  <c r="O383" i="2" s="1"/>
  <c r="P383" i="2" s="1"/>
  <c r="G383" i="2" s="1"/>
  <c r="F383" i="2" s="1"/>
  <c r="N383" i="2" l="1"/>
  <c r="D383" i="2" s="1"/>
  <c r="E383" i="2" l="1"/>
  <c r="E383" i="3" s="1"/>
  <c r="W383" i="1"/>
  <c r="D383" i="3"/>
  <c r="H383" i="3" l="1"/>
  <c r="I383" i="3" s="1"/>
  <c r="K383" i="3" s="1"/>
  <c r="M383" i="3" s="1"/>
  <c r="Q383" i="3" s="1"/>
  <c r="R383" i="3" s="1"/>
  <c r="G383" i="3"/>
  <c r="E383" i="5" l="1"/>
  <c r="F383" i="5" s="1"/>
  <c r="L383" i="3"/>
  <c r="P383" i="3" s="1"/>
  <c r="D383" i="5" s="1"/>
  <c r="G383" i="5" s="1"/>
  <c r="H383" i="5" l="1"/>
  <c r="N383" i="5" s="1"/>
  <c r="S383" i="5" s="1"/>
  <c r="O383" i="3"/>
  <c r="C383" i="5"/>
  <c r="M383" i="5"/>
  <c r="J383" i="5"/>
  <c r="K383" i="5" l="1"/>
  <c r="P383" i="5"/>
  <c r="Q383" i="5" s="1"/>
  <c r="R383" i="5" s="1"/>
  <c r="T383" i="5"/>
  <c r="U383" i="5" s="1"/>
  <c r="W383" i="5" l="1"/>
  <c r="D383" i="4" s="1"/>
  <c r="X383" i="5"/>
  <c r="Y383" i="5" s="1"/>
  <c r="J383" i="4" s="1"/>
  <c r="E383" i="4" l="1"/>
  <c r="F383" i="4"/>
  <c r="G383" i="4"/>
  <c r="M383" i="4"/>
  <c r="L383" i="4"/>
  <c r="K383" i="4"/>
  <c r="H383" i="4" l="1"/>
  <c r="N383" i="4"/>
  <c r="P383" i="4" l="1"/>
  <c r="S383" i="4" s="1"/>
  <c r="V383" i="4" s="1"/>
  <c r="I384" i="2" s="1"/>
  <c r="J384" i="2" s="1"/>
  <c r="Q383" i="4"/>
  <c r="T383" i="4" s="1"/>
  <c r="W383" i="4" s="1"/>
  <c r="K384" i="2" s="1"/>
  <c r="L384" i="2" s="1"/>
  <c r="O384" i="2" l="1"/>
  <c r="P384" i="2" s="1"/>
  <c r="G384" i="2" s="1"/>
  <c r="F384" i="2" s="1"/>
  <c r="N384" i="2"/>
  <c r="E384" i="2" l="1"/>
  <c r="E384" i="3" s="1"/>
  <c r="D384" i="2"/>
  <c r="W384" i="1" l="1"/>
  <c r="D384" i="3"/>
  <c r="H384" i="3" l="1"/>
  <c r="I384" i="3" s="1"/>
  <c r="K384" i="3" s="1"/>
  <c r="G384" i="3"/>
  <c r="L384" i="3" l="1"/>
  <c r="M384" i="3"/>
  <c r="Q384" i="3" s="1"/>
  <c r="R384" i="3" l="1"/>
  <c r="E384" i="5"/>
  <c r="O384" i="3"/>
  <c r="P384" i="3"/>
  <c r="D384" i="5" s="1"/>
  <c r="C384" i="5" l="1"/>
  <c r="G384" i="5"/>
  <c r="F384" i="5"/>
  <c r="H384" i="5"/>
  <c r="N384" i="5" l="1"/>
  <c r="S384" i="5" s="1"/>
  <c r="K384" i="5"/>
  <c r="M384" i="5"/>
  <c r="P384" i="5" s="1"/>
  <c r="J384" i="5"/>
  <c r="Q384" i="5" l="1"/>
  <c r="R384" i="5" s="1"/>
  <c r="T384" i="5"/>
  <c r="W384" i="5" l="1"/>
  <c r="D384" i="4" s="1"/>
  <c r="U384" i="5"/>
  <c r="X384" i="5" s="1"/>
  <c r="Y384" i="5" s="1"/>
  <c r="J384" i="4" s="1"/>
  <c r="G384" i="4" l="1"/>
  <c r="E384" i="4"/>
  <c r="F384" i="4"/>
  <c r="H384" i="4" l="1"/>
  <c r="K384" i="4"/>
  <c r="L384" i="4"/>
  <c r="M384" i="4"/>
  <c r="N384" i="4" l="1"/>
  <c r="Q384" i="4" s="1"/>
  <c r="T384" i="4" s="1"/>
  <c r="W384" i="4" s="1"/>
  <c r="K385" i="2" s="1"/>
  <c r="L385" i="2" s="1"/>
  <c r="P384" i="4" l="1"/>
  <c r="S384" i="4" s="1"/>
  <c r="V384" i="4" s="1"/>
  <c r="I385" i="2" s="1"/>
  <c r="J385" i="2" s="1"/>
  <c r="O385" i="2" s="1"/>
  <c r="P385" i="2" s="1"/>
  <c r="G385" i="2" s="1"/>
  <c r="F385" i="2" s="1"/>
  <c r="N385" i="2" l="1"/>
  <c r="E385" i="2" s="1"/>
  <c r="D385" i="2" l="1"/>
  <c r="D385" i="3" s="1"/>
  <c r="E385" i="3"/>
  <c r="W385" i="1" l="1"/>
  <c r="G385" i="3"/>
  <c r="H385" i="3"/>
  <c r="I385" i="3" s="1"/>
  <c r="K385" i="3" s="1"/>
  <c r="M385" i="3" l="1"/>
  <c r="Q385" i="3" s="1"/>
  <c r="L385" i="3"/>
  <c r="O385" i="3" l="1"/>
  <c r="P385" i="3"/>
  <c r="D385" i="5" s="1"/>
  <c r="R385" i="3"/>
  <c r="E385" i="5"/>
  <c r="F385" i="5" l="1"/>
  <c r="H385" i="5"/>
  <c r="C385" i="5"/>
  <c r="G385" i="5"/>
  <c r="N385" i="5" l="1"/>
  <c r="S385" i="5" s="1"/>
  <c r="K385" i="5"/>
  <c r="M385" i="5"/>
  <c r="P385" i="5" s="1"/>
  <c r="J385" i="5"/>
  <c r="Q385" i="5" l="1"/>
  <c r="R385" i="5" s="1"/>
  <c r="T385" i="5"/>
  <c r="W385" i="5" l="1"/>
  <c r="D385" i="4" s="1"/>
  <c r="U385" i="5"/>
  <c r="X385" i="5" s="1"/>
  <c r="Y385" i="5" s="1"/>
  <c r="J385" i="4" s="1"/>
  <c r="E385" i="4" l="1"/>
  <c r="G385" i="4"/>
  <c r="F385" i="4"/>
  <c r="L385" i="4"/>
  <c r="M385" i="4"/>
  <c r="K385" i="4"/>
  <c r="H385" i="4" l="1"/>
  <c r="N385" i="4"/>
  <c r="P385" i="4" l="1"/>
  <c r="S385" i="4" s="1"/>
  <c r="V385" i="4" s="1"/>
  <c r="I386" i="2" s="1"/>
  <c r="J386" i="2" s="1"/>
  <c r="Q385" i="4"/>
  <c r="T385" i="4" s="1"/>
  <c r="W385" i="4" s="1"/>
  <c r="K386" i="2" s="1"/>
  <c r="L386" i="2" s="1"/>
  <c r="N386" i="2" l="1"/>
  <c r="O386" i="2"/>
  <c r="P386" i="2" s="1"/>
  <c r="G386" i="2" s="1"/>
  <c r="F386" i="2" s="1"/>
  <c r="E386" i="2" l="1"/>
  <c r="E386" i="3" s="1"/>
  <c r="D386" i="2"/>
  <c r="W386" i="1" l="1"/>
  <c r="D386" i="3"/>
  <c r="G386" i="3" l="1"/>
  <c r="H386" i="3"/>
  <c r="I386" i="3" s="1"/>
  <c r="K386" i="3" s="1"/>
  <c r="M386" i="3" l="1"/>
  <c r="Q386" i="3" s="1"/>
  <c r="L386" i="3"/>
  <c r="O386" i="3" l="1"/>
  <c r="P386" i="3"/>
  <c r="D386" i="5" s="1"/>
  <c r="R386" i="3"/>
  <c r="E386" i="5"/>
  <c r="F386" i="5" l="1"/>
  <c r="H386" i="5"/>
  <c r="C386" i="5"/>
  <c r="G386" i="5"/>
  <c r="M386" i="5" l="1"/>
  <c r="P386" i="5" s="1"/>
  <c r="J386" i="5"/>
  <c r="N386" i="5"/>
  <c r="S386" i="5" s="1"/>
  <c r="K386" i="5"/>
  <c r="T386" i="5" l="1"/>
  <c r="U386" i="5" s="1"/>
  <c r="Q386" i="5"/>
  <c r="R386" i="5" s="1"/>
  <c r="W386" i="5" l="1"/>
  <c r="D386" i="4" s="1"/>
  <c r="X386" i="5"/>
  <c r="Y386" i="5" s="1"/>
  <c r="J386" i="4" s="1"/>
  <c r="F386" i="4" l="1"/>
  <c r="E386" i="4"/>
  <c r="G386" i="4"/>
  <c r="L386" i="4"/>
  <c r="M386" i="4"/>
  <c r="K386" i="4"/>
  <c r="H386" i="4" l="1"/>
  <c r="N386" i="4"/>
  <c r="Q386" i="4" l="1"/>
  <c r="T386" i="4" s="1"/>
  <c r="W386" i="4" s="1"/>
  <c r="K387" i="2" s="1"/>
  <c r="L387" i="2" s="1"/>
  <c r="P386" i="4"/>
  <c r="S386" i="4" s="1"/>
  <c r="V386" i="4" s="1"/>
  <c r="I387" i="2" s="1"/>
  <c r="J387" i="2" s="1"/>
  <c r="N387" i="2" l="1"/>
  <c r="O387" i="2"/>
  <c r="P387" i="2" s="1"/>
  <c r="G387" i="2" s="1"/>
  <c r="F387" i="2" s="1"/>
  <c r="E387" i="2" l="1"/>
  <c r="E387" i="3" s="1"/>
  <c r="D387" i="2"/>
  <c r="W387" i="1" l="1"/>
  <c r="D387" i="3"/>
  <c r="G387" i="3" l="1"/>
  <c r="H387" i="3"/>
  <c r="I387" i="3" s="1"/>
  <c r="K387" i="3" s="1"/>
  <c r="M387" i="3" l="1"/>
  <c r="Q387" i="3" s="1"/>
  <c r="L387" i="3"/>
  <c r="O387" i="3" l="1"/>
  <c r="P387" i="3"/>
  <c r="D387" i="5" s="1"/>
  <c r="R387" i="3"/>
  <c r="E387" i="5"/>
  <c r="F387" i="5" l="1"/>
  <c r="H387" i="5"/>
  <c r="C387" i="5"/>
  <c r="G387" i="5"/>
  <c r="N387" i="5" l="1"/>
  <c r="S387" i="5" s="1"/>
  <c r="K387" i="5"/>
  <c r="M387" i="5"/>
  <c r="P387" i="5" s="1"/>
  <c r="J387" i="5"/>
  <c r="Q387" i="5" l="1"/>
  <c r="R387" i="5" s="1"/>
  <c r="T387" i="5"/>
  <c r="U387" i="5" s="1"/>
  <c r="W387" i="5" l="1"/>
  <c r="D387" i="4" s="1"/>
  <c r="X387" i="5"/>
  <c r="Y387" i="5" s="1"/>
  <c r="J387" i="4" s="1"/>
  <c r="G387" i="4" l="1"/>
  <c r="E387" i="4"/>
  <c r="F387" i="4"/>
  <c r="K387" i="4"/>
  <c r="M387" i="4"/>
  <c r="L387" i="4"/>
  <c r="H387" i="4" l="1"/>
  <c r="N387" i="4"/>
  <c r="P387" i="4" l="1"/>
  <c r="S387" i="4" s="1"/>
  <c r="V387" i="4" s="1"/>
  <c r="I388" i="2" s="1"/>
  <c r="J388" i="2" s="1"/>
  <c r="Q387" i="4"/>
  <c r="T387" i="4" s="1"/>
  <c r="W387" i="4" s="1"/>
  <c r="K388" i="2" s="1"/>
  <c r="L388" i="2" s="1"/>
  <c r="N388" i="2" l="1"/>
  <c r="O388" i="2"/>
  <c r="P388" i="2" s="1"/>
  <c r="G388" i="2" s="1"/>
  <c r="F388" i="2" s="1"/>
  <c r="D388" i="2" s="1"/>
  <c r="W388" i="1" l="1"/>
  <c r="D388" i="3"/>
  <c r="E388" i="2"/>
  <c r="E388" i="3" l="1"/>
  <c r="G388" i="3" s="1"/>
  <c r="H388" i="3" l="1"/>
  <c r="I388" i="3" s="1"/>
  <c r="K388" i="3" s="1"/>
  <c r="L388" i="3" s="1"/>
  <c r="M388" i="3" l="1"/>
  <c r="Q388" i="3" s="1"/>
  <c r="E388" i="5" s="1"/>
  <c r="O388" i="3"/>
  <c r="P388" i="3"/>
  <c r="D388" i="5" s="1"/>
  <c r="R388" i="3" l="1"/>
  <c r="C388" i="5"/>
  <c r="G388" i="5"/>
  <c r="F388" i="5"/>
  <c r="H388" i="5"/>
  <c r="N388" i="5" l="1"/>
  <c r="S388" i="5" s="1"/>
  <c r="K388" i="5"/>
  <c r="M388" i="5"/>
  <c r="P388" i="5" s="1"/>
  <c r="J388" i="5"/>
  <c r="Q388" i="5" l="1"/>
  <c r="R388" i="5" s="1"/>
  <c r="T388" i="5"/>
  <c r="W388" i="5" l="1"/>
  <c r="D388" i="4" s="1"/>
  <c r="U388" i="5"/>
  <c r="X388" i="5" s="1"/>
  <c r="Y388" i="5" s="1"/>
  <c r="J388" i="4" s="1"/>
  <c r="E388" i="4" l="1"/>
  <c r="F388" i="4"/>
  <c r="G388" i="4"/>
  <c r="H388" i="4" l="1"/>
  <c r="L388" i="4"/>
  <c r="K388" i="4"/>
  <c r="M388" i="4"/>
  <c r="N388" i="4" l="1"/>
  <c r="P388" i="4" s="1"/>
  <c r="S388" i="4" s="1"/>
  <c r="V388" i="4" s="1"/>
  <c r="I389" i="2" s="1"/>
  <c r="J389" i="2" s="1"/>
  <c r="Q388" i="4" l="1"/>
  <c r="T388" i="4" s="1"/>
  <c r="W388" i="4" s="1"/>
  <c r="K389" i="2" s="1"/>
  <c r="L389" i="2" s="1"/>
  <c r="N389" i="2" s="1"/>
  <c r="O389" i="2" l="1"/>
  <c r="P389" i="2" s="1"/>
  <c r="G389" i="2" s="1"/>
  <c r="F389" i="2" s="1"/>
  <c r="D389" i="2" s="1"/>
  <c r="W389" i="1" s="1"/>
  <c r="E389" i="2" l="1"/>
  <c r="E389" i="3" s="1"/>
  <c r="D389" i="3"/>
  <c r="G389" i="3" l="1"/>
  <c r="H389" i="3"/>
  <c r="I389" i="3" s="1"/>
  <c r="K389" i="3" s="1"/>
  <c r="M389" i="3" s="1"/>
  <c r="Q389" i="3" s="1"/>
  <c r="L389" i="3" l="1"/>
  <c r="O389" i="3" s="1"/>
  <c r="R389" i="3"/>
  <c r="E389" i="5"/>
  <c r="P389" i="3" l="1"/>
  <c r="D389" i="5" s="1"/>
  <c r="C389" i="5" s="1"/>
  <c r="F389" i="5"/>
  <c r="H389" i="5"/>
  <c r="G389" i="5" l="1"/>
  <c r="J389" i="5" s="1"/>
  <c r="N389" i="5"/>
  <c r="S389" i="5" s="1"/>
  <c r="K389" i="5"/>
  <c r="M389" i="5" l="1"/>
  <c r="P389" i="5" s="1"/>
  <c r="T389" i="5"/>
  <c r="Q389" i="5" l="1"/>
  <c r="R389" i="5" s="1"/>
  <c r="U389" i="5"/>
  <c r="X389" i="5" s="1"/>
  <c r="Y389" i="5" s="1"/>
  <c r="J389" i="4" s="1"/>
  <c r="W389" i="5" l="1"/>
  <c r="D389" i="4" s="1"/>
  <c r="E389" i="4" l="1"/>
  <c r="F389" i="4"/>
  <c r="G389" i="4"/>
  <c r="L389" i="4"/>
  <c r="M389" i="4"/>
  <c r="K389" i="4"/>
  <c r="H389" i="4" l="1"/>
  <c r="N389" i="4"/>
  <c r="P389" i="4" l="1"/>
  <c r="S389" i="4" s="1"/>
  <c r="V389" i="4" s="1"/>
  <c r="I390" i="2" s="1"/>
  <c r="J390" i="2" s="1"/>
  <c r="Q389" i="4"/>
  <c r="T389" i="4" s="1"/>
  <c r="W389" i="4" s="1"/>
  <c r="K390" i="2" s="1"/>
  <c r="L390" i="2" s="1"/>
  <c r="O390" i="2" l="1"/>
  <c r="P390" i="2" s="1"/>
  <c r="G390" i="2" s="1"/>
  <c r="F390" i="2" s="1"/>
  <c r="N390" i="2"/>
  <c r="D390" i="2" l="1"/>
  <c r="E390" i="2"/>
  <c r="E390" i="3" l="1"/>
  <c r="W390" i="1"/>
  <c r="D390" i="3"/>
  <c r="H390" i="3" l="1"/>
  <c r="I390" i="3" s="1"/>
  <c r="K390" i="3" s="1"/>
  <c r="G390" i="3"/>
  <c r="M390" i="3" l="1"/>
  <c r="Q390" i="3" s="1"/>
  <c r="L390" i="3"/>
  <c r="O390" i="3" l="1"/>
  <c r="P390" i="3"/>
  <c r="D390" i="5" s="1"/>
  <c r="R390" i="3"/>
  <c r="E390" i="5"/>
  <c r="C390" i="5" l="1"/>
  <c r="G390" i="5"/>
  <c r="F390" i="5"/>
  <c r="H390" i="5"/>
  <c r="M390" i="5" l="1"/>
  <c r="P390" i="5" s="1"/>
  <c r="J390" i="5"/>
  <c r="N390" i="5"/>
  <c r="S390" i="5" s="1"/>
  <c r="K390" i="5"/>
  <c r="T390" i="5" l="1"/>
  <c r="U390" i="5" s="1"/>
  <c r="Q390" i="5"/>
  <c r="R390" i="5" s="1"/>
  <c r="W390" i="5" l="1"/>
  <c r="D390" i="4" s="1"/>
  <c r="X390" i="5"/>
  <c r="Y390" i="5" s="1"/>
  <c r="J390" i="4" s="1"/>
  <c r="G390" i="4" l="1"/>
  <c r="E390" i="4"/>
  <c r="F390" i="4"/>
  <c r="L390" i="4" l="1"/>
  <c r="K390" i="4"/>
  <c r="M390" i="4"/>
  <c r="H390" i="4"/>
  <c r="N390" i="4" l="1"/>
  <c r="Q390" i="4" s="1"/>
  <c r="T390" i="4" s="1"/>
  <c r="W390" i="4" s="1"/>
  <c r="K391" i="2" s="1"/>
  <c r="L391" i="2" s="1"/>
  <c r="P390" i="4" l="1"/>
  <c r="S390" i="4" s="1"/>
  <c r="V390" i="4" s="1"/>
  <c r="I391" i="2" s="1"/>
  <c r="J391" i="2" s="1"/>
  <c r="N391" i="2" s="1"/>
  <c r="O391" i="2" l="1"/>
  <c r="P391" i="2" s="1"/>
  <c r="G391" i="2" s="1"/>
  <c r="F391" i="2" s="1"/>
  <c r="D391" i="2" s="1"/>
  <c r="W391" i="1" s="1"/>
  <c r="E391" i="2" l="1"/>
  <c r="E391" i="3" s="1"/>
  <c r="D391" i="3"/>
  <c r="G391" i="3" l="1"/>
  <c r="H391" i="3"/>
  <c r="I391" i="3" s="1"/>
  <c r="K391" i="3" s="1"/>
  <c r="L391" i="3" l="1"/>
  <c r="O391" i="3" s="1"/>
  <c r="M391" i="3"/>
  <c r="Q391" i="3" s="1"/>
  <c r="E391" i="5" s="1"/>
  <c r="P391" i="3" l="1"/>
  <c r="D391" i="5" s="1"/>
  <c r="C391" i="5" s="1"/>
  <c r="R391" i="3"/>
  <c r="F391" i="5"/>
  <c r="H391" i="5"/>
  <c r="G391" i="5" l="1"/>
  <c r="J391" i="5" s="1"/>
  <c r="N391" i="5"/>
  <c r="S391" i="5" s="1"/>
  <c r="K391" i="5"/>
  <c r="M391" i="5" l="1"/>
  <c r="P391" i="5" s="1"/>
  <c r="Q391" i="5" s="1"/>
  <c r="R391" i="5" s="1"/>
  <c r="T391" i="5"/>
  <c r="U391" i="5" s="1"/>
  <c r="W391" i="5" l="1"/>
  <c r="D391" i="4" s="1"/>
  <c r="X391" i="5"/>
  <c r="Y391" i="5" s="1"/>
  <c r="J391" i="4" s="1"/>
  <c r="G391" i="4" l="1"/>
  <c r="E391" i="4"/>
  <c r="F391" i="4"/>
  <c r="L391" i="4"/>
  <c r="K391" i="4"/>
  <c r="M391" i="4"/>
  <c r="H391" i="4" l="1"/>
  <c r="N391" i="4"/>
  <c r="Q391" i="4" l="1"/>
  <c r="T391" i="4" s="1"/>
  <c r="W391" i="4" s="1"/>
  <c r="K392" i="2" s="1"/>
  <c r="L392" i="2" s="1"/>
  <c r="P391" i="4"/>
  <c r="S391" i="4" s="1"/>
  <c r="V391" i="4" s="1"/>
  <c r="I392" i="2" s="1"/>
  <c r="J392" i="2" s="1"/>
  <c r="N392" i="2" l="1"/>
  <c r="O392" i="2"/>
  <c r="P392" i="2" s="1"/>
  <c r="G392" i="2" s="1"/>
  <c r="F392" i="2" s="1"/>
  <c r="D392" i="2" s="1"/>
  <c r="D392" i="3" s="1"/>
  <c r="E392" i="2" l="1"/>
  <c r="E392" i="3" s="1"/>
  <c r="H392" i="3" s="1"/>
  <c r="I392" i="3" s="1"/>
  <c r="K392" i="3" s="1"/>
  <c r="W392" i="1"/>
  <c r="G392" i="3" l="1"/>
  <c r="L392" i="3" s="1"/>
  <c r="M392" i="3"/>
  <c r="Q392" i="3" s="1"/>
  <c r="O392" i="3" l="1"/>
  <c r="P392" i="3"/>
  <c r="D392" i="5" s="1"/>
  <c r="R392" i="3"/>
  <c r="E392" i="5"/>
  <c r="F392" i="5" l="1"/>
  <c r="H392" i="5"/>
  <c r="C392" i="5"/>
  <c r="G392" i="5"/>
  <c r="N392" i="5" l="1"/>
  <c r="S392" i="5" s="1"/>
  <c r="K392" i="5"/>
  <c r="M392" i="5"/>
  <c r="P392" i="5" s="1"/>
  <c r="J392" i="5"/>
  <c r="Q392" i="5" l="1"/>
  <c r="R392" i="5" s="1"/>
  <c r="T392" i="5"/>
  <c r="W392" i="5" l="1"/>
  <c r="D392" i="4" s="1"/>
  <c r="U392" i="5"/>
  <c r="X392" i="5" s="1"/>
  <c r="Y392" i="5" s="1"/>
  <c r="J392" i="4" s="1"/>
  <c r="G392" i="4" l="1"/>
  <c r="F392" i="4"/>
  <c r="E392" i="4"/>
  <c r="H392" i="4" l="1"/>
  <c r="M392" i="4"/>
  <c r="K392" i="4"/>
  <c r="L392" i="4"/>
  <c r="N392" i="4" l="1"/>
  <c r="P392" i="4" l="1"/>
  <c r="S392" i="4" s="1"/>
  <c r="V392" i="4" s="1"/>
  <c r="I393" i="2" s="1"/>
  <c r="J393" i="2" s="1"/>
  <c r="Q392" i="4"/>
  <c r="T392" i="4" s="1"/>
  <c r="W392" i="4" s="1"/>
  <c r="K393" i="2" s="1"/>
  <c r="L393" i="2" s="1"/>
  <c r="N393" i="2" l="1"/>
  <c r="O393" i="2"/>
  <c r="P393" i="2" s="1"/>
  <c r="G393" i="2" s="1"/>
  <c r="F393" i="2" s="1"/>
  <c r="D393" i="2" l="1"/>
  <c r="W393" i="1" s="1"/>
  <c r="E393" i="2"/>
  <c r="D393" i="3" l="1"/>
  <c r="E393" i="3"/>
  <c r="H393" i="3" l="1"/>
  <c r="I393" i="3" s="1"/>
  <c r="K393" i="3" s="1"/>
  <c r="M393" i="3" s="1"/>
  <c r="Q393" i="3" s="1"/>
  <c r="G393" i="3"/>
  <c r="L393" i="3" l="1"/>
  <c r="P393" i="3" s="1"/>
  <c r="D393" i="5" s="1"/>
  <c r="R393" i="3"/>
  <c r="E393" i="5"/>
  <c r="O393" i="3" l="1"/>
  <c r="F393" i="5"/>
  <c r="H393" i="5"/>
  <c r="C393" i="5"/>
  <c r="G393" i="5"/>
  <c r="J393" i="5" l="1"/>
  <c r="M393" i="5"/>
  <c r="P393" i="5" s="1"/>
  <c r="N393" i="5"/>
  <c r="S393" i="5" s="1"/>
  <c r="K393" i="5"/>
  <c r="T393" i="5" l="1"/>
  <c r="U393" i="5" s="1"/>
  <c r="Q393" i="5"/>
  <c r="R393" i="5" s="1"/>
  <c r="W393" i="5" l="1"/>
  <c r="D393" i="4" s="1"/>
  <c r="X393" i="5"/>
  <c r="Y393" i="5" s="1"/>
  <c r="J393" i="4" s="1"/>
  <c r="M393" i="4" l="1"/>
  <c r="K393" i="4"/>
  <c r="L393" i="4"/>
  <c r="E393" i="4"/>
  <c r="F393" i="4"/>
  <c r="G393" i="4"/>
  <c r="H393" i="4" l="1"/>
  <c r="N393" i="4"/>
  <c r="Q393" i="4" l="1"/>
  <c r="T393" i="4" s="1"/>
  <c r="W393" i="4" s="1"/>
  <c r="K394" i="2" s="1"/>
  <c r="L394" i="2" s="1"/>
  <c r="P393" i="4"/>
  <c r="S393" i="4" s="1"/>
  <c r="V393" i="4" s="1"/>
  <c r="I394" i="2" s="1"/>
  <c r="J394" i="2" s="1"/>
  <c r="O394" i="2" l="1"/>
  <c r="P394" i="2" s="1"/>
  <c r="G394" i="2" s="1"/>
  <c r="F394" i="2" s="1"/>
  <c r="N394" i="2"/>
  <c r="D394" i="2" l="1"/>
  <c r="E394" i="2"/>
  <c r="E394" i="3" l="1"/>
  <c r="W394" i="1"/>
  <c r="D394" i="3"/>
  <c r="G394" i="3" l="1"/>
  <c r="H394" i="3"/>
  <c r="I394" i="3" s="1"/>
  <c r="K394" i="3" s="1"/>
  <c r="L394" i="3" l="1"/>
  <c r="M394" i="3"/>
  <c r="Q394" i="3" s="1"/>
  <c r="E394" i="5" l="1"/>
  <c r="R394" i="3"/>
  <c r="O394" i="3"/>
  <c r="P394" i="3"/>
  <c r="D394" i="5" s="1"/>
  <c r="C394" i="5" l="1"/>
  <c r="G394" i="5"/>
  <c r="F394" i="5"/>
  <c r="H394" i="5"/>
  <c r="M394" i="5" l="1"/>
  <c r="P394" i="5" s="1"/>
  <c r="J394" i="5"/>
  <c r="N394" i="5"/>
  <c r="S394" i="5" s="1"/>
  <c r="K394" i="5"/>
  <c r="T394" i="5" l="1"/>
  <c r="U394" i="5" s="1"/>
  <c r="Q394" i="5"/>
  <c r="R394" i="5" s="1"/>
  <c r="W394" i="5" l="1"/>
  <c r="D394" i="4" s="1"/>
  <c r="X394" i="5"/>
  <c r="Y394" i="5" l="1"/>
  <c r="J394" i="4" s="1"/>
  <c r="E394" i="4"/>
  <c r="F394" i="4"/>
  <c r="G394" i="4"/>
  <c r="L394" i="4" l="1"/>
  <c r="M394" i="4"/>
  <c r="K394" i="4"/>
  <c r="H394" i="4"/>
  <c r="N394" i="4" l="1"/>
  <c r="Q394" i="4" s="1"/>
  <c r="T394" i="4" s="1"/>
  <c r="W394" i="4" s="1"/>
  <c r="K395" i="2" s="1"/>
  <c r="L395" i="2" s="1"/>
  <c r="P394" i="4" l="1"/>
  <c r="S394" i="4" s="1"/>
  <c r="V394" i="4" s="1"/>
  <c r="I395" i="2" s="1"/>
  <c r="J395" i="2" s="1"/>
  <c r="O395" i="2" s="1"/>
  <c r="P395" i="2" s="1"/>
  <c r="G395" i="2" s="1"/>
  <c r="F395" i="2" s="1"/>
  <c r="N395" i="2" l="1"/>
  <c r="D395" i="2" s="1"/>
  <c r="E395" i="2" l="1"/>
  <c r="E395" i="3" s="1"/>
  <c r="W395" i="1"/>
  <c r="D395" i="3"/>
  <c r="H395" i="3" l="1"/>
  <c r="I395" i="3" s="1"/>
  <c r="K395" i="3" s="1"/>
  <c r="G395" i="3"/>
  <c r="M395" i="3" l="1"/>
  <c r="Q395" i="3" s="1"/>
  <c r="L395" i="3"/>
  <c r="O395" i="3" l="1"/>
  <c r="P395" i="3"/>
  <c r="D395" i="5" s="1"/>
  <c r="E395" i="5"/>
  <c r="R395" i="3"/>
  <c r="F395" i="5" l="1"/>
  <c r="H395" i="5"/>
  <c r="C395" i="5"/>
  <c r="G395" i="5"/>
  <c r="N395" i="5" l="1"/>
  <c r="S395" i="5" s="1"/>
  <c r="K395" i="5"/>
  <c r="M395" i="5"/>
  <c r="P395" i="5" s="1"/>
  <c r="J395" i="5"/>
  <c r="Q395" i="5" l="1"/>
  <c r="R395" i="5" s="1"/>
  <c r="T395" i="5"/>
  <c r="W395" i="5" l="1"/>
  <c r="D395" i="4" s="1"/>
  <c r="U395" i="5"/>
  <c r="X395" i="5" s="1"/>
  <c r="Y395" i="5" s="1"/>
  <c r="J395" i="4" s="1"/>
  <c r="G395" i="4" l="1"/>
  <c r="F395" i="4"/>
  <c r="E395" i="4"/>
  <c r="H395" i="4" l="1"/>
  <c r="K395" i="4"/>
  <c r="M395" i="4"/>
  <c r="L395" i="4"/>
  <c r="N395" i="4" l="1"/>
  <c r="P395" i="4" l="1"/>
  <c r="S395" i="4" s="1"/>
  <c r="V395" i="4" s="1"/>
  <c r="I396" i="2" s="1"/>
  <c r="J396" i="2" s="1"/>
  <c r="Q395" i="4"/>
  <c r="T395" i="4" s="1"/>
  <c r="W395" i="4" s="1"/>
  <c r="K396" i="2" s="1"/>
  <c r="L396" i="2" s="1"/>
  <c r="N396" i="2" l="1"/>
  <c r="O396" i="2"/>
  <c r="P396" i="2" s="1"/>
  <c r="G396" i="2" s="1"/>
  <c r="F396" i="2" s="1"/>
  <c r="D396" i="2" l="1"/>
  <c r="D396" i="3" s="1"/>
  <c r="E396" i="2"/>
  <c r="E396" i="3" s="1"/>
  <c r="W396" i="1" l="1"/>
  <c r="G396" i="3"/>
  <c r="H396" i="3"/>
  <c r="I396" i="3" s="1"/>
  <c r="K396" i="3" s="1"/>
  <c r="L396" i="3" l="1"/>
  <c r="M396" i="3"/>
  <c r="Q396" i="3" s="1"/>
  <c r="E396" i="5" l="1"/>
  <c r="R396" i="3"/>
  <c r="O396" i="3"/>
  <c r="P396" i="3"/>
  <c r="D396" i="5" s="1"/>
  <c r="C396" i="5" l="1"/>
  <c r="G396" i="5"/>
  <c r="F396" i="5"/>
  <c r="H396" i="5"/>
  <c r="M396" i="5" l="1"/>
  <c r="P396" i="5" s="1"/>
  <c r="J396" i="5"/>
  <c r="N396" i="5"/>
  <c r="S396" i="5" s="1"/>
  <c r="K396" i="5"/>
  <c r="T396" i="5" l="1"/>
  <c r="U396" i="5" s="1"/>
  <c r="Q396" i="5"/>
  <c r="R396" i="5" s="1"/>
  <c r="W396" i="5" l="1"/>
  <c r="D396" i="4" s="1"/>
  <c r="X396" i="5"/>
  <c r="Y396" i="5" l="1"/>
  <c r="J396" i="4" s="1"/>
  <c r="F396" i="4"/>
  <c r="E396" i="4"/>
  <c r="G396" i="4"/>
  <c r="K396" i="4" l="1"/>
  <c r="H396" i="4"/>
  <c r="M396" i="4" l="1"/>
  <c r="L396" i="4"/>
  <c r="N396" i="4" l="1"/>
  <c r="P396" i="4" s="1"/>
  <c r="S396" i="4" s="1"/>
  <c r="V396" i="4" s="1"/>
  <c r="I397" i="2" s="1"/>
  <c r="J397" i="2" s="1"/>
  <c r="Q396" i="4" l="1"/>
  <c r="T396" i="4" s="1"/>
  <c r="W396" i="4" s="1"/>
  <c r="K397" i="2" s="1"/>
  <c r="L397" i="2" s="1"/>
  <c r="O397" i="2" s="1"/>
  <c r="P397" i="2" s="1"/>
  <c r="G397" i="2" s="1"/>
  <c r="F397" i="2" s="1"/>
  <c r="N397" i="2" l="1"/>
  <c r="E397" i="2" s="1"/>
  <c r="E397" i="3" s="1"/>
  <c r="D397" i="2" l="1"/>
  <c r="W397" i="1" s="1"/>
  <c r="D397" i="3" l="1"/>
  <c r="H397" i="3" s="1"/>
  <c r="I397" i="3" s="1"/>
  <c r="K397" i="3" s="1"/>
  <c r="M397" i="3" s="1"/>
  <c r="Q397" i="3" s="1"/>
  <c r="R397" i="3" s="1"/>
  <c r="G397" i="3" l="1"/>
  <c r="L397" i="3" s="1"/>
  <c r="O397" i="3" s="1"/>
  <c r="E397" i="5"/>
  <c r="H397" i="5" s="1"/>
  <c r="F397" i="5" l="1"/>
  <c r="P397" i="3"/>
  <c r="D397" i="5" s="1"/>
  <c r="G397" i="5" s="1"/>
  <c r="J397" i="5" s="1"/>
  <c r="N397" i="5"/>
  <c r="K397" i="5"/>
  <c r="S397" i="5" l="1"/>
  <c r="T397" i="5" s="1"/>
  <c r="U397" i="5" s="1"/>
  <c r="M397" i="5"/>
  <c r="C397" i="5"/>
  <c r="P397" i="5" l="1"/>
  <c r="Q397" i="5" s="1"/>
  <c r="R397" i="5" s="1"/>
  <c r="X397" i="5"/>
  <c r="Y397" i="5" s="1"/>
  <c r="J397" i="4" s="1"/>
  <c r="W397" i="5" l="1"/>
  <c r="D397" i="4" s="1"/>
  <c r="G397" i="4" s="1"/>
  <c r="K397" i="4"/>
  <c r="M397" i="4"/>
  <c r="L397" i="4"/>
  <c r="E397" i="4" l="1"/>
  <c r="F397" i="4"/>
  <c r="N397" i="4"/>
  <c r="H397" i="4" l="1"/>
  <c r="Q397" i="4" s="1"/>
  <c r="T397" i="4" s="1"/>
  <c r="W397" i="4" s="1"/>
  <c r="K398" i="2" s="1"/>
  <c r="L398" i="2" s="1"/>
  <c r="P397" i="4" l="1"/>
  <c r="S397" i="4" s="1"/>
  <c r="V397" i="4" s="1"/>
  <c r="I398" i="2" s="1"/>
  <c r="J398" i="2" s="1"/>
  <c r="O398" i="2" s="1"/>
  <c r="P398" i="2" s="1"/>
  <c r="G398" i="2" s="1"/>
  <c r="F398" i="2" s="1"/>
  <c r="N398" i="2" l="1"/>
  <c r="E398" i="2" s="1"/>
  <c r="D398" i="2" l="1"/>
  <c r="D398" i="3" s="1"/>
  <c r="W398" i="1"/>
  <c r="E398" i="3"/>
  <c r="H398" i="3" l="1"/>
  <c r="I398" i="3" s="1"/>
  <c r="K398" i="3" s="1"/>
  <c r="M398" i="3" s="1"/>
  <c r="Q398" i="3" s="1"/>
  <c r="E398" i="5" s="1"/>
  <c r="G398" i="3"/>
  <c r="L398" i="3" l="1"/>
  <c r="P398" i="3" s="1"/>
  <c r="D398" i="5" s="1"/>
  <c r="R398" i="3"/>
  <c r="F398" i="5"/>
  <c r="H398" i="5"/>
  <c r="O398" i="3" l="1"/>
  <c r="N398" i="5"/>
  <c r="S398" i="5" s="1"/>
  <c r="K398" i="5"/>
  <c r="C398" i="5"/>
  <c r="G398" i="5"/>
  <c r="M398" i="5" l="1"/>
  <c r="P398" i="5" s="1"/>
  <c r="J398" i="5"/>
  <c r="T398" i="5"/>
  <c r="U398" i="5" s="1"/>
  <c r="X398" i="5" l="1"/>
  <c r="Y398" i="5" s="1"/>
  <c r="J398" i="4" s="1"/>
  <c r="Q398" i="5"/>
  <c r="R398" i="5" s="1"/>
  <c r="W398" i="5" l="1"/>
  <c r="D398" i="4" s="1"/>
  <c r="G398" i="4" s="1"/>
  <c r="K398" i="4" l="1"/>
  <c r="L398" i="4"/>
  <c r="M398" i="4"/>
  <c r="E398" i="4"/>
  <c r="F398" i="4"/>
  <c r="N398" i="4" l="1"/>
  <c r="H398" i="4"/>
  <c r="Q398" i="4" l="1"/>
  <c r="T398" i="4" s="1"/>
  <c r="W398" i="4" s="1"/>
  <c r="K399" i="2" s="1"/>
  <c r="L399" i="2" s="1"/>
  <c r="P398" i="4"/>
  <c r="S398" i="4" s="1"/>
  <c r="V398" i="4" s="1"/>
  <c r="I399" i="2" s="1"/>
  <c r="J399" i="2" s="1"/>
  <c r="N399" i="2" l="1"/>
  <c r="O399" i="2"/>
  <c r="P399" i="2" s="1"/>
  <c r="G399" i="2" s="1"/>
  <c r="F399" i="2" s="1"/>
  <c r="D399" i="2" s="1"/>
  <c r="W399" i="1" s="1"/>
  <c r="E399" i="2" l="1"/>
  <c r="E399" i="3" s="1"/>
  <c r="D399" i="3"/>
  <c r="H399" i="3" l="1"/>
  <c r="I399" i="3" s="1"/>
  <c r="K399" i="3" s="1"/>
  <c r="M399" i="3" s="1"/>
  <c r="Q399" i="3" s="1"/>
  <c r="R399" i="3" s="1"/>
  <c r="G399" i="3"/>
  <c r="L399" i="3" l="1"/>
  <c r="P399" i="3" s="1"/>
  <c r="D399" i="5" s="1"/>
  <c r="C399" i="5" s="1"/>
  <c r="E399" i="5"/>
  <c r="F399" i="5" l="1"/>
  <c r="O399" i="3"/>
  <c r="G399" i="5"/>
  <c r="M399" i="5" s="1"/>
  <c r="P399" i="5" s="1"/>
  <c r="H399" i="5"/>
  <c r="N399" i="5" s="1"/>
  <c r="S399" i="5" l="1"/>
  <c r="T399" i="5" s="1"/>
  <c r="U399" i="5" s="1"/>
  <c r="J399" i="5"/>
  <c r="K399" i="5"/>
  <c r="Q399" i="5"/>
  <c r="R399" i="5" s="1"/>
  <c r="W399" i="5" l="1"/>
  <c r="D399" i="4" s="1"/>
  <c r="X399" i="5"/>
  <c r="Y399" i="5" s="1"/>
  <c r="J399" i="4" s="1"/>
  <c r="F399" i="4" l="1"/>
  <c r="E399" i="4"/>
  <c r="G399" i="4"/>
  <c r="L399" i="4"/>
  <c r="K399" i="4"/>
  <c r="M399" i="4"/>
  <c r="H399" i="4" l="1"/>
  <c r="N399" i="4"/>
  <c r="Q399" i="4" l="1"/>
  <c r="T399" i="4" s="1"/>
  <c r="W399" i="4" s="1"/>
  <c r="K400" i="2" s="1"/>
  <c r="L400" i="2" s="1"/>
  <c r="P399" i="4"/>
  <c r="S399" i="4" s="1"/>
  <c r="V399" i="4" s="1"/>
  <c r="I400" i="2" s="1"/>
  <c r="J400" i="2" s="1"/>
  <c r="N400" i="2" l="1"/>
  <c r="O400" i="2"/>
  <c r="P400" i="2" s="1"/>
  <c r="G400" i="2" s="1"/>
  <c r="F400" i="2" s="1"/>
  <c r="D400" i="2" s="1"/>
  <c r="W400" i="1" l="1"/>
  <c r="D400" i="3"/>
  <c r="E400" i="2"/>
  <c r="E400" i="3" l="1"/>
  <c r="G400" i="3" s="1"/>
  <c r="H400" i="3" l="1"/>
  <c r="I400" i="3" s="1"/>
  <c r="K400" i="3" s="1"/>
  <c r="M400" i="3" l="1"/>
  <c r="Q400" i="3" s="1"/>
  <c r="L400" i="3"/>
  <c r="O400" i="3" l="1"/>
  <c r="P400" i="3"/>
  <c r="D400" i="5" s="1"/>
  <c r="R400" i="3"/>
  <c r="E400" i="5"/>
  <c r="F400" i="5" l="1"/>
  <c r="H400" i="5"/>
  <c r="C400" i="5"/>
  <c r="G400" i="5"/>
  <c r="N400" i="5" l="1"/>
  <c r="S400" i="5" s="1"/>
  <c r="K400" i="5"/>
  <c r="M400" i="5"/>
  <c r="P400" i="5" s="1"/>
  <c r="J400" i="5"/>
  <c r="Q400" i="5" l="1"/>
  <c r="R400" i="5" s="1"/>
  <c r="T400" i="5"/>
  <c r="U400" i="5" s="1"/>
  <c r="W400" i="5" l="1"/>
  <c r="D400" i="4" s="1"/>
  <c r="X400" i="5"/>
  <c r="Y400" i="5" l="1"/>
  <c r="J400" i="4" s="1"/>
  <c r="F400" i="4"/>
  <c r="E400" i="4"/>
  <c r="G400" i="4"/>
  <c r="M400" i="4" l="1"/>
  <c r="L400" i="4"/>
  <c r="K400" i="4"/>
  <c r="H400" i="4"/>
  <c r="N400" i="4" l="1"/>
  <c r="P400" i="4" s="1"/>
  <c r="S400" i="4" s="1"/>
  <c r="V400" i="4" s="1"/>
  <c r="I401" i="2" s="1"/>
  <c r="J401" i="2" s="1"/>
  <c r="Q400" i="4" l="1"/>
  <c r="T400" i="4" s="1"/>
  <c r="W400" i="4" s="1"/>
  <c r="K401" i="2" s="1"/>
  <c r="L401" i="2" s="1"/>
  <c r="O401" i="2" s="1"/>
  <c r="P401" i="2" s="1"/>
  <c r="G401" i="2" s="1"/>
  <c r="F401" i="2" s="1"/>
  <c r="N401" i="2" l="1"/>
  <c r="D401" i="2" s="1"/>
  <c r="W401" i="1" l="1"/>
  <c r="D401" i="3"/>
  <c r="E401" i="2"/>
  <c r="E401" i="3" s="1"/>
  <c r="H401" i="3" l="1"/>
  <c r="I401" i="3" s="1"/>
  <c r="K401" i="3" s="1"/>
  <c r="M401" i="3" s="1"/>
  <c r="Q401" i="3" s="1"/>
  <c r="R401" i="3" s="1"/>
  <c r="G401" i="3"/>
  <c r="E401" i="5" l="1"/>
  <c r="F401" i="5" s="1"/>
  <c r="L401" i="3"/>
  <c r="P401" i="3" s="1"/>
  <c r="D401" i="5" s="1"/>
  <c r="C401" i="5" s="1"/>
  <c r="H401" i="5" l="1"/>
  <c r="N401" i="5" s="1"/>
  <c r="S401" i="5" s="1"/>
  <c r="G401" i="5"/>
  <c r="M401" i="5" s="1"/>
  <c r="P401" i="5" s="1"/>
  <c r="O401" i="3"/>
  <c r="J401" i="5"/>
  <c r="K401" i="5" l="1"/>
  <c r="Q401" i="5"/>
  <c r="R401" i="5" s="1"/>
  <c r="T401" i="5"/>
  <c r="U401" i="5" s="1"/>
  <c r="W401" i="5" l="1"/>
  <c r="D401" i="4" s="1"/>
  <c r="X401" i="5"/>
  <c r="Y401" i="5" s="1"/>
  <c r="J401" i="4" s="1"/>
  <c r="E401" i="4" l="1"/>
  <c r="G401" i="4"/>
  <c r="F401" i="4"/>
  <c r="L401" i="4"/>
  <c r="K401" i="4"/>
  <c r="M401" i="4"/>
  <c r="H401" i="4" l="1"/>
  <c r="N401" i="4"/>
  <c r="Q401" i="4" l="1"/>
  <c r="T401" i="4" s="1"/>
  <c r="W401" i="4" s="1"/>
  <c r="K402" i="2" s="1"/>
  <c r="L402" i="2" s="1"/>
  <c r="P401" i="4"/>
  <c r="S401" i="4" s="1"/>
  <c r="V401" i="4" s="1"/>
  <c r="I402" i="2" s="1"/>
  <c r="J402" i="2" s="1"/>
  <c r="O402" i="2" l="1"/>
  <c r="P402" i="2" s="1"/>
  <c r="G402" i="2" s="1"/>
  <c r="F402" i="2" s="1"/>
  <c r="N402" i="2"/>
  <c r="D402" i="2" l="1"/>
  <c r="D402" i="3" s="1"/>
  <c r="E402" i="2"/>
  <c r="E402" i="3" s="1"/>
  <c r="W402" i="1" l="1"/>
  <c r="G402" i="3"/>
  <c r="H402" i="3"/>
  <c r="I402" i="3" s="1"/>
  <c r="K402" i="3" s="1"/>
  <c r="M402" i="3" s="1"/>
  <c r="Q402" i="3" s="1"/>
  <c r="L402" i="3" l="1"/>
  <c r="P402" i="3" s="1"/>
  <c r="D402" i="5" s="1"/>
  <c r="E402" i="5"/>
  <c r="R402" i="3"/>
  <c r="O402" i="3" l="1"/>
  <c r="F402" i="5"/>
  <c r="H402" i="5"/>
  <c r="C402" i="5"/>
  <c r="G402" i="5"/>
  <c r="N402" i="5" l="1"/>
  <c r="S402" i="5" s="1"/>
  <c r="K402" i="5"/>
  <c r="M402" i="5"/>
  <c r="P402" i="5" s="1"/>
  <c r="J402" i="5"/>
  <c r="Q402" i="5" l="1"/>
  <c r="R402" i="5" s="1"/>
  <c r="T402" i="5"/>
  <c r="W402" i="5" l="1"/>
  <c r="D402" i="4" s="1"/>
  <c r="U402" i="5"/>
  <c r="X402" i="5" s="1"/>
  <c r="Y402" i="5" s="1"/>
  <c r="J402" i="4" s="1"/>
  <c r="F402" i="4" l="1"/>
  <c r="E402" i="4"/>
  <c r="G402" i="4"/>
  <c r="K402" i="4"/>
  <c r="M402" i="4"/>
  <c r="L402" i="4"/>
  <c r="H402" i="4" l="1"/>
  <c r="N402" i="4"/>
  <c r="Q402" i="4" l="1"/>
  <c r="T402" i="4" s="1"/>
  <c r="W402" i="4" s="1"/>
  <c r="K403" i="2" s="1"/>
  <c r="L403" i="2" s="1"/>
  <c r="P402" i="4"/>
  <c r="S402" i="4" s="1"/>
  <c r="V402" i="4" s="1"/>
  <c r="I403" i="2" s="1"/>
  <c r="J403" i="2" s="1"/>
  <c r="O403" i="2" l="1"/>
  <c r="P403" i="2" s="1"/>
  <c r="G403" i="2" s="1"/>
  <c r="F403" i="2" s="1"/>
  <c r="N403" i="2"/>
  <c r="E403" i="2" l="1"/>
  <c r="E403" i="3" s="1"/>
  <c r="D403" i="2"/>
  <c r="D403" i="3" l="1"/>
  <c r="G403" i="3" s="1"/>
  <c r="W403" i="1"/>
  <c r="H403" i="3" l="1"/>
  <c r="I403" i="3" s="1"/>
  <c r="K403" i="3" s="1"/>
  <c r="L403" i="3" s="1"/>
  <c r="P403" i="3" l="1"/>
  <c r="D403" i="5" s="1"/>
  <c r="G403" i="5" s="1"/>
  <c r="O403" i="3"/>
  <c r="M403" i="3"/>
  <c r="Q403" i="3" s="1"/>
  <c r="E403" i="5" s="1"/>
  <c r="H403" i="5" l="1"/>
  <c r="K403" i="5" s="1"/>
  <c r="C403" i="5"/>
  <c r="F403" i="5"/>
  <c r="R403" i="3"/>
  <c r="M403" i="5"/>
  <c r="J403" i="5"/>
  <c r="N403" i="5" l="1"/>
  <c r="S403" i="5" s="1"/>
  <c r="P403" i="5"/>
  <c r="Q403" i="5" s="1"/>
  <c r="R403" i="5" s="1"/>
  <c r="W403" i="5" l="1"/>
  <c r="D403" i="4" s="1"/>
  <c r="T403" i="5"/>
  <c r="U403" i="5" s="1"/>
  <c r="X403" i="5" l="1"/>
  <c r="Y403" i="5" s="1"/>
  <c r="J403" i="4" s="1"/>
  <c r="F403" i="4"/>
  <c r="G403" i="4"/>
  <c r="E403" i="4"/>
  <c r="H403" i="4" l="1"/>
  <c r="K403" i="4" l="1"/>
  <c r="M403" i="4"/>
  <c r="L403" i="4"/>
  <c r="N403" i="4" l="1"/>
  <c r="Q403" i="4" l="1"/>
  <c r="T403" i="4" s="1"/>
  <c r="W403" i="4" s="1"/>
  <c r="K404" i="2" s="1"/>
  <c r="L404" i="2" s="1"/>
  <c r="P403" i="4"/>
  <c r="S403" i="4" s="1"/>
  <c r="V403" i="4" s="1"/>
  <c r="I404" i="2" s="1"/>
  <c r="J404" i="2" s="1"/>
  <c r="N404" i="2" l="1"/>
  <c r="O404" i="2"/>
  <c r="P404" i="2" s="1"/>
  <c r="G404" i="2" s="1"/>
  <c r="F404" i="2" s="1"/>
  <c r="D404" i="2" l="1"/>
  <c r="W404" i="1" s="1"/>
  <c r="E404" i="2"/>
  <c r="E404" i="3" s="1"/>
  <c r="D404" i="3" l="1"/>
  <c r="G404" i="3" s="1"/>
  <c r="H404" i="3" l="1"/>
  <c r="I404" i="3" s="1"/>
  <c r="K404" i="3" s="1"/>
  <c r="L404" i="3" s="1"/>
  <c r="P404" i="3" s="1"/>
  <c r="D404" i="5" s="1"/>
  <c r="C404" i="5" s="1"/>
  <c r="G404" i="5" l="1"/>
  <c r="M404" i="5" s="1"/>
  <c r="P404" i="5" s="1"/>
  <c r="M404" i="3"/>
  <c r="Q404" i="3" s="1"/>
  <c r="R404" i="3" s="1"/>
  <c r="O404" i="3"/>
  <c r="J404" i="5"/>
  <c r="E404" i="5" l="1"/>
  <c r="F404" i="5" s="1"/>
  <c r="Q404" i="5"/>
  <c r="R404" i="5" s="1"/>
  <c r="H404" i="5" l="1"/>
  <c r="N404" i="5" s="1"/>
  <c r="S404" i="5" s="1"/>
  <c r="T404" i="5" s="1"/>
  <c r="U404" i="5" s="1"/>
  <c r="W404" i="5"/>
  <c r="D404" i="4" s="1"/>
  <c r="K404" i="5" l="1"/>
  <c r="X404" i="5"/>
  <c r="Y404" i="5" s="1"/>
  <c r="J404" i="4" s="1"/>
  <c r="E404" i="4"/>
  <c r="F404" i="4"/>
  <c r="G404" i="4"/>
  <c r="H404" i="4" l="1"/>
  <c r="M404" i="4"/>
  <c r="L404" i="4"/>
  <c r="K404" i="4"/>
  <c r="N404" i="4" l="1"/>
  <c r="Q404" i="4" s="1"/>
  <c r="P404" i="4" l="1"/>
  <c r="S404" i="4" s="1"/>
  <c r="V404" i="4" s="1"/>
  <c r="I405" i="2" s="1"/>
  <c r="J405" i="2" s="1"/>
  <c r="T404" i="4"/>
  <c r="W404" i="4" s="1"/>
  <c r="K405" i="2" s="1"/>
  <c r="L405" i="2" s="1"/>
  <c r="N405" i="2" l="1"/>
  <c r="O405" i="2"/>
  <c r="P405" i="2" s="1"/>
  <c r="G405" i="2" s="1"/>
  <c r="F405" i="2" s="1"/>
  <c r="D405" i="2" l="1"/>
  <c r="W405" i="1" s="1"/>
  <c r="E405" i="2"/>
  <c r="E405" i="3" s="1"/>
  <c r="D405" i="3" l="1"/>
  <c r="G405" i="3" s="1"/>
  <c r="H405" i="3" l="1"/>
  <c r="I405" i="3" s="1"/>
  <c r="K405" i="3" s="1"/>
  <c r="M405" i="3" s="1"/>
  <c r="Q405" i="3" s="1"/>
  <c r="E405" i="5" s="1"/>
  <c r="R405" i="3" l="1"/>
  <c r="L405" i="3"/>
  <c r="O405" i="3" s="1"/>
  <c r="F405" i="5"/>
  <c r="H405" i="5"/>
  <c r="P405" i="3" l="1"/>
  <c r="D405" i="5" s="1"/>
  <c r="C405" i="5" s="1"/>
  <c r="N405" i="5"/>
  <c r="S405" i="5" s="1"/>
  <c r="K405" i="5"/>
  <c r="G405" i="5" l="1"/>
  <c r="M405" i="5" s="1"/>
  <c r="P405" i="5" s="1"/>
  <c r="Q405" i="5" s="1"/>
  <c r="R405" i="5" s="1"/>
  <c r="T405" i="5"/>
  <c r="U405" i="5" s="1"/>
  <c r="W405" i="5" l="1"/>
  <c r="D405" i="4" s="1"/>
  <c r="X405" i="5"/>
  <c r="Y405" i="5" s="1"/>
  <c r="J405" i="4" s="1"/>
  <c r="J405" i="5"/>
  <c r="E405" i="4" l="1"/>
  <c r="F405" i="4"/>
  <c r="G405" i="4"/>
  <c r="L405" i="4"/>
  <c r="K405" i="4"/>
  <c r="M405" i="4"/>
  <c r="H405" i="4" l="1"/>
  <c r="N405" i="4"/>
  <c r="Q405" i="4" l="1"/>
  <c r="T405" i="4" s="1"/>
  <c r="W405" i="4" s="1"/>
  <c r="K406" i="2" s="1"/>
  <c r="L406" i="2" s="1"/>
  <c r="P405" i="4"/>
  <c r="S405" i="4" s="1"/>
  <c r="V405" i="4" s="1"/>
  <c r="I406" i="2" s="1"/>
  <c r="J406" i="2" s="1"/>
  <c r="N406" i="2" l="1"/>
  <c r="O406" i="2"/>
  <c r="P406" i="2" s="1"/>
  <c r="G406" i="2" s="1"/>
  <c r="F406" i="2" s="1"/>
  <c r="D406" i="2" l="1"/>
  <c r="W406" i="1" s="1"/>
  <c r="E406" i="2"/>
  <c r="E406" i="3" s="1"/>
  <c r="D406" i="3" l="1"/>
  <c r="G406" i="3" s="1"/>
  <c r="H406" i="3" l="1"/>
  <c r="I406" i="3" s="1"/>
  <c r="K406" i="3" s="1"/>
  <c r="L406" i="3" s="1"/>
  <c r="O406" i="3" s="1"/>
  <c r="M406" i="3" l="1"/>
  <c r="Q406" i="3" s="1"/>
  <c r="E406" i="5" s="1"/>
  <c r="P406" i="3"/>
  <c r="D406" i="5" s="1"/>
  <c r="C406" i="5" s="1"/>
  <c r="H406" i="5" l="1"/>
  <c r="K406" i="5" s="1"/>
  <c r="F406" i="5"/>
  <c r="R406" i="3"/>
  <c r="G406" i="5"/>
  <c r="M406" i="5" s="1"/>
  <c r="P406" i="5" s="1"/>
  <c r="N406" i="5" l="1"/>
  <c r="S406" i="5" s="1"/>
  <c r="J406" i="5"/>
  <c r="Q406" i="5"/>
  <c r="R406" i="5" s="1"/>
  <c r="W406" i="5" l="1"/>
  <c r="D406" i="4" s="1"/>
  <c r="T406" i="5"/>
  <c r="U406" i="5" s="1"/>
  <c r="X406" i="5" l="1"/>
  <c r="Y406" i="5" s="1"/>
  <c r="J406" i="4" s="1"/>
  <c r="F406" i="4"/>
  <c r="E406" i="4"/>
  <c r="G406" i="4"/>
  <c r="H406" i="4" l="1"/>
  <c r="M406" i="4" l="1"/>
  <c r="L406" i="4"/>
  <c r="K406" i="4"/>
  <c r="N406" i="4" l="1"/>
  <c r="Q406" i="4" l="1"/>
  <c r="T406" i="4" s="1"/>
  <c r="W406" i="4" s="1"/>
  <c r="K407" i="2" s="1"/>
  <c r="L407" i="2" s="1"/>
  <c r="P406" i="4"/>
  <c r="S406" i="4" s="1"/>
  <c r="V406" i="4" s="1"/>
  <c r="I407" i="2" s="1"/>
  <c r="J407" i="2" s="1"/>
  <c r="N407" i="2" l="1"/>
  <c r="O407" i="2"/>
  <c r="P407" i="2" s="1"/>
  <c r="G407" i="2" s="1"/>
  <c r="F407" i="2" s="1"/>
  <c r="D407" i="2" l="1"/>
  <c r="W407" i="1" s="1"/>
  <c r="E407" i="2"/>
  <c r="E407" i="3" s="1"/>
  <c r="D407" i="3" l="1"/>
  <c r="H407" i="3" s="1"/>
  <c r="I407" i="3" s="1"/>
  <c r="K407" i="3" s="1"/>
  <c r="M407" i="3" s="1"/>
  <c r="Q407" i="3" s="1"/>
  <c r="E407" i="5" s="1"/>
  <c r="G407" i="3" l="1"/>
  <c r="L407" i="3" s="1"/>
  <c r="R407" i="3"/>
  <c r="F407" i="5"/>
  <c r="H407" i="5"/>
  <c r="P407" i="3" l="1"/>
  <c r="D407" i="5" s="1"/>
  <c r="C407" i="5" s="1"/>
  <c r="O407" i="3"/>
  <c r="N407" i="5"/>
  <c r="S407" i="5" s="1"/>
  <c r="K407" i="5"/>
  <c r="G407" i="5" l="1"/>
  <c r="M407" i="5" s="1"/>
  <c r="P407" i="5" s="1"/>
  <c r="Q407" i="5" s="1"/>
  <c r="R407" i="5" s="1"/>
  <c r="J407" i="5"/>
  <c r="T407" i="5"/>
  <c r="U407" i="5" s="1"/>
  <c r="W407" i="5" l="1"/>
  <c r="D407" i="4" s="1"/>
  <c r="X407" i="5"/>
  <c r="Y407" i="5" s="1"/>
  <c r="J407" i="4" s="1"/>
  <c r="F407" i="4" l="1"/>
  <c r="E407" i="4"/>
  <c r="G407" i="4"/>
  <c r="L407" i="4"/>
  <c r="K407" i="4"/>
  <c r="M407" i="4"/>
  <c r="H407" i="4" l="1"/>
  <c r="N407" i="4"/>
  <c r="Q407" i="4" l="1"/>
  <c r="T407" i="4" s="1"/>
  <c r="W407" i="4" s="1"/>
  <c r="K408" i="2" s="1"/>
  <c r="L408" i="2" s="1"/>
  <c r="P407" i="4"/>
  <c r="S407" i="4" s="1"/>
  <c r="V407" i="4" s="1"/>
  <c r="I408" i="2" s="1"/>
  <c r="J408" i="2" s="1"/>
  <c r="O408" i="2" l="1"/>
  <c r="P408" i="2" s="1"/>
  <c r="G408" i="2" s="1"/>
  <c r="F408" i="2" s="1"/>
  <c r="N408" i="2"/>
  <c r="D408" i="2" l="1"/>
  <c r="D408" i="3" s="1"/>
  <c r="E408" i="2"/>
  <c r="E408" i="3" s="1"/>
  <c r="W408" i="1" l="1"/>
  <c r="G408" i="3"/>
  <c r="H408" i="3"/>
  <c r="I408" i="3" s="1"/>
  <c r="K408" i="3" s="1"/>
  <c r="M408" i="3" l="1"/>
  <c r="Q408" i="3" s="1"/>
  <c r="L408" i="3"/>
  <c r="O408" i="3" l="1"/>
  <c r="P408" i="3"/>
  <c r="D408" i="5" s="1"/>
  <c r="R408" i="3"/>
  <c r="E408" i="5"/>
  <c r="F408" i="5" l="1"/>
  <c r="H408" i="5"/>
  <c r="C408" i="5"/>
  <c r="G408" i="5"/>
  <c r="N408" i="5" l="1"/>
  <c r="S408" i="5" s="1"/>
  <c r="K408" i="5"/>
  <c r="M408" i="5"/>
  <c r="P408" i="5" s="1"/>
  <c r="J408" i="5"/>
  <c r="Q408" i="5" l="1"/>
  <c r="R408" i="5" s="1"/>
  <c r="T408" i="5"/>
  <c r="U408" i="5" s="1"/>
  <c r="W408" i="5" l="1"/>
  <c r="D408" i="4" s="1"/>
  <c r="X408" i="5"/>
  <c r="Y408" i="5" s="1"/>
  <c r="J408" i="4" s="1"/>
  <c r="F408" i="4" l="1"/>
  <c r="E408" i="4"/>
  <c r="G408" i="4"/>
  <c r="L408" i="4"/>
  <c r="K408" i="4"/>
  <c r="M408" i="4"/>
  <c r="H408" i="4" l="1"/>
  <c r="N408" i="4"/>
  <c r="Q408" i="4" l="1"/>
  <c r="T408" i="4" s="1"/>
  <c r="W408" i="4" s="1"/>
  <c r="K409" i="2" s="1"/>
  <c r="L409" i="2" s="1"/>
  <c r="P408" i="4"/>
  <c r="S408" i="4" s="1"/>
  <c r="V408" i="4" s="1"/>
  <c r="I409" i="2" s="1"/>
  <c r="J409" i="2" s="1"/>
  <c r="N409" i="2" l="1"/>
  <c r="O409" i="2"/>
  <c r="P409" i="2" s="1"/>
  <c r="G409" i="2" s="1"/>
  <c r="F409" i="2" s="1"/>
  <c r="D409" i="2" s="1"/>
  <c r="E409" i="2" l="1"/>
  <c r="E409" i="3" s="1"/>
  <c r="W409" i="1"/>
  <c r="D409" i="3"/>
  <c r="G409" i="3" l="1"/>
  <c r="H409" i="3"/>
  <c r="I409" i="3" s="1"/>
  <c r="K409" i="3" s="1"/>
  <c r="M409" i="3" l="1"/>
  <c r="Q409" i="3" s="1"/>
  <c r="L409" i="3"/>
  <c r="O409" i="3" l="1"/>
  <c r="P409" i="3"/>
  <c r="D409" i="5" s="1"/>
  <c r="R409" i="3"/>
  <c r="E409" i="5"/>
  <c r="C409" i="5" l="1"/>
  <c r="G409" i="5"/>
  <c r="F409" i="5"/>
  <c r="H409" i="5"/>
  <c r="M409" i="5" l="1"/>
  <c r="P409" i="5" s="1"/>
  <c r="J409" i="5"/>
  <c r="N409" i="5"/>
  <c r="S409" i="5" s="1"/>
  <c r="K409" i="5"/>
  <c r="T409" i="5" l="1"/>
  <c r="U409" i="5" s="1"/>
  <c r="Q409" i="5"/>
  <c r="R409" i="5" s="1"/>
  <c r="W409" i="5" l="1"/>
  <c r="D409" i="4" s="1"/>
  <c r="X409" i="5"/>
  <c r="Y409" i="5" s="1"/>
  <c r="J409" i="4" s="1"/>
  <c r="G409" i="4" l="1"/>
  <c r="E409" i="4"/>
  <c r="F409" i="4"/>
  <c r="M409" i="4"/>
  <c r="K409" i="4"/>
  <c r="L409" i="4"/>
  <c r="H409" i="4" l="1"/>
  <c r="N409" i="4"/>
  <c r="Q409" i="4" l="1"/>
  <c r="T409" i="4" s="1"/>
  <c r="W409" i="4" s="1"/>
  <c r="K410" i="2" s="1"/>
  <c r="L410" i="2" s="1"/>
  <c r="P409" i="4"/>
  <c r="S409" i="4" s="1"/>
  <c r="V409" i="4" s="1"/>
  <c r="I410" i="2" s="1"/>
  <c r="J410" i="2" s="1"/>
  <c r="O410" i="2" l="1"/>
  <c r="P410" i="2" s="1"/>
  <c r="G410" i="2" s="1"/>
  <c r="F410" i="2" s="1"/>
  <c r="N410" i="2"/>
  <c r="D410" i="2" l="1"/>
  <c r="D410" i="3" s="1"/>
  <c r="E410" i="2"/>
  <c r="E410" i="3" s="1"/>
  <c r="W410" i="1" l="1"/>
  <c r="G410" i="3"/>
  <c r="H410" i="3"/>
  <c r="I410" i="3" s="1"/>
  <c r="K410" i="3" s="1"/>
  <c r="L410" i="3" l="1"/>
  <c r="P410" i="3" s="1"/>
  <c r="D410" i="5" s="1"/>
  <c r="M410" i="3"/>
  <c r="Q410" i="3" s="1"/>
  <c r="R410" i="3" s="1"/>
  <c r="O410" i="3" l="1"/>
  <c r="E410" i="5"/>
  <c r="C410" i="5"/>
  <c r="G410" i="5"/>
  <c r="F410" i="5" l="1"/>
  <c r="H410" i="5"/>
  <c r="N410" i="5" s="1"/>
  <c r="M410" i="5"/>
  <c r="P410" i="5" s="1"/>
  <c r="J410" i="5"/>
  <c r="S410" i="5" l="1"/>
  <c r="T410" i="5" s="1"/>
  <c r="U410" i="5" s="1"/>
  <c r="K410" i="5"/>
  <c r="Q410" i="5"/>
  <c r="R410" i="5" l="1"/>
  <c r="W410" i="5" s="1"/>
  <c r="D410" i="4" s="1"/>
  <c r="X410" i="5"/>
  <c r="Y410" i="5" s="1"/>
  <c r="J410" i="4" s="1"/>
  <c r="F410" i="4" l="1"/>
  <c r="E410" i="4"/>
  <c r="G410" i="4"/>
  <c r="L410" i="4"/>
  <c r="K410" i="4"/>
  <c r="M410" i="4"/>
  <c r="H410" i="4" l="1"/>
  <c r="N410" i="4"/>
  <c r="Q410" i="4" l="1"/>
  <c r="T410" i="4" s="1"/>
  <c r="W410" i="4" s="1"/>
  <c r="K411" i="2" s="1"/>
  <c r="L411" i="2" s="1"/>
  <c r="P410" i="4"/>
  <c r="S410" i="4" s="1"/>
  <c r="V410" i="4" s="1"/>
  <c r="I411" i="2" s="1"/>
  <c r="J411" i="2" s="1"/>
  <c r="N411" i="2" l="1"/>
  <c r="O411" i="2"/>
  <c r="P411" i="2" s="1"/>
  <c r="G411" i="2" s="1"/>
  <c r="F411" i="2" s="1"/>
  <c r="D411" i="2" l="1"/>
  <c r="W411" i="1" s="1"/>
  <c r="E411" i="2"/>
  <c r="E411" i="3" s="1"/>
  <c r="D411" i="3" l="1"/>
  <c r="G411" i="3" s="1"/>
  <c r="H411" i="3" l="1"/>
  <c r="I411" i="3" s="1"/>
  <c r="K411" i="3" s="1"/>
  <c r="M411" i="3" s="1"/>
  <c r="Q411" i="3" s="1"/>
  <c r="L411" i="3" l="1"/>
  <c r="O411" i="3" s="1"/>
  <c r="R411" i="3"/>
  <c r="E411" i="5"/>
  <c r="P411" i="3" l="1"/>
  <c r="D411" i="5" s="1"/>
  <c r="C411" i="5" s="1"/>
  <c r="F411" i="5"/>
  <c r="H411" i="5"/>
  <c r="G411" i="5" l="1"/>
  <c r="M411" i="5" s="1"/>
  <c r="P411" i="5" s="1"/>
  <c r="N411" i="5"/>
  <c r="S411" i="5" s="1"/>
  <c r="K411" i="5"/>
  <c r="J411" i="5" l="1"/>
  <c r="Q411" i="5"/>
  <c r="T411" i="5"/>
  <c r="R411" i="5" l="1"/>
  <c r="W411" i="5" s="1"/>
  <c r="D411" i="4" s="1"/>
  <c r="U411" i="5"/>
  <c r="X411" i="5" s="1"/>
  <c r="Y411" i="5" s="1"/>
  <c r="J411" i="4" s="1"/>
  <c r="G411" i="4" l="1"/>
  <c r="E411" i="4"/>
  <c r="F411" i="4"/>
  <c r="H411" i="4" l="1"/>
  <c r="L411" i="4"/>
  <c r="M411" i="4"/>
  <c r="K411" i="4"/>
  <c r="N411" i="4" l="1"/>
  <c r="P411" i="4" l="1"/>
  <c r="S411" i="4" s="1"/>
  <c r="V411" i="4" s="1"/>
  <c r="I412" i="2" s="1"/>
  <c r="J412" i="2" s="1"/>
  <c r="Q411" i="4"/>
  <c r="T411" i="4" s="1"/>
  <c r="W411" i="4" s="1"/>
  <c r="K412" i="2" s="1"/>
  <c r="L412" i="2" s="1"/>
  <c r="N412" i="2" l="1"/>
  <c r="O412" i="2"/>
  <c r="P412" i="2" s="1"/>
  <c r="G412" i="2" s="1"/>
  <c r="F412" i="2" s="1"/>
  <c r="D412" i="2" l="1"/>
  <c r="W412" i="1" s="1"/>
  <c r="E412" i="2"/>
  <c r="D412" i="3" l="1"/>
  <c r="E412" i="3"/>
  <c r="G412" i="3" l="1"/>
  <c r="H412" i="3"/>
  <c r="I412" i="3" s="1"/>
  <c r="K412" i="3" s="1"/>
  <c r="M412" i="3" s="1"/>
  <c r="Q412" i="3" s="1"/>
  <c r="L412" i="3" l="1"/>
  <c r="P412" i="3" s="1"/>
  <c r="D412" i="5" s="1"/>
  <c r="E412" i="5"/>
  <c r="R412" i="3"/>
  <c r="O412" i="3" l="1"/>
  <c r="F412" i="5"/>
  <c r="H412" i="5"/>
  <c r="C412" i="5"/>
  <c r="G412" i="5"/>
  <c r="N412" i="5" l="1"/>
  <c r="S412" i="5" s="1"/>
  <c r="K412" i="5"/>
  <c r="M412" i="5"/>
  <c r="P412" i="5" s="1"/>
  <c r="J412" i="5"/>
  <c r="Q412" i="5" l="1"/>
  <c r="R412" i="5" s="1"/>
  <c r="T412" i="5"/>
  <c r="W412" i="5" l="1"/>
  <c r="D412" i="4" s="1"/>
  <c r="U412" i="5"/>
  <c r="X412" i="5" s="1"/>
  <c r="Y412" i="5" s="1"/>
  <c r="J412" i="4" s="1"/>
  <c r="G412" i="4" l="1"/>
  <c r="E412" i="4"/>
  <c r="F412" i="4"/>
  <c r="H412" i="4" l="1"/>
  <c r="L412" i="4"/>
  <c r="M412" i="4"/>
  <c r="K412" i="4"/>
  <c r="N412" i="4" l="1"/>
  <c r="P412" i="4" l="1"/>
  <c r="S412" i="4" s="1"/>
  <c r="V412" i="4" s="1"/>
  <c r="I413" i="2" s="1"/>
  <c r="J413" i="2" s="1"/>
  <c r="Q412" i="4"/>
  <c r="T412" i="4" s="1"/>
  <c r="W412" i="4" s="1"/>
  <c r="K413" i="2" s="1"/>
  <c r="L413" i="2" s="1"/>
  <c r="N413" i="2" l="1"/>
  <c r="O413" i="2"/>
  <c r="P413" i="2" s="1"/>
  <c r="G413" i="2" s="1"/>
  <c r="F413" i="2" s="1"/>
  <c r="D413" i="2" l="1"/>
  <c r="W413" i="1" s="1"/>
  <c r="E413" i="2"/>
  <c r="E413" i="3" s="1"/>
  <c r="D413" i="3" l="1"/>
  <c r="G413" i="3" s="1"/>
  <c r="H413" i="3" l="1"/>
  <c r="I413" i="3" s="1"/>
  <c r="K413" i="3" s="1"/>
  <c r="L413" i="3" s="1"/>
  <c r="M413" i="3" l="1"/>
  <c r="Q413" i="3" s="1"/>
  <c r="E413" i="5" s="1"/>
  <c r="R413" i="3"/>
  <c r="O413" i="3"/>
  <c r="P413" i="3"/>
  <c r="D413" i="5" s="1"/>
  <c r="C413" i="5" l="1"/>
  <c r="G413" i="5"/>
  <c r="F413" i="5"/>
  <c r="H413" i="5"/>
  <c r="N413" i="5" l="1"/>
  <c r="S413" i="5" s="1"/>
  <c r="K413" i="5"/>
  <c r="M413" i="5"/>
  <c r="P413" i="5" s="1"/>
  <c r="J413" i="5"/>
  <c r="Q413" i="5" l="1"/>
  <c r="R413" i="5" s="1"/>
  <c r="T413" i="5"/>
  <c r="W413" i="5" l="1"/>
  <c r="D413" i="4" s="1"/>
  <c r="U413" i="5"/>
  <c r="X413" i="5" s="1"/>
  <c r="Y413" i="5" s="1"/>
  <c r="J413" i="4" s="1"/>
  <c r="E413" i="4" l="1"/>
  <c r="F413" i="4"/>
  <c r="G413" i="4"/>
  <c r="H413" i="4" l="1"/>
  <c r="K413" i="4"/>
  <c r="M413" i="4"/>
  <c r="L413" i="4"/>
  <c r="N413" i="4" l="1"/>
  <c r="P413" i="4" l="1"/>
  <c r="S413" i="4" s="1"/>
  <c r="V413" i="4" s="1"/>
  <c r="I414" i="2" s="1"/>
  <c r="J414" i="2" s="1"/>
  <c r="Q413" i="4"/>
  <c r="T413" i="4" s="1"/>
  <c r="W413" i="4" s="1"/>
  <c r="K414" i="2" s="1"/>
  <c r="L414" i="2" s="1"/>
  <c r="O414" i="2" l="1"/>
  <c r="P414" i="2" s="1"/>
  <c r="G414" i="2" s="1"/>
  <c r="F414" i="2" s="1"/>
  <c r="N414" i="2"/>
  <c r="D414" i="2" l="1"/>
  <c r="E414" i="2"/>
  <c r="E414" i="3" l="1"/>
  <c r="D414" i="3"/>
  <c r="W414" i="1"/>
  <c r="G414" i="3" l="1"/>
  <c r="H414" i="3"/>
  <c r="I414" i="3" s="1"/>
  <c r="K414" i="3" s="1"/>
  <c r="M414" i="3" l="1"/>
  <c r="Q414" i="3" s="1"/>
  <c r="L414" i="3"/>
  <c r="O414" i="3" l="1"/>
  <c r="P414" i="3"/>
  <c r="D414" i="5" s="1"/>
  <c r="R414" i="3"/>
  <c r="E414" i="5"/>
  <c r="F414" i="5" l="1"/>
  <c r="H414" i="5"/>
  <c r="C414" i="5"/>
  <c r="G414" i="5"/>
  <c r="N414" i="5" l="1"/>
  <c r="S414" i="5" s="1"/>
  <c r="K414" i="5"/>
  <c r="M414" i="5"/>
  <c r="P414" i="5" s="1"/>
  <c r="J414" i="5"/>
  <c r="Q414" i="5" l="1"/>
  <c r="R414" i="5" s="1"/>
  <c r="T414" i="5"/>
  <c r="W414" i="5" l="1"/>
  <c r="D414" i="4" s="1"/>
  <c r="U414" i="5"/>
  <c r="X414" i="5" s="1"/>
  <c r="Y414" i="5" s="1"/>
  <c r="J414" i="4" s="1"/>
  <c r="G414" i="4" l="1"/>
  <c r="F414" i="4"/>
  <c r="E414" i="4"/>
  <c r="K414" i="4" l="1"/>
  <c r="L414" i="4"/>
  <c r="M414" i="4"/>
  <c r="H414" i="4"/>
  <c r="N414" i="4" l="1"/>
  <c r="P414" i="4" l="1"/>
  <c r="S414" i="4" s="1"/>
  <c r="V414" i="4" s="1"/>
  <c r="I415" i="2" s="1"/>
  <c r="J415" i="2" s="1"/>
  <c r="Q414" i="4"/>
  <c r="T414" i="4" s="1"/>
  <c r="W414" i="4" s="1"/>
  <c r="K415" i="2" s="1"/>
  <c r="L415" i="2" s="1"/>
  <c r="O415" i="2" l="1"/>
  <c r="P415" i="2" s="1"/>
  <c r="G415" i="2" s="1"/>
  <c r="F415" i="2" s="1"/>
  <c r="N415" i="2"/>
  <c r="D415" i="2" l="1"/>
  <c r="W415" i="1" s="1"/>
  <c r="E415" i="2"/>
  <c r="E415" i="3" s="1"/>
  <c r="D415" i="3" l="1"/>
  <c r="G415" i="3" s="1"/>
  <c r="H415" i="3" l="1"/>
  <c r="I415" i="3" s="1"/>
  <c r="K415" i="3" s="1"/>
  <c r="L415" i="3" s="1"/>
  <c r="M415" i="3" l="1"/>
  <c r="Q415" i="3" s="1"/>
  <c r="E415" i="5" s="1"/>
  <c r="P415" i="3"/>
  <c r="D415" i="5" s="1"/>
  <c r="O415" i="3"/>
  <c r="R415" i="3" l="1"/>
  <c r="C415" i="5"/>
  <c r="G415" i="5"/>
  <c r="F415" i="5"/>
  <c r="H415" i="5"/>
  <c r="N415" i="5" l="1"/>
  <c r="S415" i="5" s="1"/>
  <c r="K415" i="5"/>
  <c r="M415" i="5"/>
  <c r="P415" i="5" s="1"/>
  <c r="J415" i="5"/>
  <c r="Q415" i="5" l="1"/>
  <c r="R415" i="5" s="1"/>
  <c r="T415" i="5"/>
  <c r="U415" i="5" s="1"/>
  <c r="W415" i="5" l="1"/>
  <c r="D415" i="4" s="1"/>
  <c r="X415" i="5"/>
  <c r="Y415" i="5" l="1"/>
  <c r="J415" i="4" s="1"/>
  <c r="F415" i="4"/>
  <c r="E415" i="4"/>
  <c r="G415" i="4"/>
  <c r="L415" i="4" l="1"/>
  <c r="K415" i="4"/>
  <c r="M415" i="4"/>
  <c r="H415" i="4"/>
  <c r="N415" i="4" l="1"/>
  <c r="Q415" i="4" s="1"/>
  <c r="T415" i="4" s="1"/>
  <c r="W415" i="4" s="1"/>
  <c r="K416" i="2" s="1"/>
  <c r="L416" i="2" s="1"/>
  <c r="P415" i="4" l="1"/>
  <c r="S415" i="4" s="1"/>
  <c r="V415" i="4" s="1"/>
  <c r="I416" i="2" s="1"/>
  <c r="J416" i="2" s="1"/>
  <c r="O416" i="2" s="1"/>
  <c r="P416" i="2" s="1"/>
  <c r="G416" i="2" s="1"/>
  <c r="F416" i="2" s="1"/>
  <c r="N416" i="2" l="1"/>
  <c r="E416" i="2" s="1"/>
  <c r="E416" i="3" s="1"/>
  <c r="D416" i="2" l="1"/>
  <c r="W416" i="1" s="1"/>
  <c r="D416" i="3" l="1"/>
  <c r="H416" i="3" s="1"/>
  <c r="I416" i="3" s="1"/>
  <c r="K416" i="3" s="1"/>
  <c r="M416" i="3" s="1"/>
  <c r="Q416" i="3" s="1"/>
  <c r="R416" i="3" s="1"/>
  <c r="E416" i="5" l="1"/>
  <c r="H416" i="5" s="1"/>
  <c r="G416" i="3"/>
  <c r="L416" i="3" s="1"/>
  <c r="P416" i="3" s="1"/>
  <c r="D416" i="5" s="1"/>
  <c r="F416" i="5"/>
  <c r="C416" i="5" l="1"/>
  <c r="G416" i="5"/>
  <c r="J416" i="5" s="1"/>
  <c r="O416" i="3"/>
  <c r="N416" i="5"/>
  <c r="S416" i="5" s="1"/>
  <c r="K416" i="5"/>
  <c r="M416" i="5" l="1"/>
  <c r="P416" i="5" s="1"/>
  <c r="Q416" i="5" s="1"/>
  <c r="R416" i="5" s="1"/>
  <c r="T416" i="5"/>
  <c r="U416" i="5" s="1"/>
  <c r="W416" i="5" l="1"/>
  <c r="D416" i="4" s="1"/>
  <c r="X416" i="5"/>
  <c r="Y416" i="5" s="1"/>
  <c r="J416" i="4" s="1"/>
  <c r="G416" i="4" l="1"/>
  <c r="F416" i="4"/>
  <c r="E416" i="4"/>
  <c r="M416" i="4"/>
  <c r="L416" i="4"/>
  <c r="K416" i="4"/>
  <c r="H416" i="4" l="1"/>
  <c r="N416" i="4"/>
  <c r="P416" i="4" l="1"/>
  <c r="S416" i="4" s="1"/>
  <c r="V416" i="4" s="1"/>
  <c r="I417" i="2" s="1"/>
  <c r="J417" i="2" s="1"/>
  <c r="Q416" i="4"/>
  <c r="T416" i="4" s="1"/>
  <c r="W416" i="4" s="1"/>
  <c r="K417" i="2" s="1"/>
  <c r="L417" i="2" s="1"/>
  <c r="O417" i="2" l="1"/>
  <c r="P417" i="2" s="1"/>
  <c r="G417" i="2" s="1"/>
  <c r="F417" i="2" s="1"/>
  <c r="N417" i="2"/>
  <c r="D417" i="2" l="1"/>
  <c r="E417" i="2"/>
  <c r="E417" i="3" s="1"/>
  <c r="W417" i="1" l="1"/>
  <c r="D417" i="3"/>
  <c r="G417" i="3" l="1"/>
  <c r="H417" i="3"/>
  <c r="I417" i="3" s="1"/>
  <c r="K417" i="3" s="1"/>
  <c r="M417" i="3" l="1"/>
  <c r="Q417" i="3" s="1"/>
  <c r="L417" i="3"/>
  <c r="P417" i="3" l="1"/>
  <c r="D417" i="5" s="1"/>
  <c r="O417" i="3"/>
  <c r="R417" i="3"/>
  <c r="E417" i="5"/>
  <c r="F417" i="5" l="1"/>
  <c r="H417" i="5"/>
  <c r="C417" i="5"/>
  <c r="G417" i="5"/>
  <c r="M417" i="5" l="1"/>
  <c r="P417" i="5" s="1"/>
  <c r="J417" i="5"/>
  <c r="N417" i="5"/>
  <c r="S417" i="5" s="1"/>
  <c r="K417" i="5"/>
  <c r="T417" i="5" l="1"/>
  <c r="U417" i="5" s="1"/>
  <c r="Q417" i="5"/>
  <c r="R417" i="5" s="1"/>
  <c r="W417" i="5" l="1"/>
  <c r="D417" i="4" s="1"/>
  <c r="X417" i="5"/>
  <c r="Y417" i="5" s="1"/>
  <c r="J417" i="4" s="1"/>
  <c r="K417" i="4" l="1"/>
  <c r="M417" i="4"/>
  <c r="L417" i="4"/>
  <c r="G417" i="4"/>
  <c r="E417" i="4"/>
  <c r="F417" i="4"/>
  <c r="N417" i="4" l="1"/>
  <c r="H417" i="4"/>
  <c r="P417" i="4" l="1"/>
  <c r="S417" i="4" s="1"/>
  <c r="V417" i="4" s="1"/>
  <c r="I418" i="2" s="1"/>
  <c r="J418" i="2" s="1"/>
  <c r="Q417" i="4"/>
  <c r="T417" i="4" s="1"/>
  <c r="W417" i="4" s="1"/>
  <c r="K418" i="2" s="1"/>
  <c r="L418" i="2" s="1"/>
  <c r="O418" i="2" l="1"/>
  <c r="P418" i="2" s="1"/>
  <c r="G418" i="2" s="1"/>
  <c r="F418" i="2" s="1"/>
  <c r="N418" i="2"/>
  <c r="D418" i="2" l="1"/>
  <c r="E418" i="2"/>
  <c r="E418" i="3" s="1"/>
  <c r="W418" i="1" l="1"/>
  <c r="D418" i="3"/>
  <c r="G418" i="3" l="1"/>
  <c r="H418" i="3"/>
  <c r="I418" i="3" s="1"/>
  <c r="K418" i="3" s="1"/>
  <c r="L418" i="3" l="1"/>
  <c r="M418" i="3"/>
  <c r="Q418" i="3" s="1"/>
  <c r="P418" i="3" l="1"/>
  <c r="D418" i="5" s="1"/>
  <c r="O418" i="3"/>
  <c r="E418" i="5"/>
  <c r="R418" i="3"/>
  <c r="H418" i="5" l="1"/>
  <c r="F418" i="5"/>
  <c r="C418" i="5"/>
  <c r="G418" i="5"/>
  <c r="M418" i="5" l="1"/>
  <c r="P418" i="5" s="1"/>
  <c r="Q418" i="5" s="1"/>
  <c r="R418" i="5" s="1"/>
  <c r="J418" i="5"/>
  <c r="N418" i="5"/>
  <c r="S418" i="5" s="1"/>
  <c r="K418" i="5"/>
  <c r="W418" i="5" l="1"/>
  <c r="D418" i="4" s="1"/>
  <c r="T418" i="5"/>
  <c r="U418" i="5" s="1"/>
  <c r="X418" i="5" l="1"/>
  <c r="Y418" i="5" s="1"/>
  <c r="J418" i="4" s="1"/>
  <c r="G418" i="4"/>
  <c r="E418" i="4"/>
  <c r="F418" i="4"/>
  <c r="K418" i="4" l="1"/>
  <c r="M418" i="4"/>
  <c r="L418" i="4"/>
  <c r="H418" i="4"/>
  <c r="N418" i="4" l="1"/>
  <c r="Q418" i="4" l="1"/>
  <c r="T418" i="4" s="1"/>
  <c r="W418" i="4" s="1"/>
  <c r="K419" i="2" s="1"/>
  <c r="L419" i="2" s="1"/>
  <c r="P418" i="4"/>
  <c r="S418" i="4" s="1"/>
  <c r="V418" i="4" s="1"/>
  <c r="I419" i="2" s="1"/>
  <c r="J419" i="2" s="1"/>
  <c r="N419" i="2" l="1"/>
  <c r="O419" i="2"/>
  <c r="P419" i="2" s="1"/>
  <c r="G419" i="2" s="1"/>
  <c r="F419" i="2" s="1"/>
  <c r="E419" i="2" l="1"/>
  <c r="E419" i="3" s="1"/>
  <c r="D419" i="2"/>
  <c r="D419" i="3" l="1"/>
  <c r="W419" i="1"/>
  <c r="G419" i="3" l="1"/>
  <c r="H419" i="3"/>
  <c r="I419" i="3" s="1"/>
  <c r="K419" i="3" s="1"/>
  <c r="M419" i="3" l="1"/>
  <c r="Q419" i="3" s="1"/>
  <c r="L419" i="3"/>
  <c r="P419" i="3" l="1"/>
  <c r="D419" i="5" s="1"/>
  <c r="O419" i="3"/>
  <c r="E419" i="5"/>
  <c r="R419" i="3"/>
  <c r="F419" i="5" l="1"/>
  <c r="H419" i="5"/>
  <c r="C419" i="5"/>
  <c r="G419" i="5"/>
  <c r="N419" i="5" l="1"/>
  <c r="S419" i="5" s="1"/>
  <c r="K419" i="5"/>
  <c r="M419" i="5"/>
  <c r="P419" i="5" s="1"/>
  <c r="Q419" i="5" s="1"/>
  <c r="R419" i="5" s="1"/>
  <c r="J419" i="5"/>
  <c r="W419" i="5" l="1"/>
  <c r="D419" i="4" s="1"/>
  <c r="T419" i="5"/>
  <c r="U419" i="5" s="1"/>
  <c r="G419" i="4" l="1"/>
  <c r="F419" i="4"/>
  <c r="E419" i="4"/>
  <c r="X419" i="5"/>
  <c r="Y419" i="5" s="1"/>
  <c r="J419" i="4" s="1"/>
  <c r="H419" i="4" l="1"/>
  <c r="K419" i="4" l="1"/>
  <c r="L419" i="4"/>
  <c r="M419" i="4"/>
  <c r="N419" i="4" l="1"/>
  <c r="P419" i="4" s="1"/>
  <c r="S419" i="4" s="1"/>
  <c r="V419" i="4" s="1"/>
  <c r="I420" i="2" s="1"/>
  <c r="J420" i="2" s="1"/>
  <c r="Q419" i="4" l="1"/>
  <c r="T419" i="4" s="1"/>
  <c r="W419" i="4" s="1"/>
  <c r="K420" i="2" s="1"/>
  <c r="L420" i="2" s="1"/>
  <c r="O420" i="2" s="1"/>
  <c r="P420" i="2" s="1"/>
  <c r="G420" i="2" s="1"/>
  <c r="F420" i="2" s="1"/>
  <c r="N420" i="2" l="1"/>
  <c r="D420" i="2" s="1"/>
  <c r="W420" i="1" s="1"/>
  <c r="E420" i="2" l="1"/>
  <c r="E420" i="3" s="1"/>
  <c r="D420" i="3"/>
  <c r="G420" i="3" l="1"/>
  <c r="H420" i="3"/>
  <c r="I420" i="3" s="1"/>
  <c r="K420" i="3" s="1"/>
  <c r="M420" i="3" s="1"/>
  <c r="Q420" i="3" s="1"/>
  <c r="E420" i="5" s="1"/>
  <c r="L420" i="3" l="1"/>
  <c r="P420" i="3" s="1"/>
  <c r="D420" i="5" s="1"/>
  <c r="R420" i="3"/>
  <c r="H420" i="5"/>
  <c r="F420" i="5"/>
  <c r="O420" i="3" l="1"/>
  <c r="N420" i="5"/>
  <c r="S420" i="5" s="1"/>
  <c r="K420" i="5"/>
  <c r="G420" i="5"/>
  <c r="C420" i="5"/>
  <c r="M420" i="5" l="1"/>
  <c r="P420" i="5" s="1"/>
  <c r="Q420" i="5" s="1"/>
  <c r="R420" i="5" s="1"/>
  <c r="J420" i="5"/>
  <c r="T420" i="5"/>
  <c r="U420" i="5" s="1"/>
  <c r="X420" i="5" s="1"/>
  <c r="Y420" i="5" s="1"/>
  <c r="J420" i="4" s="1"/>
  <c r="W420" i="5" l="1"/>
  <c r="D420" i="4" s="1"/>
  <c r="M420" i="4" l="1"/>
  <c r="K420" i="4"/>
  <c r="L420" i="4"/>
  <c r="G420" i="4"/>
  <c r="E420" i="4"/>
  <c r="F420" i="4"/>
  <c r="N420" i="4" l="1"/>
  <c r="H420" i="4"/>
  <c r="Q420" i="4" l="1"/>
  <c r="T420" i="4" s="1"/>
  <c r="W420" i="4" s="1"/>
  <c r="K421" i="2" s="1"/>
  <c r="L421" i="2" s="1"/>
  <c r="P420" i="4"/>
  <c r="S420" i="4" s="1"/>
  <c r="V420" i="4" s="1"/>
  <c r="I421" i="2" s="1"/>
  <c r="J421" i="2" s="1"/>
  <c r="O421" i="2" l="1"/>
  <c r="P421" i="2" s="1"/>
  <c r="G421" i="2" s="1"/>
  <c r="F421" i="2" s="1"/>
  <c r="N421" i="2"/>
  <c r="E421" i="2" l="1"/>
  <c r="E421" i="3" s="1"/>
  <c r="D421" i="2"/>
  <c r="W421" i="1" l="1"/>
  <c r="D421" i="3"/>
  <c r="G421" i="3" l="1"/>
  <c r="H421" i="3"/>
  <c r="I421" i="3" s="1"/>
  <c r="K421" i="3" s="1"/>
  <c r="M421" i="3" l="1"/>
  <c r="Q421" i="3" s="1"/>
  <c r="L421" i="3"/>
  <c r="P421" i="3" l="1"/>
  <c r="D421" i="5" s="1"/>
  <c r="O421" i="3"/>
  <c r="R421" i="3"/>
  <c r="E421" i="5"/>
  <c r="F421" i="5" l="1"/>
  <c r="H421" i="5"/>
  <c r="C421" i="5"/>
  <c r="G421" i="5"/>
  <c r="J421" i="5" l="1"/>
  <c r="M421" i="5"/>
  <c r="P421" i="5" s="1"/>
  <c r="Q421" i="5" s="1"/>
  <c r="R421" i="5" s="1"/>
  <c r="N421" i="5"/>
  <c r="S421" i="5" s="1"/>
  <c r="T421" i="5" s="1"/>
  <c r="U421" i="5" s="1"/>
  <c r="X421" i="5" s="1"/>
  <c r="K421" i="5"/>
  <c r="W421" i="5" l="1"/>
  <c r="D421" i="4" s="1"/>
  <c r="Y421" i="5"/>
  <c r="J421" i="4" s="1"/>
  <c r="K421" i="4" l="1"/>
  <c r="M421" i="4"/>
  <c r="L421" i="4"/>
  <c r="F421" i="4"/>
  <c r="E421" i="4"/>
  <c r="G421" i="4"/>
  <c r="N421" i="4" l="1"/>
  <c r="H421" i="4"/>
  <c r="P421" i="4" l="1"/>
  <c r="S421" i="4" s="1"/>
  <c r="V421" i="4" s="1"/>
  <c r="I422" i="2" s="1"/>
  <c r="J422" i="2" s="1"/>
  <c r="Q421" i="4"/>
  <c r="T421" i="4" s="1"/>
  <c r="W421" i="4" s="1"/>
  <c r="K422" i="2" s="1"/>
  <c r="L422" i="2" s="1"/>
  <c r="O422" i="2" l="1"/>
  <c r="P422" i="2" s="1"/>
  <c r="G422" i="2" s="1"/>
  <c r="F422" i="2" s="1"/>
  <c r="N422" i="2"/>
  <c r="E422" i="2" l="1"/>
  <c r="E422" i="3" s="1"/>
  <c r="D422" i="2"/>
  <c r="D422" i="3" s="1"/>
  <c r="W422" i="1" l="1"/>
  <c r="H422" i="3"/>
  <c r="I422" i="3" s="1"/>
  <c r="K422" i="3" s="1"/>
  <c r="G422" i="3"/>
  <c r="L422" i="3" l="1"/>
  <c r="M422" i="3"/>
  <c r="Q422" i="3" s="1"/>
  <c r="R422" i="3" l="1"/>
  <c r="E422" i="5"/>
  <c r="P422" i="3"/>
  <c r="D422" i="5" s="1"/>
  <c r="O422" i="3"/>
  <c r="G422" i="5" l="1"/>
  <c r="C422" i="5"/>
  <c r="F422" i="5"/>
  <c r="H422" i="5"/>
  <c r="N422" i="5" l="1"/>
  <c r="S422" i="5" s="1"/>
  <c r="T422" i="5" s="1"/>
  <c r="U422" i="5" s="1"/>
  <c r="K422" i="5"/>
  <c r="M422" i="5"/>
  <c r="P422" i="5" s="1"/>
  <c r="Q422" i="5" s="1"/>
  <c r="R422" i="5" s="1"/>
  <c r="J422" i="5"/>
  <c r="W422" i="5" l="1"/>
  <c r="D422" i="4" s="1"/>
  <c r="G422" i="4" s="1"/>
  <c r="X422" i="5"/>
  <c r="Y422" i="5" s="1"/>
  <c r="J422" i="4" s="1"/>
  <c r="K422" i="4" l="1"/>
  <c r="M422" i="4"/>
  <c r="E422" i="4"/>
  <c r="F422" i="4"/>
  <c r="L422" i="4" l="1"/>
  <c r="N422" i="4" s="1"/>
  <c r="H422" i="4"/>
  <c r="Q422" i="4" l="1"/>
  <c r="T422" i="4" s="1"/>
  <c r="W422" i="4" s="1"/>
  <c r="K423" i="2" s="1"/>
  <c r="L423" i="2" s="1"/>
  <c r="P422" i="4"/>
  <c r="S422" i="4" s="1"/>
  <c r="V422" i="4" s="1"/>
  <c r="I423" i="2" s="1"/>
  <c r="J423" i="2" s="1"/>
  <c r="O423" i="2" l="1"/>
  <c r="P423" i="2" s="1"/>
  <c r="G423" i="2" s="1"/>
  <c r="F423" i="2" s="1"/>
  <c r="N423" i="2"/>
  <c r="D423" i="2" l="1"/>
  <c r="D423" i="3" s="1"/>
  <c r="E423" i="2"/>
  <c r="E423" i="3" s="1"/>
  <c r="W423" i="1" l="1"/>
  <c r="H423" i="3"/>
  <c r="I423" i="3" s="1"/>
  <c r="K423" i="3" s="1"/>
  <c r="M423" i="3" s="1"/>
  <c r="Q423" i="3" s="1"/>
  <c r="G423" i="3"/>
  <c r="L423" i="3" l="1"/>
  <c r="P423" i="3" s="1"/>
  <c r="D423" i="5" s="1"/>
  <c r="R423" i="3"/>
  <c r="E423" i="5"/>
  <c r="O423" i="3" l="1"/>
  <c r="C423" i="5"/>
  <c r="G423" i="5"/>
  <c r="F423" i="5"/>
  <c r="H423" i="5"/>
  <c r="N423" i="5" l="1"/>
  <c r="S423" i="5" s="1"/>
  <c r="K423" i="5"/>
  <c r="M423" i="5"/>
  <c r="P423" i="5" s="1"/>
  <c r="J423" i="5"/>
  <c r="Q423" i="5" l="1"/>
  <c r="R423" i="5" s="1"/>
  <c r="T423" i="5"/>
  <c r="W423" i="5" l="1"/>
  <c r="D423" i="4" s="1"/>
  <c r="U423" i="5"/>
  <c r="X423" i="5" s="1"/>
  <c r="Y423" i="5" s="1"/>
  <c r="J423" i="4" s="1"/>
  <c r="E423" i="4" l="1"/>
  <c r="F423" i="4"/>
  <c r="G423" i="4"/>
  <c r="H423" i="4" l="1"/>
  <c r="K423" i="4"/>
  <c r="M423" i="4"/>
  <c r="L423" i="4"/>
  <c r="N423" i="4" l="1"/>
  <c r="P423" i="4" l="1"/>
  <c r="S423" i="4" s="1"/>
  <c r="V423" i="4" s="1"/>
  <c r="I424" i="2" s="1"/>
  <c r="J424" i="2" s="1"/>
  <c r="Q423" i="4"/>
  <c r="T423" i="4" s="1"/>
  <c r="W423" i="4" s="1"/>
  <c r="K424" i="2" s="1"/>
  <c r="L424" i="2" s="1"/>
  <c r="N424" i="2" l="1"/>
  <c r="O424" i="2"/>
  <c r="P424" i="2" s="1"/>
  <c r="G424" i="2" s="1"/>
  <c r="F424" i="2" s="1"/>
  <c r="D424" i="2" l="1"/>
  <c r="D424" i="3" s="1"/>
  <c r="E424" i="2"/>
  <c r="W424" i="1" l="1"/>
  <c r="E424" i="3"/>
  <c r="G424" i="3" s="1"/>
  <c r="H424" i="3" l="1"/>
  <c r="I424" i="3" s="1"/>
  <c r="K424" i="3" s="1"/>
  <c r="M424" i="3" s="1"/>
  <c r="Q424" i="3" s="1"/>
  <c r="L424" i="3" l="1"/>
  <c r="P424" i="3" s="1"/>
  <c r="D424" i="5" s="1"/>
  <c r="R424" i="3"/>
  <c r="E424" i="5"/>
  <c r="O424" i="3" l="1"/>
  <c r="F424" i="5"/>
  <c r="H424" i="5"/>
  <c r="C424" i="5"/>
  <c r="G424" i="5"/>
  <c r="N424" i="5" l="1"/>
  <c r="S424" i="5" s="1"/>
  <c r="K424" i="5"/>
  <c r="M424" i="5"/>
  <c r="P424" i="5" s="1"/>
  <c r="J424" i="5"/>
  <c r="Q424" i="5" l="1"/>
  <c r="R424" i="5" s="1"/>
  <c r="T424" i="5"/>
  <c r="U424" i="5" s="1"/>
  <c r="W424" i="5" l="1"/>
  <c r="D424" i="4" s="1"/>
  <c r="X424" i="5"/>
  <c r="Y424" i="5" s="1"/>
  <c r="J424" i="4" s="1"/>
  <c r="F424" i="4" l="1"/>
  <c r="E424" i="4"/>
  <c r="G424" i="4"/>
  <c r="H424" i="4" l="1"/>
  <c r="L424" i="4"/>
  <c r="K424" i="4"/>
  <c r="M424" i="4"/>
  <c r="N424" i="4" l="1"/>
  <c r="P424" i="4" l="1"/>
  <c r="S424" i="4" s="1"/>
  <c r="V424" i="4" s="1"/>
  <c r="I425" i="2" s="1"/>
  <c r="J425" i="2" s="1"/>
  <c r="Q424" i="4"/>
  <c r="T424" i="4" s="1"/>
  <c r="W424" i="4" s="1"/>
  <c r="K425" i="2" s="1"/>
  <c r="L425" i="2" s="1"/>
  <c r="N425" i="2" l="1"/>
  <c r="O425" i="2"/>
  <c r="P425" i="2" s="1"/>
  <c r="G425" i="2" s="1"/>
  <c r="F425" i="2" s="1"/>
  <c r="D425" i="2" l="1"/>
  <c r="D425" i="3" s="1"/>
  <c r="E425" i="2"/>
  <c r="E425" i="3" s="1"/>
  <c r="W425" i="1" l="1"/>
  <c r="H425" i="3"/>
  <c r="I425" i="3" s="1"/>
  <c r="K425" i="3" s="1"/>
  <c r="G425" i="3"/>
  <c r="M425" i="3" l="1"/>
  <c r="Q425" i="3" s="1"/>
  <c r="L425" i="3"/>
  <c r="P425" i="3" l="1"/>
  <c r="D425" i="5" s="1"/>
  <c r="O425" i="3"/>
  <c r="E425" i="5"/>
  <c r="R425" i="3"/>
  <c r="F425" i="5" l="1"/>
  <c r="H425" i="5"/>
  <c r="C425" i="5"/>
  <c r="G425" i="5"/>
  <c r="M425" i="5" l="1"/>
  <c r="P425" i="5" s="1"/>
  <c r="J425" i="5"/>
  <c r="N425" i="5"/>
  <c r="S425" i="5" s="1"/>
  <c r="K425" i="5"/>
  <c r="T425" i="5" l="1"/>
  <c r="U425" i="5" s="1"/>
  <c r="Q425" i="5"/>
  <c r="R425" i="5" s="1"/>
  <c r="W425" i="5" l="1"/>
  <c r="D425" i="4" s="1"/>
  <c r="X425" i="5"/>
  <c r="Y425" i="5" s="1"/>
  <c r="J425" i="4" s="1"/>
  <c r="G425" i="4" l="1"/>
  <c r="F425" i="4"/>
  <c r="E425" i="4"/>
  <c r="K425" i="4" l="1"/>
  <c r="M425" i="4"/>
  <c r="L425" i="4"/>
  <c r="H425" i="4"/>
  <c r="N425" i="4" l="1"/>
  <c r="Q425" i="4" s="1"/>
  <c r="T425" i="4" s="1"/>
  <c r="W425" i="4" s="1"/>
  <c r="K426" i="2" s="1"/>
  <c r="L426" i="2" s="1"/>
  <c r="P425" i="4" l="1"/>
  <c r="S425" i="4" s="1"/>
  <c r="V425" i="4" s="1"/>
  <c r="I426" i="2" s="1"/>
  <c r="J426" i="2" s="1"/>
  <c r="N426" i="2" s="1"/>
  <c r="O426" i="2" l="1"/>
  <c r="P426" i="2" s="1"/>
  <c r="G426" i="2" s="1"/>
  <c r="F426" i="2" s="1"/>
  <c r="D426" i="2" s="1"/>
  <c r="W426" i="1" s="1"/>
  <c r="E426" i="2" l="1"/>
  <c r="E426" i="3" s="1"/>
  <c r="D426" i="3"/>
  <c r="G426" i="3" l="1"/>
  <c r="H426" i="3"/>
  <c r="I426" i="3" s="1"/>
  <c r="K426" i="3" s="1"/>
  <c r="M426" i="3" s="1"/>
  <c r="Q426" i="3" s="1"/>
  <c r="L426" i="3" l="1"/>
  <c r="O426" i="3" s="1"/>
  <c r="R426" i="3"/>
  <c r="E426" i="5"/>
  <c r="P426" i="3"/>
  <c r="D426" i="5" s="1"/>
  <c r="F426" i="5" l="1"/>
  <c r="H426" i="5"/>
  <c r="C426" i="5"/>
  <c r="G426" i="5"/>
  <c r="M426" i="5" l="1"/>
  <c r="P426" i="5" s="1"/>
  <c r="J426" i="5"/>
  <c r="N426" i="5"/>
  <c r="S426" i="5" s="1"/>
  <c r="K426" i="5"/>
  <c r="Q426" i="5" l="1"/>
  <c r="R426" i="5" s="1"/>
  <c r="T426" i="5"/>
  <c r="U426" i="5" s="1"/>
  <c r="W426" i="5" l="1"/>
  <c r="D426" i="4" s="1"/>
  <c r="X426" i="5"/>
  <c r="Y426" i="5" l="1"/>
  <c r="J426" i="4" s="1"/>
  <c r="E426" i="4"/>
  <c r="G426" i="4"/>
  <c r="F426" i="4"/>
  <c r="M426" i="4" l="1"/>
  <c r="L426" i="4"/>
  <c r="K426" i="4"/>
  <c r="H426" i="4"/>
  <c r="N426" i="4" l="1"/>
  <c r="Q426" i="4" s="1"/>
  <c r="T426" i="4" s="1"/>
  <c r="W426" i="4" s="1"/>
  <c r="K427" i="2" s="1"/>
  <c r="L427" i="2" s="1"/>
  <c r="P426" i="4" l="1"/>
  <c r="S426" i="4" s="1"/>
  <c r="V426" i="4" s="1"/>
  <c r="I427" i="2" s="1"/>
  <c r="J427" i="2" s="1"/>
  <c r="N427" i="2" s="1"/>
  <c r="O427" i="2" l="1"/>
  <c r="P427" i="2" s="1"/>
  <c r="G427" i="2" s="1"/>
  <c r="F427" i="2" s="1"/>
  <c r="E427" i="2" s="1"/>
  <c r="E427" i="3" s="1"/>
  <c r="D427" i="2" l="1"/>
  <c r="W427" i="1" s="1"/>
  <c r="D427" i="3" l="1"/>
  <c r="G427" i="3" s="1"/>
  <c r="H427" i="3" l="1"/>
  <c r="I427" i="3" s="1"/>
  <c r="K427" i="3" s="1"/>
  <c r="L427" i="3" s="1"/>
  <c r="O427" i="3" s="1"/>
  <c r="P427" i="3" l="1"/>
  <c r="D427" i="5" s="1"/>
  <c r="C427" i="5" s="1"/>
  <c r="M427" i="3"/>
  <c r="Q427" i="3" s="1"/>
  <c r="E427" i="5" s="1"/>
  <c r="F427" i="5" s="1"/>
  <c r="G427" i="5" l="1"/>
  <c r="M427" i="5" s="1"/>
  <c r="P427" i="5" s="1"/>
  <c r="H427" i="5"/>
  <c r="N427" i="5" s="1"/>
  <c r="S427" i="5" s="1"/>
  <c r="R427" i="3"/>
  <c r="J427" i="5"/>
  <c r="K427" i="5" l="1"/>
  <c r="T427" i="5"/>
  <c r="U427" i="5" s="1"/>
  <c r="Q427" i="5"/>
  <c r="R427" i="5" s="1"/>
  <c r="W427" i="5" l="1"/>
  <c r="D427" i="4" s="1"/>
  <c r="X427" i="5"/>
  <c r="Y427" i="5" s="1"/>
  <c r="J427" i="4" s="1"/>
  <c r="E427" i="4" l="1"/>
  <c r="F427" i="4"/>
  <c r="G427" i="4"/>
  <c r="K427" i="4" l="1"/>
  <c r="M427" i="4"/>
  <c r="L427" i="4"/>
  <c r="H427" i="4"/>
  <c r="N427" i="4" l="1"/>
  <c r="Q427" i="4" s="1"/>
  <c r="T427" i="4" s="1"/>
  <c r="W427" i="4" s="1"/>
  <c r="K428" i="2" s="1"/>
  <c r="L428" i="2" s="1"/>
  <c r="P427" i="4" l="1"/>
  <c r="S427" i="4" s="1"/>
  <c r="V427" i="4" s="1"/>
  <c r="I428" i="2" s="1"/>
  <c r="J428" i="2" s="1"/>
  <c r="N428" i="2" s="1"/>
  <c r="O428" i="2" l="1"/>
  <c r="P428" i="2" s="1"/>
  <c r="G428" i="2" s="1"/>
  <c r="F428" i="2" s="1"/>
  <c r="E428" i="2" s="1"/>
  <c r="E428" i="3" s="1"/>
  <c r="D428" i="2" l="1"/>
  <c r="D428" i="3" s="1"/>
  <c r="G428" i="3" s="1"/>
  <c r="H428" i="3" l="1"/>
  <c r="I428" i="3" s="1"/>
  <c r="K428" i="3" s="1"/>
  <c r="M428" i="3" s="1"/>
  <c r="Q428" i="3" s="1"/>
  <c r="W428" i="1"/>
  <c r="L428" i="3" l="1"/>
  <c r="O428" i="3" s="1"/>
  <c r="R428" i="3"/>
  <c r="E428" i="5"/>
  <c r="P428" i="3" l="1"/>
  <c r="D428" i="5" s="1"/>
  <c r="C428" i="5" s="1"/>
  <c r="F428" i="5"/>
  <c r="H428" i="5"/>
  <c r="G428" i="5" l="1"/>
  <c r="M428" i="5" s="1"/>
  <c r="P428" i="5" s="1"/>
  <c r="N428" i="5"/>
  <c r="S428" i="5" s="1"/>
  <c r="K428" i="5"/>
  <c r="J428" i="5" l="1"/>
  <c r="Q428" i="5"/>
  <c r="R428" i="5" s="1"/>
  <c r="T428" i="5"/>
  <c r="U428" i="5" s="1"/>
  <c r="W428" i="5" l="1"/>
  <c r="D428" i="4" s="1"/>
  <c r="X428" i="5"/>
  <c r="Y428" i="5" s="1"/>
  <c r="J428" i="4" s="1"/>
  <c r="F428" i="4" l="1"/>
  <c r="G428" i="4"/>
  <c r="E428" i="4"/>
  <c r="M428" i="4"/>
  <c r="L428" i="4"/>
  <c r="K428" i="4"/>
  <c r="H428" i="4" l="1"/>
  <c r="N428" i="4"/>
  <c r="Q428" i="4" l="1"/>
  <c r="T428" i="4" s="1"/>
  <c r="W428" i="4" s="1"/>
  <c r="K429" i="2" s="1"/>
  <c r="L429" i="2" s="1"/>
  <c r="P428" i="4"/>
  <c r="S428" i="4" s="1"/>
  <c r="V428" i="4" s="1"/>
  <c r="I429" i="2" s="1"/>
  <c r="J429" i="2" s="1"/>
  <c r="O429" i="2" l="1"/>
  <c r="P429" i="2" s="1"/>
  <c r="G429" i="2" s="1"/>
  <c r="F429" i="2" s="1"/>
  <c r="N429" i="2"/>
  <c r="E429" i="2" l="1"/>
  <c r="E429" i="3" s="1"/>
  <c r="D429" i="2"/>
  <c r="W429" i="1" l="1"/>
  <c r="D429" i="3"/>
  <c r="G429" i="3" l="1"/>
  <c r="H429" i="3"/>
  <c r="I429" i="3" s="1"/>
  <c r="K429" i="3" s="1"/>
  <c r="L429" i="3" l="1"/>
  <c r="M429" i="3"/>
  <c r="Q429" i="3" s="1"/>
  <c r="E429" i="5" l="1"/>
  <c r="R429" i="3"/>
  <c r="O429" i="3"/>
  <c r="P429" i="3"/>
  <c r="D429" i="5" s="1"/>
  <c r="C429" i="5" l="1"/>
  <c r="G429" i="5"/>
  <c r="F429" i="5"/>
  <c r="H429" i="5"/>
  <c r="N429" i="5" l="1"/>
  <c r="S429" i="5" s="1"/>
  <c r="K429" i="5"/>
  <c r="M429" i="5"/>
  <c r="P429" i="5" s="1"/>
  <c r="Q429" i="5" s="1"/>
  <c r="R429" i="5" s="1"/>
  <c r="J429" i="5"/>
  <c r="W429" i="5" l="1"/>
  <c r="D429" i="4" s="1"/>
  <c r="T429" i="5"/>
  <c r="U429" i="5" s="1"/>
  <c r="X429" i="5" s="1"/>
  <c r="Y429" i="5" s="1"/>
  <c r="J429" i="4" s="1"/>
  <c r="G429" i="4" l="1"/>
  <c r="M429" i="4" l="1"/>
  <c r="K429" i="4"/>
  <c r="L429" i="4"/>
  <c r="E429" i="4"/>
  <c r="F429" i="4"/>
  <c r="N429" i="4" l="1"/>
  <c r="H429" i="4"/>
  <c r="Q429" i="4" l="1"/>
  <c r="T429" i="4" s="1"/>
  <c r="W429" i="4" s="1"/>
  <c r="K430" i="2" s="1"/>
  <c r="L430" i="2" s="1"/>
  <c r="P429" i="4"/>
  <c r="S429" i="4" s="1"/>
  <c r="V429" i="4" s="1"/>
  <c r="I430" i="2" s="1"/>
  <c r="J430" i="2" s="1"/>
  <c r="N430" i="2" l="1"/>
  <c r="O430" i="2"/>
  <c r="P430" i="2" s="1"/>
  <c r="G430" i="2" s="1"/>
  <c r="F430" i="2" s="1"/>
  <c r="E430" i="2" l="1"/>
  <c r="E430" i="3" s="1"/>
  <c r="D430" i="2"/>
  <c r="W430" i="1" s="1"/>
  <c r="D430" i="3" l="1"/>
  <c r="H430" i="3" s="1"/>
  <c r="I430" i="3" s="1"/>
  <c r="K430" i="3" s="1"/>
  <c r="M430" i="3" s="1"/>
  <c r="Q430" i="3" s="1"/>
  <c r="G430" i="3" l="1"/>
  <c r="L430" i="3" s="1"/>
  <c r="E430" i="5"/>
  <c r="R430" i="3"/>
  <c r="P430" i="3" l="1"/>
  <c r="D430" i="5" s="1"/>
  <c r="C430" i="5" s="1"/>
  <c r="O430" i="3"/>
  <c r="F430" i="5"/>
  <c r="H430" i="5"/>
  <c r="G430" i="5" l="1"/>
  <c r="M430" i="5" s="1"/>
  <c r="P430" i="5" s="1"/>
  <c r="N430" i="5"/>
  <c r="S430" i="5" s="1"/>
  <c r="K430" i="5"/>
  <c r="J430" i="5" l="1"/>
  <c r="T430" i="5"/>
  <c r="U430" i="5" s="1"/>
  <c r="Q430" i="5"/>
  <c r="R430" i="5" s="1"/>
  <c r="W430" i="5" l="1"/>
  <c r="D430" i="4" s="1"/>
  <c r="X430" i="5"/>
  <c r="Y430" i="5" s="1"/>
  <c r="J430" i="4" s="1"/>
  <c r="M430" i="4" l="1"/>
  <c r="F430" i="4"/>
  <c r="E430" i="4"/>
  <c r="G430" i="4"/>
  <c r="K430" i="4" l="1"/>
  <c r="L430" i="4"/>
  <c r="H430" i="4"/>
  <c r="N430" i="4" l="1"/>
  <c r="Q430" i="4" s="1"/>
  <c r="T430" i="4" s="1"/>
  <c r="W430" i="4" s="1"/>
  <c r="K431" i="2" s="1"/>
  <c r="L431" i="2" s="1"/>
  <c r="P430" i="4" l="1"/>
  <c r="S430" i="4" s="1"/>
  <c r="V430" i="4" s="1"/>
  <c r="I431" i="2" s="1"/>
  <c r="J431" i="2" s="1"/>
  <c r="N431" i="2" s="1"/>
  <c r="O431" i="2" l="1"/>
  <c r="P431" i="2" s="1"/>
  <c r="G431" i="2" s="1"/>
  <c r="F431" i="2" s="1"/>
  <c r="E431" i="2" s="1"/>
  <c r="E431" i="3" s="1"/>
  <c r="D431" i="2" l="1"/>
  <c r="W431" i="1" s="1"/>
  <c r="D431" i="3" l="1"/>
  <c r="G431" i="3" s="1"/>
  <c r="H431" i="3" l="1"/>
  <c r="I431" i="3" s="1"/>
  <c r="K431" i="3" s="1"/>
  <c r="L431" i="3" s="1"/>
  <c r="P431" i="3" s="1"/>
  <c r="D431" i="5" s="1"/>
  <c r="O431" i="3" l="1"/>
  <c r="M431" i="3"/>
  <c r="Q431" i="3" s="1"/>
  <c r="E431" i="5" s="1"/>
  <c r="H431" i="5" s="1"/>
  <c r="C431" i="5"/>
  <c r="G431" i="5"/>
  <c r="R431" i="3" l="1"/>
  <c r="F431" i="5"/>
  <c r="M431" i="5"/>
  <c r="P431" i="5" s="1"/>
  <c r="J431" i="5"/>
  <c r="N431" i="5"/>
  <c r="K431" i="5"/>
  <c r="S431" i="5" l="1"/>
  <c r="T431" i="5" s="1"/>
  <c r="U431" i="5" s="1"/>
  <c r="Q431" i="5"/>
  <c r="R431" i="5" s="1"/>
  <c r="W431" i="5" l="1"/>
  <c r="D431" i="4" s="1"/>
  <c r="X431" i="5"/>
  <c r="Y431" i="5" l="1"/>
  <c r="J431" i="4" s="1"/>
  <c r="E431" i="4"/>
  <c r="F431" i="4"/>
  <c r="G431" i="4"/>
  <c r="K431" i="4" l="1"/>
  <c r="M431" i="4"/>
  <c r="L431" i="4"/>
  <c r="H431" i="4"/>
  <c r="N431" i="4" l="1"/>
  <c r="P431" i="4" s="1"/>
  <c r="S431" i="4" s="1"/>
  <c r="V431" i="4" s="1"/>
  <c r="I432" i="2" s="1"/>
  <c r="J432" i="2" s="1"/>
  <c r="Q431" i="4" l="1"/>
  <c r="T431" i="4" s="1"/>
  <c r="W431" i="4" s="1"/>
  <c r="K432" i="2" s="1"/>
  <c r="L432" i="2" s="1"/>
  <c r="N432" i="2" s="1"/>
  <c r="O432" i="2" l="1"/>
  <c r="P432" i="2" s="1"/>
  <c r="G432" i="2" s="1"/>
  <c r="F432" i="2" s="1"/>
  <c r="E432" i="2" s="1"/>
  <c r="E432" i="3" s="1"/>
  <c r="D432" i="2" l="1"/>
  <c r="W432" i="1" s="1"/>
  <c r="D432" i="3" l="1"/>
  <c r="G432" i="3" s="1"/>
  <c r="H432" i="3" l="1"/>
  <c r="I432" i="3" s="1"/>
  <c r="K432" i="3" s="1"/>
  <c r="L432" i="3" s="1"/>
  <c r="M432" i="3" l="1"/>
  <c r="Q432" i="3" s="1"/>
  <c r="E432" i="5" s="1"/>
  <c r="O432" i="3"/>
  <c r="P432" i="3"/>
  <c r="D432" i="5" s="1"/>
  <c r="R432" i="3" l="1"/>
  <c r="C432" i="5"/>
  <c r="G432" i="5"/>
  <c r="F432" i="5"/>
  <c r="H432" i="5"/>
  <c r="N432" i="5" l="1"/>
  <c r="S432" i="5" s="1"/>
  <c r="K432" i="5"/>
  <c r="M432" i="5"/>
  <c r="P432" i="5" s="1"/>
  <c r="J432" i="5"/>
  <c r="Q432" i="5" l="1"/>
  <c r="R432" i="5" s="1"/>
  <c r="T432" i="5"/>
  <c r="W432" i="5" l="1"/>
  <c r="D432" i="4" s="1"/>
  <c r="U432" i="5"/>
  <c r="X432" i="5" s="1"/>
  <c r="Y432" i="5" s="1"/>
  <c r="J432" i="4" s="1"/>
  <c r="F432" i="4" l="1"/>
  <c r="G432" i="4"/>
  <c r="E432" i="4"/>
  <c r="H432" i="4" l="1"/>
  <c r="L432" i="4"/>
  <c r="K432" i="4"/>
  <c r="M432" i="4"/>
  <c r="N432" i="4" l="1"/>
  <c r="P432" i="4" s="1"/>
  <c r="S432" i="4" s="1"/>
  <c r="V432" i="4" s="1"/>
  <c r="I433" i="2" s="1"/>
  <c r="J433" i="2" s="1"/>
  <c r="Q432" i="4" l="1"/>
  <c r="T432" i="4" s="1"/>
  <c r="W432" i="4" s="1"/>
  <c r="K433" i="2" s="1"/>
  <c r="L433" i="2" s="1"/>
  <c r="N433" i="2" s="1"/>
  <c r="O433" i="2" l="1"/>
  <c r="P433" i="2" s="1"/>
  <c r="G433" i="2" s="1"/>
  <c r="F433" i="2" s="1"/>
  <c r="E433" i="2" s="1"/>
  <c r="E433" i="3" s="1"/>
  <c r="D433" i="2" l="1"/>
  <c r="D433" i="3" s="1"/>
  <c r="W433" i="1" l="1"/>
  <c r="G433" i="3"/>
  <c r="H433" i="3"/>
  <c r="I433" i="3" s="1"/>
  <c r="K433" i="3" s="1"/>
  <c r="L433" i="3" l="1"/>
  <c r="M433" i="3"/>
  <c r="Q433" i="3" s="1"/>
  <c r="R433" i="3" l="1"/>
  <c r="E433" i="5"/>
  <c r="P433" i="3"/>
  <c r="D433" i="5" s="1"/>
  <c r="O433" i="3"/>
  <c r="C433" i="5" l="1"/>
  <c r="G433" i="5"/>
  <c r="F433" i="5"/>
  <c r="H433" i="5"/>
  <c r="M433" i="5" l="1"/>
  <c r="P433" i="5" s="1"/>
  <c r="J433" i="5"/>
  <c r="N433" i="5"/>
  <c r="S433" i="5" s="1"/>
  <c r="K433" i="5"/>
  <c r="T433" i="5" l="1"/>
  <c r="U433" i="5" s="1"/>
  <c r="Q433" i="5"/>
  <c r="R433" i="5" s="1"/>
  <c r="W433" i="5" s="1"/>
  <c r="D433" i="4" s="1"/>
  <c r="X433" i="5" l="1"/>
  <c r="Y433" i="5" l="1"/>
  <c r="J433" i="4" s="1"/>
  <c r="F433" i="4"/>
  <c r="E433" i="4"/>
  <c r="G433" i="4"/>
  <c r="M433" i="4" l="1"/>
  <c r="L433" i="4"/>
  <c r="K433" i="4"/>
  <c r="H433" i="4"/>
  <c r="N433" i="4" l="1"/>
  <c r="P433" i="4" s="1"/>
  <c r="S433" i="4" s="1"/>
  <c r="V433" i="4" s="1"/>
  <c r="I434" i="2" s="1"/>
  <c r="J434" i="2" s="1"/>
  <c r="Q433" i="4" l="1"/>
  <c r="T433" i="4" s="1"/>
  <c r="W433" i="4" s="1"/>
  <c r="K434" i="2" s="1"/>
  <c r="L434" i="2" s="1"/>
  <c r="N434" i="2" s="1"/>
  <c r="O434" i="2" l="1"/>
  <c r="P434" i="2" s="1"/>
  <c r="G434" i="2" s="1"/>
  <c r="F434" i="2" s="1"/>
  <c r="E434" i="2" s="1"/>
  <c r="E434" i="3" s="1"/>
  <c r="D434" i="2" l="1"/>
  <c r="W434" i="1" s="1"/>
  <c r="D434" i="3" l="1"/>
  <c r="G434" i="3" s="1"/>
  <c r="H434" i="3" l="1"/>
  <c r="I434" i="3" s="1"/>
  <c r="K434" i="3" s="1"/>
  <c r="L434" i="3" s="1"/>
  <c r="P434" i="3" s="1"/>
  <c r="D434" i="5" s="1"/>
  <c r="C434" i="5" s="1"/>
  <c r="G434" i="5" l="1"/>
  <c r="M434" i="5" s="1"/>
  <c r="P434" i="5" s="1"/>
  <c r="M434" i="3"/>
  <c r="Q434" i="3" s="1"/>
  <c r="E434" i="5" s="1"/>
  <c r="H434" i="5" s="1"/>
  <c r="N434" i="5" s="1"/>
  <c r="O434" i="3"/>
  <c r="Q434" i="5" l="1"/>
  <c r="R434" i="5" s="1"/>
  <c r="J434" i="5"/>
  <c r="F434" i="5"/>
  <c r="S434" i="5" s="1"/>
  <c r="T434" i="5" s="1"/>
  <c r="U434" i="5" s="1"/>
  <c r="R434" i="3"/>
  <c r="K434" i="5"/>
  <c r="W434" i="5" l="1"/>
  <c r="D434" i="4" s="1"/>
  <c r="X434" i="5"/>
  <c r="Y434" i="5" s="1"/>
  <c r="J434" i="4" s="1"/>
  <c r="E434" i="4" l="1"/>
  <c r="G434" i="4"/>
  <c r="F434" i="4"/>
  <c r="M434" i="4"/>
  <c r="K434" i="4"/>
  <c r="L434" i="4"/>
  <c r="H434" i="4" l="1"/>
  <c r="N434" i="4"/>
  <c r="Q434" i="4" l="1"/>
  <c r="P434" i="4"/>
  <c r="S434" i="4" s="1"/>
  <c r="V434" i="4" s="1"/>
  <c r="I435" i="2" s="1"/>
  <c r="J435" i="2" s="1"/>
  <c r="T434" i="4"/>
  <c r="W434" i="4" s="1"/>
  <c r="K435" i="2" s="1"/>
  <c r="L435" i="2" s="1"/>
  <c r="O435" i="2" l="1"/>
  <c r="P435" i="2" s="1"/>
  <c r="G435" i="2" s="1"/>
  <c r="F435" i="2" s="1"/>
  <c r="N435" i="2"/>
  <c r="E435" i="2" l="1"/>
  <c r="E435" i="3" s="1"/>
  <c r="D435" i="2"/>
  <c r="D435" i="3" s="1"/>
  <c r="W435" i="1" l="1"/>
  <c r="G435" i="3"/>
  <c r="H435" i="3"/>
  <c r="I435" i="3" s="1"/>
  <c r="K435" i="3" s="1"/>
  <c r="M435" i="3" l="1"/>
  <c r="Q435" i="3" s="1"/>
  <c r="L435" i="3"/>
  <c r="O435" i="3" l="1"/>
  <c r="P435" i="3"/>
  <c r="D435" i="5" s="1"/>
  <c r="R435" i="3"/>
  <c r="E435" i="5"/>
  <c r="C435" i="5" l="1"/>
  <c r="G435" i="5"/>
  <c r="F435" i="5"/>
  <c r="H435" i="5"/>
  <c r="M435" i="5" l="1"/>
  <c r="P435" i="5" s="1"/>
  <c r="J435" i="5"/>
  <c r="N435" i="5"/>
  <c r="S435" i="5" s="1"/>
  <c r="K435" i="5"/>
  <c r="T435" i="5" l="1"/>
  <c r="U435" i="5" s="1"/>
  <c r="Q435" i="5"/>
  <c r="R435" i="5" s="1"/>
  <c r="W435" i="5" l="1"/>
  <c r="D435" i="4" s="1"/>
  <c r="X435" i="5"/>
  <c r="Y435" i="5" l="1"/>
  <c r="J435" i="4" s="1"/>
  <c r="E435" i="4"/>
  <c r="F435" i="4"/>
  <c r="G435" i="4"/>
  <c r="K435" i="4" l="1"/>
  <c r="L435" i="4"/>
  <c r="M435" i="4"/>
  <c r="H435" i="4"/>
  <c r="N435" i="4" l="1"/>
  <c r="Q435" i="4" s="1"/>
  <c r="T435" i="4" s="1"/>
  <c r="W435" i="4" s="1"/>
  <c r="K436" i="2" s="1"/>
  <c r="L436" i="2" s="1"/>
  <c r="P435" i="4" l="1"/>
  <c r="S435" i="4" s="1"/>
  <c r="V435" i="4" s="1"/>
  <c r="I436" i="2" s="1"/>
  <c r="J436" i="2" s="1"/>
  <c r="N436" i="2" s="1"/>
  <c r="O436" i="2" l="1"/>
  <c r="P436" i="2" s="1"/>
  <c r="G436" i="2" s="1"/>
  <c r="F436" i="2" s="1"/>
  <c r="E436" i="2" s="1"/>
  <c r="E436" i="3" s="1"/>
  <c r="D436" i="2" l="1"/>
  <c r="D436" i="3" s="1"/>
  <c r="H436" i="3" s="1"/>
  <c r="I436" i="3" s="1"/>
  <c r="K436" i="3" s="1"/>
  <c r="G436" i="3" l="1"/>
  <c r="L436" i="3" s="1"/>
  <c r="W436" i="1"/>
  <c r="M436" i="3"/>
  <c r="Q436" i="3" s="1"/>
  <c r="O436" i="3" l="1"/>
  <c r="P436" i="3"/>
  <c r="D436" i="5" s="1"/>
  <c r="E436" i="5"/>
  <c r="R436" i="3"/>
  <c r="C436" i="5" l="1"/>
  <c r="G436" i="5"/>
  <c r="F436" i="5"/>
  <c r="H436" i="5"/>
  <c r="N436" i="5" l="1"/>
  <c r="S436" i="5" s="1"/>
  <c r="K436" i="5"/>
  <c r="M436" i="5"/>
  <c r="P436" i="5" s="1"/>
  <c r="J436" i="5"/>
  <c r="Q436" i="5" l="1"/>
  <c r="R436" i="5" s="1"/>
  <c r="W436" i="5" s="1"/>
  <c r="D436" i="4" s="1"/>
  <c r="T436" i="5"/>
  <c r="U436" i="5" l="1"/>
  <c r="X436" i="5" s="1"/>
  <c r="Y436" i="5" s="1"/>
  <c r="J436" i="4" s="1"/>
  <c r="F436" i="4" l="1"/>
  <c r="G436" i="4"/>
  <c r="E436" i="4"/>
  <c r="L436" i="4"/>
  <c r="M436" i="4"/>
  <c r="K436" i="4"/>
  <c r="H436" i="4" l="1"/>
  <c r="N436" i="4"/>
  <c r="P436" i="4" l="1"/>
  <c r="S436" i="4" s="1"/>
  <c r="V436" i="4" s="1"/>
  <c r="I437" i="2" s="1"/>
  <c r="J437" i="2" s="1"/>
  <c r="Q436" i="4"/>
  <c r="T436" i="4" s="1"/>
  <c r="W436" i="4" s="1"/>
  <c r="K437" i="2" s="1"/>
  <c r="L437" i="2" s="1"/>
  <c r="N437" i="2" l="1"/>
  <c r="O437" i="2"/>
  <c r="P437" i="2" s="1"/>
  <c r="G437" i="2" s="1"/>
  <c r="F437" i="2" s="1"/>
  <c r="E437" i="2" l="1"/>
  <c r="E437" i="3" s="1"/>
  <c r="D437" i="2"/>
  <c r="W437" i="1" l="1"/>
  <c r="D437" i="3"/>
  <c r="H437" i="3" l="1"/>
  <c r="I437" i="3" s="1"/>
  <c r="K437" i="3" s="1"/>
  <c r="G437" i="3"/>
  <c r="M437" i="3" l="1"/>
  <c r="Q437" i="3" s="1"/>
  <c r="L437" i="3"/>
  <c r="P437" i="3" l="1"/>
  <c r="D437" i="5" s="1"/>
  <c r="O437" i="3"/>
  <c r="E437" i="5"/>
  <c r="R437" i="3"/>
  <c r="F437" i="5" l="1"/>
  <c r="H437" i="5"/>
  <c r="C437" i="5"/>
  <c r="G437" i="5"/>
  <c r="N437" i="5" l="1"/>
  <c r="S437" i="5" s="1"/>
  <c r="K437" i="5"/>
  <c r="M437" i="5"/>
  <c r="P437" i="5" s="1"/>
  <c r="J437" i="5"/>
  <c r="Q437" i="5" l="1"/>
  <c r="R437" i="5" s="1"/>
  <c r="T437" i="5"/>
  <c r="U437" i="5" s="1"/>
  <c r="W437" i="5" l="1"/>
  <c r="D437" i="4" s="1"/>
  <c r="X437" i="5"/>
  <c r="Y437" i="5" l="1"/>
  <c r="J437" i="4" s="1"/>
  <c r="F437" i="4"/>
  <c r="G437" i="4"/>
  <c r="E437" i="4"/>
  <c r="M437" i="4" l="1"/>
  <c r="L437" i="4"/>
  <c r="K437" i="4"/>
  <c r="H437" i="4"/>
  <c r="N437" i="4" l="1"/>
  <c r="P437" i="4" s="1"/>
  <c r="S437" i="4" s="1"/>
  <c r="V437" i="4" s="1"/>
  <c r="I438" i="2" s="1"/>
  <c r="J438" i="2" s="1"/>
  <c r="Q437" i="4" l="1"/>
  <c r="T437" i="4" s="1"/>
  <c r="W437" i="4" s="1"/>
  <c r="K438" i="2" s="1"/>
  <c r="L438" i="2" s="1"/>
  <c r="N438" i="2" s="1"/>
  <c r="O438" i="2" l="1"/>
  <c r="P438" i="2" s="1"/>
  <c r="G438" i="2" s="1"/>
  <c r="F438" i="2" s="1"/>
  <c r="E438" i="2" s="1"/>
  <c r="E438" i="3" s="1"/>
  <c r="D438" i="2" l="1"/>
  <c r="W438" i="1" s="1"/>
  <c r="D438" i="3" l="1"/>
  <c r="H438" i="3" s="1"/>
  <c r="I438" i="3" s="1"/>
  <c r="K438" i="3" s="1"/>
  <c r="M438" i="3" s="1"/>
  <c r="Q438" i="3" s="1"/>
  <c r="G438" i="3" l="1"/>
  <c r="L438" i="3" s="1"/>
  <c r="P438" i="3" s="1"/>
  <c r="D438" i="5" s="1"/>
  <c r="R438" i="3"/>
  <c r="E438" i="5"/>
  <c r="O438" i="3" l="1"/>
  <c r="F438" i="5"/>
  <c r="H438" i="5"/>
  <c r="C438" i="5"/>
  <c r="G438" i="5"/>
  <c r="M438" i="5" l="1"/>
  <c r="P438" i="5" s="1"/>
  <c r="J438" i="5"/>
  <c r="N438" i="5"/>
  <c r="S438" i="5" s="1"/>
  <c r="K438" i="5"/>
  <c r="T438" i="5" l="1"/>
  <c r="U438" i="5" s="1"/>
  <c r="Q438" i="5"/>
  <c r="R438" i="5" s="1"/>
  <c r="W438" i="5" l="1"/>
  <c r="D438" i="4" s="1"/>
  <c r="X438" i="5"/>
  <c r="Y438" i="5" l="1"/>
  <c r="J438" i="4" s="1"/>
  <c r="E438" i="4"/>
  <c r="G438" i="4"/>
  <c r="F438" i="4"/>
  <c r="K438" i="4" l="1"/>
  <c r="M438" i="4"/>
  <c r="L438" i="4"/>
  <c r="H438" i="4"/>
  <c r="N438" i="4" l="1"/>
  <c r="P438" i="4" s="1"/>
  <c r="S438" i="4" s="1"/>
  <c r="V438" i="4" s="1"/>
  <c r="I439" i="2" s="1"/>
  <c r="J439" i="2" s="1"/>
  <c r="Q438" i="4" l="1"/>
  <c r="T438" i="4" s="1"/>
  <c r="W438" i="4" s="1"/>
  <c r="K439" i="2" s="1"/>
  <c r="L439" i="2" s="1"/>
  <c r="N439" i="2" s="1"/>
  <c r="O439" i="2" l="1"/>
  <c r="P439" i="2" s="1"/>
  <c r="G439" i="2" s="1"/>
  <c r="F439" i="2" s="1"/>
  <c r="E439" i="2" s="1"/>
  <c r="E439" i="3" s="1"/>
  <c r="D439" i="2" l="1"/>
  <c r="W439" i="1" s="1"/>
  <c r="D439" i="3" l="1"/>
  <c r="G439" i="3" s="1"/>
  <c r="H439" i="3"/>
  <c r="I439" i="3" s="1"/>
  <c r="K439" i="3" s="1"/>
  <c r="M439" i="3" l="1"/>
  <c r="Q439" i="3" s="1"/>
  <c r="L439" i="3"/>
  <c r="O439" i="3" l="1"/>
  <c r="P439" i="3"/>
  <c r="D439" i="5" s="1"/>
  <c r="R439" i="3"/>
  <c r="E439" i="5"/>
  <c r="F439" i="5" l="1"/>
  <c r="H439" i="5"/>
  <c r="C439" i="5"/>
  <c r="G439" i="5"/>
  <c r="N439" i="5" l="1"/>
  <c r="S439" i="5" s="1"/>
  <c r="K439" i="5"/>
  <c r="M439" i="5"/>
  <c r="P439" i="5" s="1"/>
  <c r="J439" i="5"/>
  <c r="Q439" i="5" l="1"/>
  <c r="R439" i="5" s="1"/>
  <c r="T439" i="5"/>
  <c r="U439" i="5" s="1"/>
  <c r="W439" i="5" l="1"/>
  <c r="D439" i="4" s="1"/>
  <c r="X439" i="5"/>
  <c r="Y439" i="5" s="1"/>
  <c r="J439" i="4" s="1"/>
  <c r="E439" i="4" l="1"/>
  <c r="F439" i="4"/>
  <c r="G439" i="4"/>
  <c r="L439" i="4" l="1"/>
  <c r="M439" i="4"/>
  <c r="K439" i="4"/>
  <c r="H439" i="4"/>
  <c r="N439" i="4" l="1"/>
  <c r="P439" i="4" s="1"/>
  <c r="S439" i="4" s="1"/>
  <c r="V439" i="4" s="1"/>
  <c r="I440" i="2" s="1"/>
  <c r="J440" i="2" s="1"/>
  <c r="Q439" i="4" l="1"/>
  <c r="T439" i="4" s="1"/>
  <c r="W439" i="4" s="1"/>
  <c r="K440" i="2" s="1"/>
  <c r="L440" i="2" s="1"/>
  <c r="O440" i="2" s="1"/>
  <c r="P440" i="2" s="1"/>
  <c r="G440" i="2" s="1"/>
  <c r="F440" i="2" s="1"/>
  <c r="N440" i="2" l="1"/>
  <c r="D440" i="2" s="1"/>
  <c r="W440" i="1" s="1"/>
  <c r="E440" i="2" l="1"/>
  <c r="E440" i="3" s="1"/>
  <c r="D440" i="3"/>
  <c r="H440" i="3" l="1"/>
  <c r="I440" i="3" s="1"/>
  <c r="K440" i="3" s="1"/>
  <c r="M440" i="3" s="1"/>
  <c r="Q440" i="3" s="1"/>
  <c r="G440" i="3"/>
  <c r="L440" i="3" l="1"/>
  <c r="O440" i="3" s="1"/>
  <c r="E440" i="5"/>
  <c r="R440" i="3"/>
  <c r="P440" i="3" l="1"/>
  <c r="D440" i="5" s="1"/>
  <c r="C440" i="5" s="1"/>
  <c r="F440" i="5"/>
  <c r="H440" i="5"/>
  <c r="G440" i="5" l="1"/>
  <c r="M440" i="5" s="1"/>
  <c r="P440" i="5" s="1"/>
  <c r="N440" i="5"/>
  <c r="S440" i="5" s="1"/>
  <c r="K440" i="5"/>
  <c r="J440" i="5" l="1"/>
  <c r="T440" i="5"/>
  <c r="U440" i="5" s="1"/>
  <c r="Q440" i="5"/>
  <c r="R440" i="5" s="1"/>
  <c r="W440" i="5" l="1"/>
  <c r="D440" i="4" s="1"/>
  <c r="X440" i="5"/>
  <c r="Y440" i="5" l="1"/>
  <c r="J440" i="4" s="1"/>
  <c r="E440" i="4"/>
  <c r="G440" i="4"/>
  <c r="F440" i="4"/>
  <c r="K440" i="4" l="1"/>
  <c r="L440" i="4"/>
  <c r="M440" i="4"/>
  <c r="H440" i="4"/>
  <c r="N440" i="4" l="1"/>
  <c r="P440" i="4" s="1"/>
  <c r="S440" i="4" s="1"/>
  <c r="V440" i="4" s="1"/>
  <c r="I441" i="2" s="1"/>
  <c r="J441" i="2" s="1"/>
  <c r="Q440" i="4" l="1"/>
  <c r="T440" i="4" s="1"/>
  <c r="W440" i="4" s="1"/>
  <c r="K441" i="2" s="1"/>
  <c r="L441" i="2" s="1"/>
  <c r="N441" i="2" s="1"/>
  <c r="O441" i="2" l="1"/>
  <c r="P441" i="2" s="1"/>
  <c r="G441" i="2" s="1"/>
  <c r="F441" i="2" s="1"/>
  <c r="D441" i="2" s="1"/>
  <c r="D441" i="3" s="1"/>
  <c r="W441" i="1" l="1"/>
  <c r="E441" i="2"/>
  <c r="E441" i="3" s="1"/>
  <c r="H441" i="3" s="1"/>
  <c r="I441" i="3" s="1"/>
  <c r="K441" i="3" s="1"/>
  <c r="G441" i="3" l="1"/>
  <c r="L441" i="3" s="1"/>
  <c r="O441" i="3" s="1"/>
  <c r="M441" i="3"/>
  <c r="Q441" i="3" s="1"/>
  <c r="E441" i="5" s="1"/>
  <c r="P441" i="3" l="1"/>
  <c r="D441" i="5" s="1"/>
  <c r="C441" i="5" s="1"/>
  <c r="R441" i="3"/>
  <c r="F441" i="5"/>
  <c r="H441" i="5"/>
  <c r="G441" i="5" l="1"/>
  <c r="M441" i="5" s="1"/>
  <c r="P441" i="5" s="1"/>
  <c r="N441" i="5"/>
  <c r="S441" i="5" s="1"/>
  <c r="K441" i="5"/>
  <c r="J441" i="5" l="1"/>
  <c r="T441" i="5"/>
  <c r="U441" i="5" s="1"/>
  <c r="Q441" i="5"/>
  <c r="R441" i="5" s="1"/>
  <c r="W441" i="5" l="1"/>
  <c r="D441" i="4" s="1"/>
  <c r="X441" i="5"/>
  <c r="Y441" i="5" l="1"/>
  <c r="J441" i="4" s="1"/>
  <c r="E441" i="4"/>
  <c r="G441" i="4"/>
  <c r="F441" i="4"/>
  <c r="M441" i="4" l="1"/>
  <c r="K441" i="4"/>
  <c r="L441" i="4"/>
  <c r="H441" i="4"/>
  <c r="N441" i="4" l="1"/>
  <c r="Q441" i="4" s="1"/>
  <c r="T441" i="4" s="1"/>
  <c r="W441" i="4" s="1"/>
  <c r="K442" i="2" s="1"/>
  <c r="L442" i="2" s="1"/>
  <c r="P441" i="4" l="1"/>
  <c r="S441" i="4" s="1"/>
  <c r="V441" i="4" s="1"/>
  <c r="I442" i="2" s="1"/>
  <c r="J442" i="2" s="1"/>
  <c r="N442" i="2" s="1"/>
  <c r="O442" i="2" l="1"/>
  <c r="P442" i="2" s="1"/>
  <c r="G442" i="2" s="1"/>
  <c r="F442" i="2" s="1"/>
  <c r="D442" i="2" s="1"/>
  <c r="W442" i="1" s="1"/>
  <c r="E442" i="2" l="1"/>
  <c r="E442" i="3" s="1"/>
  <c r="D442" i="3"/>
  <c r="H442" i="3" l="1"/>
  <c r="I442" i="3" s="1"/>
  <c r="K442" i="3" s="1"/>
  <c r="M442" i="3" s="1"/>
  <c r="Q442" i="3" s="1"/>
  <c r="G442" i="3"/>
  <c r="L442" i="3" l="1"/>
  <c r="P442" i="3" s="1"/>
  <c r="D442" i="5" s="1"/>
  <c r="R442" i="3"/>
  <c r="E442" i="5"/>
  <c r="O442" i="3" l="1"/>
  <c r="F442" i="5"/>
  <c r="H442" i="5"/>
  <c r="C442" i="5"/>
  <c r="G442" i="5"/>
  <c r="M442" i="5" l="1"/>
  <c r="P442" i="5" s="1"/>
  <c r="J442" i="5"/>
  <c r="N442" i="5"/>
  <c r="S442" i="5" s="1"/>
  <c r="K442" i="5"/>
  <c r="T442" i="5" l="1"/>
  <c r="U442" i="5" s="1"/>
  <c r="Q442" i="5"/>
  <c r="R442" i="5" s="1"/>
  <c r="W442" i="5" l="1"/>
  <c r="D442" i="4" s="1"/>
  <c r="X442" i="5"/>
  <c r="Y442" i="5" l="1"/>
  <c r="J442" i="4" s="1"/>
  <c r="F442" i="4"/>
  <c r="E442" i="4"/>
  <c r="G442" i="4"/>
  <c r="L442" i="4" l="1"/>
  <c r="M442" i="4"/>
  <c r="K442" i="4"/>
  <c r="H442" i="4"/>
  <c r="N442" i="4" l="1"/>
  <c r="P442" i="4" s="1"/>
  <c r="S442" i="4" s="1"/>
  <c r="V442" i="4" s="1"/>
  <c r="I443" i="2" s="1"/>
  <c r="J443" i="2" s="1"/>
  <c r="Q442" i="4" l="1"/>
  <c r="T442" i="4" s="1"/>
  <c r="W442" i="4" s="1"/>
  <c r="K443" i="2" s="1"/>
  <c r="L443" i="2" s="1"/>
  <c r="O443" i="2" s="1"/>
  <c r="P443" i="2" s="1"/>
  <c r="G443" i="2" s="1"/>
  <c r="F443" i="2" s="1"/>
  <c r="N443" i="2" l="1"/>
  <c r="E443" i="2" s="1"/>
  <c r="E443" i="3" s="1"/>
  <c r="D443" i="2" l="1"/>
  <c r="D443" i="3" s="1"/>
  <c r="G443" i="3" s="1"/>
  <c r="H443" i="3" l="1"/>
  <c r="I443" i="3" s="1"/>
  <c r="K443" i="3" s="1"/>
  <c r="L443" i="3" s="1"/>
  <c r="W443" i="1"/>
  <c r="M443" i="3" l="1"/>
  <c r="Q443" i="3" s="1"/>
  <c r="R443" i="3" s="1"/>
  <c r="O443" i="3"/>
  <c r="P443" i="3"/>
  <c r="D443" i="5" s="1"/>
  <c r="E443" i="5" l="1"/>
  <c r="F443" i="5" s="1"/>
  <c r="C443" i="5"/>
  <c r="G443" i="5"/>
  <c r="H443" i="5" l="1"/>
  <c r="K443" i="5" s="1"/>
  <c r="M443" i="5"/>
  <c r="P443" i="5" s="1"/>
  <c r="J443" i="5"/>
  <c r="N443" i="5" l="1"/>
  <c r="S443" i="5" s="1"/>
  <c r="T443" i="5" s="1"/>
  <c r="U443" i="5" s="1"/>
  <c r="Q443" i="5"/>
  <c r="R443" i="5" s="1"/>
  <c r="W443" i="5" l="1"/>
  <c r="D443" i="4" s="1"/>
  <c r="X443" i="5"/>
  <c r="Y443" i="5" l="1"/>
  <c r="J443" i="4" s="1"/>
  <c r="F443" i="4"/>
  <c r="E443" i="4"/>
  <c r="G443" i="4"/>
  <c r="M443" i="4" l="1"/>
  <c r="L443" i="4"/>
  <c r="K443" i="4"/>
  <c r="H443" i="4"/>
  <c r="N443" i="4" l="1"/>
  <c r="P443" i="4" s="1"/>
  <c r="S443" i="4" s="1"/>
  <c r="V443" i="4" s="1"/>
  <c r="I444" i="2" s="1"/>
  <c r="J444" i="2" s="1"/>
  <c r="Q443" i="4" l="1"/>
  <c r="T443" i="4" s="1"/>
  <c r="W443" i="4" s="1"/>
  <c r="K444" i="2" s="1"/>
  <c r="L444" i="2" s="1"/>
  <c r="O444" i="2" s="1"/>
  <c r="P444" i="2" s="1"/>
  <c r="G444" i="2" s="1"/>
  <c r="F444" i="2" s="1"/>
  <c r="N444" i="2" l="1"/>
  <c r="E444" i="2" s="1"/>
  <c r="D444" i="2" l="1"/>
  <c r="W444" i="1" s="1"/>
  <c r="E444" i="3"/>
  <c r="D444" i="3" l="1"/>
  <c r="G444" i="3" s="1"/>
  <c r="H444" i="3" l="1"/>
  <c r="I444" i="3" s="1"/>
  <c r="K444" i="3" s="1"/>
  <c r="L444" i="3" s="1"/>
  <c r="M444" i="3" l="1"/>
  <c r="Q444" i="3" s="1"/>
  <c r="R444" i="3" s="1"/>
  <c r="O444" i="3"/>
  <c r="P444" i="3"/>
  <c r="D444" i="5" s="1"/>
  <c r="E444" i="5" l="1"/>
  <c r="F444" i="5" s="1"/>
  <c r="C444" i="5"/>
  <c r="G444" i="5"/>
  <c r="H444" i="5" l="1"/>
  <c r="K444" i="5" s="1"/>
  <c r="M444" i="5"/>
  <c r="P444" i="5" s="1"/>
  <c r="J444" i="5"/>
  <c r="N444" i="5" l="1"/>
  <c r="S444" i="5" s="1"/>
  <c r="T444" i="5" s="1"/>
  <c r="U444" i="5" s="1"/>
  <c r="Q444" i="5"/>
  <c r="R444" i="5" s="1"/>
  <c r="W444" i="5" l="1"/>
  <c r="D444" i="4" s="1"/>
  <c r="X444" i="5"/>
  <c r="Y444" i="5" l="1"/>
  <c r="J444" i="4" s="1"/>
  <c r="G444" i="4"/>
  <c r="F444" i="4"/>
  <c r="E444" i="4"/>
  <c r="K444" i="4" l="1"/>
  <c r="L444" i="4"/>
  <c r="M444" i="4"/>
  <c r="H444" i="4"/>
  <c r="N444" i="4" l="1"/>
  <c r="Q444" i="4" s="1"/>
  <c r="T444" i="4" s="1"/>
  <c r="W444" i="4" s="1"/>
  <c r="K445" i="2" s="1"/>
  <c r="L445" i="2" s="1"/>
  <c r="P444" i="4" l="1"/>
  <c r="S444" i="4" s="1"/>
  <c r="V444" i="4" s="1"/>
  <c r="I445" i="2" s="1"/>
  <c r="J445" i="2" s="1"/>
  <c r="O445" i="2" s="1"/>
  <c r="P445" i="2" s="1"/>
  <c r="G445" i="2" s="1"/>
  <c r="F445" i="2" s="1"/>
  <c r="N445" i="2" l="1"/>
  <c r="E445" i="2" s="1"/>
  <c r="E445" i="3" s="1"/>
  <c r="D445" i="2" l="1"/>
  <c r="D445" i="3" s="1"/>
  <c r="G445" i="3" s="1"/>
  <c r="H445" i="3" l="1"/>
  <c r="I445" i="3" s="1"/>
  <c r="K445" i="3" s="1"/>
  <c r="L445" i="3" s="1"/>
  <c r="W445" i="1"/>
  <c r="M445" i="3" l="1"/>
  <c r="Q445" i="3" s="1"/>
  <c r="R445" i="3" s="1"/>
  <c r="P445" i="3"/>
  <c r="D445" i="5" s="1"/>
  <c r="O445" i="3"/>
  <c r="E445" i="5" l="1"/>
  <c r="F445" i="5" s="1"/>
  <c r="C445" i="5"/>
  <c r="G445" i="5"/>
  <c r="H445" i="5" l="1"/>
  <c r="N445" i="5" s="1"/>
  <c r="S445" i="5" s="1"/>
  <c r="M445" i="5"/>
  <c r="P445" i="5" s="1"/>
  <c r="J445" i="5"/>
  <c r="K445" i="5" l="1"/>
  <c r="T445" i="5"/>
  <c r="U445" i="5" s="1"/>
  <c r="Q445" i="5"/>
  <c r="R445" i="5" s="1"/>
  <c r="W445" i="5" l="1"/>
  <c r="D445" i="4" s="1"/>
  <c r="X445" i="5"/>
  <c r="Y445" i="5" l="1"/>
  <c r="J445" i="4" s="1"/>
  <c r="E445" i="4"/>
  <c r="G445" i="4"/>
  <c r="F445" i="4"/>
  <c r="K445" i="4" l="1"/>
  <c r="L445" i="4"/>
  <c r="M445" i="4"/>
  <c r="H445" i="4"/>
  <c r="N445" i="4" l="1"/>
  <c r="Q445" i="4" s="1"/>
  <c r="T445" i="4" s="1"/>
  <c r="W445" i="4" s="1"/>
  <c r="K446" i="2" s="1"/>
  <c r="L446" i="2" s="1"/>
  <c r="P445" i="4" l="1"/>
  <c r="S445" i="4" s="1"/>
  <c r="V445" i="4" s="1"/>
  <c r="I446" i="2" s="1"/>
  <c r="J446" i="2" s="1"/>
  <c r="O446" i="2" s="1"/>
  <c r="P446" i="2" s="1"/>
  <c r="G446" i="2" s="1"/>
  <c r="F446" i="2" s="1"/>
  <c r="N446" i="2" l="1"/>
  <c r="E446" i="2" s="1"/>
  <c r="E446" i="3" s="1"/>
  <c r="D446" i="2" l="1"/>
  <c r="W446" i="1" s="1"/>
  <c r="D446" i="3" l="1"/>
  <c r="H446" i="3" s="1"/>
  <c r="I446" i="3" s="1"/>
  <c r="K446" i="3" s="1"/>
  <c r="M446" i="3" s="1"/>
  <c r="Q446" i="3" s="1"/>
  <c r="G446" i="3" l="1"/>
  <c r="L446" i="3" s="1"/>
  <c r="O446" i="3" s="1"/>
  <c r="R446" i="3"/>
  <c r="E446" i="5"/>
  <c r="P446" i="3" l="1"/>
  <c r="D446" i="5" s="1"/>
  <c r="C446" i="5" s="1"/>
  <c r="F446" i="5"/>
  <c r="H446" i="5"/>
  <c r="G446" i="5" l="1"/>
  <c r="J446" i="5" s="1"/>
  <c r="N446" i="5"/>
  <c r="S446" i="5" s="1"/>
  <c r="K446" i="5"/>
  <c r="M446" i="5" l="1"/>
  <c r="P446" i="5" s="1"/>
  <c r="Q446" i="5" s="1"/>
  <c r="R446" i="5" s="1"/>
  <c r="T446" i="5"/>
  <c r="W446" i="5" l="1"/>
  <c r="D446" i="4" s="1"/>
  <c r="U446" i="5"/>
  <c r="X446" i="5" s="1"/>
  <c r="Y446" i="5" s="1"/>
  <c r="J446" i="4" s="1"/>
  <c r="E446" i="4" l="1"/>
  <c r="F446" i="4"/>
  <c r="G446" i="4"/>
  <c r="H446" i="4" l="1"/>
  <c r="M446" i="4"/>
  <c r="L446" i="4"/>
  <c r="K446" i="4"/>
  <c r="N446" i="4" l="1"/>
  <c r="P446" i="4" l="1"/>
  <c r="S446" i="4" s="1"/>
  <c r="V446" i="4" s="1"/>
  <c r="I447" i="2" s="1"/>
  <c r="J447" i="2" s="1"/>
  <c r="Q446" i="4"/>
  <c r="T446" i="4" s="1"/>
  <c r="W446" i="4" s="1"/>
  <c r="K447" i="2" s="1"/>
  <c r="L447" i="2" s="1"/>
  <c r="N447" i="2" l="1"/>
  <c r="O447" i="2"/>
  <c r="P447" i="2" s="1"/>
  <c r="G447" i="2" s="1"/>
  <c r="F447" i="2" s="1"/>
  <c r="E447" i="2" l="1"/>
  <c r="E447" i="3" s="1"/>
  <c r="D447" i="2"/>
  <c r="W447" i="1" l="1"/>
  <c r="D447" i="3"/>
  <c r="G447" i="3" l="1"/>
  <c r="H447" i="3"/>
  <c r="I447" i="3" s="1"/>
  <c r="K447" i="3" s="1"/>
  <c r="L447" i="3" l="1"/>
  <c r="M447" i="3"/>
  <c r="Q447" i="3" s="1"/>
  <c r="R447" i="3" l="1"/>
  <c r="E447" i="5"/>
  <c r="O447" i="3"/>
  <c r="P447" i="3"/>
  <c r="D447" i="5" s="1"/>
  <c r="F447" i="5" l="1"/>
  <c r="H447" i="5"/>
  <c r="C447" i="5"/>
  <c r="G447" i="5"/>
  <c r="N447" i="5" l="1"/>
  <c r="S447" i="5" s="1"/>
  <c r="K447" i="5"/>
  <c r="M447" i="5"/>
  <c r="P447" i="5" s="1"/>
  <c r="J447" i="5"/>
  <c r="Q447" i="5" l="1"/>
  <c r="R447" i="5" s="1"/>
  <c r="T447" i="5"/>
  <c r="U447" i="5" s="1"/>
  <c r="W447" i="5" l="1"/>
  <c r="D447" i="4" s="1"/>
  <c r="X447" i="5"/>
  <c r="Y447" i="5" l="1"/>
  <c r="J447" i="4" s="1"/>
  <c r="E447" i="4"/>
  <c r="F447" i="4"/>
  <c r="G447" i="4"/>
  <c r="K447" i="4" l="1"/>
  <c r="L447" i="4"/>
  <c r="M447" i="4"/>
  <c r="H447" i="4"/>
  <c r="N447" i="4" l="1"/>
  <c r="Q447" i="4" s="1"/>
  <c r="T447" i="4" s="1"/>
  <c r="W447" i="4" s="1"/>
  <c r="K448" i="2" s="1"/>
  <c r="L448" i="2" s="1"/>
  <c r="P447" i="4" l="1"/>
  <c r="S447" i="4" s="1"/>
  <c r="V447" i="4" s="1"/>
  <c r="I448" i="2" s="1"/>
  <c r="J448" i="2" s="1"/>
  <c r="N448" i="2" s="1"/>
  <c r="O448" i="2" l="1"/>
  <c r="P448" i="2" s="1"/>
  <c r="G448" i="2" s="1"/>
  <c r="F448" i="2" s="1"/>
  <c r="E448" i="2" s="1"/>
  <c r="E448" i="3" s="1"/>
  <c r="D448" i="2" l="1"/>
  <c r="W448" i="1" s="1"/>
  <c r="D448" i="3" l="1"/>
  <c r="G448" i="3" s="1"/>
  <c r="H448" i="3" l="1"/>
  <c r="I448" i="3" s="1"/>
  <c r="K448" i="3" s="1"/>
  <c r="L448" i="3" s="1"/>
  <c r="P448" i="3" s="1"/>
  <c r="D448" i="5" s="1"/>
  <c r="O448" i="3" l="1"/>
  <c r="M448" i="3"/>
  <c r="Q448" i="3" s="1"/>
  <c r="E448" i="5" s="1"/>
  <c r="F448" i="5" s="1"/>
  <c r="C448" i="5"/>
  <c r="G448" i="5"/>
  <c r="H448" i="5" l="1"/>
  <c r="K448" i="5" s="1"/>
  <c r="R448" i="3"/>
  <c r="M448" i="5"/>
  <c r="P448" i="5" s="1"/>
  <c r="J448" i="5"/>
  <c r="N448" i="5" l="1"/>
  <c r="S448" i="5" s="1"/>
  <c r="T448" i="5" s="1"/>
  <c r="U448" i="5" s="1"/>
  <c r="Q448" i="5"/>
  <c r="R448" i="5" s="1"/>
  <c r="W448" i="5" l="1"/>
  <c r="D448" i="4" s="1"/>
  <c r="X448" i="5"/>
  <c r="Y448" i="5" s="1"/>
  <c r="J448" i="4" s="1"/>
  <c r="F448" i="4" l="1"/>
  <c r="G448" i="4"/>
  <c r="E448" i="4"/>
  <c r="L448" i="4" l="1"/>
  <c r="M448" i="4"/>
  <c r="K448" i="4"/>
  <c r="H448" i="4"/>
  <c r="N448" i="4" l="1"/>
  <c r="Q448" i="4" l="1"/>
  <c r="T448" i="4" s="1"/>
  <c r="W448" i="4" s="1"/>
  <c r="K449" i="2" s="1"/>
  <c r="L449" i="2" s="1"/>
  <c r="P448" i="4"/>
  <c r="S448" i="4" s="1"/>
  <c r="V448" i="4" s="1"/>
  <c r="I449" i="2" s="1"/>
  <c r="J449" i="2" s="1"/>
  <c r="N449" i="2" l="1"/>
  <c r="O449" i="2"/>
  <c r="P449" i="2" s="1"/>
  <c r="G449" i="2" s="1"/>
  <c r="F449" i="2" s="1"/>
  <c r="E449" i="2" s="1"/>
  <c r="E449" i="3" s="1"/>
  <c r="D449" i="2" l="1"/>
  <c r="D449" i="3" l="1"/>
  <c r="W449" i="1"/>
  <c r="G449" i="3" l="1"/>
  <c r="H449" i="3"/>
  <c r="I449" i="3" s="1"/>
  <c r="K449" i="3" s="1"/>
  <c r="M449" i="3" l="1"/>
  <c r="Q449" i="3" s="1"/>
  <c r="L449" i="3"/>
  <c r="P449" i="3" l="1"/>
  <c r="D449" i="5" s="1"/>
  <c r="O449" i="3"/>
  <c r="E449" i="5"/>
  <c r="R449" i="3"/>
  <c r="F449" i="5" l="1"/>
  <c r="H449" i="5"/>
  <c r="C449" i="5"/>
  <c r="G449" i="5"/>
  <c r="M449" i="5" l="1"/>
  <c r="P449" i="5" s="1"/>
  <c r="Q449" i="5" s="1"/>
  <c r="R449" i="5" s="1"/>
  <c r="J449" i="5"/>
  <c r="N449" i="5"/>
  <c r="S449" i="5" s="1"/>
  <c r="K449" i="5"/>
  <c r="W449" i="5" l="1"/>
  <c r="D449" i="4" s="1"/>
  <c r="F449" i="4" s="1"/>
  <c r="T449" i="5"/>
  <c r="U449" i="5" s="1"/>
  <c r="G449" i="4" l="1"/>
  <c r="E449" i="4"/>
  <c r="X449" i="5"/>
  <c r="Y449" i="5" s="1"/>
  <c r="J449" i="4" s="1"/>
  <c r="H449" i="4" l="1"/>
  <c r="K449" i="4"/>
  <c r="M449" i="4"/>
  <c r="L449" i="4"/>
  <c r="N449" i="4" l="1"/>
  <c r="Q449" i="4" s="1"/>
  <c r="T449" i="4" s="1"/>
  <c r="W449" i="4" s="1"/>
  <c r="K450" i="2" s="1"/>
  <c r="L450" i="2" s="1"/>
  <c r="P449" i="4" l="1"/>
  <c r="S449" i="4" s="1"/>
  <c r="V449" i="4" s="1"/>
  <c r="I450" i="2" s="1"/>
  <c r="J450" i="2" s="1"/>
  <c r="N450" i="2" s="1"/>
  <c r="O450" i="2" l="1"/>
  <c r="P450" i="2" s="1"/>
  <c r="G450" i="2" s="1"/>
  <c r="F450" i="2" s="1"/>
  <c r="E450" i="2" s="1"/>
  <c r="E450" i="3" s="1"/>
  <c r="D450" i="2" l="1"/>
  <c r="W450" i="1" s="1"/>
  <c r="D450" i="3" l="1"/>
  <c r="H450" i="3" s="1"/>
  <c r="I450" i="3" s="1"/>
  <c r="K450" i="3" s="1"/>
  <c r="G450" i="3" l="1"/>
  <c r="L450" i="3" s="1"/>
  <c r="M450" i="3"/>
  <c r="Q450" i="3" s="1"/>
  <c r="O450" i="3" l="1"/>
  <c r="P450" i="3"/>
  <c r="D450" i="5" s="1"/>
  <c r="E450" i="5"/>
  <c r="R450" i="3"/>
  <c r="C450" i="5" l="1"/>
  <c r="G450" i="5"/>
  <c r="F450" i="5"/>
  <c r="H450" i="5"/>
  <c r="K450" i="5" l="1"/>
  <c r="N450" i="5"/>
  <c r="S450" i="5" s="1"/>
  <c r="T450" i="5" s="1"/>
  <c r="M450" i="5"/>
  <c r="P450" i="5" s="1"/>
  <c r="Q450" i="5" s="1"/>
  <c r="R450" i="5" s="1"/>
  <c r="J450" i="5"/>
  <c r="W450" i="5" l="1"/>
  <c r="D450" i="4" s="1"/>
  <c r="E450" i="4" s="1"/>
  <c r="U450" i="5"/>
  <c r="X450" i="5" s="1"/>
  <c r="Y450" i="5" s="1"/>
  <c r="J450" i="4" s="1"/>
  <c r="G450" i="4" l="1"/>
  <c r="F450" i="4"/>
  <c r="M450" i="4"/>
  <c r="L450" i="4"/>
  <c r="K450" i="4"/>
  <c r="H450" i="4" l="1"/>
  <c r="N450" i="4"/>
  <c r="P450" i="4" l="1"/>
  <c r="S450" i="4" s="1"/>
  <c r="V450" i="4" s="1"/>
  <c r="I451" i="2" s="1"/>
  <c r="J451" i="2" s="1"/>
  <c r="Q450" i="4"/>
  <c r="T450" i="4" s="1"/>
  <c r="W450" i="4" s="1"/>
  <c r="K451" i="2" s="1"/>
  <c r="L451" i="2" s="1"/>
  <c r="N451" i="2" l="1"/>
  <c r="O451" i="2"/>
  <c r="P451" i="2" s="1"/>
  <c r="G451" i="2" s="1"/>
  <c r="F451" i="2" s="1"/>
  <c r="E451" i="2" l="1"/>
  <c r="E451" i="3" s="1"/>
  <c r="D451" i="2"/>
  <c r="D451" i="3" l="1"/>
  <c r="W451" i="1"/>
  <c r="H451" i="3" l="1"/>
  <c r="I451" i="3" s="1"/>
  <c r="K451" i="3" s="1"/>
  <c r="G451" i="3"/>
  <c r="M451" i="3" l="1"/>
  <c r="Q451" i="3" s="1"/>
  <c r="L451" i="3"/>
  <c r="O451" i="3" l="1"/>
  <c r="P451" i="3"/>
  <c r="D451" i="5" s="1"/>
  <c r="R451" i="3"/>
  <c r="E451" i="5"/>
  <c r="F451" i="5" l="1"/>
  <c r="H451" i="5"/>
  <c r="C451" i="5"/>
  <c r="G451" i="5"/>
  <c r="N451" i="5" l="1"/>
  <c r="S451" i="5" s="1"/>
  <c r="K451" i="5"/>
  <c r="M451" i="5"/>
  <c r="P451" i="5" s="1"/>
  <c r="J451" i="5"/>
  <c r="Q451" i="5" l="1"/>
  <c r="R451" i="5" s="1"/>
  <c r="T451" i="5"/>
  <c r="W451" i="5" l="1"/>
  <c r="D451" i="4" s="1"/>
  <c r="U451" i="5"/>
  <c r="X451" i="5" s="1"/>
  <c r="Y451" i="5" s="1"/>
  <c r="J451" i="4" s="1"/>
  <c r="E451" i="4" l="1"/>
  <c r="F451" i="4"/>
  <c r="G451" i="4"/>
  <c r="H451" i="4" l="1"/>
  <c r="M451" i="4"/>
  <c r="L451" i="4"/>
  <c r="K451" i="4"/>
  <c r="N451" i="4" l="1"/>
  <c r="P451" i="4" l="1"/>
  <c r="S451" i="4" s="1"/>
  <c r="V451" i="4" s="1"/>
  <c r="I452" i="2" s="1"/>
  <c r="J452" i="2" s="1"/>
  <c r="Q451" i="4"/>
  <c r="T451" i="4" s="1"/>
  <c r="W451" i="4" s="1"/>
  <c r="K452" i="2" s="1"/>
  <c r="L452" i="2" s="1"/>
  <c r="N452" i="2" l="1"/>
  <c r="O452" i="2"/>
  <c r="P452" i="2" s="1"/>
  <c r="G452" i="2" s="1"/>
  <c r="F452" i="2" s="1"/>
  <c r="E452" i="2" l="1"/>
  <c r="E452" i="3" s="1"/>
  <c r="D452" i="2"/>
  <c r="W452" i="1" l="1"/>
  <c r="D452" i="3"/>
  <c r="G452" i="3" l="1"/>
  <c r="H452" i="3"/>
  <c r="I452" i="3" s="1"/>
  <c r="K452" i="3" s="1"/>
  <c r="M452" i="3" l="1"/>
  <c r="Q452" i="3" s="1"/>
  <c r="L452" i="3"/>
  <c r="O452" i="3" l="1"/>
  <c r="P452" i="3"/>
  <c r="D452" i="5" s="1"/>
  <c r="E452" i="5"/>
  <c r="R452" i="3"/>
  <c r="C452" i="5" l="1"/>
  <c r="G452" i="5"/>
  <c r="F452" i="5"/>
  <c r="H452" i="5"/>
  <c r="N452" i="5" l="1"/>
  <c r="S452" i="5" s="1"/>
  <c r="K452" i="5"/>
  <c r="M452" i="5"/>
  <c r="P452" i="5" s="1"/>
  <c r="J452" i="5"/>
  <c r="Q452" i="5" l="1"/>
  <c r="T452" i="5"/>
  <c r="R452" i="5" l="1"/>
  <c r="W452" i="5" s="1"/>
  <c r="D452" i="4" s="1"/>
  <c r="U452" i="5"/>
  <c r="X452" i="5" s="1"/>
  <c r="Y452" i="5" s="1"/>
  <c r="J452" i="4" s="1"/>
  <c r="E452" i="4" l="1"/>
  <c r="G452" i="4"/>
  <c r="F452" i="4"/>
  <c r="K452" i="4"/>
  <c r="L452" i="4"/>
  <c r="M452" i="4"/>
  <c r="H452" i="4" l="1"/>
  <c r="N452" i="4"/>
  <c r="Q452" i="4" l="1"/>
  <c r="T452" i="4" s="1"/>
  <c r="W452" i="4" s="1"/>
  <c r="K453" i="2" s="1"/>
  <c r="L453" i="2" s="1"/>
  <c r="P452" i="4"/>
  <c r="S452" i="4" s="1"/>
  <c r="V452" i="4" s="1"/>
  <c r="I453" i="2" s="1"/>
  <c r="J453" i="2" s="1"/>
  <c r="N453" i="2" l="1"/>
  <c r="O453" i="2"/>
  <c r="P453" i="2" s="1"/>
  <c r="G453" i="2" s="1"/>
  <c r="F453" i="2" s="1"/>
  <c r="E453" i="2" s="1"/>
  <c r="E453" i="3" s="1"/>
  <c r="D453" i="2" l="1"/>
  <c r="W453" i="1" s="1"/>
  <c r="D453" i="3" l="1"/>
  <c r="H453" i="3" s="1"/>
  <c r="I453" i="3" s="1"/>
  <c r="K453" i="3" s="1"/>
  <c r="G453" i="3" l="1"/>
  <c r="L453" i="3" s="1"/>
  <c r="M453" i="3"/>
  <c r="Q453" i="3" s="1"/>
  <c r="P453" i="3" l="1"/>
  <c r="D453" i="5" s="1"/>
  <c r="O453" i="3"/>
  <c r="E453" i="5"/>
  <c r="R453" i="3"/>
  <c r="F453" i="5" l="1"/>
  <c r="H453" i="5"/>
  <c r="C453" i="5"/>
  <c r="G453" i="5"/>
  <c r="N453" i="5" l="1"/>
  <c r="S453" i="5" s="1"/>
  <c r="K453" i="5"/>
  <c r="M453" i="5"/>
  <c r="P453" i="5" s="1"/>
  <c r="J453" i="5"/>
  <c r="Q453" i="5" l="1"/>
  <c r="R453" i="5" s="1"/>
  <c r="T453" i="5"/>
  <c r="W453" i="5" l="1"/>
  <c r="D453" i="4" s="1"/>
  <c r="U453" i="5"/>
  <c r="X453" i="5" s="1"/>
  <c r="Y453" i="5" s="1"/>
  <c r="J453" i="4" s="1"/>
  <c r="E453" i="4" l="1"/>
  <c r="G453" i="4"/>
  <c r="F453" i="4"/>
  <c r="H453" i="4" l="1"/>
  <c r="M453" i="4"/>
  <c r="K453" i="4"/>
  <c r="L453" i="4"/>
  <c r="N453" i="4" l="1"/>
  <c r="P453" i="4" l="1"/>
  <c r="S453" i="4" s="1"/>
  <c r="V453" i="4" s="1"/>
  <c r="I454" i="2" s="1"/>
  <c r="J454" i="2" s="1"/>
  <c r="Q453" i="4"/>
  <c r="T453" i="4" s="1"/>
  <c r="W453" i="4" s="1"/>
  <c r="K454" i="2" s="1"/>
  <c r="L454" i="2" s="1"/>
  <c r="N454" i="2" l="1"/>
  <c r="O454" i="2"/>
  <c r="P454" i="2" s="1"/>
  <c r="G454" i="2" s="1"/>
  <c r="F454" i="2" s="1"/>
  <c r="E454" i="2" l="1"/>
  <c r="E454" i="3" s="1"/>
  <c r="D454" i="2"/>
  <c r="W454" i="1" l="1"/>
  <c r="D454" i="3"/>
  <c r="G454" i="3" l="1"/>
  <c r="H454" i="3"/>
  <c r="I454" i="3" s="1"/>
  <c r="K454" i="3" s="1"/>
  <c r="L454" i="3" l="1"/>
  <c r="M454" i="3"/>
  <c r="Q454" i="3" s="1"/>
  <c r="R454" i="3" l="1"/>
  <c r="E454" i="5"/>
  <c r="O454" i="3"/>
  <c r="P454" i="3"/>
  <c r="D454" i="5" s="1"/>
  <c r="F454" i="5" l="1"/>
  <c r="H454" i="5"/>
  <c r="C454" i="5"/>
  <c r="G454" i="5"/>
  <c r="M454" i="5" l="1"/>
  <c r="P454" i="5" s="1"/>
  <c r="J454" i="5"/>
  <c r="N454" i="5"/>
  <c r="S454" i="5" s="1"/>
  <c r="K454" i="5"/>
  <c r="T454" i="5" l="1"/>
  <c r="U454" i="5" s="1"/>
  <c r="Q454" i="5"/>
  <c r="R454" i="5" s="1"/>
  <c r="W454" i="5" l="1"/>
  <c r="D454" i="4" s="1"/>
  <c r="X454" i="5"/>
  <c r="Y454" i="5" l="1"/>
  <c r="J454" i="4" s="1"/>
  <c r="E454" i="4"/>
  <c r="F454" i="4"/>
  <c r="G454" i="4"/>
  <c r="K454" i="4" l="1"/>
  <c r="L454" i="4"/>
  <c r="M454" i="4"/>
  <c r="H454" i="4"/>
  <c r="N454" i="4" l="1"/>
  <c r="Q454" i="4" s="1"/>
  <c r="T454" i="4" s="1"/>
  <c r="W454" i="4" s="1"/>
  <c r="K455" i="2" s="1"/>
  <c r="L455" i="2" s="1"/>
  <c r="P454" i="4" l="1"/>
  <c r="S454" i="4" s="1"/>
  <c r="V454" i="4" s="1"/>
  <c r="I455" i="2" s="1"/>
  <c r="J455" i="2" s="1"/>
  <c r="N455" i="2" s="1"/>
  <c r="O455" i="2" l="1"/>
  <c r="P455" i="2" s="1"/>
  <c r="G455" i="2" s="1"/>
  <c r="F455" i="2" s="1"/>
  <c r="E455" i="2" s="1"/>
  <c r="E455" i="3" s="1"/>
  <c r="D455" i="2" l="1"/>
  <c r="D455" i="3" s="1"/>
  <c r="G455" i="3" s="1"/>
  <c r="H455" i="3" l="1"/>
  <c r="I455" i="3" s="1"/>
  <c r="K455" i="3" s="1"/>
  <c r="L455" i="3" s="1"/>
  <c r="W455" i="1"/>
  <c r="M455" i="3" l="1"/>
  <c r="Q455" i="3" s="1"/>
  <c r="E455" i="5" s="1"/>
  <c r="P455" i="3"/>
  <c r="D455" i="5" s="1"/>
  <c r="O455" i="3"/>
  <c r="R455" i="3" l="1"/>
  <c r="C455" i="5"/>
  <c r="G455" i="5"/>
  <c r="F455" i="5"/>
  <c r="H455" i="5"/>
  <c r="M455" i="5" l="1"/>
  <c r="P455" i="5" s="1"/>
  <c r="J455" i="5"/>
  <c r="N455" i="5"/>
  <c r="S455" i="5" s="1"/>
  <c r="K455" i="5"/>
  <c r="T455" i="5" l="1"/>
  <c r="U455" i="5" s="1"/>
  <c r="Q455" i="5"/>
  <c r="R455" i="5" s="1"/>
  <c r="W455" i="5" l="1"/>
  <c r="D455" i="4" s="1"/>
  <c r="X455" i="5"/>
  <c r="Y455" i="5" l="1"/>
  <c r="J455" i="4" s="1"/>
  <c r="F455" i="4"/>
  <c r="G455" i="4"/>
  <c r="E455" i="4"/>
  <c r="M455" i="4" l="1"/>
  <c r="K455" i="4"/>
  <c r="L455" i="4"/>
  <c r="H455" i="4"/>
  <c r="N455" i="4" l="1"/>
  <c r="Q455" i="4" s="1"/>
  <c r="T455" i="4" s="1"/>
  <c r="W455" i="4" s="1"/>
  <c r="K456" i="2" s="1"/>
  <c r="L456" i="2" s="1"/>
  <c r="P455" i="4" l="1"/>
  <c r="S455" i="4" s="1"/>
  <c r="V455" i="4" s="1"/>
  <c r="I456" i="2" s="1"/>
  <c r="J456" i="2" s="1"/>
  <c r="N456" i="2" s="1"/>
  <c r="O456" i="2" l="1"/>
  <c r="P456" i="2" s="1"/>
  <c r="G456" i="2" s="1"/>
  <c r="F456" i="2" s="1"/>
  <c r="E456" i="2" s="1"/>
  <c r="E456" i="3" s="1"/>
  <c r="D456" i="2" l="1"/>
  <c r="D456" i="3" s="1"/>
  <c r="G456" i="3" s="1"/>
  <c r="H456" i="3" l="1"/>
  <c r="I456" i="3" s="1"/>
  <c r="K456" i="3" s="1"/>
  <c r="L456" i="3" s="1"/>
  <c r="W456" i="1"/>
  <c r="M456" i="3" l="1"/>
  <c r="Q456" i="3" s="1"/>
  <c r="R456" i="3" s="1"/>
  <c r="O456" i="3"/>
  <c r="P456" i="3"/>
  <c r="D456" i="5" s="1"/>
  <c r="E456" i="5" l="1"/>
  <c r="F456" i="5" s="1"/>
  <c r="C456" i="5"/>
  <c r="G456" i="5"/>
  <c r="H456" i="5" l="1"/>
  <c r="N456" i="5" s="1"/>
  <c r="S456" i="5" s="1"/>
  <c r="M456" i="5"/>
  <c r="P456" i="5" s="1"/>
  <c r="J456" i="5"/>
  <c r="K456" i="5" l="1"/>
  <c r="T456" i="5"/>
  <c r="U456" i="5" s="1"/>
  <c r="Q456" i="5"/>
  <c r="R456" i="5" s="1"/>
  <c r="W456" i="5" l="1"/>
  <c r="D456" i="4" s="1"/>
  <c r="X456" i="5"/>
  <c r="Y456" i="5" l="1"/>
  <c r="J456" i="4" s="1"/>
  <c r="F456" i="4"/>
  <c r="G456" i="4"/>
  <c r="E456" i="4"/>
  <c r="L456" i="4" l="1"/>
  <c r="M456" i="4"/>
  <c r="K456" i="4"/>
  <c r="H456" i="4"/>
  <c r="N456" i="4" l="1"/>
  <c r="Q456" i="4" s="1"/>
  <c r="T456" i="4" s="1"/>
  <c r="W456" i="4" s="1"/>
  <c r="K457" i="2" s="1"/>
  <c r="L457" i="2" s="1"/>
  <c r="P456" i="4" l="1"/>
  <c r="S456" i="4" s="1"/>
  <c r="V456" i="4" s="1"/>
  <c r="I457" i="2" s="1"/>
  <c r="J457" i="2" s="1"/>
  <c r="O457" i="2" s="1"/>
  <c r="P457" i="2" s="1"/>
  <c r="G457" i="2" s="1"/>
  <c r="F457" i="2" s="1"/>
  <c r="N457" i="2" l="1"/>
  <c r="D457" i="2" s="1"/>
  <c r="W457" i="1" s="1"/>
  <c r="E457" i="2" l="1"/>
  <c r="E457" i="3" s="1"/>
  <c r="D457" i="3"/>
  <c r="G457" i="3" l="1"/>
  <c r="H457" i="3"/>
  <c r="I457" i="3" s="1"/>
  <c r="K457" i="3" s="1"/>
  <c r="L457" i="3" l="1"/>
  <c r="O457" i="3" s="1"/>
  <c r="M457" i="3"/>
  <c r="Q457" i="3" s="1"/>
  <c r="R457" i="3" s="1"/>
  <c r="P457" i="3" l="1"/>
  <c r="D457" i="5" s="1"/>
  <c r="C457" i="5" s="1"/>
  <c r="E457" i="5"/>
  <c r="G457" i="5" l="1"/>
  <c r="M457" i="5" s="1"/>
  <c r="P457" i="5" s="1"/>
  <c r="F457" i="5"/>
  <c r="H457" i="5"/>
  <c r="N457" i="5" s="1"/>
  <c r="J457" i="5" l="1"/>
  <c r="S457" i="5"/>
  <c r="T457" i="5" s="1"/>
  <c r="U457" i="5" s="1"/>
  <c r="K457" i="5"/>
  <c r="Q457" i="5"/>
  <c r="R457" i="5" s="1"/>
  <c r="W457" i="5" l="1"/>
  <c r="D457" i="4" s="1"/>
  <c r="F457" i="4" s="1"/>
  <c r="X457" i="5"/>
  <c r="Y457" i="5" s="1"/>
  <c r="J457" i="4" s="1"/>
  <c r="G457" i="4" l="1"/>
  <c r="E457" i="4"/>
  <c r="M457" i="4"/>
  <c r="L457" i="4"/>
  <c r="K457" i="4"/>
  <c r="H457" i="4" l="1"/>
  <c r="N457" i="4"/>
  <c r="P457" i="4" l="1"/>
  <c r="S457" i="4" s="1"/>
  <c r="V457" i="4" s="1"/>
  <c r="I458" i="2" s="1"/>
  <c r="J458" i="2" s="1"/>
  <c r="Q457" i="4"/>
  <c r="T457" i="4" s="1"/>
  <c r="W457" i="4" s="1"/>
  <c r="K458" i="2" s="1"/>
  <c r="L458" i="2" s="1"/>
  <c r="O458" i="2" l="1"/>
  <c r="P458" i="2" s="1"/>
  <c r="G458" i="2" s="1"/>
  <c r="F458" i="2" s="1"/>
  <c r="N458" i="2"/>
  <c r="D458" i="2" l="1"/>
  <c r="D458" i="3" s="1"/>
  <c r="E458" i="2"/>
  <c r="E458" i="3" s="1"/>
  <c r="W458" i="1" l="1"/>
  <c r="G458" i="3"/>
  <c r="H458" i="3"/>
  <c r="I458" i="3" s="1"/>
  <c r="K458" i="3" s="1"/>
  <c r="M458" i="3" l="1"/>
  <c r="Q458" i="3" s="1"/>
  <c r="L458" i="3"/>
  <c r="P458" i="3" l="1"/>
  <c r="D458" i="5" s="1"/>
  <c r="O458" i="3"/>
  <c r="E458" i="5"/>
  <c r="R458" i="3"/>
  <c r="F458" i="5" l="1"/>
  <c r="H458" i="5"/>
  <c r="C458" i="5"/>
  <c r="G458" i="5"/>
  <c r="N458" i="5" l="1"/>
  <c r="S458" i="5" s="1"/>
  <c r="K458" i="5"/>
  <c r="M458" i="5"/>
  <c r="P458" i="5" s="1"/>
  <c r="J458" i="5"/>
  <c r="Q458" i="5" l="1"/>
  <c r="R458" i="5" s="1"/>
  <c r="T458" i="5"/>
  <c r="W458" i="5" l="1"/>
  <c r="D458" i="4" s="1"/>
  <c r="U458" i="5"/>
  <c r="X458" i="5" s="1"/>
  <c r="Y458" i="5" s="1"/>
  <c r="J458" i="4" s="1"/>
  <c r="G458" i="4" l="1"/>
  <c r="E458" i="4"/>
  <c r="F458" i="4"/>
  <c r="H458" i="4" l="1"/>
  <c r="K458" i="4"/>
  <c r="L458" i="4"/>
  <c r="M458" i="4"/>
  <c r="N458" i="4" l="1"/>
  <c r="P458" i="4" l="1"/>
  <c r="S458" i="4" s="1"/>
  <c r="V458" i="4" s="1"/>
  <c r="I459" i="2" s="1"/>
  <c r="J459" i="2" s="1"/>
  <c r="Q458" i="4"/>
  <c r="T458" i="4" s="1"/>
  <c r="W458" i="4" s="1"/>
  <c r="K459" i="2" s="1"/>
  <c r="L459" i="2" s="1"/>
  <c r="O459" i="2" l="1"/>
  <c r="P459" i="2" s="1"/>
  <c r="G459" i="2" s="1"/>
  <c r="F459" i="2" s="1"/>
  <c r="N459" i="2"/>
  <c r="D459" i="2" l="1"/>
  <c r="D459" i="3" s="1"/>
  <c r="E459" i="2"/>
  <c r="E459" i="3" s="1"/>
  <c r="W459" i="1" l="1"/>
  <c r="G459" i="3"/>
  <c r="H459" i="3"/>
  <c r="I459" i="3" s="1"/>
  <c r="K459" i="3" s="1"/>
  <c r="M459" i="3" l="1"/>
  <c r="Q459" i="3" s="1"/>
  <c r="L459" i="3"/>
  <c r="P459" i="3" l="1"/>
  <c r="D459" i="5" s="1"/>
  <c r="O459" i="3"/>
  <c r="E459" i="5"/>
  <c r="R459" i="3"/>
  <c r="F459" i="5" l="1"/>
  <c r="H459" i="5"/>
  <c r="C459" i="5"/>
  <c r="G459" i="5"/>
  <c r="N459" i="5" l="1"/>
  <c r="S459" i="5" s="1"/>
  <c r="K459" i="5"/>
  <c r="M459" i="5"/>
  <c r="P459" i="5" s="1"/>
  <c r="J459" i="5"/>
  <c r="Q459" i="5" l="1"/>
  <c r="R459" i="5" s="1"/>
  <c r="T459" i="5"/>
  <c r="W459" i="5" l="1"/>
  <c r="D459" i="4" s="1"/>
  <c r="U459" i="5"/>
  <c r="X459" i="5" s="1"/>
  <c r="Y459" i="5" s="1"/>
  <c r="J459" i="4" s="1"/>
  <c r="F459" i="4" l="1"/>
  <c r="G459" i="4"/>
  <c r="E459" i="4"/>
  <c r="H459" i="4" l="1"/>
  <c r="M459" i="4"/>
  <c r="L459" i="4"/>
  <c r="K459" i="4"/>
  <c r="N459" i="4" l="1"/>
  <c r="P459" i="4" l="1"/>
  <c r="S459" i="4" s="1"/>
  <c r="V459" i="4" s="1"/>
  <c r="I460" i="2" s="1"/>
  <c r="J460" i="2" s="1"/>
  <c r="Q459" i="4"/>
  <c r="T459" i="4" s="1"/>
  <c r="W459" i="4" s="1"/>
  <c r="K460" i="2" s="1"/>
  <c r="L460" i="2" s="1"/>
  <c r="O460" i="2" l="1"/>
  <c r="P460" i="2" s="1"/>
  <c r="G460" i="2" s="1"/>
  <c r="F460" i="2" s="1"/>
  <c r="N460" i="2"/>
  <c r="E460" i="2" l="1"/>
  <c r="E460" i="3" s="1"/>
  <c r="D460" i="2"/>
  <c r="D460" i="3" l="1"/>
  <c r="W460" i="1"/>
  <c r="G460" i="3" l="1"/>
  <c r="H460" i="3"/>
  <c r="I460" i="3" s="1"/>
  <c r="K460" i="3" s="1"/>
  <c r="M460" i="3" l="1"/>
  <c r="Q460" i="3" s="1"/>
  <c r="L460" i="3"/>
  <c r="O460" i="3" l="1"/>
  <c r="P460" i="3"/>
  <c r="D460" i="5" s="1"/>
  <c r="R460" i="3"/>
  <c r="E460" i="5"/>
  <c r="C460" i="5" l="1"/>
  <c r="G460" i="5"/>
  <c r="F460" i="5"/>
  <c r="H460" i="5"/>
  <c r="N460" i="5" l="1"/>
  <c r="S460" i="5" s="1"/>
  <c r="K460" i="5"/>
  <c r="M460" i="5"/>
  <c r="P460" i="5" s="1"/>
  <c r="J460" i="5"/>
  <c r="Q460" i="5" l="1"/>
  <c r="R460" i="5" s="1"/>
  <c r="T460" i="5"/>
  <c r="W460" i="5" l="1"/>
  <c r="D460" i="4" s="1"/>
  <c r="U460" i="5"/>
  <c r="X460" i="5" s="1"/>
  <c r="Y460" i="5" s="1"/>
  <c r="J460" i="4" s="1"/>
  <c r="E460" i="4" l="1"/>
  <c r="G460" i="4"/>
  <c r="F460" i="4"/>
  <c r="H460" i="4" l="1"/>
  <c r="M460" i="4"/>
  <c r="K460" i="4"/>
  <c r="L460" i="4"/>
  <c r="N460" i="4" l="1"/>
  <c r="P460" i="4" l="1"/>
  <c r="S460" i="4" s="1"/>
  <c r="V460" i="4" s="1"/>
  <c r="I461" i="2" s="1"/>
  <c r="J461" i="2" s="1"/>
  <c r="Q460" i="4"/>
  <c r="T460" i="4" s="1"/>
  <c r="W460" i="4" s="1"/>
  <c r="K461" i="2" s="1"/>
  <c r="L461" i="2" s="1"/>
  <c r="N461" i="2" l="1"/>
  <c r="O461" i="2"/>
  <c r="P461" i="2" s="1"/>
  <c r="G461" i="2" s="1"/>
  <c r="F461" i="2" s="1"/>
  <c r="E461" i="2" l="1"/>
  <c r="E461" i="3" s="1"/>
  <c r="D461" i="2"/>
  <c r="D461" i="3" l="1"/>
  <c r="W461" i="1"/>
  <c r="G461" i="3" l="1"/>
  <c r="H461" i="3"/>
  <c r="I461" i="3" s="1"/>
  <c r="K461" i="3" s="1"/>
  <c r="M461" i="3" l="1"/>
  <c r="Q461" i="3" s="1"/>
  <c r="L461" i="3"/>
  <c r="O461" i="3" l="1"/>
  <c r="P461" i="3"/>
  <c r="D461" i="5" s="1"/>
  <c r="E461" i="5"/>
  <c r="R461" i="3"/>
  <c r="F461" i="5" l="1"/>
  <c r="H461" i="5"/>
  <c r="C461" i="5"/>
  <c r="G461" i="5"/>
  <c r="N461" i="5" l="1"/>
  <c r="S461" i="5" s="1"/>
  <c r="K461" i="5"/>
  <c r="M461" i="5"/>
  <c r="P461" i="5" s="1"/>
  <c r="J461" i="5"/>
  <c r="Q461" i="5" l="1"/>
  <c r="R461" i="5" s="1"/>
  <c r="T461" i="5"/>
  <c r="U461" i="5" s="1"/>
  <c r="W461" i="5" l="1"/>
  <c r="D461" i="4" s="1"/>
  <c r="X461" i="5"/>
  <c r="Y461" i="5" l="1"/>
  <c r="J461" i="4" s="1"/>
  <c r="F461" i="4"/>
  <c r="E461" i="4"/>
  <c r="G461" i="4"/>
  <c r="L461" i="4" l="1"/>
  <c r="K461" i="4"/>
  <c r="M461" i="4"/>
  <c r="H461" i="4"/>
  <c r="N461" i="4" l="1"/>
  <c r="Q461" i="4" s="1"/>
  <c r="T461" i="4" s="1"/>
  <c r="W461" i="4" s="1"/>
  <c r="K462" i="2" s="1"/>
  <c r="L462" i="2" s="1"/>
  <c r="P461" i="4" l="1"/>
  <c r="S461" i="4" s="1"/>
  <c r="V461" i="4" s="1"/>
  <c r="I462" i="2" s="1"/>
  <c r="J462" i="2" s="1"/>
  <c r="N462" i="2" s="1"/>
  <c r="O462" i="2" l="1"/>
  <c r="P462" i="2" s="1"/>
  <c r="G462" i="2" s="1"/>
  <c r="F462" i="2" s="1"/>
  <c r="E462" i="2" s="1"/>
  <c r="E462" i="3" s="1"/>
  <c r="D462" i="2" l="1"/>
  <c r="W462" i="1" s="1"/>
  <c r="D462" i="3" l="1"/>
  <c r="G462" i="3" s="1"/>
  <c r="H462" i="3" l="1"/>
  <c r="I462" i="3" s="1"/>
  <c r="K462" i="3" s="1"/>
  <c r="M462" i="3" s="1"/>
  <c r="Q462" i="3" s="1"/>
  <c r="L462" i="3" l="1"/>
  <c r="O462" i="3" s="1"/>
  <c r="E462" i="5"/>
  <c r="R462" i="3"/>
  <c r="P462" i="3" l="1"/>
  <c r="D462" i="5" s="1"/>
  <c r="C462" i="5" s="1"/>
  <c r="F462" i="5"/>
  <c r="H462" i="5"/>
  <c r="G462" i="5" l="1"/>
  <c r="M462" i="5" s="1"/>
  <c r="P462" i="5" s="1"/>
  <c r="N462" i="5"/>
  <c r="S462" i="5" s="1"/>
  <c r="K462" i="5"/>
  <c r="J462" i="5" l="1"/>
  <c r="Q462" i="5"/>
  <c r="R462" i="5" s="1"/>
  <c r="T462" i="5"/>
  <c r="U462" i="5" s="1"/>
  <c r="W462" i="5" l="1"/>
  <c r="D462" i="4" s="1"/>
  <c r="X462" i="5"/>
  <c r="Y462" i="5" l="1"/>
  <c r="J462" i="4" s="1"/>
  <c r="F462" i="4"/>
  <c r="G462" i="4"/>
  <c r="E462" i="4"/>
  <c r="M462" i="4" l="1"/>
  <c r="K462" i="4"/>
  <c r="L462" i="4"/>
  <c r="H462" i="4"/>
  <c r="N462" i="4" l="1"/>
  <c r="P462" i="4" s="1"/>
  <c r="S462" i="4" s="1"/>
  <c r="V462" i="4" s="1"/>
  <c r="I463" i="2" s="1"/>
  <c r="J463" i="2" s="1"/>
  <c r="Q462" i="4" l="1"/>
  <c r="T462" i="4" s="1"/>
  <c r="W462" i="4" s="1"/>
  <c r="K463" i="2" s="1"/>
  <c r="L463" i="2" s="1"/>
  <c r="N463" i="2" s="1"/>
  <c r="O463" i="2" l="1"/>
  <c r="P463" i="2" s="1"/>
  <c r="G463" i="2" s="1"/>
  <c r="F463" i="2" s="1"/>
  <c r="E463" i="2" s="1"/>
  <c r="E463" i="3" s="1"/>
  <c r="D463" i="2" l="1"/>
  <c r="W463" i="1" s="1"/>
  <c r="D463" i="3" l="1"/>
  <c r="H463" i="3" s="1"/>
  <c r="I463" i="3" s="1"/>
  <c r="K463" i="3" s="1"/>
  <c r="G463" i="3" l="1"/>
  <c r="L463" i="3" s="1"/>
  <c r="M463" i="3"/>
  <c r="Q463" i="3" s="1"/>
  <c r="R463" i="3" l="1"/>
  <c r="E463" i="5"/>
  <c r="P463" i="3"/>
  <c r="D463" i="5" s="1"/>
  <c r="O463" i="3"/>
  <c r="C463" i="5" l="1"/>
  <c r="G463" i="5"/>
  <c r="F463" i="5"/>
  <c r="H463" i="5"/>
  <c r="N463" i="5" l="1"/>
  <c r="S463" i="5" s="1"/>
  <c r="K463" i="5"/>
  <c r="M463" i="5"/>
  <c r="P463" i="5" s="1"/>
  <c r="J463" i="5"/>
  <c r="Q463" i="5" l="1"/>
  <c r="R463" i="5" s="1"/>
  <c r="T463" i="5"/>
  <c r="U463" i="5" s="1"/>
  <c r="W463" i="5" l="1"/>
  <c r="D463" i="4" s="1"/>
  <c r="X463" i="5"/>
  <c r="Y463" i="5" l="1"/>
  <c r="J463" i="4" s="1"/>
  <c r="F463" i="4"/>
  <c r="E463" i="4"/>
  <c r="G463" i="4"/>
  <c r="M463" i="4" l="1"/>
  <c r="K463" i="4"/>
  <c r="L463" i="4"/>
  <c r="H463" i="4"/>
  <c r="N463" i="4" l="1"/>
  <c r="Q463" i="4" s="1"/>
  <c r="T463" i="4" s="1"/>
  <c r="W463" i="4" s="1"/>
  <c r="K464" i="2" s="1"/>
  <c r="L464" i="2" s="1"/>
  <c r="P463" i="4" l="1"/>
  <c r="S463" i="4" s="1"/>
  <c r="V463" i="4" s="1"/>
  <c r="I464" i="2" s="1"/>
  <c r="J464" i="2" s="1"/>
  <c r="O464" i="2" s="1"/>
  <c r="P464" i="2" s="1"/>
  <c r="G464" i="2" s="1"/>
  <c r="F464" i="2" s="1"/>
  <c r="N464" i="2" l="1"/>
  <c r="D464" i="2" s="1"/>
  <c r="W464" i="1" s="1"/>
  <c r="E464" i="2" l="1"/>
  <c r="E464" i="3" s="1"/>
  <c r="D464" i="3"/>
  <c r="H464" i="3" l="1"/>
  <c r="I464" i="3" s="1"/>
  <c r="K464" i="3" s="1"/>
  <c r="M464" i="3" s="1"/>
  <c r="Q464" i="3" s="1"/>
  <c r="R464" i="3" s="1"/>
  <c r="G464" i="3"/>
  <c r="E464" i="5" l="1"/>
  <c r="F464" i="5" s="1"/>
  <c r="L464" i="3"/>
  <c r="P464" i="3" s="1"/>
  <c r="D464" i="5" s="1"/>
  <c r="O464" i="3" l="1"/>
  <c r="H464" i="5"/>
  <c r="N464" i="5" s="1"/>
  <c r="S464" i="5" s="1"/>
  <c r="C464" i="5"/>
  <c r="G464" i="5"/>
  <c r="K464" i="5" l="1"/>
  <c r="M464" i="5"/>
  <c r="P464" i="5" s="1"/>
  <c r="Q464" i="5" s="1"/>
  <c r="R464" i="5" s="1"/>
  <c r="J464" i="5"/>
  <c r="T464" i="5"/>
  <c r="U464" i="5" s="1"/>
  <c r="W464" i="5" l="1"/>
  <c r="D464" i="4" s="1"/>
  <c r="X464" i="5"/>
  <c r="Y464" i="5" l="1"/>
  <c r="J464" i="4" s="1"/>
  <c r="F464" i="4"/>
  <c r="G464" i="4"/>
  <c r="E464" i="4"/>
  <c r="M464" i="4" l="1"/>
  <c r="K464" i="4"/>
  <c r="L464" i="4"/>
  <c r="H464" i="4"/>
  <c r="N464" i="4" l="1"/>
  <c r="Q464" i="4" s="1"/>
  <c r="T464" i="4" s="1"/>
  <c r="W464" i="4" s="1"/>
  <c r="K465" i="2" s="1"/>
  <c r="L465" i="2" s="1"/>
  <c r="P464" i="4" l="1"/>
  <c r="S464" i="4" s="1"/>
  <c r="V464" i="4" s="1"/>
  <c r="I465" i="2" s="1"/>
  <c r="J465" i="2" s="1"/>
  <c r="N465" i="2" s="1"/>
  <c r="O465" i="2" l="1"/>
  <c r="P465" i="2" s="1"/>
  <c r="G465" i="2" s="1"/>
  <c r="F465" i="2" s="1"/>
  <c r="D465" i="2" s="1"/>
  <c r="D465" i="3" s="1"/>
  <c r="E465" i="2" l="1"/>
  <c r="E465" i="3" s="1"/>
  <c r="G465" i="3" s="1"/>
  <c r="W465" i="1"/>
  <c r="H465" i="3" l="1"/>
  <c r="I465" i="3" s="1"/>
  <c r="K465" i="3" s="1"/>
  <c r="M465" i="3" s="1"/>
  <c r="Q465" i="3" s="1"/>
  <c r="L465" i="3" l="1"/>
  <c r="P465" i="3" s="1"/>
  <c r="D465" i="5" s="1"/>
  <c r="E465" i="5"/>
  <c r="R465" i="3"/>
  <c r="O465" i="3" l="1"/>
  <c r="F465" i="5"/>
  <c r="H465" i="5"/>
  <c r="C465" i="5"/>
  <c r="G465" i="5"/>
  <c r="N465" i="5" l="1"/>
  <c r="S465" i="5" s="1"/>
  <c r="K465" i="5"/>
  <c r="M465" i="5"/>
  <c r="P465" i="5" s="1"/>
  <c r="J465" i="5"/>
  <c r="Q465" i="5" l="1"/>
  <c r="R465" i="5" s="1"/>
  <c r="T465" i="5"/>
  <c r="W465" i="5" l="1"/>
  <c r="D465" i="4" s="1"/>
  <c r="U465" i="5"/>
  <c r="X465" i="5" s="1"/>
  <c r="Y465" i="5" s="1"/>
  <c r="J465" i="4" s="1"/>
  <c r="F465" i="4" l="1"/>
  <c r="G465" i="4"/>
  <c r="E465" i="4"/>
  <c r="H465" i="4" l="1"/>
  <c r="M465" i="4"/>
  <c r="L465" i="4"/>
  <c r="K465" i="4"/>
  <c r="N465" i="4" l="1"/>
  <c r="Q465" i="4" s="1"/>
  <c r="T465" i="4" l="1"/>
  <c r="W465" i="4" s="1"/>
  <c r="K466" i="2" s="1"/>
  <c r="L466" i="2" s="1"/>
  <c r="P465" i="4"/>
  <c r="S465" i="4" s="1"/>
  <c r="V465" i="4" s="1"/>
  <c r="I466" i="2" s="1"/>
  <c r="J466" i="2" s="1"/>
  <c r="N466" i="2" l="1"/>
  <c r="O466" i="2"/>
  <c r="P466" i="2" s="1"/>
  <c r="G466" i="2" s="1"/>
  <c r="F466" i="2" s="1"/>
  <c r="D466" i="2" l="1"/>
  <c r="W466" i="1" s="1"/>
  <c r="E466" i="2"/>
  <c r="E466" i="3" s="1"/>
  <c r="D466" i="3" l="1"/>
  <c r="G466" i="3" s="1"/>
  <c r="H466" i="3" l="1"/>
  <c r="I466" i="3" s="1"/>
  <c r="K466" i="3" s="1"/>
  <c r="L466" i="3" s="1"/>
  <c r="M466" i="3" l="1"/>
  <c r="Q466" i="3" s="1"/>
  <c r="E466" i="5" s="1"/>
  <c r="O466" i="3"/>
  <c r="P466" i="3"/>
  <c r="D466" i="5" s="1"/>
  <c r="R466" i="3" l="1"/>
  <c r="C466" i="5"/>
  <c r="G466" i="5"/>
  <c r="F466" i="5"/>
  <c r="H466" i="5"/>
  <c r="N466" i="5" l="1"/>
  <c r="S466" i="5" s="1"/>
  <c r="K466" i="5"/>
  <c r="M466" i="5"/>
  <c r="P466" i="5" s="1"/>
  <c r="J466" i="5"/>
  <c r="Q466" i="5" l="1"/>
  <c r="R466" i="5" s="1"/>
  <c r="T466" i="5"/>
  <c r="W466" i="5" l="1"/>
  <c r="D466" i="4" s="1"/>
  <c r="U466" i="5"/>
  <c r="X466" i="5" s="1"/>
  <c r="Y466" i="5" s="1"/>
  <c r="J466" i="4" s="1"/>
  <c r="E466" i="4" l="1"/>
  <c r="G466" i="4"/>
  <c r="F466" i="4"/>
  <c r="H466" i="4" l="1"/>
  <c r="L466" i="4"/>
  <c r="K466" i="4"/>
  <c r="M466" i="4"/>
  <c r="N466" i="4" l="1"/>
  <c r="Q466" i="4" s="1"/>
  <c r="T466" i="4" s="1"/>
  <c r="W466" i="4" s="1"/>
  <c r="K467" i="2" s="1"/>
  <c r="L467" i="2" s="1"/>
  <c r="P466" i="4" l="1"/>
  <c r="S466" i="4" s="1"/>
  <c r="V466" i="4" s="1"/>
  <c r="I467" i="2" s="1"/>
  <c r="J467" i="2" s="1"/>
  <c r="N467" i="2" s="1"/>
  <c r="O467" i="2" l="1"/>
  <c r="P467" i="2" s="1"/>
  <c r="G467" i="2" s="1"/>
  <c r="F467" i="2" s="1"/>
  <c r="D467" i="2" s="1"/>
  <c r="W467" i="1" l="1"/>
  <c r="D467" i="3"/>
  <c r="E467" i="2"/>
  <c r="E467" i="3" s="1"/>
  <c r="G467" i="3" s="1"/>
  <c r="H467" i="3" l="1"/>
  <c r="I467" i="3" s="1"/>
  <c r="K467" i="3" s="1"/>
  <c r="M467" i="3" s="1"/>
  <c r="Q467" i="3" s="1"/>
  <c r="L467" i="3" l="1"/>
  <c r="P467" i="3" s="1"/>
  <c r="D467" i="5" s="1"/>
  <c r="R467" i="3"/>
  <c r="E467" i="5"/>
  <c r="O467" i="3" l="1"/>
  <c r="F467" i="5"/>
  <c r="H467" i="5"/>
  <c r="C467" i="5"/>
  <c r="G467" i="5"/>
  <c r="N467" i="5" l="1"/>
  <c r="S467" i="5" s="1"/>
  <c r="K467" i="5"/>
  <c r="M467" i="5"/>
  <c r="P467" i="5" s="1"/>
  <c r="J467" i="5"/>
  <c r="Q467" i="5" l="1"/>
  <c r="R467" i="5" s="1"/>
  <c r="T467" i="5"/>
  <c r="W467" i="5" l="1"/>
  <c r="D467" i="4" s="1"/>
  <c r="U467" i="5"/>
  <c r="X467" i="5" s="1"/>
  <c r="Y467" i="5" s="1"/>
  <c r="J467" i="4" s="1"/>
  <c r="G467" i="4" l="1"/>
  <c r="F467" i="4"/>
  <c r="E467" i="4"/>
  <c r="H467" i="4" l="1"/>
  <c r="M467" i="4"/>
  <c r="L467" i="4"/>
  <c r="K467" i="4"/>
  <c r="N467" i="4" l="1"/>
  <c r="P467" i="4" l="1"/>
  <c r="S467" i="4" s="1"/>
  <c r="V467" i="4" s="1"/>
  <c r="I468" i="2" s="1"/>
  <c r="J468" i="2" s="1"/>
  <c r="Q467" i="4"/>
  <c r="T467" i="4" s="1"/>
  <c r="W467" i="4" s="1"/>
  <c r="K468" i="2" s="1"/>
  <c r="L468" i="2" s="1"/>
  <c r="N468" i="2" l="1"/>
  <c r="O468" i="2"/>
  <c r="P468" i="2" s="1"/>
  <c r="G468" i="2" s="1"/>
  <c r="F468" i="2" s="1"/>
  <c r="D468" i="2" l="1"/>
  <c r="D468" i="3" s="1"/>
  <c r="E468" i="2"/>
  <c r="W468" i="1" l="1"/>
  <c r="E468" i="3"/>
  <c r="G468" i="3" s="1"/>
  <c r="H468" i="3" l="1"/>
  <c r="I468" i="3" s="1"/>
  <c r="K468" i="3" s="1"/>
  <c r="L468" i="3" s="1"/>
  <c r="M468" i="3" l="1"/>
  <c r="Q468" i="3" s="1"/>
  <c r="R468" i="3" s="1"/>
  <c r="P468" i="3"/>
  <c r="D468" i="5" s="1"/>
  <c r="O468" i="3"/>
  <c r="E468" i="5" l="1"/>
  <c r="C468" i="5"/>
  <c r="G468" i="5"/>
  <c r="F468" i="5" l="1"/>
  <c r="H468" i="5"/>
  <c r="K468" i="5" s="1"/>
  <c r="M468" i="5"/>
  <c r="P468" i="5" s="1"/>
  <c r="J468" i="5"/>
  <c r="N468" i="5" l="1"/>
  <c r="S468" i="5" s="1"/>
  <c r="Q468" i="5"/>
  <c r="R468" i="5" s="1"/>
  <c r="W468" i="5" l="1"/>
  <c r="D468" i="4" s="1"/>
  <c r="T468" i="5"/>
  <c r="U468" i="5" s="1"/>
  <c r="X468" i="5" s="1"/>
  <c r="Y468" i="5" s="1"/>
  <c r="J468" i="4" s="1"/>
  <c r="F468" i="4" l="1"/>
  <c r="G468" i="4"/>
  <c r="E468" i="4"/>
  <c r="K468" i="4" l="1"/>
  <c r="L468" i="4"/>
  <c r="M468" i="4"/>
  <c r="H468" i="4"/>
  <c r="N468" i="4" l="1"/>
  <c r="P468" i="4" s="1"/>
  <c r="S468" i="4" s="1"/>
  <c r="V468" i="4" s="1"/>
  <c r="I469" i="2" s="1"/>
  <c r="J469" i="2" s="1"/>
  <c r="Q468" i="4" l="1"/>
  <c r="T468" i="4" s="1"/>
  <c r="W468" i="4" s="1"/>
  <c r="K469" i="2" s="1"/>
  <c r="L469" i="2" s="1"/>
  <c r="N469" i="2" s="1"/>
  <c r="O469" i="2" l="1"/>
  <c r="P469" i="2" s="1"/>
  <c r="G469" i="2" s="1"/>
  <c r="F469" i="2" s="1"/>
  <c r="D469" i="2" s="1"/>
  <c r="W469" i="1" s="1"/>
  <c r="E469" i="2" l="1"/>
  <c r="E469" i="3" s="1"/>
  <c r="D469" i="3"/>
  <c r="G469" i="3" l="1"/>
  <c r="H469" i="3"/>
  <c r="I469" i="3" s="1"/>
  <c r="K469" i="3" s="1"/>
  <c r="M469" i="3" s="1"/>
  <c r="Q469" i="3" s="1"/>
  <c r="L469" i="3" l="1"/>
  <c r="O469" i="3" s="1"/>
  <c r="E469" i="5"/>
  <c r="R469" i="3"/>
  <c r="P469" i="3" l="1"/>
  <c r="D469" i="5" s="1"/>
  <c r="C469" i="5" s="1"/>
  <c r="F469" i="5"/>
  <c r="H469" i="5"/>
  <c r="G469" i="5" l="1"/>
  <c r="M469" i="5" s="1"/>
  <c r="P469" i="5" s="1"/>
  <c r="N469" i="5"/>
  <c r="S469" i="5" s="1"/>
  <c r="K469" i="5"/>
  <c r="J469" i="5" l="1"/>
  <c r="Q469" i="5"/>
  <c r="R469" i="5" s="1"/>
  <c r="T469" i="5"/>
  <c r="W469" i="5" l="1"/>
  <c r="D469" i="4" s="1"/>
  <c r="U469" i="5"/>
  <c r="X469" i="5" s="1"/>
  <c r="Y469" i="5" s="1"/>
  <c r="J469" i="4" s="1"/>
  <c r="F469" i="4" l="1"/>
  <c r="G469" i="4"/>
  <c r="E469" i="4"/>
  <c r="H469" i="4" l="1"/>
  <c r="K469" i="4"/>
  <c r="M469" i="4"/>
  <c r="L469" i="4"/>
  <c r="N469" i="4" l="1"/>
  <c r="P469" i="4" l="1"/>
  <c r="S469" i="4" s="1"/>
  <c r="V469" i="4" s="1"/>
  <c r="I470" i="2" s="1"/>
  <c r="J470" i="2" s="1"/>
  <c r="Q469" i="4"/>
  <c r="T469" i="4" s="1"/>
  <c r="W469" i="4" s="1"/>
  <c r="K470" i="2" s="1"/>
  <c r="L470" i="2" s="1"/>
  <c r="O470" i="2" l="1"/>
  <c r="P470" i="2" s="1"/>
  <c r="G470" i="2" s="1"/>
  <c r="F470" i="2" s="1"/>
  <c r="N470" i="2"/>
  <c r="D470" i="2" l="1"/>
  <c r="E470" i="2"/>
  <c r="E470" i="3" s="1"/>
  <c r="D470" i="3" l="1"/>
  <c r="W470" i="1"/>
  <c r="G470" i="3" l="1"/>
  <c r="H470" i="3"/>
  <c r="I470" i="3" s="1"/>
  <c r="K470" i="3" s="1"/>
  <c r="L470" i="3" l="1"/>
  <c r="M470" i="3"/>
  <c r="Q470" i="3" s="1"/>
  <c r="E470" i="5" l="1"/>
  <c r="R470" i="3"/>
  <c r="O470" i="3"/>
  <c r="P470" i="3"/>
  <c r="D470" i="5" s="1"/>
  <c r="C470" i="5" l="1"/>
  <c r="G470" i="5"/>
  <c r="F470" i="5"/>
  <c r="H470" i="5"/>
  <c r="N470" i="5" l="1"/>
  <c r="S470" i="5" s="1"/>
  <c r="K470" i="5"/>
  <c r="M470" i="5"/>
  <c r="P470" i="5" s="1"/>
  <c r="J470" i="5"/>
  <c r="Q470" i="5" l="1"/>
  <c r="R470" i="5" s="1"/>
  <c r="T470" i="5"/>
  <c r="U470" i="5" s="1"/>
  <c r="W470" i="5" l="1"/>
  <c r="D470" i="4" s="1"/>
  <c r="X470" i="5"/>
  <c r="Y470" i="5" l="1"/>
  <c r="J470" i="4" s="1"/>
  <c r="G470" i="4"/>
  <c r="F470" i="4"/>
  <c r="E470" i="4"/>
  <c r="M470" i="4" l="1"/>
  <c r="K470" i="4"/>
  <c r="L470" i="4"/>
  <c r="H470" i="4"/>
  <c r="N470" i="4" l="1"/>
  <c r="P470" i="4" s="1"/>
  <c r="S470" i="4" s="1"/>
  <c r="V470" i="4" s="1"/>
  <c r="I471" i="2" s="1"/>
  <c r="J471" i="2" s="1"/>
  <c r="Q470" i="4" l="1"/>
  <c r="T470" i="4" s="1"/>
  <c r="W470" i="4" s="1"/>
  <c r="K471" i="2" s="1"/>
  <c r="L471" i="2" s="1"/>
  <c r="N471" i="2" s="1"/>
  <c r="O471" i="2" l="1"/>
  <c r="P471" i="2" s="1"/>
  <c r="G471" i="2" s="1"/>
  <c r="F471" i="2" s="1"/>
  <c r="E471" i="2" s="1"/>
  <c r="D471" i="2" l="1"/>
  <c r="D471" i="3" s="1"/>
  <c r="E471" i="3"/>
  <c r="W471" i="1" l="1"/>
  <c r="G471" i="3"/>
  <c r="H471" i="3"/>
  <c r="I471" i="3" s="1"/>
  <c r="K471" i="3" s="1"/>
  <c r="L471" i="3" l="1"/>
  <c r="M471" i="3"/>
  <c r="Q471" i="3" s="1"/>
  <c r="R471" i="3" l="1"/>
  <c r="E471" i="5"/>
  <c r="O471" i="3"/>
  <c r="P471" i="3"/>
  <c r="D471" i="5" s="1"/>
  <c r="C471" i="5" l="1"/>
  <c r="G471" i="5"/>
  <c r="F471" i="5"/>
  <c r="H471" i="5"/>
  <c r="M471" i="5" l="1"/>
  <c r="P471" i="5" s="1"/>
  <c r="J471" i="5"/>
  <c r="N471" i="5"/>
  <c r="S471" i="5" s="1"/>
  <c r="K471" i="5"/>
  <c r="T471" i="5" l="1"/>
  <c r="U471" i="5" s="1"/>
  <c r="Q471" i="5"/>
  <c r="R471" i="5" s="1"/>
  <c r="W471" i="5" l="1"/>
  <c r="D471" i="4" s="1"/>
  <c r="X471" i="5"/>
  <c r="Y471" i="5" l="1"/>
  <c r="J471" i="4" s="1"/>
  <c r="G471" i="4"/>
  <c r="E471" i="4"/>
  <c r="F471" i="4"/>
  <c r="L471" i="4" l="1"/>
  <c r="M471" i="4"/>
  <c r="K471" i="4"/>
  <c r="H471" i="4"/>
  <c r="N471" i="4" l="1"/>
  <c r="Q471" i="4" s="1"/>
  <c r="T471" i="4" s="1"/>
  <c r="W471" i="4" s="1"/>
  <c r="K472" i="2" s="1"/>
  <c r="L472" i="2" s="1"/>
  <c r="P471" i="4" l="1"/>
  <c r="S471" i="4" s="1"/>
  <c r="V471" i="4" s="1"/>
  <c r="I472" i="2" s="1"/>
  <c r="J472" i="2" s="1"/>
  <c r="N472" i="2" s="1"/>
  <c r="O472" i="2" l="1"/>
  <c r="P472" i="2" s="1"/>
  <c r="G472" i="2" s="1"/>
  <c r="F472" i="2" s="1"/>
  <c r="D472" i="2" s="1"/>
  <c r="E472" i="2" l="1"/>
  <c r="E472" i="3" s="1"/>
  <c r="D472" i="3"/>
  <c r="W472" i="1"/>
  <c r="H472" i="3" l="1"/>
  <c r="I472" i="3" s="1"/>
  <c r="K472" i="3" s="1"/>
  <c r="M472" i="3" s="1"/>
  <c r="Q472" i="3" s="1"/>
  <c r="G472" i="3"/>
  <c r="L472" i="3" l="1"/>
  <c r="P472" i="3" s="1"/>
  <c r="D472" i="5" s="1"/>
  <c r="E472" i="5"/>
  <c r="R472" i="3"/>
  <c r="O472" i="3" l="1"/>
  <c r="C472" i="5"/>
  <c r="G472" i="5"/>
  <c r="F472" i="5"/>
  <c r="H472" i="5"/>
  <c r="M472" i="5" l="1"/>
  <c r="P472" i="5" s="1"/>
  <c r="J472" i="5"/>
  <c r="N472" i="5"/>
  <c r="S472" i="5" s="1"/>
  <c r="K472" i="5"/>
  <c r="T472" i="5" l="1"/>
  <c r="U472" i="5" s="1"/>
  <c r="Q472" i="5"/>
  <c r="R472" i="5" s="1"/>
  <c r="W472" i="5" l="1"/>
  <c r="D472" i="4" s="1"/>
  <c r="X472" i="5"/>
  <c r="Y472" i="5" l="1"/>
  <c r="J472" i="4" s="1"/>
  <c r="F472" i="4"/>
  <c r="E472" i="4"/>
  <c r="G472" i="4"/>
  <c r="K472" i="4" l="1"/>
  <c r="M472" i="4"/>
  <c r="L472" i="4"/>
  <c r="H472" i="4"/>
  <c r="N472" i="4" l="1"/>
  <c r="P472" i="4" s="1"/>
  <c r="S472" i="4" s="1"/>
  <c r="V472" i="4" s="1"/>
  <c r="I473" i="2" s="1"/>
  <c r="J473" i="2" s="1"/>
  <c r="Q472" i="4" l="1"/>
  <c r="T472" i="4" s="1"/>
  <c r="W472" i="4" s="1"/>
  <c r="K473" i="2" s="1"/>
  <c r="L473" i="2" s="1"/>
  <c r="O473" i="2" s="1"/>
  <c r="P473" i="2" s="1"/>
  <c r="G473" i="2" s="1"/>
  <c r="F473" i="2" s="1"/>
  <c r="N473" i="2" l="1"/>
  <c r="D473" i="2" s="1"/>
  <c r="W473" i="1" s="1"/>
  <c r="E473" i="2" l="1"/>
  <c r="E473" i="3" s="1"/>
  <c r="D473" i="3"/>
  <c r="G473" i="3" l="1"/>
  <c r="H473" i="3"/>
  <c r="I473" i="3" s="1"/>
  <c r="K473" i="3" s="1"/>
  <c r="M473" i="3" s="1"/>
  <c r="Q473" i="3" s="1"/>
  <c r="L473" i="3" l="1"/>
  <c r="P473" i="3" s="1"/>
  <c r="D473" i="5" s="1"/>
  <c r="R473" i="3"/>
  <c r="E473" i="5"/>
  <c r="O473" i="3" l="1"/>
  <c r="F473" i="5"/>
  <c r="H473" i="5"/>
  <c r="C473" i="5"/>
  <c r="G473" i="5"/>
  <c r="N473" i="5" l="1"/>
  <c r="S473" i="5" s="1"/>
  <c r="K473" i="5"/>
  <c r="M473" i="5"/>
  <c r="P473" i="5" s="1"/>
  <c r="J473" i="5"/>
  <c r="Q473" i="5" l="1"/>
  <c r="R473" i="5" s="1"/>
  <c r="T473" i="5"/>
  <c r="U473" i="5" s="1"/>
  <c r="W473" i="5" l="1"/>
  <c r="D473" i="4" s="1"/>
  <c r="X473" i="5"/>
  <c r="Y473" i="5" l="1"/>
  <c r="J473" i="4" s="1"/>
  <c r="E473" i="4"/>
  <c r="F473" i="4"/>
  <c r="G473" i="4"/>
  <c r="K473" i="4" l="1"/>
  <c r="M473" i="4"/>
  <c r="L473" i="4"/>
  <c r="H473" i="4"/>
  <c r="N473" i="4" l="1"/>
  <c r="P473" i="4" s="1"/>
  <c r="S473" i="4" s="1"/>
  <c r="V473" i="4" s="1"/>
  <c r="I474" i="2" s="1"/>
  <c r="J474" i="2" s="1"/>
  <c r="Q473" i="4" l="1"/>
  <c r="T473" i="4" s="1"/>
  <c r="W473" i="4" s="1"/>
  <c r="K474" i="2" s="1"/>
  <c r="L474" i="2" s="1"/>
  <c r="N474" i="2" s="1"/>
  <c r="O474" i="2" l="1"/>
  <c r="P474" i="2" s="1"/>
  <c r="G474" i="2" s="1"/>
  <c r="F474" i="2" s="1"/>
  <c r="D474" i="2" s="1"/>
  <c r="D474" i="3" l="1"/>
  <c r="W474" i="1"/>
  <c r="E474" i="2"/>
  <c r="E474" i="3" s="1"/>
  <c r="H474" i="3" s="1"/>
  <c r="I474" i="3" s="1"/>
  <c r="K474" i="3" s="1"/>
  <c r="M474" i="3" s="1"/>
  <c r="Q474" i="3" s="1"/>
  <c r="E474" i="5" s="1"/>
  <c r="R474" i="3" l="1"/>
  <c r="G474" i="3"/>
  <c r="L474" i="3" s="1"/>
  <c r="P474" i="3" s="1"/>
  <c r="D474" i="5" s="1"/>
  <c r="F474" i="5"/>
  <c r="H474" i="5"/>
  <c r="O474" i="3" l="1"/>
  <c r="N474" i="5"/>
  <c r="S474" i="5" s="1"/>
  <c r="K474" i="5"/>
  <c r="C474" i="5"/>
  <c r="G474" i="5"/>
  <c r="M474" i="5" l="1"/>
  <c r="P474" i="5" s="1"/>
  <c r="J474" i="5"/>
  <c r="T474" i="5"/>
  <c r="U474" i="5" s="1"/>
  <c r="X474" i="5" l="1"/>
  <c r="Y474" i="5" s="1"/>
  <c r="J474" i="4" s="1"/>
  <c r="Q474" i="5"/>
  <c r="R474" i="5" s="1"/>
  <c r="W474" i="5" l="1"/>
  <c r="D474" i="4" s="1"/>
  <c r="G474" i="4" l="1"/>
  <c r="K474" i="4"/>
  <c r="L474" i="4"/>
  <c r="M474" i="4"/>
  <c r="E474" i="4" l="1"/>
  <c r="F474" i="4"/>
  <c r="N474" i="4"/>
  <c r="H474" i="4" l="1"/>
  <c r="Q474" i="4" s="1"/>
  <c r="T474" i="4" s="1"/>
  <c r="W474" i="4" s="1"/>
  <c r="K475" i="2" s="1"/>
  <c r="L475" i="2" s="1"/>
  <c r="P474" i="4" l="1"/>
  <c r="S474" i="4" s="1"/>
  <c r="V474" i="4" s="1"/>
  <c r="I475" i="2" s="1"/>
  <c r="J475" i="2" s="1"/>
  <c r="N475" i="2" s="1"/>
  <c r="O475" i="2" l="1"/>
  <c r="P475" i="2" s="1"/>
  <c r="G475" i="2" s="1"/>
  <c r="F475" i="2" s="1"/>
  <c r="D475" i="2" s="1"/>
  <c r="W475" i="1" s="1"/>
  <c r="E475" i="2" l="1"/>
  <c r="E475" i="3" s="1"/>
  <c r="D475" i="3"/>
  <c r="H475" i="3" l="1"/>
  <c r="I475" i="3" s="1"/>
  <c r="K475" i="3" s="1"/>
  <c r="M475" i="3" s="1"/>
  <c r="Q475" i="3" s="1"/>
  <c r="G475" i="3"/>
  <c r="L475" i="3" l="1"/>
  <c r="P475" i="3" s="1"/>
  <c r="D475" i="5" s="1"/>
  <c r="R475" i="3"/>
  <c r="E475" i="5"/>
  <c r="O475" i="3" l="1"/>
  <c r="F475" i="5"/>
  <c r="H475" i="5"/>
  <c r="G475" i="5"/>
  <c r="C475" i="5"/>
  <c r="M475" i="5" l="1"/>
  <c r="P475" i="5" s="1"/>
  <c r="Q475" i="5" s="1"/>
  <c r="R475" i="5" s="1"/>
  <c r="J475" i="5"/>
  <c r="N475" i="5"/>
  <c r="S475" i="5" s="1"/>
  <c r="K475" i="5"/>
  <c r="W475" i="5" l="1"/>
  <c r="D475" i="4" s="1"/>
  <c r="T475" i="5"/>
  <c r="G475" i="4" l="1"/>
  <c r="F475" i="4"/>
  <c r="E475" i="4"/>
  <c r="U475" i="5"/>
  <c r="X475" i="5" l="1"/>
  <c r="Y475" i="5" s="1"/>
  <c r="J475" i="4" s="1"/>
  <c r="H475" i="4"/>
  <c r="L475" i="4" l="1"/>
  <c r="K475" i="4"/>
  <c r="M475" i="4"/>
  <c r="N475" i="4" l="1"/>
  <c r="Q475" i="4" l="1"/>
  <c r="T475" i="4" s="1"/>
  <c r="W475" i="4" s="1"/>
  <c r="K476" i="2" s="1"/>
  <c r="L476" i="2" s="1"/>
  <c r="P475" i="4"/>
  <c r="S475" i="4" s="1"/>
  <c r="V475" i="4" s="1"/>
  <c r="I476" i="2" s="1"/>
  <c r="J476" i="2" s="1"/>
  <c r="N476" i="2" l="1"/>
  <c r="O476" i="2"/>
  <c r="P476" i="2" s="1"/>
  <c r="G476" i="2" s="1"/>
  <c r="F476" i="2" s="1"/>
  <c r="D476" i="2" l="1"/>
  <c r="W476" i="1" s="1"/>
  <c r="E476" i="2"/>
  <c r="E476" i="3" s="1"/>
  <c r="D476" i="3" l="1"/>
  <c r="H476" i="3" s="1"/>
  <c r="I476" i="3" s="1"/>
  <c r="K476" i="3" s="1"/>
  <c r="M476" i="3" s="1"/>
  <c r="Q476" i="3" s="1"/>
  <c r="E476" i="5" s="1"/>
  <c r="F476" i="5" s="1"/>
  <c r="G476" i="3" l="1"/>
  <c r="L476" i="3" s="1"/>
  <c r="P476" i="3" s="1"/>
  <c r="D476" i="5" s="1"/>
  <c r="H476" i="5"/>
  <c r="N476" i="5" s="1"/>
  <c r="S476" i="5" s="1"/>
  <c r="T476" i="5" s="1"/>
  <c r="U476" i="5" s="1"/>
  <c r="R476" i="3"/>
  <c r="K476" i="5" l="1"/>
  <c r="O476" i="3"/>
  <c r="X476" i="5"/>
  <c r="Y476" i="5" s="1"/>
  <c r="J476" i="4" s="1"/>
  <c r="C476" i="5"/>
  <c r="G476" i="5"/>
  <c r="M476" i="5" l="1"/>
  <c r="P476" i="5" s="1"/>
  <c r="Q476" i="5" s="1"/>
  <c r="R476" i="5" s="1"/>
  <c r="J476" i="5"/>
  <c r="L476" i="4"/>
  <c r="K476" i="4"/>
  <c r="M476" i="4"/>
  <c r="W476" i="5" l="1"/>
  <c r="D476" i="4" s="1"/>
  <c r="N476" i="4"/>
  <c r="F476" i="4" l="1"/>
  <c r="G476" i="4"/>
  <c r="E476" i="4"/>
  <c r="H476" i="4" l="1"/>
  <c r="Q476" i="4" s="1"/>
  <c r="T476" i="4" s="1"/>
  <c r="W476" i="4" s="1"/>
  <c r="K477" i="2" s="1"/>
  <c r="L477" i="2" s="1"/>
  <c r="P476" i="4" l="1"/>
  <c r="S476" i="4" s="1"/>
  <c r="V476" i="4" s="1"/>
  <c r="I477" i="2" s="1"/>
  <c r="J477" i="2" s="1"/>
  <c r="O477" i="2" s="1"/>
  <c r="P477" i="2" s="1"/>
  <c r="G477" i="2" s="1"/>
  <c r="F477" i="2" s="1"/>
  <c r="N477" i="2" l="1"/>
  <c r="D477" i="2" s="1"/>
  <c r="D477" i="3" l="1"/>
  <c r="W477" i="1"/>
  <c r="E477" i="2"/>
  <c r="E477" i="3" s="1"/>
  <c r="H477" i="3" l="1"/>
  <c r="I477" i="3" s="1"/>
  <c r="K477" i="3" s="1"/>
  <c r="G477" i="3"/>
  <c r="L477" i="3" l="1"/>
  <c r="O477" i="3" s="1"/>
  <c r="M477" i="3"/>
  <c r="Q477" i="3" s="1"/>
  <c r="R477" i="3" s="1"/>
  <c r="P477" i="3" l="1"/>
  <c r="D477" i="5" s="1"/>
  <c r="G477" i="5" s="1"/>
  <c r="J477" i="5" s="1"/>
  <c r="E477" i="5"/>
  <c r="F477" i="5" s="1"/>
  <c r="M477" i="5" l="1"/>
  <c r="C477" i="5"/>
  <c r="H477" i="5"/>
  <c r="N477" i="5" s="1"/>
  <c r="S477" i="5" s="1"/>
  <c r="T477" i="5" s="1"/>
  <c r="U477" i="5" s="1"/>
  <c r="P477" i="5" l="1"/>
  <c r="Q477" i="5" s="1"/>
  <c r="R477" i="5" s="1"/>
  <c r="K477" i="5"/>
  <c r="X477" i="5"/>
  <c r="W477" i="5" l="1"/>
  <c r="D477" i="4" s="1"/>
  <c r="F477" i="4" s="1"/>
  <c r="Y477" i="5"/>
  <c r="J477" i="4" s="1"/>
  <c r="E477" i="4" l="1"/>
  <c r="G477" i="4"/>
  <c r="H477" i="4" s="1"/>
  <c r="L477" i="4"/>
  <c r="M477" i="4"/>
  <c r="K477" i="4"/>
  <c r="N477" i="4" l="1"/>
  <c r="P477" i="4" s="1"/>
  <c r="S477" i="4" s="1"/>
  <c r="V477" i="4" s="1"/>
  <c r="I478" i="2" s="1"/>
  <c r="J478" i="2" s="1"/>
  <c r="Q477" i="4" l="1"/>
  <c r="T477" i="4" s="1"/>
  <c r="W477" i="4" s="1"/>
  <c r="K478" i="2" s="1"/>
  <c r="L478" i="2" s="1"/>
  <c r="O478" i="2" s="1"/>
  <c r="P478" i="2" s="1"/>
  <c r="G478" i="2" s="1"/>
  <c r="F478" i="2" s="1"/>
  <c r="N478" i="2" l="1"/>
  <c r="E478" i="2" s="1"/>
  <c r="E478" i="3" s="1"/>
  <c r="D478" i="2" l="1"/>
  <c r="W478" i="1" s="1"/>
  <c r="D478" i="3" l="1"/>
  <c r="G478" i="3" s="1"/>
  <c r="H478" i="3" l="1"/>
  <c r="I478" i="3" s="1"/>
  <c r="K478" i="3" s="1"/>
  <c r="M478" i="3" s="1"/>
  <c r="Q478" i="3" s="1"/>
  <c r="E478" i="5" s="1"/>
  <c r="R478" i="3" l="1"/>
  <c r="L478" i="3"/>
  <c r="O478" i="3" s="1"/>
  <c r="F478" i="5"/>
  <c r="H478" i="5"/>
  <c r="P478" i="3" l="1"/>
  <c r="D478" i="5" s="1"/>
  <c r="C478" i="5" s="1"/>
  <c r="N478" i="5"/>
  <c r="S478" i="5" s="1"/>
  <c r="K478" i="5"/>
  <c r="G478" i="5" l="1"/>
  <c r="M478" i="5" s="1"/>
  <c r="P478" i="5" s="1"/>
  <c r="Q478" i="5" s="1"/>
  <c r="R478" i="5" s="1"/>
  <c r="T478" i="5"/>
  <c r="U478" i="5" s="1"/>
  <c r="J478" i="5" l="1"/>
  <c r="W478" i="5"/>
  <c r="D478" i="4" s="1"/>
  <c r="X478" i="5"/>
  <c r="Y478" i="5" l="1"/>
  <c r="J478" i="4" s="1"/>
  <c r="G478" i="4"/>
  <c r="E478" i="4"/>
  <c r="F478" i="4"/>
  <c r="K478" i="4" l="1"/>
  <c r="L478" i="4"/>
  <c r="M478" i="4"/>
  <c r="H478" i="4"/>
  <c r="N478" i="4" l="1"/>
  <c r="Q478" i="4" s="1"/>
  <c r="T478" i="4" s="1"/>
  <c r="W478" i="4" s="1"/>
  <c r="K479" i="2" s="1"/>
  <c r="L479" i="2" s="1"/>
  <c r="P478" i="4" l="1"/>
  <c r="S478" i="4" s="1"/>
  <c r="V478" i="4" s="1"/>
  <c r="I479" i="2" s="1"/>
  <c r="J479" i="2" s="1"/>
  <c r="N479" i="2" s="1"/>
  <c r="O479" i="2" l="1"/>
  <c r="P479" i="2" s="1"/>
  <c r="G479" i="2" s="1"/>
  <c r="F479" i="2" s="1"/>
  <c r="E479" i="2" s="1"/>
  <c r="E479" i="3" s="1"/>
  <c r="D479" i="2" l="1"/>
  <c r="D479" i="3" s="1"/>
  <c r="H479" i="3" s="1"/>
  <c r="I479" i="3" s="1"/>
  <c r="K479" i="3" s="1"/>
  <c r="G479" i="3" l="1"/>
  <c r="L479" i="3" s="1"/>
  <c r="W479" i="1"/>
  <c r="M479" i="3"/>
  <c r="Q479" i="3" s="1"/>
  <c r="R479" i="3" l="1"/>
  <c r="E479" i="5"/>
  <c r="O479" i="3"/>
  <c r="P479" i="3"/>
  <c r="D479" i="5" s="1"/>
  <c r="C479" i="5" l="1"/>
  <c r="G479" i="5"/>
  <c r="F479" i="5"/>
  <c r="H479" i="5"/>
  <c r="N479" i="5" l="1"/>
  <c r="S479" i="5" s="1"/>
  <c r="K479" i="5"/>
  <c r="M479" i="5"/>
  <c r="P479" i="5" s="1"/>
  <c r="J479" i="5"/>
  <c r="Q479" i="5" l="1"/>
  <c r="R479" i="5" s="1"/>
  <c r="T479" i="5"/>
  <c r="W479" i="5" l="1"/>
  <c r="D479" i="4" s="1"/>
  <c r="U479" i="5"/>
  <c r="X479" i="5" s="1"/>
  <c r="Y479" i="5" s="1"/>
  <c r="J479" i="4" s="1"/>
  <c r="G479" i="4" l="1"/>
  <c r="F479" i="4"/>
  <c r="E479" i="4"/>
  <c r="H479" i="4" l="1"/>
  <c r="L479" i="4"/>
  <c r="K479" i="4"/>
  <c r="M479" i="4"/>
  <c r="N479" i="4" l="1"/>
  <c r="Q479" i="4" s="1"/>
  <c r="T479" i="4" l="1"/>
  <c r="W479" i="4" s="1"/>
  <c r="K480" i="2" s="1"/>
  <c r="L480" i="2" s="1"/>
  <c r="P479" i="4"/>
  <c r="S479" i="4" s="1"/>
  <c r="V479" i="4" s="1"/>
  <c r="I480" i="2" s="1"/>
  <c r="J480" i="2" s="1"/>
  <c r="N480" i="2" l="1"/>
  <c r="O480" i="2"/>
  <c r="P480" i="2" s="1"/>
  <c r="G480" i="2" s="1"/>
  <c r="F480" i="2" s="1"/>
  <c r="E480" i="2" l="1"/>
  <c r="E480" i="3" s="1"/>
  <c r="D480" i="2"/>
  <c r="D480" i="3" s="1"/>
  <c r="W480" i="1" l="1"/>
  <c r="G480" i="3"/>
  <c r="H480" i="3"/>
  <c r="I480" i="3" s="1"/>
  <c r="K480" i="3" s="1"/>
  <c r="M480" i="3" l="1"/>
  <c r="Q480" i="3" s="1"/>
  <c r="L480" i="3"/>
  <c r="O480" i="3" l="1"/>
  <c r="P480" i="3"/>
  <c r="D480" i="5" s="1"/>
  <c r="E480" i="5"/>
  <c r="R480" i="3"/>
  <c r="C480" i="5" l="1"/>
  <c r="G480" i="5"/>
  <c r="F480" i="5"/>
  <c r="H480" i="5"/>
  <c r="M480" i="5" l="1"/>
  <c r="P480" i="5" s="1"/>
  <c r="J480" i="5"/>
  <c r="K480" i="5"/>
  <c r="N480" i="5"/>
  <c r="S480" i="5" s="1"/>
  <c r="Q480" i="5" l="1"/>
  <c r="R480" i="5" s="1"/>
  <c r="T480" i="5"/>
  <c r="U480" i="5" s="1"/>
  <c r="W480" i="5" l="1"/>
  <c r="D480" i="4" s="1"/>
  <c r="X480" i="5"/>
  <c r="Y480" i="5" s="1"/>
  <c r="J480" i="4" s="1"/>
  <c r="G480" i="4" l="1"/>
  <c r="E480" i="4"/>
  <c r="F480" i="4"/>
  <c r="H480" i="4" l="1"/>
  <c r="M480" i="4"/>
  <c r="L480" i="4"/>
  <c r="K480" i="4"/>
  <c r="N480" i="4" l="1"/>
  <c r="P480" i="4" l="1"/>
  <c r="S480" i="4" s="1"/>
  <c r="V480" i="4" s="1"/>
  <c r="I481" i="2" s="1"/>
  <c r="J481" i="2" s="1"/>
  <c r="Q480" i="4"/>
  <c r="T480" i="4" s="1"/>
  <c r="W480" i="4" s="1"/>
  <c r="K481" i="2" s="1"/>
  <c r="L481" i="2" s="1"/>
  <c r="N481" i="2" l="1"/>
  <c r="O481" i="2"/>
  <c r="P481" i="2" s="1"/>
  <c r="G481" i="2" s="1"/>
  <c r="F481" i="2" s="1"/>
  <c r="E481" i="2" l="1"/>
  <c r="E481" i="3" s="1"/>
  <c r="D481" i="2"/>
  <c r="D481" i="3" l="1"/>
  <c r="W481" i="1"/>
  <c r="G481" i="3" l="1"/>
  <c r="H481" i="3"/>
  <c r="I481" i="3" s="1"/>
  <c r="K481" i="3" s="1"/>
  <c r="L481" i="3" l="1"/>
  <c r="M481" i="3"/>
  <c r="Q481" i="3" s="1"/>
  <c r="R481" i="3" l="1"/>
  <c r="E481" i="5"/>
  <c r="P481" i="3"/>
  <c r="D481" i="5" s="1"/>
  <c r="O481" i="3"/>
  <c r="C481" i="5" l="1"/>
  <c r="G481" i="5"/>
  <c r="F481" i="5"/>
  <c r="H481" i="5"/>
  <c r="N481" i="5" l="1"/>
  <c r="S481" i="5" s="1"/>
  <c r="K481" i="5"/>
  <c r="M481" i="5"/>
  <c r="P481" i="5" s="1"/>
  <c r="J481" i="5"/>
  <c r="Q481" i="5" l="1"/>
  <c r="R481" i="5" s="1"/>
  <c r="T481" i="5"/>
  <c r="U481" i="5" s="1"/>
  <c r="W481" i="5" l="1"/>
  <c r="D481" i="4" s="1"/>
  <c r="X481" i="5"/>
  <c r="Y481" i="5" s="1"/>
  <c r="J481" i="4" s="1"/>
  <c r="G481" i="4" l="1"/>
  <c r="F481" i="4"/>
  <c r="E481" i="4"/>
  <c r="K481" i="4" l="1"/>
  <c r="L481" i="4"/>
  <c r="M481" i="4"/>
  <c r="H481" i="4"/>
  <c r="N481" i="4" l="1"/>
  <c r="P481" i="4" s="1"/>
  <c r="S481" i="4" s="1"/>
  <c r="V481" i="4" s="1"/>
  <c r="I482" i="2" s="1"/>
  <c r="J482" i="2" s="1"/>
  <c r="Q481" i="4" l="1"/>
  <c r="T481" i="4" s="1"/>
  <c r="W481" i="4" s="1"/>
  <c r="K482" i="2" s="1"/>
  <c r="L482" i="2" s="1"/>
  <c r="O482" i="2" s="1"/>
  <c r="P482" i="2" s="1"/>
  <c r="G482" i="2" s="1"/>
  <c r="F482" i="2" s="1"/>
  <c r="N482" i="2" l="1"/>
  <c r="D482" i="2" s="1"/>
  <c r="W482" i="1" s="1"/>
  <c r="E482" i="2" l="1"/>
  <c r="E482" i="3" s="1"/>
  <c r="D482" i="3"/>
  <c r="G482" i="3" l="1"/>
  <c r="H482" i="3"/>
  <c r="I482" i="3" s="1"/>
  <c r="K482" i="3" s="1"/>
  <c r="M482" i="3" s="1"/>
  <c r="Q482" i="3" s="1"/>
  <c r="L482" i="3" l="1"/>
  <c r="P482" i="3" s="1"/>
  <c r="D482" i="5" s="1"/>
  <c r="E482" i="5"/>
  <c r="R482" i="3"/>
  <c r="O482" i="3" l="1"/>
  <c r="F482" i="5"/>
  <c r="H482" i="5"/>
  <c r="C482" i="5"/>
  <c r="G482" i="5"/>
  <c r="M482" i="5" l="1"/>
  <c r="P482" i="5" s="1"/>
  <c r="J482" i="5"/>
  <c r="N482" i="5"/>
  <c r="S482" i="5" s="1"/>
  <c r="K482" i="5"/>
  <c r="T482" i="5" l="1"/>
  <c r="U482" i="5" s="1"/>
  <c r="Q482" i="5"/>
  <c r="R482" i="5" s="1"/>
  <c r="W482" i="5" l="1"/>
  <c r="D482" i="4" s="1"/>
  <c r="X482" i="5"/>
  <c r="Y482" i="5" s="1"/>
  <c r="J482" i="4" s="1"/>
  <c r="G482" i="4" l="1"/>
  <c r="F482" i="4"/>
  <c r="E482" i="4"/>
  <c r="M482" i="4" l="1"/>
  <c r="L482" i="4"/>
  <c r="K482" i="4"/>
  <c r="H482" i="4"/>
  <c r="N482" i="4" l="1"/>
  <c r="Q482" i="4" s="1"/>
  <c r="T482" i="4" l="1"/>
  <c r="W482" i="4" s="1"/>
  <c r="K483" i="2" s="1"/>
  <c r="L483" i="2" s="1"/>
  <c r="P482" i="4"/>
  <c r="S482" i="4" s="1"/>
  <c r="V482" i="4" s="1"/>
  <c r="I483" i="2" s="1"/>
  <c r="J483" i="2" s="1"/>
  <c r="N483" i="2" l="1"/>
  <c r="O483" i="2"/>
  <c r="P483" i="2" s="1"/>
  <c r="G483" i="2" s="1"/>
  <c r="F483" i="2" s="1"/>
  <c r="E483" i="2" l="1"/>
  <c r="E483" i="3" s="1"/>
  <c r="D483" i="2"/>
  <c r="W483" i="1" l="1"/>
  <c r="D483" i="3"/>
  <c r="G483" i="3" l="1"/>
  <c r="H483" i="3"/>
  <c r="I483" i="3" s="1"/>
  <c r="K483" i="3" s="1"/>
  <c r="L483" i="3" l="1"/>
  <c r="M483" i="3"/>
  <c r="Q483" i="3" s="1"/>
  <c r="E483" i="5" l="1"/>
  <c r="R483" i="3"/>
  <c r="O483" i="3"/>
  <c r="P483" i="3"/>
  <c r="D483" i="5" s="1"/>
  <c r="C483" i="5" l="1"/>
  <c r="G483" i="5"/>
  <c r="F483" i="5"/>
  <c r="H483" i="5"/>
  <c r="N483" i="5" l="1"/>
  <c r="S483" i="5" s="1"/>
  <c r="K483" i="5"/>
  <c r="M483" i="5"/>
  <c r="P483" i="5" s="1"/>
  <c r="J483" i="5"/>
  <c r="Q483" i="5" l="1"/>
  <c r="R483" i="5" s="1"/>
  <c r="T483" i="5"/>
  <c r="W483" i="5" l="1"/>
  <c r="D483" i="4" s="1"/>
  <c r="U483" i="5"/>
  <c r="X483" i="5" s="1"/>
  <c r="Y483" i="5" s="1"/>
  <c r="J483" i="4" s="1"/>
  <c r="F483" i="4" l="1"/>
  <c r="G483" i="4"/>
  <c r="E483" i="4"/>
  <c r="H483" i="4" l="1"/>
  <c r="K483" i="4"/>
  <c r="L483" i="4"/>
  <c r="M483" i="4"/>
  <c r="N483" i="4" l="1"/>
  <c r="Q483" i="4" s="1"/>
  <c r="T483" i="4" l="1"/>
  <c r="W483" i="4" s="1"/>
  <c r="K484" i="2" s="1"/>
  <c r="L484" i="2" s="1"/>
  <c r="P483" i="4"/>
  <c r="S483" i="4" s="1"/>
  <c r="V483" i="4" s="1"/>
  <c r="I484" i="2" s="1"/>
  <c r="J484" i="2" s="1"/>
  <c r="N484" i="2" l="1"/>
  <c r="O484" i="2"/>
  <c r="P484" i="2" s="1"/>
  <c r="G484" i="2" s="1"/>
  <c r="F484" i="2" s="1"/>
  <c r="E484" i="2" l="1"/>
  <c r="E484" i="3" s="1"/>
  <c r="D484" i="2"/>
  <c r="W484" i="1" s="1"/>
  <c r="D484" i="3" l="1"/>
  <c r="H484" i="3" s="1"/>
  <c r="I484" i="3" s="1"/>
  <c r="K484" i="3" s="1"/>
  <c r="G484" i="3" l="1"/>
  <c r="L484" i="3" s="1"/>
  <c r="M484" i="3"/>
  <c r="Q484" i="3" s="1"/>
  <c r="P484" i="3" l="1"/>
  <c r="D484" i="5" s="1"/>
  <c r="O484" i="3"/>
  <c r="R484" i="3"/>
  <c r="E484" i="5"/>
  <c r="F484" i="5" l="1"/>
  <c r="H484" i="5"/>
  <c r="C484" i="5"/>
  <c r="G484" i="5"/>
  <c r="N484" i="5" l="1"/>
  <c r="S484" i="5" s="1"/>
  <c r="K484" i="5"/>
  <c r="M484" i="5"/>
  <c r="P484" i="5" s="1"/>
  <c r="J484" i="5"/>
  <c r="Q484" i="5" l="1"/>
  <c r="R484" i="5" s="1"/>
  <c r="T484" i="5"/>
  <c r="U484" i="5" s="1"/>
  <c r="W484" i="5" l="1"/>
  <c r="D484" i="4" s="1"/>
  <c r="X484" i="5"/>
  <c r="Y484" i="5" s="1"/>
  <c r="J484" i="4" s="1"/>
  <c r="E484" i="4" l="1"/>
  <c r="G484" i="4"/>
  <c r="F484" i="4"/>
  <c r="H484" i="4" l="1"/>
  <c r="M484" i="4"/>
  <c r="K484" i="4"/>
  <c r="L484" i="4"/>
  <c r="N484" i="4" l="1"/>
  <c r="P484" i="4" l="1"/>
  <c r="S484" i="4" s="1"/>
  <c r="V484" i="4" s="1"/>
  <c r="I485" i="2" s="1"/>
  <c r="J485" i="2" s="1"/>
  <c r="Q484" i="4"/>
  <c r="T484" i="4" s="1"/>
  <c r="W484" i="4" s="1"/>
  <c r="K485" i="2" s="1"/>
  <c r="L485" i="2" s="1"/>
  <c r="N485" i="2" l="1"/>
  <c r="O485" i="2"/>
  <c r="P485" i="2" s="1"/>
  <c r="G485" i="2" s="1"/>
  <c r="F485" i="2" s="1"/>
  <c r="E485" i="2" l="1"/>
  <c r="E485" i="3" s="1"/>
  <c r="D485" i="2"/>
  <c r="W485" i="1" l="1"/>
  <c r="D485" i="3"/>
  <c r="G485" i="3" l="1"/>
  <c r="H485" i="3"/>
  <c r="I485" i="3" s="1"/>
  <c r="K485" i="3" s="1"/>
  <c r="L485" i="3" l="1"/>
  <c r="M485" i="3"/>
  <c r="Q485" i="3" s="1"/>
  <c r="R485" i="3" l="1"/>
  <c r="E485" i="5"/>
  <c r="P485" i="3"/>
  <c r="D485" i="5" s="1"/>
  <c r="O485" i="3"/>
  <c r="C485" i="5" l="1"/>
  <c r="G485" i="5"/>
  <c r="F485" i="5"/>
  <c r="H485" i="5"/>
  <c r="M485" i="5" l="1"/>
  <c r="P485" i="5" s="1"/>
  <c r="J485" i="5"/>
  <c r="N485" i="5"/>
  <c r="S485" i="5" s="1"/>
  <c r="K485" i="5"/>
  <c r="T485" i="5" l="1"/>
  <c r="U485" i="5" s="1"/>
  <c r="Q485" i="5"/>
  <c r="R485" i="5" l="1"/>
  <c r="W485" i="5" s="1"/>
  <c r="D485" i="4" s="1"/>
  <c r="X485" i="5"/>
  <c r="Y485" i="5" l="1"/>
  <c r="J485" i="4" s="1"/>
  <c r="F485" i="4"/>
  <c r="E485" i="4"/>
  <c r="G485" i="4"/>
  <c r="L485" i="4" l="1"/>
  <c r="M485" i="4"/>
  <c r="K485" i="4"/>
  <c r="H485" i="4"/>
  <c r="N485" i="4" l="1"/>
  <c r="P485" i="4" s="1"/>
  <c r="S485" i="4" s="1"/>
  <c r="V485" i="4" s="1"/>
  <c r="I486" i="2" s="1"/>
  <c r="J486" i="2" s="1"/>
  <c r="Q485" i="4" l="1"/>
  <c r="T485" i="4" s="1"/>
  <c r="W485" i="4" s="1"/>
  <c r="K486" i="2" s="1"/>
  <c r="L486" i="2" s="1"/>
  <c r="N486" i="2" s="1"/>
  <c r="O486" i="2" l="1"/>
  <c r="P486" i="2" s="1"/>
  <c r="G486" i="2" s="1"/>
  <c r="F486" i="2" s="1"/>
  <c r="E486" i="2" s="1"/>
  <c r="E486" i="3" s="1"/>
  <c r="D486" i="2" l="1"/>
  <c r="W486" i="1" s="1"/>
  <c r="D486" i="3" l="1"/>
  <c r="G486" i="3" s="1"/>
  <c r="H486" i="3" l="1"/>
  <c r="I486" i="3" s="1"/>
  <c r="K486" i="3" s="1"/>
  <c r="L486" i="3" s="1"/>
  <c r="M486" i="3" l="1"/>
  <c r="Q486" i="3" s="1"/>
  <c r="E486" i="5" s="1"/>
  <c r="P486" i="3"/>
  <c r="D486" i="5" s="1"/>
  <c r="O486" i="3"/>
  <c r="R486" i="3" l="1"/>
  <c r="C486" i="5"/>
  <c r="G486" i="5"/>
  <c r="F486" i="5"/>
  <c r="H486" i="5"/>
  <c r="N486" i="5" l="1"/>
  <c r="S486" i="5" s="1"/>
  <c r="K486" i="5"/>
  <c r="M486" i="5"/>
  <c r="P486" i="5" s="1"/>
  <c r="J486" i="5"/>
  <c r="Q486" i="5" l="1"/>
  <c r="R486" i="5" s="1"/>
  <c r="T486" i="5"/>
  <c r="W486" i="5" l="1"/>
  <c r="D486" i="4" s="1"/>
  <c r="U486" i="5"/>
  <c r="X486" i="5" s="1"/>
  <c r="Y486" i="5" s="1"/>
  <c r="J486" i="4" s="1"/>
  <c r="E486" i="4" l="1"/>
  <c r="G486" i="4"/>
  <c r="F486" i="4"/>
  <c r="H486" i="4" l="1"/>
  <c r="L486" i="4"/>
  <c r="M486" i="4"/>
  <c r="K486" i="4"/>
  <c r="N486" i="4" l="1"/>
  <c r="Q486" i="4" s="1"/>
  <c r="T486" i="4" l="1"/>
  <c r="W486" i="4" s="1"/>
  <c r="K487" i="2" s="1"/>
  <c r="L487" i="2" s="1"/>
  <c r="P486" i="4"/>
  <c r="S486" i="4" s="1"/>
  <c r="V486" i="4" s="1"/>
  <c r="I487" i="2" s="1"/>
  <c r="J487" i="2" s="1"/>
  <c r="O487" i="2" l="1"/>
  <c r="P487" i="2" s="1"/>
  <c r="G487" i="2" s="1"/>
  <c r="F487" i="2" s="1"/>
  <c r="N487" i="2"/>
  <c r="E487" i="2" l="1"/>
  <c r="E487" i="3" s="1"/>
  <c r="D487" i="2"/>
  <c r="W487" i="1" s="1"/>
  <c r="D487" i="3" l="1"/>
  <c r="G487" i="3" s="1"/>
  <c r="H487" i="3" l="1"/>
  <c r="I487" i="3" s="1"/>
  <c r="K487" i="3" s="1"/>
  <c r="L487" i="3" s="1"/>
  <c r="M487" i="3" l="1"/>
  <c r="Q487" i="3" s="1"/>
  <c r="R487" i="3" s="1"/>
  <c r="P487" i="3"/>
  <c r="D487" i="5" s="1"/>
  <c r="O487" i="3"/>
  <c r="E487" i="5" l="1"/>
  <c r="C487" i="5"/>
  <c r="G487" i="5"/>
  <c r="H487" i="5" l="1"/>
  <c r="N487" i="5" s="1"/>
  <c r="F487" i="5"/>
  <c r="M487" i="5"/>
  <c r="P487" i="5" s="1"/>
  <c r="J487" i="5"/>
  <c r="K487" i="5" l="1"/>
  <c r="S487" i="5"/>
  <c r="Q487" i="5"/>
  <c r="R487" i="5" s="1"/>
  <c r="W487" i="5" l="1"/>
  <c r="D487" i="4" s="1"/>
  <c r="T487" i="5"/>
  <c r="U487" i="5" s="1"/>
  <c r="X487" i="5" l="1"/>
  <c r="Y487" i="5" s="1"/>
  <c r="J487" i="4" s="1"/>
  <c r="G487" i="4"/>
  <c r="F487" i="4" l="1"/>
  <c r="E487" i="4"/>
  <c r="K487" i="4" l="1"/>
  <c r="L487" i="4"/>
  <c r="M487" i="4"/>
  <c r="H487" i="4"/>
  <c r="N487" i="4" l="1"/>
  <c r="P487" i="4" s="1"/>
  <c r="S487" i="4" s="1"/>
  <c r="V487" i="4" s="1"/>
  <c r="I488" i="2" s="1"/>
  <c r="J488" i="2" s="1"/>
  <c r="Q487" i="4" l="1"/>
  <c r="T487" i="4" s="1"/>
  <c r="W487" i="4" s="1"/>
  <c r="K488" i="2" s="1"/>
  <c r="L488" i="2" s="1"/>
  <c r="N488" i="2" s="1"/>
  <c r="O488" i="2" l="1"/>
  <c r="P488" i="2" s="1"/>
  <c r="G488" i="2" s="1"/>
  <c r="F488" i="2" s="1"/>
  <c r="D488" i="2" s="1"/>
  <c r="W488" i="1" s="1"/>
  <c r="D488" i="3" l="1"/>
  <c r="E488" i="2"/>
  <c r="E488" i="3" s="1"/>
  <c r="G488" i="3" l="1"/>
  <c r="H488" i="3"/>
  <c r="I488" i="3" s="1"/>
  <c r="K488" i="3" s="1"/>
  <c r="L488" i="3" l="1"/>
  <c r="O488" i="3" s="1"/>
  <c r="M488" i="3"/>
  <c r="Q488" i="3" s="1"/>
  <c r="E488" i="5" s="1"/>
  <c r="F488" i="5" s="1"/>
  <c r="P488" i="3" l="1"/>
  <c r="D488" i="5" s="1"/>
  <c r="C488" i="5" s="1"/>
  <c r="H488" i="5"/>
  <c r="K488" i="5" s="1"/>
  <c r="R488" i="3"/>
  <c r="G488" i="5" l="1"/>
  <c r="M488" i="5" s="1"/>
  <c r="P488" i="5" s="1"/>
  <c r="Q488" i="5" s="1"/>
  <c r="R488" i="5" s="1"/>
  <c r="N488" i="5"/>
  <c r="S488" i="5" s="1"/>
  <c r="T488" i="5" s="1"/>
  <c r="U488" i="5" s="1"/>
  <c r="J488" i="5" l="1"/>
  <c r="W488" i="5"/>
  <c r="D488" i="4" s="1"/>
  <c r="X488" i="5"/>
  <c r="Y488" i="5" l="1"/>
  <c r="J488" i="4" s="1"/>
  <c r="E488" i="4"/>
  <c r="G488" i="4"/>
  <c r="F488" i="4"/>
  <c r="K488" i="4" l="1"/>
  <c r="M488" i="4"/>
  <c r="L488" i="4"/>
  <c r="H488" i="4"/>
  <c r="N488" i="4" l="1"/>
  <c r="P488" i="4" s="1"/>
  <c r="S488" i="4" s="1"/>
  <c r="V488" i="4" s="1"/>
  <c r="I489" i="2" s="1"/>
  <c r="J489" i="2" s="1"/>
  <c r="Q488" i="4" l="1"/>
  <c r="T488" i="4" s="1"/>
  <c r="W488" i="4" s="1"/>
  <c r="K489" i="2" s="1"/>
  <c r="L489" i="2" s="1"/>
  <c r="N489" i="2" s="1"/>
  <c r="O489" i="2" l="1"/>
  <c r="P489" i="2" s="1"/>
  <c r="G489" i="2" s="1"/>
  <c r="F489" i="2" s="1"/>
  <c r="D489" i="2" s="1"/>
  <c r="D489" i="3" s="1"/>
  <c r="E489" i="2" l="1"/>
  <c r="E489" i="3" s="1"/>
  <c r="G489" i="3" s="1"/>
  <c r="W489" i="1"/>
  <c r="H489" i="3" l="1"/>
  <c r="I489" i="3" s="1"/>
  <c r="K489" i="3" s="1"/>
  <c r="L489" i="3" s="1"/>
  <c r="M489" i="3" l="1"/>
  <c r="Q489" i="3" s="1"/>
  <c r="R489" i="3" s="1"/>
  <c r="O489" i="3"/>
  <c r="P489" i="3"/>
  <c r="D489" i="5" s="1"/>
  <c r="E489" i="5" l="1"/>
  <c r="C489" i="5"/>
  <c r="G489" i="5"/>
  <c r="F489" i="5" l="1"/>
  <c r="H489" i="5"/>
  <c r="N489" i="5" s="1"/>
  <c r="M489" i="5"/>
  <c r="P489" i="5" s="1"/>
  <c r="J489" i="5"/>
  <c r="S489" i="5" l="1"/>
  <c r="T489" i="5" s="1"/>
  <c r="U489" i="5" s="1"/>
  <c r="K489" i="5"/>
  <c r="Q489" i="5"/>
  <c r="R489" i="5" s="1"/>
  <c r="W489" i="5" l="1"/>
  <c r="D489" i="4" s="1"/>
  <c r="X489" i="5"/>
  <c r="Y489" i="5" s="1"/>
  <c r="J489" i="4" s="1"/>
  <c r="F489" i="4" l="1"/>
  <c r="G489" i="4"/>
  <c r="E489" i="4"/>
  <c r="H489" i="4" l="1"/>
  <c r="K489" i="4"/>
  <c r="L489" i="4"/>
  <c r="M489" i="4"/>
  <c r="N489" i="4" l="1"/>
  <c r="Q489" i="4" s="1"/>
  <c r="P489" i="4" l="1"/>
  <c r="S489" i="4" s="1"/>
  <c r="V489" i="4" s="1"/>
  <c r="I490" i="2" s="1"/>
  <c r="J490" i="2" s="1"/>
  <c r="T489" i="4"/>
  <c r="W489" i="4" s="1"/>
  <c r="K490" i="2" s="1"/>
  <c r="L490" i="2" s="1"/>
  <c r="O490" i="2" l="1"/>
  <c r="P490" i="2" s="1"/>
  <c r="G490" i="2" s="1"/>
  <c r="F490" i="2" s="1"/>
  <c r="N490" i="2"/>
  <c r="E490" i="2" l="1"/>
  <c r="E490" i="3" s="1"/>
  <c r="D490" i="2"/>
  <c r="D490" i="3" s="1"/>
  <c r="W490" i="1" l="1"/>
  <c r="G490" i="3"/>
  <c r="H490" i="3"/>
  <c r="I490" i="3" s="1"/>
  <c r="K490" i="3" s="1"/>
  <c r="L490" i="3" l="1"/>
  <c r="M490" i="3"/>
  <c r="Q490" i="3" s="1"/>
  <c r="O490" i="3" l="1"/>
  <c r="P490" i="3"/>
  <c r="D490" i="5" s="1"/>
  <c r="R490" i="3"/>
  <c r="E490" i="5"/>
  <c r="F490" i="5" l="1"/>
  <c r="H490" i="5"/>
  <c r="C490" i="5"/>
  <c r="G490" i="5"/>
  <c r="M490" i="5" l="1"/>
  <c r="P490" i="5" s="1"/>
  <c r="J490" i="5"/>
  <c r="N490" i="5"/>
  <c r="S490" i="5" s="1"/>
  <c r="K490" i="5"/>
  <c r="T490" i="5" l="1"/>
  <c r="U490" i="5" s="1"/>
  <c r="Q490" i="5"/>
  <c r="R490" i="5" s="1"/>
  <c r="W490" i="5" l="1"/>
  <c r="D490" i="4" s="1"/>
  <c r="X490" i="5"/>
  <c r="Y490" i="5" l="1"/>
  <c r="J490" i="4" s="1"/>
  <c r="F490" i="4"/>
  <c r="E490" i="4"/>
  <c r="G490" i="4"/>
  <c r="M490" i="4" l="1"/>
  <c r="K490" i="4"/>
  <c r="L490" i="4"/>
  <c r="H490" i="4"/>
  <c r="N490" i="4" l="1"/>
  <c r="Q490" i="4" s="1"/>
  <c r="T490" i="4" s="1"/>
  <c r="W490" i="4" s="1"/>
  <c r="K491" i="2" s="1"/>
  <c r="L491" i="2" s="1"/>
  <c r="P490" i="4" l="1"/>
  <c r="S490" i="4" s="1"/>
  <c r="V490" i="4" s="1"/>
  <c r="I491" i="2" s="1"/>
  <c r="J491" i="2" s="1"/>
  <c r="O491" i="2" s="1"/>
  <c r="P491" i="2" s="1"/>
  <c r="G491" i="2" s="1"/>
  <c r="F491" i="2" s="1"/>
  <c r="N491" i="2" l="1"/>
  <c r="D491" i="2" s="1"/>
  <c r="E491" i="2" l="1"/>
  <c r="E491" i="3" s="1"/>
  <c r="D491" i="3"/>
  <c r="W491" i="1"/>
  <c r="H491" i="3" l="1"/>
  <c r="I491" i="3" s="1"/>
  <c r="K491" i="3" s="1"/>
  <c r="M491" i="3" s="1"/>
  <c r="Q491" i="3" s="1"/>
  <c r="R491" i="3" s="1"/>
  <c r="G491" i="3"/>
  <c r="L491" i="3" l="1"/>
  <c r="P491" i="3" s="1"/>
  <c r="D491" i="5" s="1"/>
  <c r="C491" i="5" s="1"/>
  <c r="E491" i="5"/>
  <c r="G491" i="5" l="1"/>
  <c r="J491" i="5" s="1"/>
  <c r="O491" i="3"/>
  <c r="H491" i="5"/>
  <c r="K491" i="5" s="1"/>
  <c r="F491" i="5"/>
  <c r="M491" i="5"/>
  <c r="P491" i="5" s="1"/>
  <c r="N491" i="5" l="1"/>
  <c r="S491" i="5" s="1"/>
  <c r="T491" i="5" s="1"/>
  <c r="U491" i="5" s="1"/>
  <c r="Q491" i="5"/>
  <c r="R491" i="5" s="1"/>
  <c r="W491" i="5" l="1"/>
  <c r="D491" i="4" s="1"/>
  <c r="F491" i="4" s="1"/>
  <c r="X491" i="5"/>
  <c r="Y491" i="5" l="1"/>
  <c r="J491" i="4" s="1"/>
  <c r="E491" i="4"/>
  <c r="G491" i="4"/>
  <c r="M491" i="4" l="1"/>
  <c r="K491" i="4"/>
  <c r="L491" i="4"/>
  <c r="H491" i="4"/>
  <c r="N491" i="4" l="1"/>
  <c r="Q491" i="4" s="1"/>
  <c r="T491" i="4" s="1"/>
  <c r="W491" i="4" s="1"/>
  <c r="K492" i="2" s="1"/>
  <c r="L492" i="2" s="1"/>
  <c r="P491" i="4" l="1"/>
  <c r="S491" i="4" s="1"/>
  <c r="V491" i="4" s="1"/>
  <c r="I492" i="2" s="1"/>
  <c r="J492" i="2" s="1"/>
  <c r="N492" i="2" s="1"/>
  <c r="O492" i="2" l="1"/>
  <c r="P492" i="2" s="1"/>
  <c r="G492" i="2" s="1"/>
  <c r="F492" i="2" s="1"/>
  <c r="E492" i="2" s="1"/>
  <c r="E492" i="3" s="1"/>
  <c r="D492" i="2" l="1"/>
  <c r="W492" i="1" s="1"/>
  <c r="D492" i="3" l="1"/>
  <c r="H492" i="3" s="1"/>
  <c r="I492" i="3" s="1"/>
  <c r="K492" i="3" s="1"/>
  <c r="M492" i="3" s="1"/>
  <c r="Q492" i="3" s="1"/>
  <c r="R492" i="3" s="1"/>
  <c r="G492" i="3" l="1"/>
  <c r="L492" i="3" s="1"/>
  <c r="E492" i="5"/>
  <c r="F492" i="5" s="1"/>
  <c r="H492" i="5" l="1"/>
  <c r="N492" i="5" s="1"/>
  <c r="S492" i="5" s="1"/>
  <c r="P492" i="3"/>
  <c r="D492" i="5" s="1"/>
  <c r="C492" i="5" s="1"/>
  <c r="O492" i="3"/>
  <c r="K492" i="5" l="1"/>
  <c r="G492" i="5"/>
  <c r="T492" i="5"/>
  <c r="U492" i="5" s="1"/>
  <c r="M492" i="5" l="1"/>
  <c r="P492" i="5" s="1"/>
  <c r="Q492" i="5" s="1"/>
  <c r="R492" i="5" s="1"/>
  <c r="J492" i="5"/>
  <c r="X492" i="5"/>
  <c r="W492" i="5" l="1"/>
  <c r="D492" i="4" s="1"/>
  <c r="F492" i="4" s="1"/>
  <c r="Y492" i="5"/>
  <c r="J492" i="4" s="1"/>
  <c r="G492" i="4" l="1"/>
  <c r="E492" i="4"/>
  <c r="K492" i="4"/>
  <c r="L492" i="4"/>
  <c r="M492" i="4"/>
  <c r="H492" i="4" l="1"/>
  <c r="N492" i="4"/>
  <c r="Q492" i="4" l="1"/>
  <c r="T492" i="4" s="1"/>
  <c r="W492" i="4" s="1"/>
  <c r="K493" i="2" s="1"/>
  <c r="L493" i="2" s="1"/>
  <c r="P492" i="4"/>
  <c r="S492" i="4" s="1"/>
  <c r="V492" i="4" s="1"/>
  <c r="I493" i="2" s="1"/>
  <c r="J493" i="2" s="1"/>
  <c r="N493" i="2" l="1"/>
  <c r="O493" i="2"/>
  <c r="P493" i="2" s="1"/>
  <c r="G493" i="2" s="1"/>
  <c r="F493" i="2" s="1"/>
  <c r="D493" i="2" s="1"/>
  <c r="D493" i="3" s="1"/>
  <c r="E493" i="2" l="1"/>
  <c r="E493" i="3" s="1"/>
  <c r="H493" i="3" s="1"/>
  <c r="I493" i="3" s="1"/>
  <c r="K493" i="3" s="1"/>
  <c r="M493" i="3" s="1"/>
  <c r="Q493" i="3" s="1"/>
  <c r="W493" i="1"/>
  <c r="G493" i="3" l="1"/>
  <c r="L493" i="3" s="1"/>
  <c r="P493" i="3" s="1"/>
  <c r="D493" i="5" s="1"/>
  <c r="E493" i="5"/>
  <c r="R493" i="3"/>
  <c r="O493" i="3" l="1"/>
  <c r="F493" i="5"/>
  <c r="H493" i="5"/>
  <c r="C493" i="5"/>
  <c r="G493" i="5"/>
  <c r="N493" i="5" l="1"/>
  <c r="S493" i="5" s="1"/>
  <c r="K493" i="5"/>
  <c r="M493" i="5"/>
  <c r="P493" i="5" s="1"/>
  <c r="J493" i="5"/>
  <c r="Q493" i="5" l="1"/>
  <c r="R493" i="5" s="1"/>
  <c r="T493" i="5"/>
  <c r="U493" i="5" s="1"/>
  <c r="W493" i="5" l="1"/>
  <c r="D493" i="4" s="1"/>
  <c r="X493" i="5"/>
  <c r="Y493" i="5" l="1"/>
  <c r="J493" i="4" s="1"/>
  <c r="E493" i="4"/>
  <c r="F493" i="4"/>
  <c r="G493" i="4"/>
  <c r="L493" i="4" l="1"/>
  <c r="M493" i="4"/>
  <c r="K493" i="4"/>
  <c r="H493" i="4"/>
  <c r="N493" i="4" l="1"/>
  <c r="P493" i="4" s="1"/>
  <c r="S493" i="4" s="1"/>
  <c r="V493" i="4" s="1"/>
  <c r="I494" i="2" s="1"/>
  <c r="J494" i="2" s="1"/>
  <c r="Q493" i="4" l="1"/>
  <c r="T493" i="4" s="1"/>
  <c r="W493" i="4" s="1"/>
  <c r="K494" i="2" s="1"/>
  <c r="L494" i="2" s="1"/>
  <c r="N494" i="2" s="1"/>
  <c r="O494" i="2" l="1"/>
  <c r="P494" i="2" s="1"/>
  <c r="G494" i="2" s="1"/>
  <c r="F494" i="2" s="1"/>
  <c r="D494" i="2" s="1"/>
  <c r="W494" i="1" s="1"/>
  <c r="E494" i="2" l="1"/>
  <c r="E494" i="3" s="1"/>
  <c r="D494" i="3"/>
  <c r="H494" i="3" l="1"/>
  <c r="I494" i="3" s="1"/>
  <c r="K494" i="3" s="1"/>
  <c r="M494" i="3" s="1"/>
  <c r="Q494" i="3" s="1"/>
  <c r="G494" i="3"/>
  <c r="L494" i="3" l="1"/>
  <c r="O494" i="3" s="1"/>
  <c r="E494" i="5"/>
  <c r="R494" i="3"/>
  <c r="P494" i="3" l="1"/>
  <c r="D494" i="5" s="1"/>
  <c r="C494" i="5" s="1"/>
  <c r="F494" i="5"/>
  <c r="H494" i="5"/>
  <c r="G494" i="5" l="1"/>
  <c r="M494" i="5" s="1"/>
  <c r="P494" i="5" s="1"/>
  <c r="N494" i="5"/>
  <c r="S494" i="5" s="1"/>
  <c r="K494" i="5"/>
  <c r="J494" i="5" l="1"/>
  <c r="Q494" i="5"/>
  <c r="R494" i="5" s="1"/>
  <c r="T494" i="5"/>
  <c r="W494" i="5" l="1"/>
  <c r="D494" i="4" s="1"/>
  <c r="U494" i="5"/>
  <c r="X494" i="5" s="1"/>
  <c r="Y494" i="5" s="1"/>
  <c r="J494" i="4" s="1"/>
  <c r="G494" i="4" l="1"/>
  <c r="E494" i="4"/>
  <c r="F494" i="4"/>
  <c r="H494" i="4" l="1"/>
  <c r="L494" i="4"/>
  <c r="K494" i="4"/>
  <c r="M494" i="4"/>
  <c r="N494" i="4" l="1"/>
  <c r="P494" i="4" l="1"/>
  <c r="S494" i="4" s="1"/>
  <c r="V494" i="4" s="1"/>
  <c r="I495" i="2" s="1"/>
  <c r="J495" i="2" s="1"/>
  <c r="Q494" i="4"/>
  <c r="T494" i="4" s="1"/>
  <c r="W494" i="4" s="1"/>
  <c r="K495" i="2" s="1"/>
  <c r="L495" i="2" s="1"/>
  <c r="N495" i="2" l="1"/>
  <c r="O495" i="2"/>
  <c r="P495" i="2" s="1"/>
  <c r="G495" i="2" s="1"/>
  <c r="F495" i="2" s="1"/>
  <c r="D495" i="2" l="1"/>
  <c r="W495" i="1" s="1"/>
  <c r="E495" i="2"/>
  <c r="D495" i="3" l="1"/>
  <c r="E495" i="3"/>
  <c r="G495" i="3" l="1"/>
  <c r="H495" i="3"/>
  <c r="I495" i="3" s="1"/>
  <c r="K495" i="3" s="1"/>
  <c r="L495" i="3" s="1"/>
  <c r="M495" i="3" l="1"/>
  <c r="Q495" i="3" s="1"/>
  <c r="R495" i="3" s="1"/>
  <c r="O495" i="3"/>
  <c r="P495" i="3"/>
  <c r="D495" i="5" s="1"/>
  <c r="E495" i="5" l="1"/>
  <c r="C495" i="5"/>
  <c r="G495" i="5"/>
  <c r="F495" i="5" l="1"/>
  <c r="H495" i="5"/>
  <c r="N495" i="5" s="1"/>
  <c r="M495" i="5"/>
  <c r="P495" i="5" s="1"/>
  <c r="J495" i="5"/>
  <c r="S495" i="5" l="1"/>
  <c r="T495" i="5" s="1"/>
  <c r="K495" i="5"/>
  <c r="Q495" i="5"/>
  <c r="R495" i="5" s="1"/>
  <c r="W495" i="5" l="1"/>
  <c r="D495" i="4" s="1"/>
  <c r="U495" i="5"/>
  <c r="X495" i="5" s="1"/>
  <c r="Y495" i="5" s="1"/>
  <c r="J495" i="4" s="1"/>
  <c r="E495" i="4" l="1"/>
  <c r="G495" i="4"/>
  <c r="F495" i="4"/>
  <c r="H495" i="4" l="1"/>
  <c r="L495" i="4"/>
  <c r="K495" i="4"/>
  <c r="M495" i="4"/>
  <c r="N495" i="4" l="1"/>
  <c r="Q495" i="4" s="1"/>
  <c r="T495" i="4" l="1"/>
  <c r="W495" i="4" s="1"/>
  <c r="K496" i="2" s="1"/>
  <c r="L496" i="2" s="1"/>
  <c r="P495" i="4"/>
  <c r="S495" i="4" s="1"/>
  <c r="V495" i="4" s="1"/>
  <c r="I496" i="2" s="1"/>
  <c r="J496" i="2" s="1"/>
  <c r="N496" i="2" l="1"/>
  <c r="O496" i="2"/>
  <c r="P496" i="2" s="1"/>
  <c r="G496" i="2" s="1"/>
  <c r="F496" i="2" s="1"/>
  <c r="D496" i="2" s="1"/>
  <c r="D496" i="3" s="1"/>
  <c r="W496" i="1" l="1"/>
  <c r="E496" i="2"/>
  <c r="E496" i="3" s="1"/>
  <c r="G496" i="3" l="1"/>
  <c r="H496" i="3"/>
  <c r="I496" i="3" s="1"/>
  <c r="K496" i="3" s="1"/>
  <c r="L496" i="3" s="1"/>
  <c r="M496" i="3" l="1"/>
  <c r="Q496" i="3" s="1"/>
  <c r="E496" i="5" s="1"/>
  <c r="O496" i="3"/>
  <c r="P496" i="3"/>
  <c r="D496" i="5" s="1"/>
  <c r="R496" i="3" l="1"/>
  <c r="C496" i="5"/>
  <c r="G496" i="5"/>
  <c r="F496" i="5"/>
  <c r="H496" i="5"/>
  <c r="N496" i="5" l="1"/>
  <c r="S496" i="5" s="1"/>
  <c r="K496" i="5"/>
  <c r="M496" i="5"/>
  <c r="P496" i="5" s="1"/>
  <c r="J496" i="5"/>
  <c r="Q496" i="5" l="1"/>
  <c r="R496" i="5" s="1"/>
  <c r="T496" i="5"/>
  <c r="U496" i="5" s="1"/>
  <c r="W496" i="5" l="1"/>
  <c r="D496" i="4" s="1"/>
  <c r="G496" i="4" s="1"/>
  <c r="X496" i="5"/>
  <c r="Y496" i="5" l="1"/>
  <c r="J496" i="4" s="1"/>
  <c r="F496" i="4"/>
  <c r="E496" i="4"/>
  <c r="K496" i="4" l="1"/>
  <c r="M496" i="4"/>
  <c r="L496" i="4"/>
  <c r="H496" i="4"/>
  <c r="N496" i="4" l="1"/>
  <c r="P496" i="4" s="1"/>
  <c r="S496" i="4" s="1"/>
  <c r="V496" i="4" s="1"/>
  <c r="I497" i="2" s="1"/>
  <c r="J497" i="2" s="1"/>
  <c r="Q496" i="4" l="1"/>
  <c r="T496" i="4" s="1"/>
  <c r="W496" i="4" s="1"/>
  <c r="K497" i="2" s="1"/>
  <c r="L497" i="2" s="1"/>
  <c r="O497" i="2" s="1"/>
  <c r="P497" i="2" s="1"/>
  <c r="G497" i="2" s="1"/>
  <c r="F497" i="2" s="1"/>
  <c r="N497" i="2" l="1"/>
  <c r="E497" i="2" s="1"/>
  <c r="E497" i="3" s="1"/>
  <c r="D497" i="2" l="1"/>
  <c r="D497" i="3" s="1"/>
  <c r="H497" i="3" s="1"/>
  <c r="I497" i="3" s="1"/>
  <c r="K497" i="3" s="1"/>
  <c r="M497" i="3" s="1"/>
  <c r="Q497" i="3" s="1"/>
  <c r="G497" i="3" l="1"/>
  <c r="L497" i="3" s="1"/>
  <c r="O497" i="3" s="1"/>
  <c r="W497" i="1"/>
  <c r="R497" i="3"/>
  <c r="E497" i="5"/>
  <c r="P497" i="3" l="1"/>
  <c r="D497" i="5" s="1"/>
  <c r="C497" i="5" s="1"/>
  <c r="F497" i="5"/>
  <c r="H497" i="5"/>
  <c r="G497" i="5" l="1"/>
  <c r="M497" i="5" s="1"/>
  <c r="P497" i="5" s="1"/>
  <c r="N497" i="5"/>
  <c r="S497" i="5" s="1"/>
  <c r="K497" i="5"/>
  <c r="J497" i="5" l="1"/>
  <c r="Q497" i="5"/>
  <c r="R497" i="5" s="1"/>
  <c r="T497" i="5"/>
  <c r="U497" i="5" s="1"/>
  <c r="W497" i="5" l="1"/>
  <c r="D497" i="4" s="1"/>
  <c r="X497" i="5"/>
  <c r="Y497" i="5" s="1"/>
  <c r="J497" i="4" s="1"/>
  <c r="F497" i="4" l="1"/>
  <c r="E497" i="4"/>
  <c r="G497" i="4"/>
  <c r="H497" i="4" l="1"/>
  <c r="K497" i="4"/>
  <c r="L497" i="4"/>
  <c r="M497" i="4"/>
  <c r="N497" i="4" l="1"/>
  <c r="Q497" i="4" s="1"/>
  <c r="T497" i="4" l="1"/>
  <c r="W497" i="4" s="1"/>
  <c r="K498" i="2" s="1"/>
  <c r="L498" i="2" s="1"/>
  <c r="P497" i="4"/>
  <c r="S497" i="4" s="1"/>
  <c r="V497" i="4" s="1"/>
  <c r="I498" i="2" s="1"/>
  <c r="J498" i="2" s="1"/>
  <c r="N498" i="2" l="1"/>
  <c r="O498" i="2"/>
  <c r="P498" i="2" s="1"/>
  <c r="G498" i="2" s="1"/>
  <c r="F498" i="2" s="1"/>
  <c r="D498" i="2" l="1"/>
  <c r="W498" i="1" s="1"/>
  <c r="E498" i="2"/>
  <c r="E498" i="3" s="1"/>
  <c r="D498" i="3" l="1"/>
  <c r="H498" i="3" s="1"/>
  <c r="I498" i="3" s="1"/>
  <c r="K498" i="3" s="1"/>
  <c r="M498" i="3" s="1"/>
  <c r="Q498" i="3" s="1"/>
  <c r="E498" i="5" s="1"/>
  <c r="G498" i="3" l="1"/>
  <c r="L498" i="3" s="1"/>
  <c r="P498" i="3" s="1"/>
  <c r="D498" i="5" s="1"/>
  <c r="R498" i="3"/>
  <c r="F498" i="5"/>
  <c r="H498" i="5"/>
  <c r="O498" i="3" l="1"/>
  <c r="N498" i="5"/>
  <c r="S498" i="5" s="1"/>
  <c r="K498" i="5"/>
  <c r="C498" i="5"/>
  <c r="G498" i="5"/>
  <c r="M498" i="5" l="1"/>
  <c r="P498" i="5" s="1"/>
  <c r="J498" i="5"/>
  <c r="T498" i="5"/>
  <c r="U498" i="5" s="1"/>
  <c r="X498" i="5" l="1"/>
  <c r="Y498" i="5" s="1"/>
  <c r="J498" i="4" s="1"/>
  <c r="Q498" i="5"/>
  <c r="R498" i="5" s="1"/>
  <c r="W498" i="5" l="1"/>
  <c r="D498" i="4" s="1"/>
  <c r="M498" i="4" l="1"/>
  <c r="K498" i="4"/>
  <c r="L498" i="4"/>
  <c r="E498" i="4"/>
  <c r="G498" i="4"/>
  <c r="F498" i="4"/>
  <c r="N498" i="4" l="1"/>
  <c r="H498" i="4"/>
  <c r="Q498" i="4" l="1"/>
  <c r="T498" i="4" s="1"/>
  <c r="W498" i="4" s="1"/>
  <c r="K499" i="2" s="1"/>
  <c r="L499" i="2" s="1"/>
  <c r="P498" i="4"/>
  <c r="S498" i="4" s="1"/>
  <c r="V498" i="4" s="1"/>
  <c r="I499" i="2" s="1"/>
  <c r="J499" i="2" s="1"/>
  <c r="O499" i="2" l="1"/>
  <c r="P499" i="2" s="1"/>
  <c r="G499" i="2" s="1"/>
  <c r="F499" i="2" s="1"/>
  <c r="N499" i="2"/>
  <c r="E499" i="2" l="1"/>
  <c r="E499" i="3" s="1"/>
  <c r="D499" i="2"/>
  <c r="D499" i="3" s="1"/>
  <c r="W499" i="1" l="1"/>
  <c r="G499" i="3"/>
  <c r="H499" i="3"/>
  <c r="I499" i="3" s="1"/>
  <c r="K499" i="3" s="1"/>
  <c r="L499" i="3" l="1"/>
  <c r="M499" i="3"/>
  <c r="Q499" i="3" s="1"/>
  <c r="R499" i="3" l="1"/>
  <c r="E499" i="5"/>
  <c r="P499" i="3"/>
  <c r="D499" i="5" s="1"/>
  <c r="O499" i="3"/>
  <c r="C499" i="5" l="1"/>
  <c r="G499" i="5"/>
  <c r="F499" i="5"/>
  <c r="H499" i="5"/>
  <c r="N499" i="5" l="1"/>
  <c r="S499" i="5" s="1"/>
  <c r="K499" i="5"/>
  <c r="M499" i="5"/>
  <c r="P499" i="5" s="1"/>
  <c r="J499" i="5"/>
  <c r="Q499" i="5" l="1"/>
  <c r="T499" i="5"/>
  <c r="U499" i="5" s="1"/>
  <c r="R499" i="5" l="1"/>
  <c r="W499" i="5" s="1"/>
  <c r="D499" i="4" s="1"/>
  <c r="X499" i="5"/>
  <c r="Y499" i="5" s="1"/>
  <c r="J499" i="4" s="1"/>
  <c r="E499" i="4" l="1"/>
  <c r="G499" i="4"/>
  <c r="F499" i="4"/>
  <c r="K499" i="4"/>
  <c r="L499" i="4"/>
  <c r="M499" i="4"/>
  <c r="H499" i="4" l="1"/>
  <c r="N499" i="4"/>
  <c r="P499" i="4" l="1"/>
  <c r="S499" i="4" s="1"/>
  <c r="V499" i="4" s="1"/>
  <c r="I500" i="2" s="1"/>
  <c r="J500" i="2" s="1"/>
  <c r="Q499" i="4"/>
  <c r="T499" i="4" s="1"/>
  <c r="W499" i="4" s="1"/>
  <c r="K500" i="2" s="1"/>
  <c r="L500" i="2" s="1"/>
  <c r="O500" i="2" l="1"/>
  <c r="P500" i="2" s="1"/>
  <c r="G500" i="2" s="1"/>
  <c r="F500" i="2" s="1"/>
  <c r="N500" i="2"/>
  <c r="D500" i="2" l="1"/>
  <c r="E500" i="2"/>
  <c r="E500" i="3" l="1"/>
  <c r="W500" i="1"/>
  <c r="D500" i="3"/>
  <c r="G500" i="3" l="1"/>
  <c r="H500" i="3"/>
  <c r="I500" i="3" s="1"/>
  <c r="K500" i="3" s="1"/>
  <c r="L500" i="3" l="1"/>
  <c r="M500" i="3"/>
  <c r="Q500" i="3" s="1"/>
  <c r="R500" i="3" l="1"/>
  <c r="E500" i="5"/>
  <c r="O500" i="3"/>
  <c r="P500" i="3"/>
  <c r="D500" i="5" s="1"/>
  <c r="C500" i="5" l="1"/>
  <c r="G500" i="5"/>
  <c r="F500" i="5"/>
  <c r="H500" i="5"/>
  <c r="N500" i="5" l="1"/>
  <c r="S500" i="5" s="1"/>
  <c r="K500" i="5"/>
  <c r="M500" i="5"/>
  <c r="P500" i="5" s="1"/>
  <c r="J500" i="5"/>
  <c r="Q500" i="5" l="1"/>
  <c r="R500" i="5" s="1"/>
  <c r="T500" i="5"/>
  <c r="U500" i="5" s="1"/>
  <c r="W500" i="5" l="1"/>
  <c r="D500" i="4" s="1"/>
  <c r="X500" i="5"/>
  <c r="Y500" i="5" s="1"/>
  <c r="J500" i="4" s="1"/>
  <c r="F500" i="4" l="1"/>
  <c r="G500" i="4"/>
  <c r="E500" i="4"/>
  <c r="H500" i="4" l="1"/>
  <c r="K500" i="4"/>
  <c r="L500" i="4"/>
  <c r="M500" i="4"/>
  <c r="N500" i="4" l="1"/>
  <c r="P500" i="4" l="1"/>
  <c r="S500" i="4" s="1"/>
  <c r="V500" i="4" s="1"/>
  <c r="I501" i="2" s="1"/>
  <c r="J501" i="2" s="1"/>
  <c r="Q500" i="4"/>
  <c r="T500" i="4" s="1"/>
  <c r="W500" i="4" s="1"/>
  <c r="K501" i="2" s="1"/>
  <c r="L501" i="2" s="1"/>
  <c r="O501" i="2" l="1"/>
  <c r="P501" i="2" s="1"/>
  <c r="G501" i="2" s="1"/>
  <c r="F501" i="2" s="1"/>
  <c r="N501" i="2"/>
  <c r="D501" i="2" l="1"/>
  <c r="D501" i="3" s="1"/>
  <c r="E501" i="2"/>
  <c r="E501" i="3" s="1"/>
  <c r="W501" i="1" l="1"/>
  <c r="H501" i="3"/>
  <c r="I501" i="3" s="1"/>
  <c r="K501" i="3" s="1"/>
  <c r="G501" i="3"/>
  <c r="M501" i="3" l="1"/>
  <c r="Q501" i="3" s="1"/>
  <c r="L501" i="3"/>
  <c r="P501" i="3" l="1"/>
  <c r="D501" i="5" s="1"/>
  <c r="O501" i="3"/>
  <c r="E501" i="5"/>
  <c r="R501" i="3"/>
  <c r="F501" i="5" l="1"/>
  <c r="H501" i="5"/>
  <c r="C501" i="5"/>
  <c r="G501" i="5"/>
  <c r="M501" i="5" l="1"/>
  <c r="P501" i="5" s="1"/>
  <c r="J501" i="5"/>
  <c r="N501" i="5"/>
  <c r="S501" i="5" s="1"/>
  <c r="K501" i="5"/>
  <c r="T501" i="5" l="1"/>
  <c r="U501" i="5" s="1"/>
  <c r="Q501" i="5"/>
  <c r="R501" i="5" l="1"/>
  <c r="W501" i="5" s="1"/>
  <c r="D501" i="4" s="1"/>
  <c r="X501" i="5"/>
  <c r="Y501" i="5" l="1"/>
  <c r="J501" i="4" s="1"/>
  <c r="G501" i="4"/>
  <c r="E501" i="4"/>
  <c r="F501" i="4"/>
  <c r="L501" i="4" l="1"/>
  <c r="K501" i="4"/>
  <c r="M501" i="4"/>
  <c r="H501" i="4"/>
  <c r="N501" i="4" l="1"/>
  <c r="Q501" i="4" s="1"/>
  <c r="T501" i="4" s="1"/>
  <c r="W501" i="4" s="1"/>
  <c r="K502" i="2" s="1"/>
  <c r="L502" i="2" s="1"/>
  <c r="P501" i="4" l="1"/>
  <c r="S501" i="4" s="1"/>
  <c r="V501" i="4" s="1"/>
  <c r="I502" i="2" s="1"/>
  <c r="J502" i="2" s="1"/>
  <c r="O502" i="2" s="1"/>
  <c r="P502" i="2" s="1"/>
  <c r="G502" i="2" s="1"/>
  <c r="F502" i="2" s="1"/>
  <c r="N502" i="2" l="1"/>
  <c r="E502" i="2" s="1"/>
  <c r="E502" i="3" s="1"/>
  <c r="D502" i="2" l="1"/>
  <c r="W502" i="1" s="1"/>
  <c r="D502" i="3" l="1"/>
  <c r="G502" i="3" s="1"/>
  <c r="H502" i="3" l="1"/>
  <c r="I502" i="3" s="1"/>
  <c r="K502" i="3" s="1"/>
  <c r="M502" i="3" s="1"/>
  <c r="Q502" i="3" s="1"/>
  <c r="E502" i="5" s="1"/>
  <c r="R502" i="3" l="1"/>
  <c r="L502" i="3"/>
  <c r="P502" i="3" s="1"/>
  <c r="D502" i="5" s="1"/>
  <c r="C502" i="5" s="1"/>
  <c r="F502" i="5"/>
  <c r="H502" i="5"/>
  <c r="G502" i="5" l="1"/>
  <c r="J502" i="5" s="1"/>
  <c r="O502" i="3"/>
  <c r="N502" i="5"/>
  <c r="S502" i="5" s="1"/>
  <c r="K502" i="5"/>
  <c r="M502" i="5" l="1"/>
  <c r="P502" i="5" s="1"/>
  <c r="Q502" i="5" s="1"/>
  <c r="R502" i="5" s="1"/>
  <c r="T502" i="5"/>
  <c r="W502" i="5" l="1"/>
  <c r="D502" i="4" s="1"/>
  <c r="U502" i="5"/>
  <c r="X502" i="5" s="1"/>
  <c r="Y502" i="5" s="1"/>
  <c r="J502" i="4" s="1"/>
  <c r="G502" i="4" l="1"/>
  <c r="E502" i="4"/>
  <c r="F502" i="4"/>
  <c r="H502" i="4" l="1"/>
  <c r="L502" i="4"/>
  <c r="K502" i="4"/>
  <c r="M502" i="4"/>
  <c r="N502" i="4" l="1"/>
  <c r="Q502" i="4" s="1"/>
  <c r="T502" i="4" l="1"/>
  <c r="W502" i="4" s="1"/>
  <c r="K503" i="2" s="1"/>
  <c r="L503" i="2" s="1"/>
  <c r="P502" i="4"/>
  <c r="S502" i="4" s="1"/>
  <c r="V502" i="4" s="1"/>
  <c r="I503" i="2" s="1"/>
  <c r="J503" i="2" s="1"/>
  <c r="N503" i="2" l="1"/>
  <c r="O503" i="2"/>
  <c r="P503" i="2" s="1"/>
  <c r="G503" i="2" s="1"/>
  <c r="F503" i="2" s="1"/>
  <c r="E503" i="2" l="1"/>
  <c r="E503" i="3" s="1"/>
  <c r="D503" i="2"/>
  <c r="W503" i="1" s="1"/>
  <c r="D503" i="3" l="1"/>
  <c r="H503" i="3" s="1"/>
  <c r="I503" i="3" s="1"/>
  <c r="K503" i="3" s="1"/>
  <c r="G503" i="3" l="1"/>
  <c r="L503" i="3" s="1"/>
  <c r="M503" i="3"/>
  <c r="Q503" i="3" s="1"/>
  <c r="O503" i="3" l="1"/>
  <c r="P503" i="3"/>
  <c r="D503" i="5" s="1"/>
  <c r="E503" i="5"/>
  <c r="R503" i="3"/>
  <c r="F503" i="5" l="1"/>
  <c r="H503" i="5"/>
  <c r="C503" i="5"/>
  <c r="G503" i="5"/>
  <c r="N503" i="5" l="1"/>
  <c r="S503" i="5" s="1"/>
  <c r="K503" i="5"/>
  <c r="M503" i="5"/>
  <c r="P503" i="5" s="1"/>
  <c r="J503" i="5"/>
  <c r="Q503" i="5" l="1"/>
  <c r="R503" i="5" s="1"/>
  <c r="T503" i="5"/>
  <c r="W503" i="5" l="1"/>
  <c r="D503" i="4" s="1"/>
  <c r="U503" i="5"/>
  <c r="X503" i="5" s="1"/>
  <c r="Y503" i="5" s="1"/>
  <c r="J503" i="4" s="1"/>
  <c r="E503" i="4" l="1"/>
  <c r="G503" i="4"/>
  <c r="F503" i="4"/>
  <c r="H503" i="4" l="1"/>
  <c r="M503" i="4"/>
  <c r="L503" i="4"/>
  <c r="K503" i="4"/>
  <c r="N503" i="4" l="1"/>
  <c r="P503" i="4" l="1"/>
  <c r="S503" i="4" s="1"/>
  <c r="V503" i="4" s="1"/>
  <c r="I504" i="2" s="1"/>
  <c r="J504" i="2" s="1"/>
  <c r="Q503" i="4"/>
  <c r="T503" i="4" s="1"/>
  <c r="W503" i="4" s="1"/>
  <c r="K504" i="2" s="1"/>
  <c r="L504" i="2" s="1"/>
  <c r="O504" i="2" l="1"/>
  <c r="P504" i="2" s="1"/>
  <c r="G504" i="2" s="1"/>
  <c r="F504" i="2" s="1"/>
  <c r="N504" i="2"/>
  <c r="E504" i="2" l="1"/>
  <c r="E504" i="3" s="1"/>
  <c r="D504" i="2"/>
  <c r="W504" i="1" s="1"/>
  <c r="D504" i="3" l="1"/>
  <c r="G504" i="3" s="1"/>
  <c r="H504" i="3" l="1"/>
  <c r="I504" i="3" s="1"/>
  <c r="K504" i="3" s="1"/>
  <c r="L504" i="3" s="1"/>
  <c r="M504" i="3" l="1"/>
  <c r="Q504" i="3" s="1"/>
  <c r="R504" i="3" s="1"/>
  <c r="O504" i="3"/>
  <c r="P504" i="3"/>
  <c r="D504" i="5" s="1"/>
  <c r="E504" i="5" l="1"/>
  <c r="C504" i="5"/>
  <c r="G504" i="5"/>
  <c r="F504" i="5" l="1"/>
  <c r="H504" i="5"/>
  <c r="N504" i="5" s="1"/>
  <c r="M504" i="5"/>
  <c r="P504" i="5" s="1"/>
  <c r="J504" i="5"/>
  <c r="S504" i="5" l="1"/>
  <c r="T504" i="5" s="1"/>
  <c r="U504" i="5" s="1"/>
  <c r="K504" i="5"/>
  <c r="Q504" i="5"/>
  <c r="R504" i="5" s="1"/>
  <c r="W504" i="5" l="1"/>
  <c r="D504" i="4" s="1"/>
  <c r="E504" i="4" s="1"/>
  <c r="X504" i="5"/>
  <c r="Y504" i="5" l="1"/>
  <c r="J504" i="4" s="1"/>
  <c r="F504" i="4"/>
  <c r="G504" i="4"/>
  <c r="L504" i="4" l="1"/>
  <c r="M504" i="4"/>
  <c r="K504" i="4"/>
  <c r="H504" i="4"/>
  <c r="N504" i="4" l="1"/>
  <c r="P504" i="4" s="1"/>
  <c r="S504" i="4" s="1"/>
  <c r="V504" i="4" s="1"/>
  <c r="I505" i="2" s="1"/>
  <c r="J505" i="2" s="1"/>
  <c r="Q504" i="4" l="1"/>
  <c r="T504" i="4" s="1"/>
  <c r="W504" i="4" s="1"/>
  <c r="K505" i="2" s="1"/>
  <c r="L505" i="2" s="1"/>
  <c r="O505" i="2" s="1"/>
  <c r="P505" i="2" s="1"/>
  <c r="G505" i="2" s="1"/>
  <c r="F505" i="2" s="1"/>
  <c r="N505" i="2" l="1"/>
  <c r="E505" i="2" s="1"/>
  <c r="E505" i="3" s="1"/>
  <c r="D505" i="2" l="1"/>
  <c r="D505" i="3" s="1"/>
  <c r="H505" i="3" s="1"/>
  <c r="I505" i="3" s="1"/>
  <c r="K505" i="3" s="1"/>
  <c r="W505" i="1" l="1"/>
  <c r="G505" i="3"/>
  <c r="L505" i="3" s="1"/>
  <c r="M505" i="3"/>
  <c r="Q505" i="3" s="1"/>
  <c r="R505" i="3" l="1"/>
  <c r="E505" i="5"/>
  <c r="P505" i="3"/>
  <c r="D505" i="5" s="1"/>
  <c r="O505" i="3"/>
  <c r="F505" i="5" l="1"/>
  <c r="H505" i="5"/>
  <c r="C505" i="5"/>
  <c r="G505" i="5"/>
  <c r="N505" i="5" l="1"/>
  <c r="S505" i="5" s="1"/>
  <c r="K505" i="5"/>
  <c r="M505" i="5"/>
  <c r="P505" i="5" s="1"/>
  <c r="J505" i="5"/>
  <c r="T505" i="5" l="1"/>
  <c r="U505" i="5" s="1"/>
  <c r="Q505" i="5"/>
  <c r="R505" i="5" s="1"/>
  <c r="W505" i="5" l="1"/>
  <c r="D505" i="4" s="1"/>
  <c r="X505" i="5"/>
  <c r="Y505" i="5" s="1"/>
  <c r="J505" i="4" s="1"/>
  <c r="M505" i="4" l="1"/>
  <c r="L505" i="4"/>
  <c r="K505" i="4"/>
  <c r="E505" i="4"/>
  <c r="G505" i="4"/>
  <c r="F505" i="4"/>
  <c r="H505" i="4" l="1"/>
  <c r="N505" i="4"/>
  <c r="P505" i="4" l="1"/>
  <c r="S505" i="4" s="1"/>
  <c r="V505" i="4" s="1"/>
  <c r="I506" i="2" s="1"/>
  <c r="J506" i="2" s="1"/>
  <c r="Q505" i="4"/>
  <c r="T505" i="4" s="1"/>
  <c r="W505" i="4" s="1"/>
  <c r="K506" i="2" s="1"/>
  <c r="L506" i="2" s="1"/>
  <c r="O506" i="2" l="1"/>
  <c r="P506" i="2" s="1"/>
  <c r="G506" i="2" s="1"/>
  <c r="F506" i="2" s="1"/>
  <c r="N506" i="2"/>
  <c r="E506" i="2" l="1"/>
  <c r="D506" i="2"/>
  <c r="W506" i="1" l="1"/>
  <c r="D506" i="3"/>
  <c r="E506" i="3"/>
  <c r="H506" i="3" l="1"/>
  <c r="I506" i="3" s="1"/>
  <c r="K506" i="3" s="1"/>
  <c r="G506" i="3"/>
  <c r="M506" i="3" l="1"/>
  <c r="Q506" i="3" s="1"/>
  <c r="L506" i="3"/>
  <c r="O506" i="3" l="1"/>
  <c r="P506" i="3"/>
  <c r="D506" i="5" s="1"/>
  <c r="E506" i="5"/>
  <c r="R506" i="3"/>
  <c r="C506" i="5" l="1"/>
  <c r="G506" i="5"/>
  <c r="F506" i="5"/>
  <c r="H506" i="5"/>
  <c r="M506" i="5" l="1"/>
  <c r="P506" i="5" s="1"/>
  <c r="J506" i="5"/>
  <c r="N506" i="5"/>
  <c r="S506" i="5" s="1"/>
  <c r="K506" i="5"/>
  <c r="T506" i="5" l="1"/>
  <c r="U506" i="5" s="1"/>
  <c r="Q506" i="5"/>
  <c r="R506" i="5" s="1"/>
  <c r="W506" i="5" l="1"/>
  <c r="D506" i="4" s="1"/>
  <c r="X506" i="5"/>
  <c r="Y506" i="5" l="1"/>
  <c r="J506" i="4" s="1"/>
  <c r="F506" i="4"/>
  <c r="G506" i="4"/>
  <c r="E506" i="4"/>
  <c r="M506" i="4" l="1"/>
  <c r="L506" i="4"/>
  <c r="K506" i="4"/>
  <c r="H506" i="4"/>
  <c r="N506" i="4" l="1"/>
  <c r="Q506" i="4" s="1"/>
  <c r="T506" i="4" s="1"/>
  <c r="W506" i="4" s="1"/>
  <c r="K507" i="2" s="1"/>
  <c r="L507" i="2" s="1"/>
  <c r="P506" i="4" l="1"/>
  <c r="S506" i="4" s="1"/>
  <c r="V506" i="4" s="1"/>
  <c r="I507" i="2" s="1"/>
  <c r="J507" i="2" s="1"/>
  <c r="N507" i="2" s="1"/>
  <c r="O507" i="2" l="1"/>
  <c r="P507" i="2" s="1"/>
  <c r="G507" i="2" s="1"/>
  <c r="F507" i="2" s="1"/>
  <c r="D507" i="2" s="1"/>
  <c r="W507" i="1" s="1"/>
  <c r="E507" i="2" l="1"/>
  <c r="E507" i="3" s="1"/>
  <c r="D507" i="3"/>
  <c r="H507" i="3" l="1"/>
  <c r="I507" i="3" s="1"/>
  <c r="K507" i="3" s="1"/>
  <c r="M507" i="3" s="1"/>
  <c r="Q507" i="3" s="1"/>
  <c r="G507" i="3"/>
  <c r="L507" i="3" l="1"/>
  <c r="O507" i="3" s="1"/>
  <c r="R507" i="3"/>
  <c r="E507" i="5"/>
  <c r="P507" i="3" l="1"/>
  <c r="D507" i="5" s="1"/>
  <c r="C507" i="5" s="1"/>
  <c r="F507" i="5"/>
  <c r="H507" i="5"/>
  <c r="G507" i="5" l="1"/>
  <c r="J507" i="5" s="1"/>
  <c r="N507" i="5"/>
  <c r="S507" i="5" s="1"/>
  <c r="K507" i="5"/>
  <c r="M507" i="5" l="1"/>
  <c r="P507" i="5" s="1"/>
  <c r="Q507" i="5" s="1"/>
  <c r="R507" i="5" s="1"/>
  <c r="T507" i="5"/>
  <c r="W507" i="5" l="1"/>
  <c r="D507" i="4" s="1"/>
  <c r="U507" i="5"/>
  <c r="X507" i="5" s="1"/>
  <c r="Y507" i="5" s="1"/>
  <c r="J507" i="4" s="1"/>
  <c r="G507" i="4" l="1"/>
  <c r="E507" i="4"/>
  <c r="F507" i="4"/>
  <c r="H507" i="4" l="1"/>
  <c r="L507" i="4"/>
  <c r="K507" i="4"/>
  <c r="M507" i="4"/>
  <c r="N507" i="4" l="1"/>
  <c r="P507" i="4" s="1"/>
  <c r="S507" i="4" s="1"/>
  <c r="V507" i="4" s="1"/>
  <c r="I508" i="2" s="1"/>
  <c r="J508" i="2" s="1"/>
  <c r="Q507" i="4" l="1"/>
  <c r="T507" i="4" s="1"/>
  <c r="W507" i="4" s="1"/>
  <c r="K508" i="2" s="1"/>
  <c r="L508" i="2" s="1"/>
  <c r="N508" i="2" s="1"/>
  <c r="O508" i="2" l="1"/>
  <c r="P508" i="2" s="1"/>
  <c r="G508" i="2" s="1"/>
  <c r="F508" i="2" s="1"/>
  <c r="D508" i="2" s="1"/>
  <c r="W508" i="1" l="1"/>
  <c r="D508" i="3"/>
  <c r="E508" i="2"/>
  <c r="E508" i="3" s="1"/>
  <c r="G508" i="3" s="1"/>
  <c r="H508" i="3" l="1"/>
  <c r="I508" i="3" s="1"/>
  <c r="K508" i="3" s="1"/>
  <c r="M508" i="3" l="1"/>
  <c r="Q508" i="3" s="1"/>
  <c r="L508" i="3"/>
  <c r="O508" i="3" l="1"/>
  <c r="P508" i="3"/>
  <c r="D508" i="5" s="1"/>
  <c r="E508" i="5"/>
  <c r="R508" i="3"/>
  <c r="C508" i="5" l="1"/>
  <c r="G508" i="5"/>
  <c r="F508" i="5"/>
  <c r="H508" i="5"/>
  <c r="N508" i="5" l="1"/>
  <c r="S508" i="5" s="1"/>
  <c r="K508" i="5"/>
  <c r="M508" i="5"/>
  <c r="P508" i="5" s="1"/>
  <c r="Q508" i="5" s="1"/>
  <c r="R508" i="5" s="1"/>
  <c r="J508" i="5"/>
  <c r="W508" i="5" l="1"/>
  <c r="D508" i="4" s="1"/>
  <c r="T508" i="5"/>
  <c r="U508" i="5" s="1"/>
  <c r="X508" i="5" l="1"/>
  <c r="Y508" i="5" s="1"/>
  <c r="J508" i="4" s="1"/>
  <c r="G508" i="4"/>
  <c r="E508" i="4"/>
  <c r="F508" i="4"/>
  <c r="H508" i="4" l="1"/>
  <c r="M508" i="4" l="1"/>
  <c r="L508" i="4"/>
  <c r="K508" i="4"/>
  <c r="N508" i="4" l="1"/>
  <c r="P508" i="4" l="1"/>
  <c r="S508" i="4" s="1"/>
  <c r="V508" i="4" s="1"/>
  <c r="I509" i="2" s="1"/>
  <c r="J509" i="2" s="1"/>
  <c r="Q508" i="4"/>
  <c r="T508" i="4" s="1"/>
  <c r="W508" i="4" s="1"/>
  <c r="K509" i="2" s="1"/>
  <c r="L509" i="2" s="1"/>
  <c r="O509" i="2" l="1"/>
  <c r="P509" i="2" s="1"/>
  <c r="G509" i="2" s="1"/>
  <c r="F509" i="2" s="1"/>
  <c r="N509" i="2"/>
  <c r="D509" i="2" l="1"/>
  <c r="E509" i="2"/>
  <c r="E509" i="3" l="1"/>
  <c r="D509" i="3"/>
  <c r="W509" i="1"/>
  <c r="H509" i="3" l="1"/>
  <c r="I509" i="3" s="1"/>
  <c r="K509" i="3" s="1"/>
  <c r="G509" i="3"/>
  <c r="L509" i="3" l="1"/>
  <c r="M509" i="3"/>
  <c r="Q509" i="3" s="1"/>
  <c r="R509" i="3" l="1"/>
  <c r="E509" i="5"/>
  <c r="O509" i="3"/>
  <c r="P509" i="3"/>
  <c r="D509" i="5" s="1"/>
  <c r="C509" i="5" l="1"/>
  <c r="G509" i="5"/>
  <c r="F509" i="5"/>
  <c r="H509" i="5"/>
  <c r="M509" i="5" l="1"/>
  <c r="P509" i="5" s="1"/>
  <c r="J509" i="5"/>
  <c r="N509" i="5"/>
  <c r="S509" i="5" s="1"/>
  <c r="K509" i="5"/>
  <c r="T509" i="5" l="1"/>
  <c r="U509" i="5" s="1"/>
  <c r="Q509" i="5"/>
  <c r="R509" i="5" s="1"/>
  <c r="W509" i="5" l="1"/>
  <c r="D509" i="4" s="1"/>
  <c r="X509" i="5"/>
  <c r="Y509" i="5" l="1"/>
  <c r="J509" i="4" s="1"/>
  <c r="E509" i="4"/>
  <c r="G509" i="4"/>
  <c r="F509" i="4"/>
  <c r="L509" i="4" l="1"/>
  <c r="M509" i="4"/>
  <c r="K509" i="4"/>
  <c r="H509" i="4"/>
  <c r="N509" i="4" l="1"/>
  <c r="P509" i="4" s="1"/>
  <c r="S509" i="4" s="1"/>
  <c r="V509" i="4" s="1"/>
  <c r="I510" i="2" s="1"/>
  <c r="J510" i="2" s="1"/>
  <c r="Q509" i="4" l="1"/>
  <c r="T509" i="4" s="1"/>
  <c r="W509" i="4" s="1"/>
  <c r="K510" i="2" s="1"/>
  <c r="L510" i="2" s="1"/>
  <c r="O510" i="2" s="1"/>
  <c r="P510" i="2" s="1"/>
  <c r="G510" i="2" s="1"/>
  <c r="F510" i="2" s="1"/>
  <c r="N510" i="2" l="1"/>
  <c r="D510" i="2" s="1"/>
  <c r="E510" i="2" l="1"/>
  <c r="E510" i="3" s="1"/>
  <c r="W510" i="1"/>
  <c r="D510" i="3"/>
  <c r="H510" i="3" l="1"/>
  <c r="I510" i="3" s="1"/>
  <c r="K510" i="3" s="1"/>
  <c r="G510" i="3"/>
  <c r="M510" i="3" l="1"/>
  <c r="Q510" i="3" s="1"/>
  <c r="L510" i="3"/>
  <c r="O510" i="3" l="1"/>
  <c r="P510" i="3"/>
  <c r="D510" i="5" s="1"/>
  <c r="R510" i="3"/>
  <c r="E510" i="5"/>
  <c r="C510" i="5" l="1"/>
  <c r="G510" i="5"/>
  <c r="F510" i="5"/>
  <c r="H510" i="5"/>
  <c r="M510" i="5" l="1"/>
  <c r="P510" i="5" s="1"/>
  <c r="J510" i="5"/>
  <c r="N510" i="5"/>
  <c r="S510" i="5" s="1"/>
  <c r="K510" i="5"/>
  <c r="T510" i="5" l="1"/>
  <c r="U510" i="5" s="1"/>
  <c r="Q510" i="5"/>
  <c r="R510" i="5" s="1"/>
  <c r="W510" i="5" l="1"/>
  <c r="D510" i="4" s="1"/>
  <c r="X510" i="5"/>
  <c r="Y510" i="5" l="1"/>
  <c r="J510" i="4" s="1"/>
  <c r="G510" i="4"/>
  <c r="F510" i="4"/>
  <c r="E510" i="4"/>
  <c r="K510" i="4" l="1"/>
  <c r="M510" i="4"/>
  <c r="L510" i="4"/>
  <c r="H510" i="4"/>
  <c r="N510" i="4" l="1"/>
  <c r="P510" i="4" s="1"/>
  <c r="S510" i="4" s="1"/>
  <c r="V510" i="4" s="1"/>
  <c r="I511" i="2" s="1"/>
  <c r="J511" i="2" s="1"/>
  <c r="Q510" i="4" l="1"/>
  <c r="T510" i="4" s="1"/>
  <c r="W510" i="4" s="1"/>
  <c r="K511" i="2" s="1"/>
  <c r="L511" i="2" s="1"/>
  <c r="O511" i="2" s="1"/>
  <c r="P511" i="2" s="1"/>
  <c r="G511" i="2" s="1"/>
  <c r="F511" i="2" s="1"/>
  <c r="N511" i="2" l="1"/>
  <c r="D511" i="2" s="1"/>
  <c r="E511" i="2" l="1"/>
  <c r="E511" i="3" s="1"/>
  <c r="D511" i="3"/>
  <c r="W511" i="1"/>
  <c r="H511" i="3" l="1"/>
  <c r="I511" i="3" s="1"/>
  <c r="K511" i="3" s="1"/>
  <c r="G511" i="3"/>
  <c r="M511" i="3" l="1"/>
  <c r="Q511" i="3" s="1"/>
  <c r="L511" i="3"/>
  <c r="O511" i="3" l="1"/>
  <c r="P511" i="3"/>
  <c r="D511" i="5" s="1"/>
  <c r="R511" i="3"/>
  <c r="E511" i="5"/>
  <c r="F511" i="5" l="1"/>
  <c r="H511" i="5"/>
  <c r="C511" i="5"/>
  <c r="G511" i="5"/>
  <c r="N511" i="5" l="1"/>
  <c r="S511" i="5" s="1"/>
  <c r="K511" i="5"/>
  <c r="M511" i="5"/>
  <c r="P511" i="5" s="1"/>
  <c r="J511" i="5"/>
  <c r="Q511" i="5" l="1"/>
  <c r="R511" i="5" s="1"/>
  <c r="T511" i="5"/>
  <c r="U511" i="5" s="1"/>
  <c r="W511" i="5" l="1"/>
  <c r="D511" i="4" s="1"/>
  <c r="F511" i="4" s="1"/>
  <c r="X511" i="5"/>
  <c r="Y511" i="5" l="1"/>
  <c r="J511" i="4" s="1"/>
  <c r="E511" i="4"/>
  <c r="G511" i="4"/>
  <c r="L511" i="4" l="1"/>
  <c r="M511" i="4"/>
  <c r="K511" i="4"/>
  <c r="H511" i="4"/>
  <c r="N511" i="4" l="1"/>
  <c r="P511" i="4" s="1"/>
  <c r="S511" i="4" s="1"/>
  <c r="V511" i="4" s="1"/>
  <c r="I512" i="2" s="1"/>
  <c r="J512" i="2" s="1"/>
  <c r="Q511" i="4" l="1"/>
  <c r="T511" i="4" s="1"/>
  <c r="W511" i="4" s="1"/>
  <c r="K512" i="2" s="1"/>
  <c r="L512" i="2" s="1"/>
  <c r="N512" i="2" s="1"/>
  <c r="O512" i="2" l="1"/>
  <c r="P512" i="2" s="1"/>
  <c r="G512" i="2" s="1"/>
  <c r="F512" i="2" s="1"/>
  <c r="E512" i="2" s="1"/>
  <c r="E512" i="3" s="1"/>
  <c r="D512" i="2" l="1"/>
  <c r="D512" i="3" s="1"/>
  <c r="W512" i="1" l="1"/>
  <c r="H512" i="3"/>
  <c r="I512" i="3" s="1"/>
  <c r="K512" i="3" s="1"/>
  <c r="G512" i="3"/>
  <c r="M512" i="3" l="1"/>
  <c r="Q512" i="3" s="1"/>
  <c r="L512" i="3"/>
  <c r="O512" i="3" l="1"/>
  <c r="P512" i="3"/>
  <c r="D512" i="5" s="1"/>
  <c r="E512" i="5"/>
  <c r="R512" i="3"/>
  <c r="C512" i="5" l="1"/>
  <c r="G512" i="5"/>
  <c r="F512" i="5"/>
  <c r="H512" i="5"/>
  <c r="N512" i="5" l="1"/>
  <c r="S512" i="5" s="1"/>
  <c r="K512" i="5"/>
  <c r="M512" i="5"/>
  <c r="P512" i="5" s="1"/>
  <c r="J512" i="5"/>
  <c r="T512" i="5" l="1"/>
  <c r="U512" i="5" s="1"/>
  <c r="Q512" i="5"/>
  <c r="R512" i="5" l="1"/>
  <c r="W512" i="5" s="1"/>
  <c r="D512" i="4" s="1"/>
  <c r="X512" i="5"/>
  <c r="Y512" i="5" l="1"/>
  <c r="J512" i="4" s="1"/>
  <c r="E512" i="4" l="1"/>
  <c r="F512" i="4"/>
  <c r="G512" i="4"/>
  <c r="L512" i="4"/>
  <c r="K512" i="4"/>
  <c r="M512" i="4"/>
  <c r="H512" i="4" l="1"/>
  <c r="N512" i="4"/>
  <c r="Q512" i="4" l="1"/>
  <c r="T512" i="4" s="1"/>
  <c r="W512" i="4" s="1"/>
  <c r="K513" i="2" s="1"/>
  <c r="L513" i="2" s="1"/>
  <c r="P512" i="4"/>
  <c r="S512" i="4" s="1"/>
  <c r="V512" i="4" s="1"/>
  <c r="I513" i="2" s="1"/>
  <c r="J513" i="2" s="1"/>
  <c r="O513" i="2" l="1"/>
  <c r="P513" i="2" s="1"/>
  <c r="G513" i="2" s="1"/>
  <c r="F513" i="2" s="1"/>
  <c r="N513" i="2"/>
  <c r="D513" i="2" l="1"/>
  <c r="D513" i="3" s="1"/>
  <c r="E513" i="2"/>
  <c r="E513" i="3" s="1"/>
  <c r="W513" i="1" l="1"/>
  <c r="H513" i="3"/>
  <c r="I513" i="3" s="1"/>
  <c r="K513" i="3" s="1"/>
  <c r="M513" i="3" s="1"/>
  <c r="Q513" i="3" s="1"/>
  <c r="R513" i="3" s="1"/>
  <c r="G513" i="3"/>
  <c r="E513" i="5" l="1"/>
  <c r="F513" i="5" s="1"/>
  <c r="L513" i="3"/>
  <c r="P513" i="3" s="1"/>
  <c r="D513" i="5" s="1"/>
  <c r="C513" i="5" s="1"/>
  <c r="H513" i="5"/>
  <c r="O513" i="3" l="1"/>
  <c r="G513" i="5"/>
  <c r="M513" i="5" s="1"/>
  <c r="P513" i="5" s="1"/>
  <c r="N513" i="5"/>
  <c r="S513" i="5" s="1"/>
  <c r="K513" i="5"/>
  <c r="J513" i="5" l="1"/>
  <c r="Q513" i="5"/>
  <c r="R513" i="5" s="1"/>
  <c r="T513" i="5"/>
  <c r="W513" i="5" l="1"/>
  <c r="D513" i="4" s="1"/>
  <c r="U513" i="5"/>
  <c r="X513" i="5" s="1"/>
  <c r="Y513" i="5" s="1"/>
  <c r="J513" i="4" s="1"/>
  <c r="G513" i="4" l="1"/>
  <c r="E513" i="4"/>
  <c r="F513" i="4"/>
  <c r="H513" i="4" l="1"/>
  <c r="K513" i="4"/>
  <c r="M513" i="4"/>
  <c r="L513" i="4"/>
  <c r="N513" i="4" l="1"/>
  <c r="Q513" i="4" s="1"/>
  <c r="T513" i="4" s="1"/>
  <c r="W513" i="4" s="1"/>
  <c r="K514" i="2" s="1"/>
  <c r="L514" i="2" s="1"/>
  <c r="P513" i="4" l="1"/>
  <c r="S513" i="4" s="1"/>
  <c r="V513" i="4" s="1"/>
  <c r="I514" i="2" s="1"/>
  <c r="J514" i="2" s="1"/>
  <c r="O514" i="2" l="1"/>
  <c r="P514" i="2" s="1"/>
  <c r="G514" i="2" s="1"/>
  <c r="F514" i="2" s="1"/>
  <c r="N514" i="2"/>
  <c r="E514" i="2" l="1"/>
  <c r="E514" i="3" s="1"/>
  <c r="D514" i="2"/>
  <c r="W514" i="1" s="1"/>
  <c r="D514" i="3" l="1"/>
  <c r="G514" i="3" s="1"/>
  <c r="H514" i="3" l="1"/>
  <c r="I514" i="3" s="1"/>
  <c r="K514" i="3" s="1"/>
  <c r="L514" i="3" s="1"/>
  <c r="M514" i="3" l="1"/>
  <c r="Q514" i="3" s="1"/>
  <c r="R514" i="3" s="1"/>
  <c r="O514" i="3"/>
  <c r="P514" i="3"/>
  <c r="D514" i="5" s="1"/>
  <c r="E514" i="5" l="1"/>
  <c r="C514" i="5"/>
  <c r="G514" i="5"/>
  <c r="H514" i="5" l="1"/>
  <c r="N514" i="5" s="1"/>
  <c r="F514" i="5"/>
  <c r="M514" i="5"/>
  <c r="P514" i="5" s="1"/>
  <c r="J514" i="5"/>
  <c r="K514" i="5" l="1"/>
  <c r="S514" i="5"/>
  <c r="Q514" i="5"/>
  <c r="R514" i="5" s="1"/>
  <c r="W514" i="5" l="1"/>
  <c r="D514" i="4" s="1"/>
  <c r="T514" i="5"/>
  <c r="U514" i="5" s="1"/>
  <c r="X514" i="5" l="1"/>
  <c r="F514" i="4"/>
  <c r="G514" i="4"/>
  <c r="E514" i="4"/>
  <c r="Y514" i="5" l="1"/>
  <c r="J514" i="4" s="1"/>
  <c r="H514" i="4"/>
  <c r="L514" i="4" l="1"/>
  <c r="K514" i="4"/>
  <c r="M514" i="4"/>
  <c r="N514" i="4" l="1"/>
  <c r="Q514" i="4" s="1"/>
  <c r="T514" i="4" s="1"/>
  <c r="W514" i="4" s="1"/>
  <c r="K515" i="2" s="1"/>
  <c r="L515" i="2" s="1"/>
  <c r="P514" i="4" l="1"/>
  <c r="S514" i="4" s="1"/>
  <c r="V514" i="4" s="1"/>
  <c r="I515" i="2" s="1"/>
  <c r="J515" i="2" s="1"/>
  <c r="N515" i="2" s="1"/>
  <c r="O515" i="2" l="1"/>
  <c r="P515" i="2" s="1"/>
  <c r="G515" i="2" s="1"/>
  <c r="F515" i="2" s="1"/>
  <c r="E515" i="2" s="1"/>
  <c r="E515" i="3" s="1"/>
  <c r="D515" i="2" l="1"/>
  <c r="D515" i="3" s="1"/>
  <c r="G515" i="3" s="1"/>
  <c r="H515" i="3" l="1"/>
  <c r="I515" i="3" s="1"/>
  <c r="K515" i="3" s="1"/>
  <c r="M515" i="3" s="1"/>
  <c r="Q515" i="3" s="1"/>
  <c r="W515" i="1"/>
  <c r="L515" i="3" l="1"/>
  <c r="P515" i="3" s="1"/>
  <c r="D515" i="5" s="1"/>
  <c r="R515" i="3"/>
  <c r="E515" i="5"/>
  <c r="O515" i="3" l="1"/>
  <c r="F515" i="5"/>
  <c r="H515" i="5"/>
  <c r="C515" i="5"/>
  <c r="G515" i="5"/>
  <c r="N515" i="5" l="1"/>
  <c r="S515" i="5" s="1"/>
  <c r="K515" i="5"/>
  <c r="M515" i="5"/>
  <c r="P515" i="5" s="1"/>
  <c r="J515" i="5"/>
  <c r="Q515" i="5" l="1"/>
  <c r="R515" i="5" s="1"/>
  <c r="T515" i="5"/>
  <c r="U515" i="5" s="1"/>
  <c r="W515" i="5" l="1"/>
  <c r="D515" i="4" s="1"/>
  <c r="X515" i="5"/>
  <c r="Y515" i="5" l="1"/>
  <c r="J515" i="4" s="1"/>
  <c r="F515" i="4"/>
  <c r="E515" i="4"/>
  <c r="G515" i="4"/>
  <c r="M515" i="4" l="1"/>
  <c r="K515" i="4"/>
  <c r="L515" i="4"/>
  <c r="H515" i="4"/>
  <c r="N515" i="4" l="1"/>
  <c r="P515" i="4" s="1"/>
  <c r="S515" i="4" s="1"/>
  <c r="V515" i="4" s="1"/>
  <c r="I516" i="2" s="1"/>
  <c r="J516" i="2" s="1"/>
  <c r="Q515" i="4" l="1"/>
  <c r="T515" i="4" s="1"/>
  <c r="W515" i="4" s="1"/>
  <c r="K516" i="2" s="1"/>
  <c r="L516" i="2" s="1"/>
  <c r="N516" i="2" s="1"/>
  <c r="O516" i="2" l="1"/>
  <c r="P516" i="2" s="1"/>
  <c r="G516" i="2" s="1"/>
  <c r="F516" i="2" s="1"/>
  <c r="D516" i="2" s="1"/>
  <c r="D516" i="3" s="1"/>
  <c r="E516" i="2" l="1"/>
  <c r="E516" i="3" s="1"/>
  <c r="G516" i="3" s="1"/>
  <c r="W516" i="1"/>
  <c r="H516" i="3" l="1"/>
  <c r="I516" i="3" s="1"/>
  <c r="K516" i="3" s="1"/>
  <c r="M516" i="3" s="1"/>
  <c r="Q516" i="3" s="1"/>
  <c r="L516" i="3" l="1"/>
  <c r="P516" i="3" s="1"/>
  <c r="D516" i="5" s="1"/>
  <c r="E516" i="5"/>
  <c r="R516" i="3"/>
  <c r="O516" i="3" l="1"/>
  <c r="F516" i="5"/>
  <c r="H516" i="5"/>
  <c r="C516" i="5"/>
  <c r="G516" i="5"/>
  <c r="N516" i="5" l="1"/>
  <c r="S516" i="5" s="1"/>
  <c r="K516" i="5"/>
  <c r="M516" i="5"/>
  <c r="P516" i="5" s="1"/>
  <c r="J516" i="5"/>
  <c r="Q516" i="5" l="1"/>
  <c r="R516" i="5" s="1"/>
  <c r="T516" i="5"/>
  <c r="W516" i="5" l="1"/>
  <c r="D516" i="4" s="1"/>
  <c r="U516" i="5"/>
  <c r="X516" i="5" s="1"/>
  <c r="Y516" i="5" s="1"/>
  <c r="J516" i="4" s="1"/>
  <c r="E516" i="4" l="1"/>
  <c r="F516" i="4"/>
  <c r="G516" i="4"/>
  <c r="H516" i="4" l="1"/>
  <c r="L516" i="4"/>
  <c r="M516" i="4"/>
  <c r="K516" i="4"/>
  <c r="N516" i="4" l="1"/>
  <c r="P516" i="4" l="1"/>
  <c r="S516" i="4" s="1"/>
  <c r="V516" i="4" s="1"/>
  <c r="I517" i="2" s="1"/>
  <c r="J517" i="2" s="1"/>
  <c r="Q516" i="4"/>
  <c r="T516" i="4" s="1"/>
  <c r="W516" i="4" s="1"/>
  <c r="K517" i="2" s="1"/>
  <c r="L517" i="2" s="1"/>
  <c r="O517" i="2" l="1"/>
  <c r="P517" i="2" s="1"/>
  <c r="G517" i="2" s="1"/>
  <c r="F517" i="2" s="1"/>
  <c r="N517" i="2"/>
  <c r="E517" i="2" l="1"/>
  <c r="E517" i="3" s="1"/>
  <c r="D517" i="2"/>
  <c r="W517" i="1" s="1"/>
  <c r="D517" i="3" l="1"/>
  <c r="H517" i="3" s="1"/>
  <c r="I517" i="3" s="1"/>
  <c r="K517" i="3" s="1"/>
  <c r="G517" i="3" l="1"/>
  <c r="L517" i="3" s="1"/>
  <c r="M517" i="3"/>
  <c r="Q517" i="3" s="1"/>
  <c r="O517" i="3" l="1"/>
  <c r="P517" i="3"/>
  <c r="D517" i="5" s="1"/>
  <c r="R517" i="3"/>
  <c r="E517" i="5"/>
  <c r="F517" i="5" l="1"/>
  <c r="H517" i="5"/>
  <c r="C517" i="5"/>
  <c r="G517" i="5"/>
  <c r="M517" i="5" l="1"/>
  <c r="P517" i="5" s="1"/>
  <c r="J517" i="5"/>
  <c r="N517" i="5"/>
  <c r="S517" i="5" s="1"/>
  <c r="K517" i="5"/>
  <c r="T517" i="5" l="1"/>
  <c r="U517" i="5" s="1"/>
  <c r="Q517" i="5"/>
  <c r="R517" i="5" s="1"/>
  <c r="W517" i="5" l="1"/>
  <c r="D517" i="4" s="1"/>
  <c r="F517" i="4" s="1"/>
  <c r="X517" i="5"/>
  <c r="Y517" i="5" l="1"/>
  <c r="J517" i="4" s="1"/>
  <c r="G517" i="4"/>
  <c r="E517" i="4"/>
  <c r="H517" i="4" l="1"/>
  <c r="K517" i="4"/>
  <c r="L517" i="4"/>
  <c r="M517" i="4"/>
  <c r="N517" i="4" l="1"/>
  <c r="P517" i="4" s="1"/>
  <c r="S517" i="4" s="1"/>
  <c r="V517" i="4" s="1"/>
  <c r="I518" i="2" s="1"/>
  <c r="J518" i="2" s="1"/>
  <c r="Q517" i="4" l="1"/>
  <c r="T517" i="4" s="1"/>
  <c r="W517" i="4" s="1"/>
  <c r="K518" i="2" s="1"/>
  <c r="L518" i="2" s="1"/>
  <c r="N518" i="2" s="1"/>
  <c r="O518" i="2" l="1"/>
  <c r="P518" i="2" s="1"/>
  <c r="G518" i="2" s="1"/>
  <c r="F518" i="2" s="1"/>
  <c r="D518" i="2" s="1"/>
  <c r="D518" i="3" s="1"/>
  <c r="W518" i="1" l="1"/>
  <c r="E518" i="2"/>
  <c r="E518" i="3" s="1"/>
  <c r="H518" i="3" s="1"/>
  <c r="I518" i="3" s="1"/>
  <c r="K518" i="3" s="1"/>
  <c r="G518" i="3" l="1"/>
  <c r="L518" i="3" s="1"/>
  <c r="M518" i="3"/>
  <c r="Q518" i="3" s="1"/>
  <c r="R518" i="3" l="1"/>
  <c r="E518" i="5"/>
  <c r="O518" i="3"/>
  <c r="P518" i="3"/>
  <c r="D518" i="5" s="1"/>
  <c r="F518" i="5" l="1"/>
  <c r="H518" i="5"/>
  <c r="C518" i="5"/>
  <c r="G518" i="5"/>
  <c r="N518" i="5" l="1"/>
  <c r="S518" i="5" s="1"/>
  <c r="K518" i="5"/>
  <c r="M518" i="5"/>
  <c r="P518" i="5" s="1"/>
  <c r="J518" i="5"/>
  <c r="Q518" i="5" l="1"/>
  <c r="R518" i="5" s="1"/>
  <c r="T518" i="5"/>
  <c r="U518" i="5" s="1"/>
  <c r="W518" i="5" l="1"/>
  <c r="D518" i="4" s="1"/>
  <c r="X518" i="5"/>
  <c r="Y518" i="5" s="1"/>
  <c r="J518" i="4" s="1"/>
  <c r="G518" i="4" l="1"/>
  <c r="F518" i="4"/>
  <c r="E518" i="4"/>
  <c r="M518" i="4"/>
  <c r="K518" i="4"/>
  <c r="L518" i="4"/>
  <c r="H518" i="4" l="1"/>
  <c r="N518" i="4"/>
  <c r="P518" i="4" l="1"/>
  <c r="S518" i="4" s="1"/>
  <c r="V518" i="4" s="1"/>
  <c r="I519" i="2" s="1"/>
  <c r="J519" i="2" s="1"/>
  <c r="Q518" i="4"/>
  <c r="T518" i="4" s="1"/>
  <c r="W518" i="4" s="1"/>
  <c r="K519" i="2" s="1"/>
  <c r="L519" i="2" s="1"/>
  <c r="O519" i="2" l="1"/>
  <c r="P519" i="2" s="1"/>
  <c r="G519" i="2" s="1"/>
  <c r="F519" i="2" s="1"/>
  <c r="N519" i="2"/>
  <c r="D519" i="2" l="1"/>
  <c r="D519" i="3" s="1"/>
  <c r="E519" i="2"/>
  <c r="E519" i="3" s="1"/>
  <c r="W519" i="1" l="1"/>
  <c r="H519" i="3"/>
  <c r="I519" i="3" s="1"/>
  <c r="K519" i="3" s="1"/>
  <c r="G519" i="3"/>
  <c r="L519" i="3" l="1"/>
  <c r="M519" i="3"/>
  <c r="Q519" i="3" s="1"/>
  <c r="E519" i="5" l="1"/>
  <c r="R519" i="3"/>
  <c r="P519" i="3"/>
  <c r="D519" i="5" s="1"/>
  <c r="O519" i="3"/>
  <c r="C519" i="5" l="1"/>
  <c r="G519" i="5"/>
  <c r="F519" i="5"/>
  <c r="H519" i="5"/>
  <c r="M519" i="5" l="1"/>
  <c r="P519" i="5" s="1"/>
  <c r="J519" i="5"/>
  <c r="N519" i="5"/>
  <c r="S519" i="5" s="1"/>
  <c r="K519" i="5"/>
  <c r="T519" i="5" l="1"/>
  <c r="U519" i="5" s="1"/>
  <c r="Q519" i="5"/>
  <c r="R519" i="5" s="1"/>
  <c r="W519" i="5" l="1"/>
  <c r="D519" i="4" s="1"/>
  <c r="X519" i="5"/>
  <c r="Y519" i="5" l="1"/>
  <c r="J519" i="4" s="1"/>
  <c r="E519" i="4"/>
  <c r="G519" i="4"/>
  <c r="F519" i="4"/>
  <c r="K519" i="4" l="1"/>
  <c r="M519" i="4"/>
  <c r="L519" i="4"/>
  <c r="H519" i="4"/>
  <c r="N519" i="4" l="1"/>
  <c r="Q519" i="4" s="1"/>
  <c r="T519" i="4" s="1"/>
  <c r="W519" i="4" s="1"/>
  <c r="K520" i="2" s="1"/>
  <c r="L520" i="2" s="1"/>
  <c r="P519" i="4" l="1"/>
  <c r="S519" i="4" s="1"/>
  <c r="V519" i="4" s="1"/>
  <c r="I520" i="2" s="1"/>
  <c r="J520" i="2" s="1"/>
  <c r="N520" i="2" s="1"/>
  <c r="O520" i="2" l="1"/>
  <c r="P520" i="2" s="1"/>
  <c r="G520" i="2" s="1"/>
  <c r="F520" i="2" s="1"/>
  <c r="E520" i="2" s="1"/>
  <c r="E520" i="3" s="1"/>
  <c r="D520" i="2" l="1"/>
  <c r="D520" i="3" s="1"/>
  <c r="W520" i="1" l="1"/>
  <c r="H520" i="3"/>
  <c r="I520" i="3" s="1"/>
  <c r="K520" i="3" s="1"/>
  <c r="G520" i="3"/>
  <c r="L520" i="3" l="1"/>
  <c r="M520" i="3"/>
  <c r="Q520" i="3" s="1"/>
  <c r="E520" i="5" l="1"/>
  <c r="R520" i="3"/>
  <c r="O520" i="3"/>
  <c r="P520" i="3"/>
  <c r="D520" i="5" s="1"/>
  <c r="C520" i="5" l="1"/>
  <c r="G520" i="5"/>
  <c r="F520" i="5"/>
  <c r="H520" i="5"/>
  <c r="M520" i="5" l="1"/>
  <c r="P520" i="5" s="1"/>
  <c r="J520" i="5"/>
  <c r="N520" i="5"/>
  <c r="S520" i="5" s="1"/>
  <c r="K520" i="5"/>
  <c r="Q520" i="5" l="1"/>
  <c r="R520" i="5" s="1"/>
  <c r="T520" i="5"/>
  <c r="U520" i="5" s="1"/>
  <c r="W520" i="5" l="1"/>
  <c r="D520" i="4" s="1"/>
  <c r="X520" i="5"/>
  <c r="Y520" i="5" s="1"/>
  <c r="J520" i="4" s="1"/>
  <c r="F520" i="4" l="1"/>
  <c r="E520" i="4"/>
  <c r="G520" i="4"/>
  <c r="L520" i="4"/>
  <c r="M520" i="4"/>
  <c r="K520" i="4"/>
  <c r="H520" i="4" l="1"/>
  <c r="N520" i="4"/>
  <c r="Q520" i="4" l="1"/>
  <c r="T520" i="4" s="1"/>
  <c r="W520" i="4" s="1"/>
  <c r="K521" i="2" s="1"/>
  <c r="L521" i="2" s="1"/>
  <c r="P520" i="4"/>
  <c r="S520" i="4" s="1"/>
  <c r="V520" i="4" s="1"/>
  <c r="I521" i="2" s="1"/>
  <c r="J521" i="2" s="1"/>
  <c r="O521" i="2" l="1"/>
  <c r="P521" i="2" s="1"/>
  <c r="G521" i="2" s="1"/>
  <c r="F521" i="2" s="1"/>
  <c r="N521" i="2"/>
  <c r="D521" i="2" l="1"/>
  <c r="W521" i="1" s="1"/>
  <c r="E521" i="2"/>
  <c r="E521" i="3" s="1"/>
  <c r="D521" i="3" l="1"/>
  <c r="H521" i="3" s="1"/>
  <c r="I521" i="3" s="1"/>
  <c r="K521" i="3" s="1"/>
  <c r="M521" i="3" s="1"/>
  <c r="Q521" i="3" s="1"/>
  <c r="G521" i="3" l="1"/>
  <c r="L521" i="3" s="1"/>
  <c r="E521" i="5"/>
  <c r="R521" i="3"/>
  <c r="F521" i="5" l="1"/>
  <c r="H521" i="5"/>
  <c r="P521" i="3"/>
  <c r="D521" i="5" s="1"/>
  <c r="O521" i="3"/>
  <c r="N521" i="5" l="1"/>
  <c r="S521" i="5" s="1"/>
  <c r="K521" i="5"/>
  <c r="C521" i="5"/>
  <c r="G521" i="5"/>
  <c r="M521" i="5" l="1"/>
  <c r="P521" i="5" s="1"/>
  <c r="J521" i="5"/>
  <c r="T521" i="5"/>
  <c r="U521" i="5" l="1"/>
  <c r="Q521" i="5"/>
  <c r="R521" i="5" s="1"/>
  <c r="W521" i="5" l="1"/>
  <c r="D521" i="4" s="1"/>
  <c r="X521" i="5"/>
  <c r="Y521" i="5" s="1"/>
  <c r="J521" i="4" s="1"/>
  <c r="G521" i="4" l="1"/>
  <c r="F521" i="4"/>
  <c r="E521" i="4"/>
  <c r="K521" i="4" l="1"/>
  <c r="L521" i="4"/>
  <c r="M521" i="4"/>
  <c r="H521" i="4"/>
  <c r="N521" i="4" l="1"/>
  <c r="P521" i="4" s="1"/>
  <c r="S521" i="4" s="1"/>
  <c r="V521" i="4" s="1"/>
  <c r="I522" i="2" s="1"/>
  <c r="J522" i="2" s="1"/>
  <c r="Q521" i="4" l="1"/>
  <c r="T521" i="4" s="1"/>
  <c r="W521" i="4" s="1"/>
  <c r="K522" i="2" s="1"/>
  <c r="L522" i="2" s="1"/>
  <c r="O522" i="2" s="1"/>
  <c r="P522" i="2" s="1"/>
  <c r="G522" i="2" s="1"/>
  <c r="F522" i="2" s="1"/>
  <c r="N522" i="2" l="1"/>
  <c r="E522" i="2" s="1"/>
  <c r="E522" i="3" s="1"/>
  <c r="D522" i="2" l="1"/>
  <c r="D522" i="3" s="1"/>
  <c r="H522" i="3" s="1"/>
  <c r="I522" i="3" s="1"/>
  <c r="K522" i="3" s="1"/>
  <c r="G522" i="3" l="1"/>
  <c r="L522" i="3" s="1"/>
  <c r="W522" i="1"/>
  <c r="M522" i="3"/>
  <c r="Q522" i="3" s="1"/>
  <c r="O522" i="3" l="1"/>
  <c r="P522" i="3"/>
  <c r="D522" i="5" s="1"/>
  <c r="E522" i="5"/>
  <c r="R522" i="3"/>
  <c r="C522" i="5" l="1"/>
  <c r="G522" i="5"/>
  <c r="F522" i="5"/>
  <c r="H522" i="5"/>
  <c r="N522" i="5" l="1"/>
  <c r="S522" i="5" s="1"/>
  <c r="K522" i="5"/>
  <c r="M522" i="5"/>
  <c r="P522" i="5" s="1"/>
  <c r="J522" i="5"/>
  <c r="Q522" i="5" l="1"/>
  <c r="T522" i="5"/>
  <c r="U522" i="5" s="1"/>
  <c r="R522" i="5" l="1"/>
  <c r="W522" i="5" s="1"/>
  <c r="D522" i="4" s="1"/>
  <c r="X522" i="5"/>
  <c r="Y522" i="5" s="1"/>
  <c r="J522" i="4" s="1"/>
  <c r="E522" i="4" l="1"/>
  <c r="G522" i="4"/>
  <c r="F522" i="4"/>
  <c r="L522" i="4"/>
  <c r="K522" i="4"/>
  <c r="M522" i="4"/>
  <c r="H522" i="4" l="1"/>
  <c r="N522" i="4"/>
  <c r="Q522" i="4" l="1"/>
  <c r="T522" i="4" s="1"/>
  <c r="W522" i="4" s="1"/>
  <c r="K523" i="2" s="1"/>
  <c r="L523" i="2" s="1"/>
  <c r="P522" i="4"/>
  <c r="S522" i="4" s="1"/>
  <c r="V522" i="4" s="1"/>
  <c r="I523" i="2" s="1"/>
  <c r="J523" i="2" s="1"/>
  <c r="N523" i="2" l="1"/>
  <c r="O523" i="2"/>
  <c r="P523" i="2" s="1"/>
  <c r="G523" i="2" s="1"/>
  <c r="F523" i="2" s="1"/>
  <c r="E523" i="2" l="1"/>
  <c r="E523" i="3" s="1"/>
  <c r="D523" i="2"/>
  <c r="D523" i="3" s="1"/>
  <c r="W523" i="1" l="1"/>
  <c r="G523" i="3"/>
  <c r="H523" i="3"/>
  <c r="I523" i="3" s="1"/>
  <c r="K523" i="3" s="1"/>
  <c r="M523" i="3" l="1"/>
  <c r="Q523" i="3" s="1"/>
  <c r="L523" i="3"/>
  <c r="O523" i="3" l="1"/>
  <c r="P523" i="3"/>
  <c r="D523" i="5" s="1"/>
  <c r="E523" i="5"/>
  <c r="R523" i="3"/>
  <c r="C523" i="5" l="1"/>
  <c r="G523" i="5"/>
  <c r="F523" i="5"/>
  <c r="H523" i="5"/>
  <c r="N523" i="5" l="1"/>
  <c r="S523" i="5" s="1"/>
  <c r="K523" i="5"/>
  <c r="M523" i="5"/>
  <c r="P523" i="5" s="1"/>
  <c r="J523" i="5"/>
  <c r="Q523" i="5" l="1"/>
  <c r="R523" i="5" s="1"/>
  <c r="T523" i="5"/>
  <c r="U523" i="5" s="1"/>
  <c r="W523" i="5" l="1"/>
  <c r="D523" i="4" s="1"/>
  <c r="X523" i="5"/>
  <c r="Y523" i="5" s="1"/>
  <c r="J523" i="4" s="1"/>
  <c r="F523" i="4" l="1"/>
  <c r="E523" i="4"/>
  <c r="G523" i="4"/>
  <c r="M523" i="4"/>
  <c r="K523" i="4"/>
  <c r="L523" i="4"/>
  <c r="H523" i="4" l="1"/>
  <c r="N523" i="4"/>
  <c r="P523" i="4" l="1"/>
  <c r="S523" i="4" s="1"/>
  <c r="V523" i="4" s="1"/>
  <c r="I524" i="2" s="1"/>
  <c r="J524" i="2" s="1"/>
  <c r="Q523" i="4"/>
  <c r="T523" i="4" s="1"/>
  <c r="W523" i="4" s="1"/>
  <c r="K524" i="2" s="1"/>
  <c r="L524" i="2" s="1"/>
  <c r="N524" i="2" l="1"/>
  <c r="O524" i="2"/>
  <c r="P524" i="2" s="1"/>
  <c r="G524" i="2" s="1"/>
  <c r="F524" i="2" s="1"/>
  <c r="E524" i="2" l="1"/>
  <c r="E524" i="3" s="1"/>
  <c r="D524" i="2"/>
  <c r="D524" i="3" s="1"/>
  <c r="W524" i="1" l="1"/>
  <c r="H524" i="3"/>
  <c r="I524" i="3" s="1"/>
  <c r="K524" i="3" s="1"/>
  <c r="M524" i="3" s="1"/>
  <c r="Q524" i="3" s="1"/>
  <c r="G524" i="3"/>
  <c r="L524" i="3" l="1"/>
  <c r="E524" i="5"/>
  <c r="R524" i="3"/>
  <c r="F524" i="5" l="1"/>
  <c r="H524" i="5"/>
  <c r="O524" i="3"/>
  <c r="P524" i="3"/>
  <c r="D524" i="5" s="1"/>
  <c r="N524" i="5" l="1"/>
  <c r="S524" i="5" s="1"/>
  <c r="K524" i="5"/>
  <c r="C524" i="5"/>
  <c r="G524" i="5"/>
  <c r="M524" i="5" l="1"/>
  <c r="P524" i="5" s="1"/>
  <c r="J524" i="5"/>
  <c r="T524" i="5"/>
  <c r="U524" i="5" s="1"/>
  <c r="X524" i="5" l="1"/>
  <c r="Q524" i="5"/>
  <c r="R524" i="5" s="1"/>
  <c r="W524" i="5" l="1"/>
  <c r="D524" i="4" s="1"/>
  <c r="F524" i="4" s="1"/>
  <c r="Y524" i="5"/>
  <c r="J524" i="4" s="1"/>
  <c r="L524" i="4" l="1"/>
  <c r="K524" i="4"/>
  <c r="M524" i="4"/>
  <c r="E524" i="4"/>
  <c r="G524" i="4"/>
  <c r="N524" i="4" l="1"/>
  <c r="H524" i="4"/>
  <c r="P524" i="4" l="1"/>
  <c r="S524" i="4" s="1"/>
  <c r="V524" i="4" s="1"/>
  <c r="I525" i="2" s="1"/>
  <c r="J525" i="2" s="1"/>
  <c r="Q524" i="4"/>
  <c r="T524" i="4" s="1"/>
  <c r="W524" i="4" s="1"/>
  <c r="K525" i="2" s="1"/>
  <c r="L525" i="2" s="1"/>
  <c r="O525" i="2" l="1"/>
  <c r="P525" i="2" s="1"/>
  <c r="G525" i="2" s="1"/>
  <c r="F525" i="2" s="1"/>
  <c r="N525" i="2"/>
  <c r="E525" i="2" l="1"/>
  <c r="E525" i="3" s="1"/>
  <c r="D525" i="2"/>
  <c r="W525" i="1" s="1"/>
  <c r="D525" i="3" l="1"/>
  <c r="H525" i="3" l="1"/>
  <c r="I525" i="3" s="1"/>
  <c r="K525" i="3" s="1"/>
  <c r="G525" i="3"/>
  <c r="L525" i="3" l="1"/>
  <c r="M525" i="3"/>
  <c r="Q525" i="3" s="1"/>
  <c r="O525" i="3" l="1"/>
  <c r="P525" i="3"/>
  <c r="D525" i="5" s="1"/>
  <c r="R525" i="3"/>
  <c r="E525" i="5"/>
  <c r="F525" i="5" l="1"/>
  <c r="H525" i="5"/>
  <c r="G525" i="5"/>
  <c r="C525" i="5"/>
  <c r="J525" i="5" l="1"/>
  <c r="M525" i="5"/>
  <c r="P525" i="5" s="1"/>
  <c r="Q525" i="5" s="1"/>
  <c r="R525" i="5" s="1"/>
  <c r="N525" i="5"/>
  <c r="S525" i="5" s="1"/>
  <c r="K525" i="5"/>
  <c r="W525" i="5" l="1"/>
  <c r="D525" i="4" s="1"/>
  <c r="T525" i="5"/>
  <c r="U525" i="5" s="1"/>
  <c r="X525" i="5" l="1"/>
  <c r="Y525" i="5" s="1"/>
  <c r="J525" i="4" s="1"/>
  <c r="E525" i="4"/>
  <c r="G525" i="4"/>
  <c r="F525" i="4"/>
  <c r="L525" i="4" l="1"/>
  <c r="K525" i="4"/>
  <c r="M525" i="4"/>
  <c r="H525" i="4"/>
  <c r="N525" i="4" l="1"/>
  <c r="P525" i="4" s="1"/>
  <c r="S525" i="4" s="1"/>
  <c r="V525" i="4" s="1"/>
  <c r="I526" i="2" s="1"/>
  <c r="J526" i="2" s="1"/>
  <c r="Q525" i="4" l="1"/>
  <c r="T525" i="4" s="1"/>
  <c r="W525" i="4" s="1"/>
  <c r="K526" i="2" s="1"/>
  <c r="L526" i="2" s="1"/>
  <c r="O526" i="2" s="1"/>
  <c r="P526" i="2" s="1"/>
  <c r="G526" i="2" s="1"/>
  <c r="F526" i="2" s="1"/>
  <c r="N526" i="2" l="1"/>
  <c r="E526" i="2" l="1"/>
  <c r="E526" i="3" s="1"/>
  <c r="D526" i="2"/>
  <c r="D526" i="3" l="1"/>
  <c r="W526" i="1"/>
  <c r="G526" i="3" l="1"/>
  <c r="H526" i="3"/>
  <c r="I526" i="3" s="1"/>
  <c r="K526" i="3" s="1"/>
  <c r="L526" i="3" l="1"/>
  <c r="M526" i="3"/>
  <c r="Q526" i="3" s="1"/>
  <c r="E526" i="5" l="1"/>
  <c r="R526" i="3"/>
  <c r="P526" i="3"/>
  <c r="D526" i="5" s="1"/>
  <c r="O526" i="3"/>
  <c r="C526" i="5" l="1"/>
  <c r="G526" i="5"/>
  <c r="F526" i="5"/>
  <c r="H526" i="5"/>
  <c r="N526" i="5" l="1"/>
  <c r="S526" i="5" s="1"/>
  <c r="T526" i="5" s="1"/>
  <c r="U526" i="5" s="1"/>
  <c r="K526" i="5"/>
  <c r="M526" i="5"/>
  <c r="P526" i="5" s="1"/>
  <c r="Q526" i="5" s="1"/>
  <c r="R526" i="5" s="1"/>
  <c r="J526" i="5"/>
  <c r="W526" i="5" l="1"/>
  <c r="D526" i="4" s="1"/>
  <c r="X526" i="5"/>
  <c r="F526" i="4" l="1"/>
  <c r="G526" i="4"/>
  <c r="E526" i="4"/>
  <c r="Y526" i="5"/>
  <c r="J526" i="4" s="1"/>
  <c r="H526" i="4" l="1"/>
  <c r="L526" i="4"/>
  <c r="K526" i="4"/>
  <c r="M526" i="4"/>
  <c r="N526" i="4" l="1"/>
  <c r="Q526" i="4" l="1"/>
  <c r="T526" i="4" s="1"/>
  <c r="W526" i="4" s="1"/>
  <c r="K527" i="2" s="1"/>
  <c r="L527" i="2" s="1"/>
  <c r="P526" i="4"/>
  <c r="S526" i="4" s="1"/>
  <c r="V526" i="4" s="1"/>
  <c r="I527" i="2" s="1"/>
  <c r="J527" i="2" s="1"/>
  <c r="O527" i="2" l="1"/>
  <c r="P527" i="2" s="1"/>
  <c r="G527" i="2" s="1"/>
  <c r="F527" i="2" s="1"/>
  <c r="N527" i="2"/>
  <c r="E527" i="2" l="1"/>
  <c r="E527" i="3" s="1"/>
  <c r="D527" i="2"/>
  <c r="D527" i="3" l="1"/>
  <c r="W527" i="1"/>
  <c r="G527" i="3" l="1"/>
  <c r="H527" i="3"/>
  <c r="I527" i="3" s="1"/>
  <c r="K527" i="3" s="1"/>
  <c r="M527" i="3" l="1"/>
  <c r="Q527" i="3" s="1"/>
  <c r="L527" i="3"/>
  <c r="P527" i="3" l="1"/>
  <c r="D527" i="5" s="1"/>
  <c r="O527" i="3"/>
  <c r="R527" i="3"/>
  <c r="E527" i="5"/>
  <c r="F527" i="5" l="1"/>
  <c r="H527" i="5"/>
  <c r="G527" i="5"/>
  <c r="C527" i="5"/>
  <c r="K527" i="5" l="1"/>
  <c r="N527" i="5"/>
  <c r="S527" i="5" s="1"/>
  <c r="T527" i="5" s="1"/>
  <c r="U527" i="5" s="1"/>
  <c r="M527" i="5"/>
  <c r="P527" i="5" s="1"/>
  <c r="Q527" i="5" s="1"/>
  <c r="R527" i="5" s="1"/>
  <c r="J527" i="5"/>
  <c r="W527" i="5" l="1"/>
  <c r="D527" i="4" s="1"/>
  <c r="F527" i="4" s="1"/>
  <c r="X527" i="5"/>
  <c r="Y527" i="5" s="1"/>
  <c r="J527" i="4" s="1"/>
  <c r="G527" i="4" l="1"/>
  <c r="E527" i="4"/>
  <c r="L527" i="4"/>
  <c r="M527" i="4"/>
  <c r="K527" i="4"/>
  <c r="H527" i="4" l="1"/>
  <c r="N527" i="4"/>
  <c r="P527" i="4" l="1"/>
  <c r="S527" i="4" s="1"/>
  <c r="V527" i="4" s="1"/>
  <c r="I528" i="2" s="1"/>
  <c r="J528" i="2" s="1"/>
  <c r="Q527" i="4"/>
  <c r="T527" i="4" s="1"/>
  <c r="W527" i="4" s="1"/>
  <c r="K528" i="2" s="1"/>
  <c r="L528" i="2" s="1"/>
  <c r="O528" i="2" l="1"/>
  <c r="P528" i="2" s="1"/>
  <c r="G528" i="2" s="1"/>
  <c r="F528" i="2" s="1"/>
  <c r="N528" i="2"/>
  <c r="E528" i="2" l="1"/>
  <c r="E528" i="3" s="1"/>
  <c r="D528" i="2"/>
  <c r="D528" i="3" s="1"/>
  <c r="H528" i="3" l="1"/>
  <c r="I528" i="3" s="1"/>
  <c r="K528" i="3" s="1"/>
  <c r="M528" i="3" s="1"/>
  <c r="Q528" i="3" s="1"/>
  <c r="G528" i="3"/>
  <c r="W528" i="1"/>
  <c r="L528" i="3" l="1"/>
  <c r="P528" i="3" s="1"/>
  <c r="D528" i="5" s="1"/>
  <c r="O528" i="3"/>
  <c r="E528" i="5"/>
  <c r="R528" i="3"/>
  <c r="F528" i="5" l="1"/>
  <c r="H528" i="5"/>
  <c r="C528" i="5"/>
  <c r="G528" i="5"/>
  <c r="M528" i="5" l="1"/>
  <c r="P528" i="5" s="1"/>
  <c r="J528" i="5"/>
  <c r="N528" i="5"/>
  <c r="S528" i="5" s="1"/>
  <c r="K528" i="5"/>
  <c r="T528" i="5" l="1"/>
  <c r="U528" i="5" s="1"/>
  <c r="Q528" i="5"/>
  <c r="R528" i="5" s="1"/>
  <c r="W528" i="5" l="1"/>
  <c r="D528" i="4" s="1"/>
  <c r="X528" i="5"/>
  <c r="Y528" i="5" l="1"/>
  <c r="J528" i="4" s="1"/>
  <c r="G528" i="4"/>
  <c r="F528" i="4"/>
  <c r="E528" i="4"/>
  <c r="M528" i="4" l="1"/>
  <c r="L528" i="4"/>
  <c r="K528" i="4"/>
  <c r="H528" i="4"/>
  <c r="N528" i="4" l="1"/>
  <c r="Q528" i="4" s="1"/>
  <c r="T528" i="4" s="1"/>
  <c r="W528" i="4" s="1"/>
  <c r="K529" i="2" s="1"/>
  <c r="L529" i="2" s="1"/>
  <c r="P528" i="4" l="1"/>
  <c r="S528" i="4" s="1"/>
  <c r="V528" i="4" s="1"/>
  <c r="I529" i="2" s="1"/>
  <c r="J529" i="2" s="1"/>
  <c r="O529" i="2" s="1"/>
  <c r="P529" i="2" s="1"/>
  <c r="G529" i="2" s="1"/>
  <c r="F529" i="2" s="1"/>
  <c r="N529" i="2" l="1"/>
  <c r="E529" i="2" s="1"/>
  <c r="D529" i="2" l="1"/>
  <c r="W529" i="1" s="1"/>
  <c r="E529" i="3"/>
  <c r="D529" i="3" l="1"/>
  <c r="G529" i="3" s="1"/>
  <c r="H529" i="3" l="1"/>
  <c r="I529" i="3" s="1"/>
  <c r="K529" i="3" s="1"/>
  <c r="M529" i="3" s="1"/>
  <c r="Q529" i="3" s="1"/>
  <c r="L529" i="3" l="1"/>
  <c r="P529" i="3" s="1"/>
  <c r="D529" i="5" s="1"/>
  <c r="E529" i="5"/>
  <c r="R529" i="3"/>
  <c r="O529" i="3" l="1"/>
  <c r="F529" i="5"/>
  <c r="H529" i="5"/>
  <c r="C529" i="5"/>
  <c r="G529" i="5"/>
  <c r="N529" i="5" l="1"/>
  <c r="S529" i="5" s="1"/>
  <c r="K529" i="5"/>
  <c r="M529" i="5"/>
  <c r="P529" i="5" s="1"/>
  <c r="J529" i="5"/>
  <c r="Q529" i="5" l="1"/>
  <c r="R529" i="5" s="1"/>
  <c r="T529" i="5"/>
  <c r="W529" i="5" l="1"/>
  <c r="D529" i="4" s="1"/>
  <c r="U529" i="5"/>
  <c r="X529" i="5" s="1"/>
  <c r="Y529" i="5" s="1"/>
  <c r="J529" i="4" s="1"/>
  <c r="G529" i="4" l="1"/>
  <c r="F529" i="4"/>
  <c r="E529" i="4"/>
  <c r="H529" i="4" l="1"/>
  <c r="L529" i="4"/>
  <c r="K529" i="4"/>
  <c r="M529" i="4"/>
  <c r="N529" i="4" l="1"/>
  <c r="Q529" i="4" s="1"/>
  <c r="T529" i="4" l="1"/>
  <c r="W529" i="4" s="1"/>
  <c r="K530" i="2" s="1"/>
  <c r="L530" i="2" s="1"/>
  <c r="P529" i="4"/>
  <c r="S529" i="4" s="1"/>
  <c r="V529" i="4" s="1"/>
  <c r="I530" i="2" s="1"/>
  <c r="J530" i="2" s="1"/>
  <c r="N530" i="2" l="1"/>
  <c r="O530" i="2"/>
  <c r="P530" i="2" s="1"/>
  <c r="G530" i="2" s="1"/>
  <c r="F530" i="2" s="1"/>
  <c r="E530" i="2" l="1"/>
  <c r="E530" i="3" s="1"/>
  <c r="D530" i="2"/>
  <c r="W530" i="1" s="1"/>
  <c r="D530" i="3" l="1"/>
  <c r="G530" i="3" s="1"/>
  <c r="H530" i="3" l="1"/>
  <c r="I530" i="3" s="1"/>
  <c r="K530" i="3" s="1"/>
  <c r="L530" i="3" s="1"/>
  <c r="M530" i="3" l="1"/>
  <c r="Q530" i="3" s="1"/>
  <c r="R530" i="3" s="1"/>
  <c r="P530" i="3"/>
  <c r="D530" i="5" s="1"/>
  <c r="O530" i="3"/>
  <c r="E530" i="5" l="1"/>
  <c r="C530" i="5"/>
  <c r="G530" i="5"/>
  <c r="F530" i="5" l="1"/>
  <c r="H530" i="5"/>
  <c r="N530" i="5" s="1"/>
  <c r="M530" i="5"/>
  <c r="P530" i="5" s="1"/>
  <c r="Q530" i="5" s="1"/>
  <c r="R530" i="5" s="1"/>
  <c r="J530" i="5"/>
  <c r="S530" i="5" l="1"/>
  <c r="T530" i="5" s="1"/>
  <c r="U530" i="5" s="1"/>
  <c r="W530" i="5"/>
  <c r="D530" i="4" s="1"/>
  <c r="K530" i="5"/>
  <c r="X530" i="5" l="1"/>
  <c r="Y530" i="5" s="1"/>
  <c r="J530" i="4" s="1"/>
  <c r="F530" i="4"/>
  <c r="E530" i="4"/>
  <c r="G530" i="4"/>
  <c r="H530" i="4" l="1"/>
  <c r="L530" i="4" l="1"/>
  <c r="K530" i="4"/>
  <c r="M530" i="4"/>
  <c r="N530" i="4" l="1"/>
  <c r="P530" i="4" l="1"/>
  <c r="S530" i="4" s="1"/>
  <c r="V530" i="4" s="1"/>
  <c r="I531" i="2" s="1"/>
  <c r="J531" i="2" s="1"/>
  <c r="Q530" i="4"/>
  <c r="T530" i="4" s="1"/>
  <c r="W530" i="4" s="1"/>
  <c r="K531" i="2" s="1"/>
  <c r="L531" i="2" s="1"/>
  <c r="O531" i="2" l="1"/>
  <c r="P531" i="2" s="1"/>
  <c r="G531" i="2" s="1"/>
  <c r="F531" i="2" s="1"/>
  <c r="N531" i="2"/>
  <c r="E531" i="2" l="1"/>
  <c r="D531" i="2"/>
  <c r="D531" i="3" l="1"/>
  <c r="W531" i="1"/>
  <c r="E531" i="3"/>
  <c r="H531" i="3" l="1"/>
  <c r="I531" i="3" s="1"/>
  <c r="K531" i="3" s="1"/>
  <c r="G531" i="3"/>
  <c r="L531" i="3" l="1"/>
  <c r="M531" i="3"/>
  <c r="Q531" i="3" s="1"/>
  <c r="E531" i="5" l="1"/>
  <c r="R531" i="3"/>
  <c r="O531" i="3"/>
  <c r="P531" i="3"/>
  <c r="D531" i="5" s="1"/>
  <c r="C531" i="5" l="1"/>
  <c r="G531" i="5"/>
  <c r="F531" i="5"/>
  <c r="H531" i="5"/>
  <c r="J531" i="5" l="1"/>
  <c r="M531" i="5"/>
  <c r="P531" i="5" s="1"/>
  <c r="N531" i="5"/>
  <c r="S531" i="5" s="1"/>
  <c r="K531" i="5"/>
  <c r="T531" i="5" l="1"/>
  <c r="U531" i="5" s="1"/>
  <c r="Q531" i="5"/>
  <c r="R531" i="5" s="1"/>
  <c r="W531" i="5" l="1"/>
  <c r="D531" i="4" s="1"/>
  <c r="X531" i="5"/>
  <c r="Y531" i="5" s="1"/>
  <c r="J531" i="4" s="1"/>
  <c r="G531" i="4" l="1"/>
  <c r="E531" i="4"/>
  <c r="F531" i="4"/>
  <c r="M531" i="4" l="1"/>
  <c r="K531" i="4"/>
  <c r="L531" i="4"/>
  <c r="H531" i="4"/>
  <c r="N531" i="4" l="1"/>
  <c r="Q531" i="4" s="1"/>
  <c r="T531" i="4" s="1"/>
  <c r="W531" i="4" s="1"/>
  <c r="K532" i="2" s="1"/>
  <c r="L532" i="2" s="1"/>
  <c r="P531" i="4" l="1"/>
  <c r="S531" i="4" s="1"/>
  <c r="V531" i="4" s="1"/>
  <c r="I532" i="2" s="1"/>
  <c r="J532" i="2" s="1"/>
  <c r="O532" i="2" s="1"/>
  <c r="P532" i="2" s="1"/>
  <c r="G532" i="2" s="1"/>
  <c r="F532" i="2" s="1"/>
  <c r="N532" i="2" l="1"/>
  <c r="D532" i="2" s="1"/>
  <c r="D532" i="3" s="1"/>
  <c r="E532" i="2" l="1"/>
  <c r="E532" i="3" s="1"/>
  <c r="H532" i="3" s="1"/>
  <c r="I532" i="3" s="1"/>
  <c r="K532" i="3" s="1"/>
  <c r="W532" i="1"/>
  <c r="G532" i="3" l="1"/>
  <c r="L532" i="3" s="1"/>
  <c r="M532" i="3"/>
  <c r="Q532" i="3" s="1"/>
  <c r="O532" i="3" l="1"/>
  <c r="P532" i="3"/>
  <c r="D532" i="5" s="1"/>
  <c r="R532" i="3"/>
  <c r="E532" i="5"/>
  <c r="C532" i="5" l="1"/>
  <c r="G532" i="5"/>
  <c r="F532" i="5"/>
  <c r="H532" i="5"/>
  <c r="N532" i="5" l="1"/>
  <c r="S532" i="5" s="1"/>
  <c r="K532" i="5"/>
  <c r="M532" i="5"/>
  <c r="P532" i="5" s="1"/>
  <c r="Q532" i="5" s="1"/>
  <c r="R532" i="5" s="1"/>
  <c r="J532" i="5"/>
  <c r="W532" i="5" l="1"/>
  <c r="D532" i="4" s="1"/>
  <c r="T532" i="5"/>
  <c r="U532" i="5" s="1"/>
  <c r="X532" i="5" l="1"/>
  <c r="Y532" i="5" s="1"/>
  <c r="J532" i="4" s="1"/>
  <c r="G532" i="4"/>
  <c r="F532" i="4"/>
  <c r="E532" i="4"/>
  <c r="H532" i="4" l="1"/>
  <c r="K532" i="4" l="1"/>
  <c r="L532" i="4"/>
  <c r="M532" i="4"/>
  <c r="N532" i="4" l="1"/>
  <c r="Q532" i="4" s="1"/>
  <c r="T532" i="4" s="1"/>
  <c r="W532" i="4" s="1"/>
  <c r="K533" i="2" s="1"/>
  <c r="L533" i="2" s="1"/>
  <c r="P532" i="4" l="1"/>
  <c r="S532" i="4" s="1"/>
  <c r="V532" i="4" s="1"/>
  <c r="I533" i="2" s="1"/>
  <c r="J533" i="2" s="1"/>
  <c r="N533" i="2" l="1"/>
  <c r="O533" i="2"/>
  <c r="P533" i="2" s="1"/>
  <c r="G533" i="2" s="1"/>
  <c r="F533" i="2" s="1"/>
  <c r="E533" i="2" l="1"/>
  <c r="E533" i="3" s="1"/>
  <c r="D533" i="2"/>
  <c r="D533" i="3" s="1"/>
  <c r="W533" i="1" l="1"/>
  <c r="H533" i="3"/>
  <c r="I533" i="3" s="1"/>
  <c r="K533" i="3" s="1"/>
  <c r="G533" i="3"/>
  <c r="M533" i="3" l="1"/>
  <c r="Q533" i="3" s="1"/>
  <c r="L533" i="3"/>
  <c r="P533" i="3" l="1"/>
  <c r="D533" i="5" s="1"/>
  <c r="O533" i="3"/>
  <c r="R533" i="3"/>
  <c r="E533" i="5"/>
  <c r="F533" i="5" l="1"/>
  <c r="H533" i="5"/>
  <c r="C533" i="5"/>
  <c r="G533" i="5"/>
  <c r="N533" i="5" l="1"/>
  <c r="S533" i="5" s="1"/>
  <c r="K533" i="5"/>
  <c r="M533" i="5"/>
  <c r="P533" i="5" s="1"/>
  <c r="Q533" i="5" s="1"/>
  <c r="R533" i="5" s="1"/>
  <c r="J533" i="5"/>
  <c r="W533" i="5" l="1"/>
  <c r="D533" i="4" s="1"/>
  <c r="T533" i="5"/>
  <c r="U533" i="5" s="1"/>
  <c r="X533" i="5" l="1"/>
  <c r="Y533" i="5" s="1"/>
  <c r="J533" i="4" s="1"/>
  <c r="F533" i="4"/>
  <c r="E533" i="4"/>
  <c r="G533" i="4"/>
  <c r="H533" i="4" l="1"/>
  <c r="L533" i="4"/>
  <c r="K533" i="4"/>
  <c r="M533" i="4"/>
  <c r="N533" i="4" l="1"/>
  <c r="P533" i="4" l="1"/>
  <c r="S533" i="4" s="1"/>
  <c r="V533" i="4" s="1"/>
  <c r="I534" i="2" s="1"/>
  <c r="J534" i="2" s="1"/>
  <c r="Q533" i="4"/>
  <c r="T533" i="4" s="1"/>
  <c r="W533" i="4" s="1"/>
  <c r="K534" i="2" s="1"/>
  <c r="L534" i="2" s="1"/>
  <c r="O534" i="2" l="1"/>
  <c r="P534" i="2" s="1"/>
  <c r="G534" i="2" s="1"/>
  <c r="F534" i="2" s="1"/>
  <c r="N534" i="2"/>
  <c r="D534" i="2" l="1"/>
  <c r="D534" i="3" s="1"/>
  <c r="E534" i="2"/>
  <c r="E534" i="3" s="1"/>
  <c r="W534" i="1" l="1"/>
  <c r="H534" i="3"/>
  <c r="I534" i="3" s="1"/>
  <c r="K534" i="3" s="1"/>
  <c r="G534" i="3"/>
  <c r="M534" i="3" l="1"/>
  <c r="Q534" i="3" s="1"/>
  <c r="L534" i="3"/>
  <c r="P534" i="3" l="1"/>
  <c r="D534" i="5" s="1"/>
  <c r="O534" i="3"/>
  <c r="R534" i="3"/>
  <c r="E534" i="5"/>
  <c r="F534" i="5" l="1"/>
  <c r="H534" i="5"/>
  <c r="C534" i="5"/>
  <c r="G534" i="5"/>
  <c r="N534" i="5" l="1"/>
  <c r="S534" i="5" s="1"/>
  <c r="K534" i="5"/>
  <c r="M534" i="5"/>
  <c r="P534" i="5" s="1"/>
  <c r="Q534" i="5" s="1"/>
  <c r="R534" i="5" s="1"/>
  <c r="J534" i="5"/>
  <c r="W534" i="5" l="1"/>
  <c r="D534" i="4" s="1"/>
  <c r="T534" i="5"/>
  <c r="U534" i="5" s="1"/>
  <c r="X534" i="5" l="1"/>
  <c r="Y534" i="5" s="1"/>
  <c r="J534" i="4" s="1"/>
  <c r="F534" i="4"/>
  <c r="E534" i="4"/>
  <c r="G534" i="4"/>
  <c r="H534" i="4" l="1"/>
  <c r="M534" i="4"/>
  <c r="K534" i="4"/>
  <c r="L534" i="4"/>
  <c r="N534" i="4" l="1"/>
  <c r="P534" i="4" l="1"/>
  <c r="S534" i="4" s="1"/>
  <c r="V534" i="4" s="1"/>
  <c r="I535" i="2" s="1"/>
  <c r="J535" i="2" s="1"/>
  <c r="Q534" i="4"/>
  <c r="T534" i="4" s="1"/>
  <c r="W534" i="4" s="1"/>
  <c r="K535" i="2" s="1"/>
  <c r="L535" i="2" s="1"/>
  <c r="N535" i="2" l="1"/>
  <c r="O535" i="2"/>
  <c r="P535" i="2" s="1"/>
  <c r="G535" i="2" s="1"/>
  <c r="F535" i="2" s="1"/>
  <c r="E535" i="2" l="1"/>
  <c r="E535" i="3" s="1"/>
  <c r="D535" i="2"/>
  <c r="W535" i="1" l="1"/>
  <c r="D535" i="3"/>
  <c r="H535" i="3" l="1"/>
  <c r="I535" i="3" s="1"/>
  <c r="K535" i="3" s="1"/>
  <c r="G535" i="3"/>
  <c r="M535" i="3" l="1"/>
  <c r="Q535" i="3" s="1"/>
  <c r="L535" i="3"/>
  <c r="O535" i="3" l="1"/>
  <c r="P535" i="3"/>
  <c r="D535" i="5" s="1"/>
  <c r="E535" i="5"/>
  <c r="R535" i="3"/>
  <c r="F535" i="5" l="1"/>
  <c r="H535" i="5"/>
  <c r="C535" i="5"/>
  <c r="G535" i="5"/>
  <c r="N535" i="5" l="1"/>
  <c r="S535" i="5" s="1"/>
  <c r="K535" i="5"/>
  <c r="M535" i="5"/>
  <c r="P535" i="5" s="1"/>
  <c r="J535" i="5"/>
  <c r="Q535" i="5" l="1"/>
  <c r="R535" i="5" s="1"/>
  <c r="T535" i="5"/>
  <c r="W535" i="5" l="1"/>
  <c r="D535" i="4" s="1"/>
  <c r="U535" i="5"/>
  <c r="X535" i="5" s="1"/>
  <c r="Y535" i="5" s="1"/>
  <c r="J535" i="4" s="1"/>
  <c r="G535" i="4" l="1"/>
  <c r="F535" i="4"/>
  <c r="E535" i="4"/>
  <c r="H535" i="4" l="1"/>
  <c r="L535" i="4"/>
  <c r="M535" i="4"/>
  <c r="K535" i="4"/>
  <c r="N535" i="4" l="1"/>
  <c r="P535" i="4" l="1"/>
  <c r="S535" i="4" s="1"/>
  <c r="V535" i="4" s="1"/>
  <c r="I536" i="2" s="1"/>
  <c r="J536" i="2" s="1"/>
  <c r="Q535" i="4"/>
  <c r="T535" i="4" s="1"/>
  <c r="W535" i="4" s="1"/>
  <c r="K536" i="2" s="1"/>
  <c r="L536" i="2" s="1"/>
  <c r="N536" i="2" l="1"/>
  <c r="O536" i="2"/>
  <c r="P536" i="2" s="1"/>
  <c r="G536" i="2" s="1"/>
  <c r="F536" i="2" s="1"/>
  <c r="E536" i="2" l="1"/>
  <c r="E536" i="3" s="1"/>
  <c r="D536" i="2"/>
  <c r="D536" i="3" l="1"/>
  <c r="W536" i="1"/>
  <c r="H536" i="3" l="1"/>
  <c r="I536" i="3" s="1"/>
  <c r="K536" i="3" s="1"/>
  <c r="G536" i="3"/>
  <c r="L536" i="3" l="1"/>
  <c r="M536" i="3"/>
  <c r="Q536" i="3" s="1"/>
  <c r="R536" i="3" l="1"/>
  <c r="E536" i="5"/>
  <c r="O536" i="3"/>
  <c r="P536" i="3"/>
  <c r="D536" i="5" s="1"/>
  <c r="C536" i="5" l="1"/>
  <c r="G536" i="5"/>
  <c r="F536" i="5"/>
  <c r="H536" i="5"/>
  <c r="J536" i="5" l="1"/>
  <c r="M536" i="5"/>
  <c r="P536" i="5" s="1"/>
  <c r="N536" i="5"/>
  <c r="S536" i="5" s="1"/>
  <c r="K536" i="5"/>
  <c r="T536" i="5" l="1"/>
  <c r="U536" i="5" s="1"/>
  <c r="Q536" i="5"/>
  <c r="R536" i="5" s="1"/>
  <c r="W536" i="5" l="1"/>
  <c r="D536" i="4" s="1"/>
  <c r="X536" i="5"/>
  <c r="Y536" i="5" s="1"/>
  <c r="J536" i="4" s="1"/>
  <c r="G536" i="4" l="1"/>
  <c r="F536" i="4"/>
  <c r="E536" i="4"/>
  <c r="L536" i="4" l="1"/>
  <c r="K536" i="4"/>
  <c r="M536" i="4"/>
  <c r="H536" i="4"/>
  <c r="N536" i="4" l="1"/>
  <c r="Q536" i="4" s="1"/>
  <c r="T536" i="4" s="1"/>
  <c r="W536" i="4" s="1"/>
  <c r="K537" i="2" s="1"/>
  <c r="L537" i="2" s="1"/>
  <c r="P536" i="4" l="1"/>
  <c r="S536" i="4" s="1"/>
  <c r="V536" i="4" s="1"/>
  <c r="I537" i="2" s="1"/>
  <c r="J537" i="2" s="1"/>
  <c r="N537" i="2" s="1"/>
  <c r="O537" i="2" l="1"/>
  <c r="P537" i="2" s="1"/>
  <c r="G537" i="2" s="1"/>
  <c r="F537" i="2" s="1"/>
  <c r="D537" i="2" s="1"/>
  <c r="W537" i="1" s="1"/>
  <c r="E537" i="2" l="1"/>
  <c r="E537" i="3" s="1"/>
  <c r="D537" i="3"/>
  <c r="G537" i="3" l="1"/>
  <c r="H537" i="3"/>
  <c r="I537" i="3" s="1"/>
  <c r="K537" i="3" s="1"/>
  <c r="L537" i="3" l="1"/>
  <c r="M537" i="3"/>
  <c r="Q537" i="3" s="1"/>
  <c r="E537" i="5" s="1"/>
  <c r="P537" i="3"/>
  <c r="D537" i="5" s="1"/>
  <c r="O537" i="3"/>
  <c r="R537" i="3" l="1"/>
  <c r="C537" i="5"/>
  <c r="G537" i="5"/>
  <c r="F537" i="5"/>
  <c r="H537" i="5"/>
  <c r="M537" i="5" l="1"/>
  <c r="P537" i="5" s="1"/>
  <c r="J537" i="5"/>
  <c r="N537" i="5"/>
  <c r="S537" i="5" s="1"/>
  <c r="K537" i="5"/>
  <c r="T537" i="5" l="1"/>
  <c r="U537" i="5" s="1"/>
  <c r="Q537" i="5"/>
  <c r="R537" i="5" s="1"/>
  <c r="W537" i="5" l="1"/>
  <c r="D537" i="4" s="1"/>
  <c r="X537" i="5"/>
  <c r="Y537" i="5" s="1"/>
  <c r="J537" i="4" s="1"/>
  <c r="E537" i="4" l="1"/>
  <c r="L537" i="4" l="1"/>
  <c r="M537" i="4"/>
  <c r="K537" i="4"/>
  <c r="F537" i="4"/>
  <c r="G537" i="4"/>
  <c r="N537" i="4" l="1"/>
  <c r="H537" i="4"/>
  <c r="Q537" i="4" l="1"/>
  <c r="T537" i="4" s="1"/>
  <c r="W537" i="4" s="1"/>
  <c r="K538" i="2" s="1"/>
  <c r="L538" i="2" s="1"/>
  <c r="P537" i="4"/>
  <c r="S537" i="4" s="1"/>
  <c r="V537" i="4" s="1"/>
  <c r="I538" i="2" s="1"/>
  <c r="J538" i="2" s="1"/>
  <c r="O538" i="2" l="1"/>
  <c r="P538" i="2" s="1"/>
  <c r="G538" i="2" s="1"/>
  <c r="F538" i="2" s="1"/>
  <c r="N538" i="2"/>
  <c r="E538" i="2" l="1"/>
  <c r="E538" i="3" s="1"/>
  <c r="D538" i="2"/>
  <c r="D538" i="3" l="1"/>
  <c r="W538" i="1"/>
  <c r="H538" i="3" l="1"/>
  <c r="I538" i="3" s="1"/>
  <c r="K538" i="3" s="1"/>
  <c r="G538" i="3"/>
  <c r="L538" i="3" l="1"/>
  <c r="M538" i="3"/>
  <c r="Q538" i="3" s="1"/>
  <c r="E538" i="5" l="1"/>
  <c r="R538" i="3"/>
  <c r="O538" i="3"/>
  <c r="P538" i="3"/>
  <c r="D538" i="5" s="1"/>
  <c r="C538" i="5" l="1"/>
  <c r="G538" i="5"/>
  <c r="F538" i="5"/>
  <c r="H538" i="5"/>
  <c r="J538" i="5" l="1"/>
  <c r="M538" i="5"/>
  <c r="P538" i="5" s="1"/>
  <c r="N538" i="5"/>
  <c r="S538" i="5" s="1"/>
  <c r="K538" i="5"/>
  <c r="T538" i="5" l="1"/>
  <c r="U538" i="5" s="1"/>
  <c r="Q538" i="5"/>
  <c r="R538" i="5" s="1"/>
  <c r="W538" i="5" l="1"/>
  <c r="D538" i="4" s="1"/>
  <c r="E538" i="4" s="1"/>
  <c r="X538" i="5"/>
  <c r="Y538" i="5" s="1"/>
  <c r="J538" i="4" s="1"/>
  <c r="G538" i="4" l="1"/>
  <c r="F538" i="4"/>
  <c r="L538" i="4" l="1"/>
  <c r="M538" i="4"/>
  <c r="K538" i="4"/>
  <c r="H538" i="4"/>
  <c r="N538" i="4" l="1"/>
  <c r="Q538" i="4" s="1"/>
  <c r="T538" i="4" s="1"/>
  <c r="W538" i="4" s="1"/>
  <c r="K539" i="2" s="1"/>
  <c r="L539" i="2" s="1"/>
  <c r="P538" i="4" l="1"/>
  <c r="S538" i="4" s="1"/>
  <c r="V538" i="4" s="1"/>
  <c r="I539" i="2" s="1"/>
  <c r="J539" i="2" s="1"/>
  <c r="N539" i="2" s="1"/>
  <c r="O539" i="2" l="1"/>
  <c r="P539" i="2" s="1"/>
  <c r="G539" i="2" s="1"/>
  <c r="F539" i="2" s="1"/>
  <c r="E539" i="2" s="1"/>
  <c r="E539" i="3" s="1"/>
  <c r="D539" i="2" l="1"/>
  <c r="W539" i="1" s="1"/>
  <c r="D539" i="3" l="1"/>
  <c r="H539" i="3" s="1"/>
  <c r="I539" i="3" s="1"/>
  <c r="K539" i="3" s="1"/>
  <c r="M539" i="3" s="1"/>
  <c r="Q539" i="3" s="1"/>
  <c r="G539" i="3" l="1"/>
  <c r="L539" i="3" s="1"/>
  <c r="P539" i="3" s="1"/>
  <c r="D539" i="5" s="1"/>
  <c r="R539" i="3"/>
  <c r="E539" i="5"/>
  <c r="O539" i="3" l="1"/>
  <c r="C539" i="5"/>
  <c r="G539" i="5"/>
  <c r="H539" i="5"/>
  <c r="F539" i="5"/>
  <c r="N539" i="5" l="1"/>
  <c r="S539" i="5" s="1"/>
  <c r="K539" i="5"/>
  <c r="J539" i="5"/>
  <c r="M539" i="5"/>
  <c r="P539" i="5" s="1"/>
  <c r="Q539" i="5" l="1"/>
  <c r="R539" i="5" s="1"/>
  <c r="T539" i="5"/>
  <c r="U539" i="5" s="1"/>
  <c r="W539" i="5" l="1"/>
  <c r="D539" i="4" s="1"/>
  <c r="X539" i="5"/>
  <c r="Y539" i="5" l="1"/>
  <c r="J539" i="4" s="1"/>
  <c r="E539" i="4"/>
  <c r="F539" i="4"/>
  <c r="G539" i="4"/>
  <c r="M539" i="4" l="1"/>
  <c r="L539" i="4"/>
  <c r="K539" i="4"/>
  <c r="H539" i="4"/>
  <c r="N539" i="4" l="1"/>
  <c r="Q539" i="4" s="1"/>
  <c r="T539" i="4" s="1"/>
  <c r="W539" i="4" s="1"/>
  <c r="K540" i="2" s="1"/>
  <c r="L540" i="2" s="1"/>
  <c r="P539" i="4" l="1"/>
  <c r="S539" i="4" s="1"/>
  <c r="V539" i="4" s="1"/>
  <c r="I540" i="2" s="1"/>
  <c r="J540" i="2" s="1"/>
  <c r="N540" i="2" s="1"/>
  <c r="O540" i="2" l="1"/>
  <c r="P540" i="2" s="1"/>
  <c r="G540" i="2" s="1"/>
  <c r="F540" i="2" s="1"/>
  <c r="D540" i="2" s="1"/>
  <c r="D540" i="3" s="1"/>
  <c r="E540" i="2" l="1"/>
  <c r="E540" i="3" s="1"/>
  <c r="H540" i="3" s="1"/>
  <c r="I540" i="3" s="1"/>
  <c r="K540" i="3" s="1"/>
  <c r="W540" i="1"/>
  <c r="G540" i="3" l="1"/>
  <c r="L540" i="3" s="1"/>
  <c r="M540" i="3"/>
  <c r="Q540" i="3" s="1"/>
  <c r="R540" i="3" l="1"/>
  <c r="E540" i="5"/>
  <c r="P540" i="3"/>
  <c r="D540" i="5" s="1"/>
  <c r="O540" i="3"/>
  <c r="C540" i="5" l="1"/>
  <c r="G540" i="5"/>
  <c r="F540" i="5"/>
  <c r="H540" i="5"/>
  <c r="N540" i="5" l="1"/>
  <c r="S540" i="5" s="1"/>
  <c r="K540" i="5"/>
  <c r="M540" i="5"/>
  <c r="P540" i="5" s="1"/>
  <c r="J540" i="5"/>
  <c r="Q540" i="5" l="1"/>
  <c r="R540" i="5" s="1"/>
  <c r="T540" i="5"/>
  <c r="U540" i="5" s="1"/>
  <c r="W540" i="5" l="1"/>
  <c r="D540" i="4" s="1"/>
  <c r="X540" i="5"/>
  <c r="Y540" i="5" s="1"/>
  <c r="J540" i="4" s="1"/>
  <c r="F540" i="4" l="1"/>
  <c r="E540" i="4"/>
  <c r="G540" i="4"/>
  <c r="L540" i="4" l="1"/>
  <c r="K540" i="4"/>
  <c r="M540" i="4"/>
  <c r="H540" i="4"/>
  <c r="N540" i="4" l="1"/>
  <c r="P540" i="4" s="1"/>
  <c r="S540" i="4" s="1"/>
  <c r="V540" i="4" s="1"/>
  <c r="I541" i="2" s="1"/>
  <c r="J541" i="2" s="1"/>
  <c r="Q540" i="4" l="1"/>
  <c r="T540" i="4" s="1"/>
  <c r="W540" i="4" s="1"/>
  <c r="K541" i="2" s="1"/>
  <c r="L541" i="2" s="1"/>
  <c r="O541" i="2" s="1"/>
  <c r="P541" i="2" s="1"/>
  <c r="G541" i="2" s="1"/>
  <c r="F541" i="2" s="1"/>
  <c r="N541" i="2" l="1"/>
  <c r="D541" i="2" l="1"/>
  <c r="E541" i="2"/>
  <c r="E541" i="3" s="1"/>
  <c r="D541" i="3" l="1"/>
  <c r="W541" i="1"/>
  <c r="G541" i="3" l="1"/>
  <c r="H541" i="3"/>
  <c r="I541" i="3" s="1"/>
  <c r="K541" i="3" s="1"/>
  <c r="L541" i="3" l="1"/>
  <c r="M541" i="3"/>
  <c r="Q541" i="3" s="1"/>
  <c r="R541" i="3" l="1"/>
  <c r="E541" i="5"/>
  <c r="P541" i="3"/>
  <c r="D541" i="5" s="1"/>
  <c r="O541" i="3"/>
  <c r="F541" i="5" l="1"/>
  <c r="H541" i="5"/>
  <c r="G541" i="5"/>
  <c r="C541" i="5"/>
  <c r="N541" i="5" l="1"/>
  <c r="S541" i="5" s="1"/>
  <c r="T541" i="5" s="1"/>
  <c r="U541" i="5" s="1"/>
  <c r="X541" i="5" s="1"/>
  <c r="Y541" i="5" s="1"/>
  <c r="J541" i="4" s="1"/>
  <c r="K541" i="5"/>
  <c r="J541" i="5"/>
  <c r="M541" i="5"/>
  <c r="P541" i="5" s="1"/>
  <c r="Q541" i="5" l="1"/>
  <c r="R541" i="5" s="1"/>
  <c r="M541" i="4"/>
  <c r="K541" i="4"/>
  <c r="L541" i="4"/>
  <c r="W541" i="5" l="1"/>
  <c r="D541" i="4" s="1"/>
  <c r="N541" i="4"/>
  <c r="E541" i="4" l="1"/>
  <c r="F541" i="4"/>
  <c r="G541" i="4"/>
  <c r="H541" i="4" l="1"/>
  <c r="Q541" i="4" s="1"/>
  <c r="T541" i="4" s="1"/>
  <c r="W541" i="4" s="1"/>
  <c r="K542" i="2" s="1"/>
  <c r="L542" i="2" s="1"/>
  <c r="P541" i="4" l="1"/>
  <c r="S541" i="4" s="1"/>
  <c r="V541" i="4" s="1"/>
  <c r="I542" i="2" s="1"/>
  <c r="J542" i="2" s="1"/>
  <c r="N542" i="2" s="1"/>
  <c r="O542" i="2" l="1"/>
  <c r="P542" i="2" s="1"/>
  <c r="G542" i="2" s="1"/>
  <c r="F542" i="2" s="1"/>
  <c r="D542" i="2" s="1"/>
  <c r="D542" i="3" s="1"/>
  <c r="E542" i="2" l="1"/>
  <c r="E542" i="3" s="1"/>
  <c r="G542" i="3" s="1"/>
  <c r="W542" i="1"/>
  <c r="H542" i="3" l="1"/>
  <c r="I542" i="3" s="1"/>
  <c r="K542" i="3" s="1"/>
  <c r="L542" i="3" s="1"/>
  <c r="M542" i="3" l="1"/>
  <c r="Q542" i="3" s="1"/>
  <c r="R542" i="3" s="1"/>
  <c r="O542" i="3"/>
  <c r="P542" i="3"/>
  <c r="D542" i="5" s="1"/>
  <c r="E542" i="5" l="1"/>
  <c r="F542" i="5" s="1"/>
  <c r="C542" i="5"/>
  <c r="G542" i="5"/>
  <c r="H542" i="5" l="1"/>
  <c r="N542" i="5" s="1"/>
  <c r="S542" i="5" s="1"/>
  <c r="T542" i="5" s="1"/>
  <c r="U542" i="5" s="1"/>
  <c r="X542" i="5" s="1"/>
  <c r="Y542" i="5" s="1"/>
  <c r="J542" i="4" s="1"/>
  <c r="J542" i="5"/>
  <c r="M542" i="5"/>
  <c r="P542" i="5" s="1"/>
  <c r="Q542" i="5" s="1"/>
  <c r="R542" i="5" s="1"/>
  <c r="K542" i="5" l="1"/>
  <c r="W542" i="5"/>
  <c r="D542" i="4" s="1"/>
  <c r="G542" i="4" s="1"/>
  <c r="F542" i="4" l="1"/>
  <c r="E542" i="4"/>
  <c r="K542" i="4"/>
  <c r="L542" i="4"/>
  <c r="M542" i="4"/>
  <c r="H542" i="4" l="1"/>
  <c r="N542" i="4"/>
  <c r="Q542" i="4" l="1"/>
  <c r="T542" i="4" s="1"/>
  <c r="W542" i="4" s="1"/>
  <c r="K543" i="2" s="1"/>
  <c r="L543" i="2" s="1"/>
  <c r="P542" i="4"/>
  <c r="S542" i="4" s="1"/>
  <c r="V542" i="4" s="1"/>
  <c r="I543" i="2" s="1"/>
  <c r="J543" i="2" s="1"/>
  <c r="O543" i="2" l="1"/>
  <c r="P543" i="2" s="1"/>
  <c r="G543" i="2" s="1"/>
  <c r="F543" i="2" s="1"/>
  <c r="N543" i="2"/>
  <c r="D543" i="2" l="1"/>
  <c r="W543" i="1" s="1"/>
  <c r="E543" i="2"/>
  <c r="E543" i="3" s="1"/>
  <c r="D543" i="3" l="1"/>
  <c r="G543" i="3" s="1"/>
  <c r="H543" i="3" l="1"/>
  <c r="I543" i="3" s="1"/>
  <c r="K543" i="3" s="1"/>
  <c r="M543" i="3" s="1"/>
  <c r="Q543" i="3" s="1"/>
  <c r="E543" i="5" s="1"/>
  <c r="R543" i="3" l="1"/>
  <c r="L543" i="3"/>
  <c r="O543" i="3" s="1"/>
  <c r="F543" i="5"/>
  <c r="H543" i="5"/>
  <c r="P543" i="3" l="1"/>
  <c r="D543" i="5" s="1"/>
  <c r="C543" i="5" s="1"/>
  <c r="N543" i="5"/>
  <c r="S543" i="5" s="1"/>
  <c r="K543" i="5"/>
  <c r="G543" i="5" l="1"/>
  <c r="M543" i="5" s="1"/>
  <c r="P543" i="5" s="1"/>
  <c r="Q543" i="5" s="1"/>
  <c r="T543" i="5"/>
  <c r="U543" i="5" s="1"/>
  <c r="J543" i="5" l="1"/>
  <c r="X543" i="5"/>
  <c r="Y543" i="5" s="1"/>
  <c r="J543" i="4" s="1"/>
  <c r="R543" i="5"/>
  <c r="W543" i="5" s="1"/>
  <c r="D543" i="4" s="1"/>
  <c r="K543" i="4" l="1"/>
  <c r="M543" i="4"/>
  <c r="L543" i="4"/>
  <c r="E543" i="4" l="1"/>
  <c r="G543" i="4"/>
  <c r="F543" i="4"/>
  <c r="N543" i="4"/>
  <c r="H543" i="4" l="1"/>
  <c r="P543" i="4" s="1"/>
  <c r="S543" i="4" s="1"/>
  <c r="V543" i="4" s="1"/>
  <c r="I544" i="2" s="1"/>
  <c r="J544" i="2" s="1"/>
  <c r="Q543" i="4" l="1"/>
  <c r="T543" i="4" s="1"/>
  <c r="W543" i="4" s="1"/>
  <c r="K544" i="2" s="1"/>
  <c r="L544" i="2" s="1"/>
  <c r="O544" i="2" s="1"/>
  <c r="P544" i="2" s="1"/>
  <c r="G544" i="2" s="1"/>
  <c r="F544" i="2" s="1"/>
  <c r="N544" i="2" l="1"/>
  <c r="E544" i="2" s="1"/>
  <c r="D544" i="2" l="1"/>
  <c r="W544" i="1" s="1"/>
  <c r="E544" i="3"/>
  <c r="D544" i="3" l="1"/>
  <c r="G544" i="3" s="1"/>
  <c r="H544" i="3" l="1"/>
  <c r="I544" i="3" s="1"/>
  <c r="K544" i="3" s="1"/>
  <c r="M544" i="3" s="1"/>
  <c r="Q544" i="3" s="1"/>
  <c r="L544" i="3" l="1"/>
  <c r="P544" i="3" s="1"/>
  <c r="D544" i="5" s="1"/>
  <c r="R544" i="3"/>
  <c r="E544" i="5"/>
  <c r="O544" i="3" l="1"/>
  <c r="F544" i="5"/>
  <c r="H544" i="5"/>
  <c r="C544" i="5"/>
  <c r="G544" i="5"/>
  <c r="N544" i="5" l="1"/>
  <c r="S544" i="5" s="1"/>
  <c r="K544" i="5"/>
  <c r="M544" i="5"/>
  <c r="P544" i="5" s="1"/>
  <c r="J544" i="5"/>
  <c r="Q544" i="5" l="1"/>
  <c r="R544" i="5" s="1"/>
  <c r="T544" i="5"/>
  <c r="W544" i="5" l="1"/>
  <c r="D544" i="4" s="1"/>
  <c r="F544" i="4" s="1"/>
  <c r="U544" i="5"/>
  <c r="X544" i="5" l="1"/>
  <c r="Y544" i="5" s="1"/>
  <c r="J544" i="4" s="1"/>
  <c r="G544" i="4"/>
  <c r="E544" i="4"/>
  <c r="H544" i="4" l="1"/>
  <c r="K544" i="4" l="1"/>
  <c r="L544" i="4"/>
  <c r="M544" i="4"/>
  <c r="N544" i="4" l="1"/>
  <c r="Q544" i="4" l="1"/>
  <c r="T544" i="4" s="1"/>
  <c r="W544" i="4" s="1"/>
  <c r="K545" i="2" s="1"/>
  <c r="L545" i="2" s="1"/>
  <c r="P544" i="4"/>
  <c r="S544" i="4" s="1"/>
  <c r="V544" i="4" s="1"/>
  <c r="I545" i="2" s="1"/>
  <c r="J545" i="2" s="1"/>
  <c r="N545" i="2" l="1"/>
  <c r="O545" i="2"/>
  <c r="P545" i="2" s="1"/>
  <c r="G545" i="2" s="1"/>
  <c r="F545" i="2" s="1"/>
  <c r="D545" i="2" l="1"/>
  <c r="D545" i="3" s="1"/>
  <c r="E545" i="2"/>
  <c r="E545" i="3" s="1"/>
  <c r="W545" i="1" l="1"/>
  <c r="G545" i="3"/>
  <c r="H545" i="3"/>
  <c r="I545" i="3" s="1"/>
  <c r="K545" i="3" s="1"/>
  <c r="M545" i="3" l="1"/>
  <c r="Q545" i="3" s="1"/>
  <c r="L545" i="3"/>
  <c r="O545" i="3" l="1"/>
  <c r="P545" i="3"/>
  <c r="D545" i="5" s="1"/>
  <c r="E545" i="5"/>
  <c r="R545" i="3"/>
  <c r="F545" i="5" l="1"/>
  <c r="H545" i="5"/>
  <c r="G545" i="5"/>
  <c r="C545" i="5"/>
  <c r="J545" i="5" l="1"/>
  <c r="M545" i="5"/>
  <c r="P545" i="5" s="1"/>
  <c r="Q545" i="5" s="1"/>
  <c r="R545" i="5" s="1"/>
  <c r="N545" i="5"/>
  <c r="S545" i="5" s="1"/>
  <c r="T545" i="5" s="1"/>
  <c r="U545" i="5" s="1"/>
  <c r="K545" i="5"/>
  <c r="W545" i="5" l="1"/>
  <c r="D545" i="4" s="1"/>
  <c r="F545" i="4" s="1"/>
  <c r="X545" i="5"/>
  <c r="Y545" i="5" s="1"/>
  <c r="J545" i="4" s="1"/>
  <c r="E545" i="4" l="1"/>
  <c r="G545" i="4"/>
  <c r="H545" i="4" l="1"/>
  <c r="K545" i="4"/>
  <c r="M545" i="4"/>
  <c r="L545" i="4"/>
  <c r="N545" i="4" l="1"/>
  <c r="P545" i="4" l="1"/>
  <c r="S545" i="4" s="1"/>
  <c r="V545" i="4" s="1"/>
  <c r="I546" i="2" s="1"/>
  <c r="J546" i="2" s="1"/>
  <c r="Q545" i="4"/>
  <c r="T545" i="4" s="1"/>
  <c r="W545" i="4" s="1"/>
  <c r="K546" i="2" s="1"/>
  <c r="L546" i="2" s="1"/>
  <c r="O546" i="2" l="1"/>
  <c r="P546" i="2" s="1"/>
  <c r="G546" i="2" s="1"/>
  <c r="F546" i="2" s="1"/>
  <c r="N546" i="2"/>
  <c r="D546" i="2" l="1"/>
  <c r="E546" i="2"/>
  <c r="E546" i="3" s="1"/>
  <c r="D546" i="3" l="1"/>
  <c r="W546" i="1"/>
  <c r="H546" i="3" l="1"/>
  <c r="I546" i="3" s="1"/>
  <c r="K546" i="3" s="1"/>
  <c r="G546" i="3"/>
  <c r="L546" i="3" l="1"/>
  <c r="M546" i="3"/>
  <c r="Q546" i="3" s="1"/>
  <c r="E546" i="5" l="1"/>
  <c r="R546" i="3"/>
  <c r="P546" i="3"/>
  <c r="D546" i="5" s="1"/>
  <c r="O546" i="3"/>
  <c r="C546" i="5" l="1"/>
  <c r="G546" i="5"/>
  <c r="H546" i="5"/>
  <c r="F546" i="5"/>
  <c r="N546" i="5" l="1"/>
  <c r="S546" i="5" s="1"/>
  <c r="T546" i="5" s="1"/>
  <c r="U546" i="5" s="1"/>
  <c r="K546" i="5"/>
  <c r="J546" i="5"/>
  <c r="M546" i="5"/>
  <c r="P546" i="5" s="1"/>
  <c r="Q546" i="5" s="1"/>
  <c r="R546" i="5" s="1"/>
  <c r="W546" i="5" l="1"/>
  <c r="D546" i="4" s="1"/>
  <c r="G546" i="4" s="1"/>
  <c r="X546" i="5"/>
  <c r="Y546" i="5" s="1"/>
  <c r="J546" i="4" s="1"/>
  <c r="F546" i="4" l="1"/>
  <c r="K546" i="4"/>
  <c r="L546" i="4"/>
  <c r="M546" i="4"/>
  <c r="E546" i="4"/>
  <c r="H546" i="4" s="1"/>
  <c r="N546" i="4" l="1"/>
  <c r="P546" i="4" s="1"/>
  <c r="S546" i="4" s="1"/>
  <c r="V546" i="4" s="1"/>
  <c r="I547" i="2" s="1"/>
  <c r="J547" i="2" s="1"/>
  <c r="Q546" i="4" l="1"/>
  <c r="T546" i="4" s="1"/>
  <c r="W546" i="4" s="1"/>
  <c r="K547" i="2" s="1"/>
  <c r="L547" i="2" s="1"/>
  <c r="N547" i="2" s="1"/>
  <c r="O547" i="2" l="1"/>
  <c r="P547" i="2" s="1"/>
  <c r="G547" i="2" s="1"/>
  <c r="F547" i="2" s="1"/>
  <c r="E547" i="2" s="1"/>
  <c r="E547" i="3" s="1"/>
  <c r="D547" i="2" l="1"/>
  <c r="D547" i="3" s="1"/>
  <c r="W547" i="1" l="1"/>
  <c r="G547" i="3"/>
  <c r="H547" i="3"/>
  <c r="I547" i="3" s="1"/>
  <c r="K547" i="3" s="1"/>
  <c r="L547" i="3" l="1"/>
  <c r="M547" i="3"/>
  <c r="Q547" i="3" s="1"/>
  <c r="E547" i="5" l="1"/>
  <c r="R547" i="3"/>
  <c r="P547" i="3"/>
  <c r="D547" i="5" s="1"/>
  <c r="O547" i="3"/>
  <c r="C547" i="5" l="1"/>
  <c r="G547" i="5"/>
  <c r="F547" i="5"/>
  <c r="H547" i="5"/>
  <c r="M547" i="5" l="1"/>
  <c r="P547" i="5" s="1"/>
  <c r="J547" i="5"/>
  <c r="N547" i="5"/>
  <c r="S547" i="5" s="1"/>
  <c r="K547" i="5"/>
  <c r="T547" i="5" l="1"/>
  <c r="U547" i="5" s="1"/>
  <c r="Q547" i="5"/>
  <c r="R547" i="5" s="1"/>
  <c r="W547" i="5" l="1"/>
  <c r="D547" i="4" s="1"/>
  <c r="X547" i="5"/>
  <c r="Y547" i="5" l="1"/>
  <c r="J547" i="4" s="1"/>
  <c r="F547" i="4"/>
  <c r="G547" i="4"/>
  <c r="E547" i="4"/>
  <c r="M547" i="4" l="1"/>
  <c r="L547" i="4"/>
  <c r="K547" i="4"/>
  <c r="H547" i="4"/>
  <c r="N547" i="4" l="1"/>
  <c r="Q547" i="4" s="1"/>
  <c r="T547" i="4" s="1"/>
  <c r="W547" i="4" s="1"/>
  <c r="K548" i="2" s="1"/>
  <c r="L548" i="2" s="1"/>
  <c r="P547" i="4" l="1"/>
  <c r="S547" i="4" s="1"/>
  <c r="V547" i="4" s="1"/>
  <c r="I548" i="2" s="1"/>
  <c r="J548" i="2" s="1"/>
  <c r="O548" i="2" s="1"/>
  <c r="P548" i="2" s="1"/>
  <c r="G548" i="2" s="1"/>
  <c r="F548" i="2" s="1"/>
  <c r="N548" i="2" l="1"/>
  <c r="E548" i="2" s="1"/>
  <c r="E548" i="3" s="1"/>
  <c r="D548" i="2" l="1"/>
  <c r="D548" i="3" s="1"/>
  <c r="W548" i="1" l="1"/>
  <c r="G548" i="3"/>
  <c r="H548" i="3"/>
  <c r="I548" i="3" s="1"/>
  <c r="K548" i="3" s="1"/>
  <c r="M548" i="3" l="1"/>
  <c r="Q548" i="3" s="1"/>
  <c r="L548" i="3"/>
  <c r="P548" i="3" l="1"/>
  <c r="D548" i="5" s="1"/>
  <c r="O548" i="3"/>
  <c r="E548" i="5"/>
  <c r="R548" i="3"/>
  <c r="F548" i="5" l="1"/>
  <c r="H548" i="5"/>
  <c r="C548" i="5"/>
  <c r="G548" i="5"/>
  <c r="N548" i="5" l="1"/>
  <c r="S548" i="5" s="1"/>
  <c r="K548" i="5"/>
  <c r="M548" i="5"/>
  <c r="P548" i="5" s="1"/>
  <c r="J548" i="5"/>
  <c r="Q548" i="5" l="1"/>
  <c r="R548" i="5" s="1"/>
  <c r="T548" i="5"/>
  <c r="U548" i="5" s="1"/>
  <c r="W548" i="5" l="1"/>
  <c r="D548" i="4" s="1"/>
  <c r="X548" i="5"/>
  <c r="Y548" i="5" l="1"/>
  <c r="J548" i="4" s="1"/>
  <c r="E548" i="4"/>
  <c r="F548" i="4"/>
  <c r="G548" i="4"/>
  <c r="L548" i="4" l="1"/>
  <c r="M548" i="4"/>
  <c r="K548" i="4"/>
  <c r="H548" i="4"/>
  <c r="N548" i="4" l="1"/>
  <c r="Q548" i="4" s="1"/>
  <c r="T548" i="4" s="1"/>
  <c r="W548" i="4" s="1"/>
  <c r="K549" i="2" s="1"/>
  <c r="L549" i="2" s="1"/>
  <c r="P548" i="4" l="1"/>
  <c r="S548" i="4" s="1"/>
  <c r="V548" i="4" s="1"/>
  <c r="I549" i="2" s="1"/>
  <c r="J549" i="2" s="1"/>
  <c r="O549" i="2" s="1"/>
  <c r="P549" i="2" s="1"/>
  <c r="G549" i="2" s="1"/>
  <c r="F549" i="2" s="1"/>
  <c r="N549" i="2" l="1"/>
  <c r="E549" i="2" s="1"/>
  <c r="E549" i="3" s="1"/>
  <c r="D549" i="2" l="1"/>
  <c r="D549" i="3" s="1"/>
  <c r="H549" i="3" s="1"/>
  <c r="I549" i="3" s="1"/>
  <c r="K549" i="3" s="1"/>
  <c r="M549" i="3" s="1"/>
  <c r="Q549" i="3" s="1"/>
  <c r="G549" i="3" l="1"/>
  <c r="L549" i="3" s="1"/>
  <c r="O549" i="3" s="1"/>
  <c r="W549" i="1"/>
  <c r="E549" i="5"/>
  <c r="R549" i="3"/>
  <c r="P549" i="3" l="1"/>
  <c r="D549" i="5" s="1"/>
  <c r="G549" i="5" s="1"/>
  <c r="F549" i="5"/>
  <c r="H549" i="5"/>
  <c r="C549" i="5" l="1"/>
  <c r="N549" i="5"/>
  <c r="S549" i="5" s="1"/>
  <c r="K549" i="5"/>
  <c r="M549" i="5"/>
  <c r="J549" i="5"/>
  <c r="P549" i="5" l="1"/>
  <c r="Q549" i="5" s="1"/>
  <c r="R549" i="5" s="1"/>
  <c r="T549" i="5"/>
  <c r="U549" i="5" s="1"/>
  <c r="W549" i="5" l="1"/>
  <c r="D549" i="4" s="1"/>
  <c r="X549" i="5"/>
  <c r="Y549" i="5" l="1"/>
  <c r="J549" i="4" s="1"/>
  <c r="E549" i="4"/>
  <c r="G549" i="4"/>
  <c r="F549" i="4"/>
  <c r="M549" i="4" l="1"/>
  <c r="L549" i="4"/>
  <c r="K549" i="4"/>
  <c r="H549" i="4"/>
  <c r="N549" i="4" l="1"/>
  <c r="P549" i="4" s="1"/>
  <c r="S549" i="4" s="1"/>
  <c r="V549" i="4" s="1"/>
  <c r="I550" i="2" s="1"/>
  <c r="J550" i="2" s="1"/>
  <c r="Q549" i="4" l="1"/>
  <c r="T549" i="4" s="1"/>
  <c r="W549" i="4" s="1"/>
  <c r="K550" i="2" s="1"/>
  <c r="L550" i="2" s="1"/>
  <c r="O550" i="2" s="1"/>
  <c r="P550" i="2" s="1"/>
  <c r="G550" i="2" s="1"/>
  <c r="F550" i="2" s="1"/>
  <c r="N550" i="2" l="1"/>
  <c r="E550" i="2" s="1"/>
  <c r="E550" i="3" s="1"/>
  <c r="D550" i="2" l="1"/>
  <c r="D550" i="3" s="1"/>
  <c r="W550" i="1" l="1"/>
  <c r="G550" i="3"/>
  <c r="H550" i="3"/>
  <c r="I550" i="3" s="1"/>
  <c r="K550" i="3" s="1"/>
  <c r="M550" i="3" l="1"/>
  <c r="Q550" i="3" s="1"/>
  <c r="L550" i="3"/>
  <c r="O550" i="3" l="1"/>
  <c r="P550" i="3"/>
  <c r="D550" i="5" s="1"/>
  <c r="R550" i="3"/>
  <c r="E550" i="5"/>
  <c r="F550" i="5" l="1"/>
  <c r="H550" i="5"/>
  <c r="C550" i="5"/>
  <c r="G550" i="5"/>
  <c r="N550" i="5" l="1"/>
  <c r="S550" i="5" s="1"/>
  <c r="K550" i="5"/>
  <c r="J550" i="5"/>
  <c r="M550" i="5"/>
  <c r="P550" i="5" s="1"/>
  <c r="Q550" i="5" s="1"/>
  <c r="R550" i="5" s="1"/>
  <c r="W550" i="5" l="1"/>
  <c r="D550" i="4" s="1"/>
  <c r="T550" i="5"/>
  <c r="G550" i="4" l="1"/>
  <c r="E550" i="4"/>
  <c r="F550" i="4"/>
  <c r="U550" i="5"/>
  <c r="X550" i="5" l="1"/>
  <c r="Y550" i="5" s="1"/>
  <c r="J550" i="4" s="1"/>
  <c r="H550" i="4"/>
  <c r="K550" i="4" l="1"/>
  <c r="L550" i="4"/>
  <c r="M550" i="4"/>
  <c r="N550" i="4" l="1"/>
  <c r="Q550" i="4" l="1"/>
  <c r="T550" i="4" s="1"/>
  <c r="W550" i="4" s="1"/>
  <c r="K551" i="2" s="1"/>
  <c r="L551" i="2" s="1"/>
  <c r="P550" i="4"/>
  <c r="S550" i="4" s="1"/>
  <c r="V550" i="4" s="1"/>
  <c r="I551" i="2" s="1"/>
  <c r="J551" i="2" s="1"/>
  <c r="N551" i="2" l="1"/>
  <c r="O551" i="2"/>
  <c r="P551" i="2" s="1"/>
  <c r="G551" i="2" s="1"/>
  <c r="F551" i="2" s="1"/>
  <c r="E551" i="2" s="1"/>
  <c r="E551" i="3" s="1"/>
  <c r="D551" i="2" l="1"/>
  <c r="D551" i="3" l="1"/>
  <c r="W551" i="1"/>
  <c r="G551" i="3" l="1"/>
  <c r="H551" i="3"/>
  <c r="I551" i="3" s="1"/>
  <c r="K551" i="3" s="1"/>
  <c r="L551" i="3" l="1"/>
  <c r="M551" i="3"/>
  <c r="Q551" i="3" s="1"/>
  <c r="E551" i="5" l="1"/>
  <c r="R551" i="3"/>
  <c r="P551" i="3"/>
  <c r="D551" i="5" s="1"/>
  <c r="O551" i="3"/>
  <c r="C551" i="5" l="1"/>
  <c r="G551" i="5"/>
  <c r="F551" i="5"/>
  <c r="H551" i="5"/>
  <c r="M551" i="5" l="1"/>
  <c r="P551" i="5" s="1"/>
  <c r="J551" i="5"/>
  <c r="N551" i="5"/>
  <c r="S551" i="5" s="1"/>
  <c r="K551" i="5"/>
  <c r="T551" i="5" l="1"/>
  <c r="U551" i="5" s="1"/>
  <c r="Q551" i="5"/>
  <c r="R551" i="5" s="1"/>
  <c r="W551" i="5" l="1"/>
  <c r="D551" i="4" s="1"/>
  <c r="E551" i="4" s="1"/>
  <c r="X551" i="5"/>
  <c r="Y551" i="5" l="1"/>
  <c r="J551" i="4" s="1"/>
  <c r="G551" i="4"/>
  <c r="F551" i="4"/>
  <c r="H551" i="4" l="1"/>
  <c r="L551" i="4"/>
  <c r="M551" i="4"/>
  <c r="K551" i="4"/>
  <c r="N551" i="4" l="1"/>
  <c r="P551" i="4" l="1"/>
  <c r="S551" i="4" s="1"/>
  <c r="V551" i="4" s="1"/>
  <c r="I552" i="2" s="1"/>
  <c r="J552" i="2" s="1"/>
  <c r="Q551" i="4"/>
  <c r="T551" i="4" s="1"/>
  <c r="W551" i="4" s="1"/>
  <c r="K552" i="2" s="1"/>
  <c r="L552" i="2" s="1"/>
  <c r="O552" i="2" l="1"/>
  <c r="P552" i="2" s="1"/>
  <c r="G552" i="2" s="1"/>
  <c r="F552" i="2" s="1"/>
  <c r="N552" i="2"/>
  <c r="E552" i="2" l="1"/>
  <c r="E552" i="3" s="1"/>
  <c r="D552" i="2"/>
  <c r="W552" i="1" l="1"/>
  <c r="D552" i="3"/>
  <c r="H552" i="3" l="1"/>
  <c r="I552" i="3" s="1"/>
  <c r="K552" i="3" s="1"/>
  <c r="G552" i="3"/>
  <c r="M552" i="3" l="1"/>
  <c r="Q552" i="3" s="1"/>
  <c r="L552" i="3"/>
  <c r="P552" i="3" l="1"/>
  <c r="D552" i="5" s="1"/>
  <c r="O552" i="3"/>
  <c r="E552" i="5"/>
  <c r="R552" i="3"/>
  <c r="H552" i="5" l="1"/>
  <c r="F552" i="5"/>
  <c r="C552" i="5"/>
  <c r="G552" i="5"/>
  <c r="M552" i="5" l="1"/>
  <c r="P552" i="5" s="1"/>
  <c r="Q552" i="5" s="1"/>
  <c r="R552" i="5" s="1"/>
  <c r="J552" i="5"/>
  <c r="K552" i="5"/>
  <c r="N552" i="5"/>
  <c r="S552" i="5" s="1"/>
  <c r="W552" i="5" l="1"/>
  <c r="D552" i="4" s="1"/>
  <c r="T552" i="5"/>
  <c r="U552" i="5" s="1"/>
  <c r="X552" i="5" s="1"/>
  <c r="Y552" i="5" s="1"/>
  <c r="J552" i="4" s="1"/>
  <c r="G552" i="4" l="1"/>
  <c r="E552" i="4"/>
  <c r="F552" i="4"/>
  <c r="L552" i="4"/>
  <c r="M552" i="4"/>
  <c r="K552" i="4"/>
  <c r="H552" i="4" l="1"/>
  <c r="N552" i="4"/>
  <c r="P552" i="4" l="1"/>
  <c r="S552" i="4" s="1"/>
  <c r="V552" i="4" s="1"/>
  <c r="I553" i="2" s="1"/>
  <c r="J553" i="2" s="1"/>
  <c r="Q552" i="4"/>
  <c r="T552" i="4" s="1"/>
  <c r="W552" i="4" s="1"/>
  <c r="K553" i="2" s="1"/>
  <c r="L553" i="2" s="1"/>
  <c r="O553" i="2" l="1"/>
  <c r="P553" i="2" s="1"/>
  <c r="G553" i="2" s="1"/>
  <c r="F553" i="2" s="1"/>
  <c r="N553" i="2"/>
  <c r="D553" i="2" l="1"/>
  <c r="E553" i="2"/>
  <c r="E553" i="3" s="1"/>
  <c r="W553" i="1" l="1"/>
  <c r="D553" i="3"/>
  <c r="H553" i="3" s="1"/>
  <c r="I553" i="3" s="1"/>
  <c r="K553" i="3" s="1"/>
  <c r="G553" i="3" l="1"/>
  <c r="L553" i="3" s="1"/>
  <c r="M553" i="3"/>
  <c r="Q553" i="3" s="1"/>
  <c r="E553" i="5" s="1"/>
  <c r="P553" i="3" l="1"/>
  <c r="D553" i="5" s="1"/>
  <c r="C553" i="5" s="1"/>
  <c r="O553" i="3"/>
  <c r="R553" i="3"/>
  <c r="F553" i="5"/>
  <c r="H553" i="5"/>
  <c r="G553" i="5" l="1"/>
  <c r="M553" i="5" s="1"/>
  <c r="P553" i="5" s="1"/>
  <c r="Q553" i="5" s="1"/>
  <c r="R553" i="5" s="1"/>
  <c r="N553" i="5"/>
  <c r="S553" i="5" s="1"/>
  <c r="T553" i="5" s="1"/>
  <c r="K553" i="5"/>
  <c r="J553" i="5" l="1"/>
  <c r="W553" i="5"/>
  <c r="D553" i="4" s="1"/>
  <c r="E553" i="4" s="1"/>
  <c r="U553" i="5"/>
  <c r="X553" i="5" s="1"/>
  <c r="Y553" i="5" s="1"/>
  <c r="J553" i="4" s="1"/>
  <c r="F553" i="4" l="1"/>
  <c r="G553" i="4"/>
  <c r="H553" i="4" l="1"/>
  <c r="M553" i="4"/>
  <c r="L553" i="4"/>
  <c r="K553" i="4"/>
  <c r="N553" i="4" l="1"/>
  <c r="Q553" i="4" l="1"/>
  <c r="T553" i="4" s="1"/>
  <c r="W553" i="4" s="1"/>
  <c r="K554" i="2" s="1"/>
  <c r="L554" i="2" s="1"/>
  <c r="P553" i="4"/>
  <c r="S553" i="4" s="1"/>
  <c r="V553" i="4" s="1"/>
  <c r="I554" i="2" s="1"/>
  <c r="J554" i="2" s="1"/>
  <c r="N554" i="2" l="1"/>
  <c r="O554" i="2"/>
  <c r="P554" i="2" s="1"/>
  <c r="G554" i="2" s="1"/>
  <c r="F554" i="2" s="1"/>
  <c r="D554" i="2" s="1"/>
  <c r="W554" i="1" l="1"/>
  <c r="D554" i="3"/>
  <c r="E554" i="2"/>
  <c r="E554" i="3" s="1"/>
  <c r="H554" i="3" s="1"/>
  <c r="I554" i="3" s="1"/>
  <c r="K554" i="3" s="1"/>
  <c r="G554" i="3" l="1"/>
  <c r="L554" i="3" s="1"/>
  <c r="M554" i="3"/>
  <c r="Q554" i="3" s="1"/>
  <c r="E554" i="5" s="1"/>
  <c r="O554" i="3" l="1"/>
  <c r="P554" i="3"/>
  <c r="D554" i="5" s="1"/>
  <c r="G554" i="5" s="1"/>
  <c r="R554" i="3"/>
  <c r="F554" i="5"/>
  <c r="H554" i="5"/>
  <c r="C554" i="5" l="1"/>
  <c r="M554" i="5"/>
  <c r="J554" i="5"/>
  <c r="N554" i="5"/>
  <c r="S554" i="5" s="1"/>
  <c r="K554" i="5"/>
  <c r="P554" i="5" l="1"/>
  <c r="Q554" i="5" s="1"/>
  <c r="R554" i="5" s="1"/>
  <c r="T554" i="5"/>
  <c r="U554" i="5" s="1"/>
  <c r="W554" i="5" l="1"/>
  <c r="D554" i="4" s="1"/>
  <c r="X554" i="5"/>
  <c r="Y554" i="5" l="1"/>
  <c r="J554" i="4" s="1"/>
  <c r="F554" i="4"/>
  <c r="K554" i="4" l="1"/>
  <c r="L554" i="4"/>
  <c r="M554" i="4"/>
  <c r="G554" i="4"/>
  <c r="E554" i="4"/>
  <c r="N554" i="4" l="1"/>
  <c r="H554" i="4"/>
  <c r="Q554" i="4" l="1"/>
  <c r="T554" i="4" s="1"/>
  <c r="W554" i="4" s="1"/>
  <c r="K555" i="2" s="1"/>
  <c r="L555" i="2" s="1"/>
  <c r="P554" i="4"/>
  <c r="S554" i="4" s="1"/>
  <c r="V554" i="4" s="1"/>
  <c r="I555" i="2" s="1"/>
  <c r="J555" i="2" s="1"/>
  <c r="N555" i="2" l="1"/>
  <c r="O555" i="2"/>
  <c r="P555" i="2" s="1"/>
  <c r="G555" i="2" s="1"/>
  <c r="F555" i="2" s="1"/>
  <c r="D555" i="2" s="1"/>
  <c r="W555" i="1" s="1"/>
  <c r="D555" i="3" l="1"/>
  <c r="E555" i="2"/>
  <c r="E555" i="3" s="1"/>
  <c r="G555" i="3" l="1"/>
  <c r="H555" i="3"/>
  <c r="I555" i="3" s="1"/>
  <c r="K555" i="3" s="1"/>
  <c r="L555" i="3" s="1"/>
  <c r="P555" i="3" s="1"/>
  <c r="D555" i="5" s="1"/>
  <c r="O555" i="3" l="1"/>
  <c r="M555" i="3"/>
  <c r="Q555" i="3" s="1"/>
  <c r="R555" i="3" s="1"/>
  <c r="C555" i="5"/>
  <c r="G555" i="5"/>
  <c r="E555" i="5" l="1"/>
  <c r="M555" i="5"/>
  <c r="P555" i="5" s="1"/>
  <c r="J555" i="5"/>
  <c r="F555" i="5" l="1"/>
  <c r="H555" i="5"/>
  <c r="N555" i="5" s="1"/>
  <c r="Q555" i="5"/>
  <c r="R555" i="5" s="1"/>
  <c r="S555" i="5" l="1"/>
  <c r="T555" i="5" s="1"/>
  <c r="U555" i="5" s="1"/>
  <c r="W555" i="5"/>
  <c r="D555" i="4" s="1"/>
  <c r="K555" i="5"/>
  <c r="X555" i="5" l="1"/>
  <c r="Y555" i="5" s="1"/>
  <c r="J555" i="4" s="1"/>
  <c r="G555" i="4"/>
  <c r="F555" i="4"/>
  <c r="E555" i="4"/>
  <c r="K555" i="4" l="1"/>
  <c r="L555" i="4"/>
  <c r="M555" i="4"/>
  <c r="H555" i="4"/>
  <c r="N555" i="4" l="1"/>
  <c r="P555" i="4" s="1"/>
  <c r="S555" i="4" s="1"/>
  <c r="V555" i="4" s="1"/>
  <c r="I556" i="2" s="1"/>
  <c r="J556" i="2" s="1"/>
  <c r="Q555" i="4" l="1"/>
  <c r="T555" i="4" s="1"/>
  <c r="W555" i="4" s="1"/>
  <c r="K556" i="2" s="1"/>
  <c r="L556" i="2" s="1"/>
  <c r="O556" i="2" s="1"/>
  <c r="P556" i="2" s="1"/>
  <c r="G556" i="2" s="1"/>
  <c r="F556" i="2" s="1"/>
  <c r="N556" i="2" l="1"/>
  <c r="D556" i="2" s="1"/>
  <c r="E556" i="2" l="1"/>
  <c r="E556" i="3" s="1"/>
  <c r="W556" i="1"/>
  <c r="D556" i="3"/>
  <c r="G556" i="3" l="1"/>
  <c r="H556" i="3"/>
  <c r="I556" i="3" s="1"/>
  <c r="K556" i="3" s="1"/>
  <c r="L556" i="3" s="1"/>
  <c r="M556" i="3" l="1"/>
  <c r="Q556" i="3" s="1"/>
  <c r="E556" i="5" s="1"/>
  <c r="O556" i="3"/>
  <c r="P556" i="3"/>
  <c r="D556" i="5" s="1"/>
  <c r="R556" i="3" l="1"/>
  <c r="C556" i="5"/>
  <c r="G556" i="5"/>
  <c r="F556" i="5"/>
  <c r="H556" i="5"/>
  <c r="M556" i="5" l="1"/>
  <c r="P556" i="5" s="1"/>
  <c r="J556" i="5"/>
  <c r="N556" i="5"/>
  <c r="S556" i="5" s="1"/>
  <c r="K556" i="5"/>
  <c r="T556" i="5" l="1"/>
  <c r="U556" i="5" s="1"/>
  <c r="Q556" i="5"/>
  <c r="X556" i="5" l="1"/>
  <c r="R556" i="5"/>
  <c r="W556" i="5" s="1"/>
  <c r="D556" i="4" s="1"/>
  <c r="Y556" i="5" l="1"/>
  <c r="J556" i="4" s="1"/>
  <c r="L556" i="4" l="1"/>
  <c r="K556" i="4"/>
  <c r="M556" i="4"/>
  <c r="F556" i="4"/>
  <c r="E556" i="4"/>
  <c r="G556" i="4"/>
  <c r="N556" i="4" l="1"/>
  <c r="H556" i="4"/>
  <c r="P556" i="4" l="1"/>
  <c r="S556" i="4" s="1"/>
  <c r="V556" i="4" s="1"/>
  <c r="I557" i="2" s="1"/>
  <c r="J557" i="2" s="1"/>
  <c r="Q556" i="4"/>
  <c r="T556" i="4" s="1"/>
  <c r="W556" i="4" s="1"/>
  <c r="K557" i="2" s="1"/>
  <c r="L557" i="2" s="1"/>
  <c r="O557" i="2" l="1"/>
  <c r="P557" i="2" s="1"/>
  <c r="G557" i="2" s="1"/>
  <c r="F557" i="2" s="1"/>
  <c r="N557" i="2"/>
  <c r="D557" i="2" l="1"/>
  <c r="D557" i="3" s="1"/>
  <c r="E557" i="2"/>
  <c r="E557" i="3" s="1"/>
  <c r="W557" i="1" l="1"/>
  <c r="G557" i="3"/>
  <c r="H557" i="3"/>
  <c r="I557" i="3" s="1"/>
  <c r="K557" i="3" s="1"/>
  <c r="M557" i="3" s="1"/>
  <c r="Q557" i="3" s="1"/>
  <c r="L557" i="3" l="1"/>
  <c r="P557" i="3" s="1"/>
  <c r="D557" i="5" s="1"/>
  <c r="E557" i="5"/>
  <c r="R557" i="3"/>
  <c r="O557" i="3" l="1"/>
  <c r="F557" i="5"/>
  <c r="H557" i="5"/>
  <c r="C557" i="5"/>
  <c r="G557" i="5"/>
  <c r="N557" i="5" l="1"/>
  <c r="S557" i="5" s="1"/>
  <c r="K557" i="5"/>
  <c r="M557" i="5"/>
  <c r="P557" i="5" s="1"/>
  <c r="J557" i="5"/>
  <c r="Q557" i="5" l="1"/>
  <c r="R557" i="5" s="1"/>
  <c r="T557" i="5"/>
  <c r="U557" i="5" s="1"/>
  <c r="W557" i="5" l="1"/>
  <c r="D557" i="4" s="1"/>
  <c r="X557" i="5"/>
  <c r="Y557" i="5" s="1"/>
  <c r="J557" i="4" s="1"/>
  <c r="G557" i="4" l="1"/>
  <c r="K557" i="4" l="1"/>
  <c r="L557" i="4"/>
  <c r="M557" i="4"/>
  <c r="F557" i="4"/>
  <c r="E557" i="4"/>
  <c r="N557" i="4" l="1"/>
  <c r="H557" i="4"/>
  <c r="P557" i="4" l="1"/>
  <c r="S557" i="4" s="1"/>
  <c r="V557" i="4" s="1"/>
  <c r="I558" i="2" s="1"/>
  <c r="J558" i="2" s="1"/>
  <c r="Q557" i="4"/>
  <c r="T557" i="4" s="1"/>
  <c r="W557" i="4" s="1"/>
  <c r="K558" i="2" s="1"/>
  <c r="L558" i="2" s="1"/>
  <c r="O558" i="2" l="1"/>
  <c r="P558" i="2" s="1"/>
  <c r="G558" i="2" s="1"/>
  <c r="F558" i="2" s="1"/>
  <c r="N558" i="2"/>
  <c r="E558" i="2" l="1"/>
  <c r="E558" i="3" s="1"/>
  <c r="D558" i="2"/>
  <c r="D558" i="3" s="1"/>
  <c r="H558" i="3" l="1"/>
  <c r="I558" i="3" s="1"/>
  <c r="K558" i="3" s="1"/>
  <c r="M558" i="3" s="1"/>
  <c r="Q558" i="3" s="1"/>
  <c r="G558" i="3"/>
  <c r="W558" i="1"/>
  <c r="L558" i="3" l="1"/>
  <c r="O558" i="3" s="1"/>
  <c r="E558" i="5"/>
  <c r="R558" i="3"/>
  <c r="P558" i="3" l="1"/>
  <c r="D558" i="5" s="1"/>
  <c r="C558" i="5" s="1"/>
  <c r="F558" i="5"/>
  <c r="H558" i="5"/>
  <c r="G558" i="5" l="1"/>
  <c r="M558" i="5" s="1"/>
  <c r="P558" i="5" s="1"/>
  <c r="N558" i="5"/>
  <c r="S558" i="5" s="1"/>
  <c r="K558" i="5"/>
  <c r="J558" i="5" l="1"/>
  <c r="Q558" i="5"/>
  <c r="R558" i="5" s="1"/>
  <c r="T558" i="5"/>
  <c r="U558" i="5" s="1"/>
  <c r="W558" i="5" l="1"/>
  <c r="D558" i="4" s="1"/>
  <c r="X558" i="5"/>
  <c r="Y558" i="5" l="1"/>
  <c r="J558" i="4" s="1"/>
  <c r="G558" i="4"/>
  <c r="F558" i="4"/>
  <c r="E558" i="4"/>
  <c r="K558" i="4" l="1"/>
  <c r="L558" i="4"/>
  <c r="M558" i="4"/>
  <c r="H558" i="4"/>
  <c r="N558" i="4" l="1"/>
  <c r="Q558" i="4" s="1"/>
  <c r="T558" i="4" s="1"/>
  <c r="W558" i="4" s="1"/>
  <c r="K559" i="2" s="1"/>
  <c r="L559" i="2" s="1"/>
  <c r="P558" i="4" l="1"/>
  <c r="S558" i="4" s="1"/>
  <c r="V558" i="4" s="1"/>
  <c r="I559" i="2" s="1"/>
  <c r="J559" i="2" s="1"/>
  <c r="N559" i="2" s="1"/>
  <c r="O559" i="2" l="1"/>
  <c r="P559" i="2" s="1"/>
  <c r="G559" i="2" s="1"/>
  <c r="F559" i="2" s="1"/>
  <c r="D559" i="2" s="1"/>
  <c r="W559" i="1" s="1"/>
  <c r="E559" i="2" l="1"/>
  <c r="E559" i="3" s="1"/>
  <c r="D559" i="3"/>
  <c r="H559" i="3" l="1"/>
  <c r="I559" i="3" s="1"/>
  <c r="K559" i="3" s="1"/>
  <c r="M559" i="3" s="1"/>
  <c r="Q559" i="3" s="1"/>
  <c r="R559" i="3" s="1"/>
  <c r="G559" i="3"/>
  <c r="E559" i="5" l="1"/>
  <c r="F559" i="5" s="1"/>
  <c r="L559" i="3"/>
  <c r="P559" i="3" s="1"/>
  <c r="D559" i="5" s="1"/>
  <c r="G559" i="5" s="1"/>
  <c r="H559" i="5" l="1"/>
  <c r="N559" i="5" s="1"/>
  <c r="S559" i="5" s="1"/>
  <c r="O559" i="3"/>
  <c r="C559" i="5"/>
  <c r="K559" i="5"/>
  <c r="M559" i="5"/>
  <c r="J559" i="5"/>
  <c r="P559" i="5" l="1"/>
  <c r="Q559" i="5" s="1"/>
  <c r="R559" i="5" s="1"/>
  <c r="T559" i="5"/>
  <c r="U559" i="5" s="1"/>
  <c r="W559" i="5" l="1"/>
  <c r="D559" i="4" s="1"/>
  <c r="G559" i="4" s="1"/>
  <c r="X559" i="5"/>
  <c r="Y559" i="5" s="1"/>
  <c r="J559" i="4" s="1"/>
  <c r="E559" i="4" l="1"/>
  <c r="F559" i="4"/>
  <c r="M559" i="4"/>
  <c r="K559" i="4"/>
  <c r="L559" i="4"/>
  <c r="H559" i="4" l="1"/>
  <c r="N559" i="4"/>
  <c r="P559" i="4" l="1"/>
  <c r="S559" i="4" s="1"/>
  <c r="V559" i="4" s="1"/>
  <c r="I560" i="2" s="1"/>
  <c r="J560" i="2" s="1"/>
  <c r="Q559" i="4"/>
  <c r="T559" i="4" s="1"/>
  <c r="W559" i="4" s="1"/>
  <c r="K560" i="2" s="1"/>
  <c r="L560" i="2" s="1"/>
  <c r="O560" i="2" l="1"/>
  <c r="P560" i="2" s="1"/>
  <c r="G560" i="2" s="1"/>
  <c r="F560" i="2" s="1"/>
  <c r="N560" i="2"/>
  <c r="E560" i="2" l="1"/>
  <c r="E560" i="3" s="1"/>
  <c r="D560" i="2"/>
  <c r="W560" i="1" l="1"/>
  <c r="D560" i="3"/>
  <c r="H560" i="3" l="1"/>
  <c r="I560" i="3" s="1"/>
  <c r="K560" i="3" s="1"/>
  <c r="G560" i="3"/>
  <c r="M560" i="3" l="1"/>
  <c r="Q560" i="3" s="1"/>
  <c r="L560" i="3"/>
  <c r="P560" i="3" l="1"/>
  <c r="D560" i="5" s="1"/>
  <c r="O560" i="3"/>
  <c r="E560" i="5"/>
  <c r="R560" i="3"/>
  <c r="F560" i="5" l="1"/>
  <c r="H560" i="5"/>
  <c r="C560" i="5"/>
  <c r="G560" i="5"/>
  <c r="M560" i="5" l="1"/>
  <c r="P560" i="5" s="1"/>
  <c r="J560" i="5"/>
  <c r="N560" i="5"/>
  <c r="S560" i="5" s="1"/>
  <c r="K560" i="5"/>
  <c r="T560" i="5" l="1"/>
  <c r="U560" i="5" s="1"/>
  <c r="Q560" i="5"/>
  <c r="R560" i="5" s="1"/>
  <c r="W560" i="5" l="1"/>
  <c r="D560" i="4" s="1"/>
  <c r="X560" i="5"/>
  <c r="Y560" i="5" s="1"/>
  <c r="J560" i="4" s="1"/>
  <c r="E560" i="4" l="1"/>
  <c r="M560" i="4" l="1"/>
  <c r="L560" i="4"/>
  <c r="K560" i="4"/>
  <c r="G560" i="4"/>
  <c r="F560" i="4"/>
  <c r="N560" i="4" l="1"/>
  <c r="H560" i="4"/>
  <c r="P560" i="4" l="1"/>
  <c r="S560" i="4" s="1"/>
  <c r="V560" i="4" s="1"/>
  <c r="I561" i="2" s="1"/>
  <c r="J561" i="2" s="1"/>
  <c r="Q560" i="4"/>
  <c r="T560" i="4" s="1"/>
  <c r="W560" i="4" s="1"/>
  <c r="K561" i="2" s="1"/>
  <c r="L561" i="2" s="1"/>
  <c r="N561" i="2" l="1"/>
  <c r="O561" i="2"/>
  <c r="P561" i="2" s="1"/>
  <c r="G561" i="2" s="1"/>
  <c r="F561" i="2" s="1"/>
  <c r="E561" i="2" s="1"/>
  <c r="E561" i="3" s="1"/>
  <c r="D561" i="2" l="1"/>
  <c r="D561" i="3" s="1"/>
  <c r="W561" i="1" l="1"/>
  <c r="G561" i="3"/>
  <c r="H561" i="3"/>
  <c r="I561" i="3" s="1"/>
  <c r="K561" i="3" s="1"/>
  <c r="L561" i="3" l="1"/>
  <c r="M561" i="3"/>
  <c r="Q561" i="3" s="1"/>
  <c r="R561" i="3" l="1"/>
  <c r="E561" i="5"/>
  <c r="O561" i="3"/>
  <c r="P561" i="3"/>
  <c r="D561" i="5" s="1"/>
  <c r="C561" i="5" l="1"/>
  <c r="G561" i="5"/>
  <c r="F561" i="5"/>
  <c r="H561" i="5"/>
  <c r="N561" i="5" l="1"/>
  <c r="S561" i="5" s="1"/>
  <c r="K561" i="5"/>
  <c r="M561" i="5"/>
  <c r="P561" i="5" s="1"/>
  <c r="J561" i="5"/>
  <c r="Q561" i="5" l="1"/>
  <c r="R561" i="5" s="1"/>
  <c r="T561" i="5"/>
  <c r="U561" i="5" s="1"/>
  <c r="W561" i="5" l="1"/>
  <c r="D561" i="4" s="1"/>
  <c r="X561" i="5"/>
  <c r="Y561" i="5" l="1"/>
  <c r="J561" i="4" s="1"/>
  <c r="G561" i="4"/>
  <c r="E561" i="4"/>
  <c r="F561" i="4"/>
  <c r="M561" i="4" l="1"/>
  <c r="K561" i="4"/>
  <c r="L561" i="4"/>
  <c r="H561" i="4"/>
  <c r="N561" i="4" l="1"/>
  <c r="P561" i="4" s="1"/>
  <c r="S561" i="4" s="1"/>
  <c r="V561" i="4" s="1"/>
  <c r="I562" i="2" s="1"/>
  <c r="J562" i="2" s="1"/>
  <c r="Q561" i="4" l="1"/>
  <c r="T561" i="4" s="1"/>
  <c r="W561" i="4" s="1"/>
  <c r="K562" i="2" s="1"/>
  <c r="L562" i="2" s="1"/>
  <c r="N562" i="2" s="1"/>
  <c r="O562" i="2" l="1"/>
  <c r="P562" i="2" s="1"/>
  <c r="G562" i="2" s="1"/>
  <c r="F562" i="2" s="1"/>
  <c r="D562" i="2" s="1"/>
  <c r="W562" i="1" s="1"/>
  <c r="E562" i="2" l="1"/>
  <c r="E562" i="3" s="1"/>
  <c r="D562" i="3"/>
  <c r="G562" i="3" l="1"/>
  <c r="H562" i="3"/>
  <c r="I562" i="3" s="1"/>
  <c r="K562" i="3" s="1"/>
  <c r="M562" i="3" s="1"/>
  <c r="Q562" i="3" s="1"/>
  <c r="L562" i="3" l="1"/>
  <c r="P562" i="3" s="1"/>
  <c r="D562" i="5" s="1"/>
  <c r="E562" i="5"/>
  <c r="R562" i="3"/>
  <c r="O562" i="3" l="1"/>
  <c r="F562" i="5"/>
  <c r="H562" i="5"/>
  <c r="C562" i="5"/>
  <c r="G562" i="5"/>
  <c r="M562" i="5" l="1"/>
  <c r="P562" i="5" s="1"/>
  <c r="J562" i="5"/>
  <c r="N562" i="5"/>
  <c r="S562" i="5" s="1"/>
  <c r="K562" i="5"/>
  <c r="T562" i="5" l="1"/>
  <c r="U562" i="5" s="1"/>
  <c r="Q562" i="5"/>
  <c r="R562" i="5" s="1"/>
  <c r="W562" i="5" l="1"/>
  <c r="D562" i="4" s="1"/>
  <c r="X562" i="5"/>
  <c r="Y562" i="5" s="1"/>
  <c r="J562" i="4" s="1"/>
  <c r="G562" i="4" l="1"/>
  <c r="M562" i="4" l="1"/>
  <c r="K562" i="4"/>
  <c r="L562" i="4"/>
  <c r="F562" i="4"/>
  <c r="E562" i="4"/>
  <c r="N562" i="4" l="1"/>
  <c r="H562" i="4"/>
  <c r="P562" i="4" l="1"/>
  <c r="S562" i="4" s="1"/>
  <c r="V562" i="4" s="1"/>
  <c r="I563" i="2" s="1"/>
  <c r="J563" i="2" s="1"/>
  <c r="Q562" i="4"/>
  <c r="T562" i="4" s="1"/>
  <c r="W562" i="4" s="1"/>
  <c r="K563" i="2" s="1"/>
  <c r="L563" i="2" s="1"/>
  <c r="O563" i="2" l="1"/>
  <c r="P563" i="2" s="1"/>
  <c r="G563" i="2" s="1"/>
  <c r="F563" i="2" s="1"/>
  <c r="N563" i="2"/>
  <c r="D563" i="2" l="1"/>
  <c r="D563" i="3" s="1"/>
  <c r="E563" i="2"/>
  <c r="E563" i="3" s="1"/>
  <c r="W563" i="1" l="1"/>
  <c r="H563" i="3"/>
  <c r="I563" i="3" s="1"/>
  <c r="K563" i="3" s="1"/>
  <c r="M563" i="3" s="1"/>
  <c r="Q563" i="3" s="1"/>
  <c r="E563" i="5" s="1"/>
  <c r="G563" i="3"/>
  <c r="L563" i="3" l="1"/>
  <c r="O563" i="3" s="1"/>
  <c r="R563" i="3"/>
  <c r="F563" i="5"/>
  <c r="H563" i="5"/>
  <c r="P563" i="3" l="1"/>
  <c r="D563" i="5" s="1"/>
  <c r="G563" i="5" s="1"/>
  <c r="M563" i="5" s="1"/>
  <c r="N563" i="5"/>
  <c r="S563" i="5" s="1"/>
  <c r="K563" i="5"/>
  <c r="J563" i="5" l="1"/>
  <c r="C563" i="5"/>
  <c r="P563" i="5" s="1"/>
  <c r="Q563" i="5" s="1"/>
  <c r="R563" i="5" s="1"/>
  <c r="T563" i="5"/>
  <c r="U563" i="5" s="1"/>
  <c r="W563" i="5" l="1"/>
  <c r="D563" i="4" s="1"/>
  <c r="X563" i="5"/>
  <c r="Y563" i="5" s="1"/>
  <c r="J563" i="4" s="1"/>
  <c r="G563" i="4" l="1"/>
  <c r="M563" i="4" l="1"/>
  <c r="L563" i="4"/>
  <c r="K563" i="4"/>
  <c r="E563" i="4"/>
  <c r="F563" i="4"/>
  <c r="N563" i="4" l="1"/>
  <c r="H563" i="4"/>
  <c r="Q563" i="4" l="1"/>
  <c r="T563" i="4" s="1"/>
  <c r="W563" i="4" s="1"/>
  <c r="K564" i="2" s="1"/>
  <c r="L564" i="2" s="1"/>
  <c r="P563" i="4"/>
  <c r="S563" i="4" s="1"/>
  <c r="V563" i="4" s="1"/>
  <c r="I564" i="2" s="1"/>
  <c r="J564" i="2" s="1"/>
  <c r="N564" i="2" l="1"/>
  <c r="O564" i="2"/>
  <c r="P564" i="2" s="1"/>
  <c r="G564" i="2" s="1"/>
  <c r="F564" i="2" s="1"/>
  <c r="E564" i="2" l="1"/>
  <c r="E564" i="3" s="1"/>
  <c r="D564" i="2"/>
  <c r="W564" i="1" s="1"/>
  <c r="D564" i="3" l="1"/>
  <c r="G564" i="3" s="1"/>
  <c r="H564" i="3" l="1"/>
  <c r="I564" i="3" s="1"/>
  <c r="K564" i="3" s="1"/>
  <c r="L564" i="3" s="1"/>
  <c r="M564" i="3" l="1"/>
  <c r="Q564" i="3" s="1"/>
  <c r="E564" i="5" s="1"/>
  <c r="P564" i="3"/>
  <c r="D564" i="5" s="1"/>
  <c r="O564" i="3"/>
  <c r="R564" i="3" l="1"/>
  <c r="C564" i="5"/>
  <c r="G564" i="5"/>
  <c r="F564" i="5"/>
  <c r="H564" i="5"/>
  <c r="N564" i="5" l="1"/>
  <c r="S564" i="5" s="1"/>
  <c r="K564" i="5"/>
  <c r="J564" i="5"/>
  <c r="M564" i="5"/>
  <c r="P564" i="5" s="1"/>
  <c r="Q564" i="5" l="1"/>
  <c r="R564" i="5" s="1"/>
  <c r="T564" i="5"/>
  <c r="W564" i="5" l="1"/>
  <c r="D564" i="4" s="1"/>
  <c r="U564" i="5"/>
  <c r="X564" i="5" l="1"/>
  <c r="Y564" i="5" s="1"/>
  <c r="J564" i="4" s="1"/>
  <c r="F564" i="4"/>
  <c r="G564" i="4" l="1"/>
  <c r="E564" i="4"/>
  <c r="M564" i="4" l="1"/>
  <c r="L564" i="4"/>
  <c r="K564" i="4"/>
  <c r="H564" i="4"/>
  <c r="N564" i="4" l="1"/>
  <c r="P564" i="4" s="1"/>
  <c r="S564" i="4" s="1"/>
  <c r="V564" i="4" s="1"/>
  <c r="I565" i="2" s="1"/>
  <c r="J565" i="2" s="1"/>
  <c r="Q564" i="4" l="1"/>
  <c r="T564" i="4" s="1"/>
  <c r="W564" i="4" s="1"/>
  <c r="K565" i="2" s="1"/>
  <c r="L565" i="2" s="1"/>
  <c r="O565" i="2" s="1"/>
  <c r="P565" i="2" s="1"/>
  <c r="G565" i="2" s="1"/>
  <c r="F565" i="2" s="1"/>
  <c r="N565" i="2" l="1"/>
  <c r="D565" i="2" s="1"/>
  <c r="D565" i="3" l="1"/>
  <c r="W565" i="1"/>
  <c r="E565" i="2"/>
  <c r="E565" i="3" s="1"/>
  <c r="H565" i="3" l="1"/>
  <c r="I565" i="3" s="1"/>
  <c r="K565" i="3" s="1"/>
  <c r="M565" i="3" s="1"/>
  <c r="Q565" i="3" s="1"/>
  <c r="E565" i="5" s="1"/>
  <c r="G565" i="3"/>
  <c r="L565" i="3" l="1"/>
  <c r="O565" i="3"/>
  <c r="P565" i="3"/>
  <c r="D565" i="5" s="1"/>
  <c r="G565" i="5" s="1"/>
  <c r="M565" i="5" s="1"/>
  <c r="H565" i="5"/>
  <c r="N565" i="5" s="1"/>
  <c r="R565" i="3"/>
  <c r="F565" i="5"/>
  <c r="J565" i="5" l="1"/>
  <c r="C565" i="5"/>
  <c r="K565" i="5"/>
  <c r="S565" i="5"/>
  <c r="P565" i="5" l="1"/>
  <c r="Q565" i="5" s="1"/>
  <c r="R565" i="5" s="1"/>
  <c r="T565" i="5"/>
  <c r="U565" i="5" s="1"/>
  <c r="W565" i="5" l="1"/>
  <c r="D565" i="4" s="1"/>
  <c r="F565" i="4" s="1"/>
  <c r="X565" i="5"/>
  <c r="Y565" i="5" s="1"/>
  <c r="J565" i="4" s="1"/>
  <c r="E565" i="4" l="1"/>
  <c r="G565" i="4"/>
  <c r="H565" i="4" l="1"/>
  <c r="L565" i="4"/>
  <c r="K565" i="4"/>
  <c r="M565" i="4"/>
  <c r="N565" i="4" l="1"/>
  <c r="P565" i="4" s="1"/>
  <c r="S565" i="4" s="1"/>
  <c r="V565" i="4" s="1"/>
  <c r="I566" i="2" s="1"/>
  <c r="J566" i="2" s="1"/>
  <c r="Q565" i="4" l="1"/>
  <c r="T565" i="4" s="1"/>
  <c r="W565" i="4" s="1"/>
  <c r="K566" i="2" s="1"/>
  <c r="L566" i="2" s="1"/>
  <c r="N566" i="2" s="1"/>
  <c r="O566" i="2" l="1"/>
  <c r="P566" i="2" s="1"/>
  <c r="G566" i="2" s="1"/>
  <c r="F566" i="2" s="1"/>
  <c r="E566" i="2" s="1"/>
  <c r="E566" i="3" s="1"/>
  <c r="D566" i="2" l="1"/>
  <c r="D566" i="3" l="1"/>
  <c r="W566" i="1"/>
  <c r="G566" i="3" l="1"/>
  <c r="H566" i="3"/>
  <c r="I566" i="3" s="1"/>
  <c r="K566" i="3" s="1"/>
  <c r="M566" i="3" l="1"/>
  <c r="Q566" i="3" s="1"/>
  <c r="L566" i="3"/>
  <c r="O566" i="3" l="1"/>
  <c r="P566" i="3"/>
  <c r="D566" i="5" s="1"/>
  <c r="E566" i="5"/>
  <c r="R566" i="3"/>
  <c r="F566" i="5" l="1"/>
  <c r="H566" i="5"/>
  <c r="C566" i="5"/>
  <c r="G566" i="5"/>
  <c r="M566" i="5" l="1"/>
  <c r="P566" i="5" s="1"/>
  <c r="Q566" i="5" s="1"/>
  <c r="R566" i="5" s="1"/>
  <c r="J566" i="5"/>
  <c r="N566" i="5"/>
  <c r="S566" i="5" s="1"/>
  <c r="T566" i="5" s="1"/>
  <c r="U566" i="5" s="1"/>
  <c r="K566" i="5"/>
  <c r="W566" i="5" l="1"/>
  <c r="D566" i="4" s="1"/>
  <c r="X566" i="5"/>
  <c r="Y566" i="5" s="1"/>
  <c r="J566" i="4" s="1"/>
  <c r="K566" i="4" l="1"/>
  <c r="E566" i="4"/>
  <c r="G566" i="4"/>
  <c r="F566" i="4"/>
  <c r="L566" i="4"/>
  <c r="M566" i="4"/>
  <c r="H566" i="4" l="1"/>
  <c r="N566" i="4"/>
  <c r="P566" i="4" l="1"/>
  <c r="S566" i="4" s="1"/>
  <c r="V566" i="4" s="1"/>
  <c r="I567" i="2" s="1"/>
  <c r="J567" i="2" s="1"/>
  <c r="Q566" i="4"/>
  <c r="T566" i="4" s="1"/>
  <c r="W566" i="4" s="1"/>
  <c r="K567" i="2" s="1"/>
  <c r="L567" i="2" s="1"/>
  <c r="O567" i="2" l="1"/>
  <c r="P567" i="2" s="1"/>
  <c r="G567" i="2" s="1"/>
  <c r="F567" i="2" s="1"/>
  <c r="N567" i="2"/>
  <c r="D567" i="2" l="1"/>
  <c r="D567" i="3" s="1"/>
  <c r="E567" i="2"/>
  <c r="E567" i="3" s="1"/>
  <c r="G567" i="3" l="1"/>
  <c r="H567" i="3"/>
  <c r="I567" i="3" s="1"/>
  <c r="K567" i="3" s="1"/>
  <c r="M567" i="3" s="1"/>
  <c r="Q567" i="3" s="1"/>
  <c r="E567" i="5" s="1"/>
  <c r="W567" i="1"/>
  <c r="R567" i="3" l="1"/>
  <c r="L567" i="3"/>
  <c r="P567" i="3" s="1"/>
  <c r="D567" i="5" s="1"/>
  <c r="G567" i="5" s="1"/>
  <c r="F567" i="5"/>
  <c r="H567" i="5"/>
  <c r="O567" i="3" l="1"/>
  <c r="C567" i="5"/>
  <c r="N567" i="5"/>
  <c r="S567" i="5" s="1"/>
  <c r="K567" i="5"/>
  <c r="M567" i="5"/>
  <c r="J567" i="5"/>
  <c r="P567" i="5" l="1"/>
  <c r="Q567" i="5" s="1"/>
  <c r="R567" i="5" s="1"/>
  <c r="T567" i="5"/>
  <c r="U567" i="5" s="1"/>
  <c r="W567" i="5" l="1"/>
  <c r="D567" i="4" s="1"/>
  <c r="X567" i="5"/>
  <c r="Y567" i="5" l="1"/>
  <c r="J567" i="4" s="1"/>
  <c r="F567" i="4"/>
  <c r="G567" i="4"/>
  <c r="E567" i="4"/>
  <c r="K567" i="4" l="1"/>
  <c r="M567" i="4"/>
  <c r="L567" i="4"/>
  <c r="H567" i="4"/>
  <c r="N567" i="4" l="1"/>
  <c r="Q567" i="4" s="1"/>
  <c r="T567" i="4" s="1"/>
  <c r="W567" i="4" s="1"/>
  <c r="K568" i="2" s="1"/>
  <c r="L568" i="2" s="1"/>
  <c r="P567" i="4" l="1"/>
  <c r="S567" i="4" s="1"/>
  <c r="V567" i="4" s="1"/>
  <c r="I568" i="2" s="1"/>
  <c r="J568" i="2" s="1"/>
  <c r="O568" i="2" s="1"/>
  <c r="P568" i="2" s="1"/>
  <c r="G568" i="2" s="1"/>
  <c r="F568" i="2" s="1"/>
  <c r="N568" i="2" l="1"/>
  <c r="D568" i="2" s="1"/>
  <c r="W568" i="1" s="1"/>
  <c r="E568" i="2" l="1"/>
  <c r="E568" i="3" s="1"/>
  <c r="D568" i="3"/>
  <c r="G568" i="3" l="1"/>
  <c r="H568" i="3"/>
  <c r="I568" i="3" s="1"/>
  <c r="K568" i="3" s="1"/>
  <c r="M568" i="3" s="1"/>
  <c r="Q568" i="3" s="1"/>
  <c r="L568" i="3" l="1"/>
  <c r="O568" i="3" s="1"/>
  <c r="E568" i="5"/>
  <c r="R568" i="3"/>
  <c r="P568" i="3" l="1"/>
  <c r="D568" i="5" s="1"/>
  <c r="G568" i="5" s="1"/>
  <c r="F568" i="5"/>
  <c r="H568" i="5"/>
  <c r="C568" i="5" l="1"/>
  <c r="N568" i="5"/>
  <c r="S568" i="5" s="1"/>
  <c r="K568" i="5"/>
  <c r="M568" i="5"/>
  <c r="J568" i="5"/>
  <c r="P568" i="5" l="1"/>
  <c r="Q568" i="5" s="1"/>
  <c r="R568" i="5" s="1"/>
  <c r="T568" i="5"/>
  <c r="W568" i="5" l="1"/>
  <c r="D568" i="4" s="1"/>
  <c r="U568" i="5"/>
  <c r="X568" i="5" l="1"/>
  <c r="Y568" i="5" s="1"/>
  <c r="J568" i="4" s="1"/>
  <c r="G568" i="4"/>
  <c r="F568" i="4"/>
  <c r="E568" i="4"/>
  <c r="H568" i="4" l="1"/>
  <c r="K568" i="4" l="1"/>
  <c r="L568" i="4"/>
  <c r="M568" i="4"/>
  <c r="N568" i="4" l="1"/>
  <c r="Q568" i="4" l="1"/>
  <c r="T568" i="4" s="1"/>
  <c r="W568" i="4" s="1"/>
  <c r="K569" i="2" s="1"/>
  <c r="L569" i="2" s="1"/>
  <c r="P568" i="4"/>
  <c r="S568" i="4" s="1"/>
  <c r="V568" i="4" s="1"/>
  <c r="I569" i="2" s="1"/>
  <c r="J569" i="2" s="1"/>
  <c r="N569" i="2" l="1"/>
  <c r="O569" i="2"/>
  <c r="P569" i="2" s="1"/>
  <c r="G569" i="2" s="1"/>
  <c r="F569" i="2" s="1"/>
  <c r="D569" i="2" l="1"/>
  <c r="W569" i="1" s="1"/>
  <c r="E569" i="2"/>
  <c r="E569" i="3" s="1"/>
  <c r="D569" i="3" l="1"/>
  <c r="G569" i="3" s="1"/>
  <c r="H569" i="3" l="1"/>
  <c r="I569" i="3" s="1"/>
  <c r="K569" i="3" s="1"/>
  <c r="M569" i="3" s="1"/>
  <c r="Q569" i="3" s="1"/>
  <c r="E569" i="5" s="1"/>
  <c r="R569" i="3" l="1"/>
  <c r="L569" i="3"/>
  <c r="O569" i="3" s="1"/>
  <c r="F569" i="5"/>
  <c r="H569" i="5"/>
  <c r="P569" i="3" l="1"/>
  <c r="D569" i="5" s="1"/>
  <c r="C569" i="5" s="1"/>
  <c r="N569" i="5"/>
  <c r="S569" i="5" s="1"/>
  <c r="K569" i="5"/>
  <c r="G569" i="5" l="1"/>
  <c r="J569" i="5" s="1"/>
  <c r="T569" i="5"/>
  <c r="M569" i="5" l="1"/>
  <c r="P569" i="5" s="1"/>
  <c r="Q569" i="5" s="1"/>
  <c r="R569" i="5" s="1"/>
  <c r="U569" i="5"/>
  <c r="W569" i="5" l="1"/>
  <c r="D569" i="4" s="1"/>
  <c r="G569" i="4" s="1"/>
  <c r="X569" i="5"/>
  <c r="Y569" i="5" s="1"/>
  <c r="J569" i="4" s="1"/>
  <c r="F569" i="4" l="1"/>
  <c r="E569" i="4"/>
  <c r="H569" i="4" l="1"/>
  <c r="M569" i="4"/>
  <c r="L569" i="4"/>
  <c r="K569" i="4"/>
  <c r="N569" i="4" l="1"/>
  <c r="Q569" i="4" s="1"/>
  <c r="T569" i="4" s="1"/>
  <c r="W569" i="4" s="1"/>
  <c r="K570" i="2" s="1"/>
  <c r="L570" i="2" s="1"/>
  <c r="P569" i="4" l="1"/>
  <c r="S569" i="4" s="1"/>
  <c r="V569" i="4" s="1"/>
  <c r="I570" i="2" s="1"/>
  <c r="J570" i="2" s="1"/>
  <c r="N570" i="2" s="1"/>
  <c r="O570" i="2" l="1"/>
  <c r="P570" i="2" s="1"/>
  <c r="G570" i="2" s="1"/>
  <c r="F570" i="2" s="1"/>
  <c r="D570" i="2" s="1"/>
  <c r="W570" i="1" s="1"/>
  <c r="D570" i="3" l="1"/>
  <c r="E570" i="2"/>
  <c r="E570" i="3" s="1"/>
  <c r="H570" i="3" l="1"/>
  <c r="I570" i="3" s="1"/>
  <c r="K570" i="3" s="1"/>
  <c r="M570" i="3" s="1"/>
  <c r="Q570" i="3" s="1"/>
  <c r="E570" i="5" s="1"/>
  <c r="G570" i="3"/>
  <c r="R570" i="3" l="1"/>
  <c r="L570" i="3"/>
  <c r="O570" i="3" s="1"/>
  <c r="F570" i="5"/>
  <c r="H570" i="5"/>
  <c r="P570" i="3" l="1"/>
  <c r="D570" i="5" s="1"/>
  <c r="C570" i="5" s="1"/>
  <c r="N570" i="5"/>
  <c r="S570" i="5" s="1"/>
  <c r="K570" i="5"/>
  <c r="G570" i="5" l="1"/>
  <c r="J570" i="5" s="1"/>
  <c r="T570" i="5"/>
  <c r="U570" i="5" s="1"/>
  <c r="M570" i="5" l="1"/>
  <c r="P570" i="5" s="1"/>
  <c r="Q570" i="5" s="1"/>
  <c r="R570" i="5" s="1"/>
  <c r="X570" i="5"/>
  <c r="W570" i="5" l="1"/>
  <c r="D570" i="4" s="1"/>
  <c r="F570" i="4" s="1"/>
  <c r="Y570" i="5"/>
  <c r="J570" i="4" s="1"/>
  <c r="E570" i="4" l="1"/>
  <c r="G570" i="4"/>
  <c r="L570" i="4"/>
  <c r="K570" i="4"/>
  <c r="M570" i="4"/>
  <c r="H570" i="4" l="1"/>
  <c r="N570" i="4"/>
  <c r="P570" i="4" l="1"/>
  <c r="S570" i="4" s="1"/>
  <c r="V570" i="4" s="1"/>
  <c r="I571" i="2" s="1"/>
  <c r="J571" i="2" s="1"/>
  <c r="Q570" i="4"/>
  <c r="T570" i="4" s="1"/>
  <c r="W570" i="4" s="1"/>
  <c r="K571" i="2" s="1"/>
  <c r="L571" i="2" s="1"/>
  <c r="N571" i="2" l="1"/>
  <c r="O571" i="2"/>
  <c r="P571" i="2" s="1"/>
  <c r="G571" i="2" s="1"/>
  <c r="F571" i="2" s="1"/>
  <c r="E571" i="2" s="1"/>
  <c r="E571" i="3" s="1"/>
  <c r="D571" i="2" l="1"/>
  <c r="W571" i="1" s="1"/>
  <c r="D571" i="3" l="1"/>
  <c r="G571" i="3" s="1"/>
  <c r="H571" i="3" l="1"/>
  <c r="I571" i="3" s="1"/>
  <c r="K571" i="3" s="1"/>
  <c r="M571" i="3" s="1"/>
  <c r="Q571" i="3" s="1"/>
  <c r="L571" i="3" l="1"/>
  <c r="O571" i="3" s="1"/>
  <c r="E571" i="5"/>
  <c r="R571" i="3"/>
  <c r="P571" i="3" l="1"/>
  <c r="D571" i="5" s="1"/>
  <c r="C571" i="5" s="1"/>
  <c r="F571" i="5"/>
  <c r="H571" i="5"/>
  <c r="G571" i="5" l="1"/>
  <c r="M571" i="5" s="1"/>
  <c r="P571" i="5" s="1"/>
  <c r="N571" i="5"/>
  <c r="S571" i="5" s="1"/>
  <c r="K571" i="5"/>
  <c r="J571" i="5" l="1"/>
  <c r="Q571" i="5"/>
  <c r="R571" i="5" s="1"/>
  <c r="T571" i="5"/>
  <c r="U571" i="5" s="1"/>
  <c r="W571" i="5" l="1"/>
  <c r="D571" i="4" s="1"/>
  <c r="X571" i="5"/>
  <c r="Y571" i="5" l="1"/>
  <c r="J571" i="4" s="1"/>
  <c r="G571" i="4"/>
  <c r="F571" i="4"/>
  <c r="E571" i="4"/>
  <c r="L571" i="4" l="1"/>
  <c r="K571" i="4"/>
  <c r="M571" i="4"/>
  <c r="H571" i="4"/>
  <c r="N571" i="4" l="1"/>
  <c r="P571" i="4" s="1"/>
  <c r="S571" i="4" s="1"/>
  <c r="V571" i="4" s="1"/>
  <c r="I572" i="2" s="1"/>
  <c r="J572" i="2" s="1"/>
  <c r="Q571" i="4" l="1"/>
  <c r="T571" i="4" s="1"/>
  <c r="W571" i="4" s="1"/>
  <c r="K572" i="2" s="1"/>
  <c r="L572" i="2" s="1"/>
  <c r="O572" i="2" s="1"/>
  <c r="P572" i="2" s="1"/>
  <c r="G572" i="2" s="1"/>
  <c r="F572" i="2" s="1"/>
  <c r="N572" i="2" l="1"/>
  <c r="D572" i="2" s="1"/>
  <c r="W572" i="1" s="1"/>
  <c r="E572" i="2" l="1"/>
  <c r="E572" i="3" s="1"/>
  <c r="D572" i="3"/>
  <c r="G572" i="3" l="1"/>
  <c r="H572" i="3"/>
  <c r="I572" i="3" s="1"/>
  <c r="K572" i="3" s="1"/>
  <c r="M572" i="3" s="1"/>
  <c r="Q572" i="3" s="1"/>
  <c r="E572" i="5" s="1"/>
  <c r="R572" i="3" l="1"/>
  <c r="L572" i="3"/>
  <c r="O572" i="3" s="1"/>
  <c r="F572" i="5"/>
  <c r="H572" i="5"/>
  <c r="P572" i="3" l="1"/>
  <c r="D572" i="5" s="1"/>
  <c r="C572" i="5" s="1"/>
  <c r="N572" i="5"/>
  <c r="S572" i="5" s="1"/>
  <c r="K572" i="5"/>
  <c r="G572" i="5" l="1"/>
  <c r="M572" i="5" s="1"/>
  <c r="P572" i="5" s="1"/>
  <c r="Q572" i="5" s="1"/>
  <c r="R572" i="5" s="1"/>
  <c r="T572" i="5"/>
  <c r="U572" i="5" s="1"/>
  <c r="W572" i="5" l="1"/>
  <c r="D572" i="4" s="1"/>
  <c r="X572" i="5"/>
  <c r="J572" i="5"/>
  <c r="Y572" i="5" l="1"/>
  <c r="J572" i="4" s="1"/>
  <c r="E572" i="4"/>
  <c r="F572" i="4"/>
  <c r="G572" i="4"/>
  <c r="K572" i="4" l="1"/>
  <c r="M572" i="4"/>
  <c r="L572" i="4"/>
  <c r="H572" i="4"/>
  <c r="N572" i="4" l="1"/>
  <c r="P572" i="4" s="1"/>
  <c r="S572" i="4" s="1"/>
  <c r="V572" i="4" s="1"/>
  <c r="I573" i="2" s="1"/>
  <c r="J573" i="2" s="1"/>
  <c r="Q572" i="4" l="1"/>
  <c r="T572" i="4" s="1"/>
  <c r="W572" i="4" s="1"/>
  <c r="K573" i="2" s="1"/>
  <c r="L573" i="2" s="1"/>
  <c r="O573" i="2" s="1"/>
  <c r="P573" i="2" s="1"/>
  <c r="G573" i="2" s="1"/>
  <c r="F573" i="2" s="1"/>
  <c r="N573" i="2" l="1"/>
  <c r="E573" i="2" s="1"/>
  <c r="D573" i="2" l="1"/>
  <c r="D573" i="3" s="1"/>
  <c r="E573" i="3"/>
  <c r="W573" i="1" l="1"/>
  <c r="G573" i="3"/>
  <c r="H573" i="3"/>
  <c r="I573" i="3" s="1"/>
  <c r="K573" i="3" s="1"/>
  <c r="M573" i="3" l="1"/>
  <c r="Q573" i="3" s="1"/>
  <c r="L573" i="3"/>
  <c r="O573" i="3" l="1"/>
  <c r="P573" i="3"/>
  <c r="D573" i="5" s="1"/>
  <c r="R573" i="3"/>
  <c r="E573" i="5"/>
  <c r="C573" i="5" l="1"/>
  <c r="G573" i="5"/>
  <c r="F573" i="5"/>
  <c r="H573" i="5"/>
  <c r="M573" i="5" l="1"/>
  <c r="P573" i="5" s="1"/>
  <c r="J573" i="5"/>
  <c r="N573" i="5"/>
  <c r="S573" i="5" s="1"/>
  <c r="K573" i="5"/>
  <c r="T573" i="5" l="1"/>
  <c r="U573" i="5" s="1"/>
  <c r="Q573" i="5"/>
  <c r="R573" i="5" s="1"/>
  <c r="W573" i="5" l="1"/>
  <c r="D573" i="4" s="1"/>
  <c r="X573" i="5"/>
  <c r="Y573" i="5" s="1"/>
  <c r="J573" i="4" s="1"/>
  <c r="L573" i="4" l="1"/>
  <c r="K573" i="4"/>
  <c r="M573" i="4"/>
  <c r="G573" i="4"/>
  <c r="E573" i="4"/>
  <c r="F573" i="4"/>
  <c r="N573" i="4" l="1"/>
  <c r="H573" i="4"/>
  <c r="Q573" i="4" l="1"/>
  <c r="T573" i="4" s="1"/>
  <c r="W573" i="4" s="1"/>
  <c r="K574" i="2" s="1"/>
  <c r="L574" i="2" s="1"/>
  <c r="P573" i="4"/>
  <c r="S573" i="4" s="1"/>
  <c r="V573" i="4" s="1"/>
  <c r="I574" i="2" s="1"/>
  <c r="J574" i="2" s="1"/>
  <c r="O574" i="2" l="1"/>
  <c r="P574" i="2" s="1"/>
  <c r="G574" i="2" s="1"/>
  <c r="F574" i="2" s="1"/>
  <c r="N574" i="2"/>
  <c r="E574" i="2" l="1"/>
  <c r="E574" i="3" s="1"/>
  <c r="D574" i="2"/>
  <c r="W574" i="1" l="1"/>
  <c r="D574" i="3"/>
  <c r="G574" i="3" l="1"/>
  <c r="H574" i="3"/>
  <c r="I574" i="3" s="1"/>
  <c r="K574" i="3" s="1"/>
  <c r="M574" i="3" l="1"/>
  <c r="Q574" i="3" s="1"/>
  <c r="L574" i="3"/>
  <c r="O574" i="3" l="1"/>
  <c r="P574" i="3"/>
  <c r="D574" i="5" s="1"/>
  <c r="E574" i="5"/>
  <c r="R574" i="3"/>
  <c r="F574" i="5" l="1"/>
  <c r="H574" i="5"/>
  <c r="C574" i="5"/>
  <c r="G574" i="5"/>
  <c r="N574" i="5" l="1"/>
  <c r="S574" i="5" s="1"/>
  <c r="K574" i="5"/>
  <c r="M574" i="5"/>
  <c r="P574" i="5" s="1"/>
  <c r="J574" i="5"/>
  <c r="Q574" i="5" l="1"/>
  <c r="R574" i="5" s="1"/>
  <c r="T574" i="5"/>
  <c r="W574" i="5" l="1"/>
  <c r="D574" i="4" s="1"/>
  <c r="U574" i="5"/>
  <c r="X574" i="5" l="1"/>
  <c r="Y574" i="5" s="1"/>
  <c r="J574" i="4" s="1"/>
  <c r="E574" i="4"/>
  <c r="G574" i="4"/>
  <c r="F574" i="4"/>
  <c r="H574" i="4" l="1"/>
  <c r="K574" i="4" l="1"/>
  <c r="M574" i="4"/>
  <c r="L574" i="4"/>
  <c r="N574" i="4" l="1"/>
  <c r="P574" i="4" s="1"/>
  <c r="S574" i="4" s="1"/>
  <c r="V574" i="4" s="1"/>
  <c r="I575" i="2" s="1"/>
  <c r="J575" i="2" s="1"/>
  <c r="Q574" i="4" l="1"/>
  <c r="T574" i="4" s="1"/>
  <c r="W574" i="4" s="1"/>
  <c r="K575" i="2" s="1"/>
  <c r="L575" i="2" s="1"/>
  <c r="O575" i="2" s="1"/>
  <c r="P575" i="2" s="1"/>
  <c r="G575" i="2" s="1"/>
  <c r="F575" i="2" s="1"/>
  <c r="N575" i="2" l="1"/>
  <c r="D575" i="2" l="1"/>
  <c r="E575" i="2"/>
  <c r="E575" i="3" s="1"/>
  <c r="D575" i="3" l="1"/>
  <c r="H575" i="3" s="1"/>
  <c r="I575" i="3" s="1"/>
  <c r="K575" i="3" s="1"/>
  <c r="W575" i="1"/>
  <c r="M575" i="3" l="1"/>
  <c r="Q575" i="3" s="1"/>
  <c r="G575" i="3"/>
  <c r="L575" i="3" s="1"/>
  <c r="P575" i="3" l="1"/>
  <c r="D575" i="5" s="1"/>
  <c r="O575" i="3"/>
  <c r="R575" i="3"/>
  <c r="E575" i="5"/>
  <c r="F575" i="5" l="1"/>
  <c r="H575" i="5"/>
  <c r="C575" i="5"/>
  <c r="G575" i="5"/>
  <c r="J575" i="5" l="1"/>
  <c r="M575" i="5"/>
  <c r="P575" i="5" s="1"/>
  <c r="Q575" i="5" s="1"/>
  <c r="R575" i="5" s="1"/>
  <c r="K575" i="5"/>
  <c r="N575" i="5"/>
  <c r="S575" i="5" s="1"/>
  <c r="W575" i="5" l="1"/>
  <c r="D575" i="4" s="1"/>
  <c r="T575" i="5"/>
  <c r="U575" i="5" s="1"/>
  <c r="E575" i="4" l="1"/>
  <c r="G575" i="4"/>
  <c r="F575" i="4"/>
  <c r="X575" i="5"/>
  <c r="H575" i="4" l="1"/>
  <c r="Y575" i="5"/>
  <c r="J575" i="4" s="1"/>
  <c r="M575" i="4" l="1"/>
  <c r="L575" i="4"/>
  <c r="K575" i="4"/>
  <c r="N575" i="4" l="1"/>
  <c r="P575" i="4" s="1"/>
  <c r="S575" i="4" s="1"/>
  <c r="V575" i="4" s="1"/>
  <c r="I576" i="2" s="1"/>
  <c r="J576" i="2" s="1"/>
  <c r="Q575" i="4" l="1"/>
  <c r="T575" i="4" s="1"/>
  <c r="W575" i="4" s="1"/>
  <c r="K576" i="2" s="1"/>
  <c r="L576" i="2" s="1"/>
  <c r="O576" i="2" s="1"/>
  <c r="P576" i="2" s="1"/>
  <c r="G576" i="2" s="1"/>
  <c r="F576" i="2" s="1"/>
  <c r="N576" i="2" l="1"/>
  <c r="E576" i="2" l="1"/>
  <c r="E576" i="3" s="1"/>
  <c r="D576" i="2"/>
  <c r="D576" i="3" l="1"/>
  <c r="W576" i="1"/>
  <c r="H576" i="3" l="1"/>
  <c r="I576" i="3" s="1"/>
  <c r="K576" i="3" s="1"/>
  <c r="G576" i="3"/>
  <c r="L576" i="3" l="1"/>
  <c r="M576" i="3"/>
  <c r="Q576" i="3" s="1"/>
  <c r="E576" i="5" l="1"/>
  <c r="R576" i="3"/>
  <c r="P576" i="3"/>
  <c r="D576" i="5" s="1"/>
  <c r="O576" i="3"/>
  <c r="G576" i="5" l="1"/>
  <c r="C576" i="5"/>
  <c r="H576" i="5"/>
  <c r="F576" i="5"/>
  <c r="N576" i="5" l="1"/>
  <c r="S576" i="5" s="1"/>
  <c r="K576" i="5"/>
  <c r="M576" i="5"/>
  <c r="P576" i="5" s="1"/>
  <c r="Q576" i="5" s="1"/>
  <c r="R576" i="5" s="1"/>
  <c r="J576" i="5"/>
  <c r="W576" i="5" l="1"/>
  <c r="D576" i="4" s="1"/>
  <c r="T576" i="5"/>
  <c r="U576" i="5" s="1"/>
  <c r="X576" i="5" l="1"/>
  <c r="Y576" i="5" s="1"/>
  <c r="J576" i="4" s="1"/>
  <c r="E576" i="4"/>
  <c r="G576" i="4"/>
  <c r="F576" i="4"/>
  <c r="M576" i="4" l="1"/>
  <c r="H576" i="4"/>
  <c r="K576" i="4" l="1"/>
  <c r="L576" i="4"/>
  <c r="N576" i="4" l="1"/>
  <c r="Q576" i="4" s="1"/>
  <c r="T576" i="4" s="1"/>
  <c r="W576" i="4" s="1"/>
  <c r="K577" i="2" s="1"/>
  <c r="L577" i="2" s="1"/>
  <c r="P576" i="4" l="1"/>
  <c r="S576" i="4" s="1"/>
  <c r="V576" i="4" s="1"/>
  <c r="I577" i="2" s="1"/>
  <c r="J577" i="2" s="1"/>
  <c r="O577" i="2" s="1"/>
  <c r="P577" i="2" s="1"/>
  <c r="G577" i="2" s="1"/>
  <c r="F577" i="2" s="1"/>
  <c r="N577" i="2" l="1"/>
  <c r="E577" i="2" s="1"/>
  <c r="E577" i="3" s="1"/>
  <c r="D577" i="2" l="1"/>
  <c r="D577" i="3" s="1"/>
  <c r="W577" i="1" l="1"/>
  <c r="G577" i="3"/>
  <c r="H577" i="3"/>
  <c r="I577" i="3" s="1"/>
  <c r="K577" i="3" s="1"/>
  <c r="L577" i="3" l="1"/>
  <c r="M577" i="3"/>
  <c r="Q577" i="3" s="1"/>
  <c r="E577" i="5" l="1"/>
  <c r="R577" i="3"/>
  <c r="P577" i="3"/>
  <c r="D577" i="5" s="1"/>
  <c r="O577" i="3"/>
  <c r="C577" i="5" l="1"/>
  <c r="G577" i="5"/>
  <c r="F577" i="5"/>
  <c r="H577" i="5"/>
  <c r="K577" i="5" l="1"/>
  <c r="N577" i="5"/>
  <c r="S577" i="5" s="1"/>
  <c r="T577" i="5" s="1"/>
  <c r="U577" i="5" s="1"/>
  <c r="X577" i="5" s="1"/>
  <c r="Y577" i="5" s="1"/>
  <c r="M577" i="5"/>
  <c r="P577" i="5" s="1"/>
  <c r="J577" i="5"/>
  <c r="J577" i="4" l="1"/>
  <c r="K577" i="4" s="1"/>
  <c r="Q577" i="5"/>
  <c r="R577" i="5" s="1"/>
  <c r="M577" i="4" l="1"/>
  <c r="L577" i="4"/>
  <c r="W577" i="5"/>
  <c r="D577" i="4" s="1"/>
  <c r="E577" i="4" s="1"/>
  <c r="N577" i="4" l="1"/>
  <c r="G577" i="4"/>
  <c r="F577" i="4"/>
  <c r="H577" i="4" l="1"/>
  <c r="P577" i="4" s="1"/>
  <c r="S577" i="4" s="1"/>
  <c r="V577" i="4" s="1"/>
  <c r="I578" i="2" s="1"/>
  <c r="J578" i="2" s="1"/>
  <c r="Q577" i="4" l="1"/>
  <c r="T577" i="4" s="1"/>
  <c r="W577" i="4" s="1"/>
  <c r="K578" i="2" s="1"/>
  <c r="L578" i="2" s="1"/>
  <c r="N578" i="2" s="1"/>
  <c r="O578" i="2" l="1"/>
  <c r="P578" i="2" s="1"/>
  <c r="G578" i="2" s="1"/>
  <c r="F578" i="2" s="1"/>
  <c r="E578" i="2" s="1"/>
  <c r="E578" i="3" s="1"/>
  <c r="D578" i="2" l="1"/>
  <c r="W578" i="1" s="1"/>
  <c r="D578" i="3" l="1"/>
  <c r="H578" i="3" s="1"/>
  <c r="I578" i="3" s="1"/>
  <c r="K578" i="3" s="1"/>
  <c r="G578" i="3"/>
  <c r="M578" i="3" l="1"/>
  <c r="Q578" i="3" s="1"/>
  <c r="L578" i="3"/>
  <c r="P578" i="3" l="1"/>
  <c r="D578" i="5" s="1"/>
  <c r="O578" i="3"/>
  <c r="R578" i="3"/>
  <c r="E578" i="5"/>
  <c r="F578" i="5" l="1"/>
  <c r="H578" i="5"/>
  <c r="C578" i="5"/>
  <c r="G578" i="5"/>
  <c r="M578" i="5" l="1"/>
  <c r="P578" i="5" s="1"/>
  <c r="Q578" i="5" s="1"/>
  <c r="R578" i="5" s="1"/>
  <c r="J578" i="5"/>
  <c r="N578" i="5"/>
  <c r="S578" i="5" s="1"/>
  <c r="K578" i="5"/>
  <c r="W578" i="5" l="1"/>
  <c r="D578" i="4" s="1"/>
  <c r="T578" i="5"/>
  <c r="U578" i="5" s="1"/>
  <c r="E578" i="4" l="1"/>
  <c r="F578" i="4"/>
  <c r="G578" i="4"/>
  <c r="X578" i="5"/>
  <c r="Y578" i="5" s="1"/>
  <c r="J578" i="4" s="1"/>
  <c r="H578" i="4" l="1"/>
  <c r="K578" i="4"/>
  <c r="L578" i="4"/>
  <c r="M578" i="4"/>
  <c r="N578" i="4" l="1"/>
  <c r="Q578" i="4" s="1"/>
  <c r="T578" i="4" s="1"/>
  <c r="W578" i="4" s="1"/>
  <c r="K579" i="2" s="1"/>
  <c r="L579" i="2" s="1"/>
  <c r="P578" i="4" l="1"/>
  <c r="S578" i="4" s="1"/>
  <c r="V578" i="4" s="1"/>
  <c r="I579" i="2" s="1"/>
  <c r="J579" i="2" s="1"/>
  <c r="N579" i="2" s="1"/>
  <c r="O579" i="2" l="1"/>
  <c r="P579" i="2" s="1"/>
  <c r="G579" i="2" s="1"/>
  <c r="F579" i="2" s="1"/>
  <c r="D579" i="2" s="1"/>
  <c r="W579" i="1" s="1"/>
  <c r="E579" i="2" l="1"/>
  <c r="E579" i="3" s="1"/>
  <c r="D579" i="3"/>
  <c r="G579" i="3" l="1"/>
  <c r="H579" i="3"/>
  <c r="I579" i="3" s="1"/>
  <c r="K579" i="3" s="1"/>
  <c r="L579" i="3" s="1"/>
  <c r="P579" i="3" s="1"/>
  <c r="D579" i="5" s="1"/>
  <c r="O579" i="3" l="1"/>
  <c r="M579" i="3"/>
  <c r="Q579" i="3" s="1"/>
  <c r="R579" i="3" s="1"/>
  <c r="C579" i="5"/>
  <c r="G579" i="5"/>
  <c r="E579" i="5" l="1"/>
  <c r="H579" i="5" s="1"/>
  <c r="N579" i="5" s="1"/>
  <c r="M579" i="5"/>
  <c r="P579" i="5" s="1"/>
  <c r="J579" i="5"/>
  <c r="K579" i="5" l="1"/>
  <c r="F579" i="5"/>
  <c r="S579" i="5" s="1"/>
  <c r="T579" i="5" s="1"/>
  <c r="U579" i="5" s="1"/>
  <c r="X579" i="5" s="1"/>
  <c r="Y579" i="5" s="1"/>
  <c r="J579" i="4" s="1"/>
  <c r="K579" i="4" s="1"/>
  <c r="Q579" i="5"/>
  <c r="R579" i="5" s="1"/>
  <c r="L579" i="4" l="1"/>
  <c r="M579" i="4"/>
  <c r="W579" i="5"/>
  <c r="D579" i="4" s="1"/>
  <c r="N579" i="4" l="1"/>
  <c r="G579" i="4"/>
  <c r="F579" i="4"/>
  <c r="E579" i="4"/>
  <c r="H579" i="4" l="1"/>
  <c r="P579" i="4" l="1"/>
  <c r="S579" i="4" s="1"/>
  <c r="V579" i="4" s="1"/>
  <c r="I580" i="2" s="1"/>
  <c r="J580" i="2" s="1"/>
  <c r="Q579" i="4"/>
  <c r="T579" i="4" s="1"/>
  <c r="W579" i="4" s="1"/>
  <c r="K580" i="2" s="1"/>
  <c r="L580" i="2" s="1"/>
  <c r="O580" i="2" l="1"/>
  <c r="P580" i="2" s="1"/>
  <c r="G580" i="2" s="1"/>
  <c r="F580" i="2" s="1"/>
  <c r="N580" i="2"/>
  <c r="E580" i="2" l="1"/>
  <c r="E580" i="3" s="1"/>
  <c r="D580" i="2"/>
  <c r="W580" i="1" l="1"/>
  <c r="D580" i="3"/>
  <c r="H580" i="3" l="1"/>
  <c r="I580" i="3" s="1"/>
  <c r="K580" i="3" s="1"/>
  <c r="G580" i="3"/>
  <c r="L580" i="3" l="1"/>
  <c r="M580" i="3"/>
  <c r="Q580" i="3" s="1"/>
  <c r="E580" i="5" l="1"/>
  <c r="R580" i="3"/>
  <c r="O580" i="3"/>
  <c r="P580" i="3"/>
  <c r="D580" i="5" s="1"/>
  <c r="C580" i="5" l="1"/>
  <c r="G580" i="5"/>
  <c r="F580" i="5"/>
  <c r="H580" i="5"/>
  <c r="J580" i="5" l="1"/>
  <c r="M580" i="5"/>
  <c r="P580" i="5" s="1"/>
  <c r="Q580" i="5" s="1"/>
  <c r="R580" i="5" s="1"/>
  <c r="N580" i="5"/>
  <c r="S580" i="5" s="1"/>
  <c r="T580" i="5" s="1"/>
  <c r="U580" i="5" s="1"/>
  <c r="X580" i="5" s="1"/>
  <c r="Y580" i="5" s="1"/>
  <c r="J580" i="4" s="1"/>
  <c r="K580" i="5"/>
  <c r="W580" i="5" l="1"/>
  <c r="D580" i="4" s="1"/>
  <c r="K580" i="4"/>
  <c r="L580" i="4"/>
  <c r="M580" i="4"/>
  <c r="N580" i="4" l="1"/>
  <c r="E580" i="4"/>
  <c r="G580" i="4"/>
  <c r="F580" i="4"/>
  <c r="H580" i="4" l="1"/>
  <c r="P580" i="4" s="1"/>
  <c r="S580" i="4" s="1"/>
  <c r="V580" i="4" s="1"/>
  <c r="I581" i="2" s="1"/>
  <c r="J581" i="2" s="1"/>
  <c r="Q580" i="4" l="1"/>
  <c r="T580" i="4" s="1"/>
  <c r="W580" i="4" s="1"/>
  <c r="K581" i="2" s="1"/>
  <c r="L581" i="2" s="1"/>
  <c r="O581" i="2" s="1"/>
  <c r="P581" i="2" s="1"/>
  <c r="G581" i="2" s="1"/>
  <c r="F581" i="2" s="1"/>
  <c r="N581" i="2" l="1"/>
  <c r="D581" i="2" s="1"/>
  <c r="E581" i="2" l="1"/>
  <c r="E581" i="3" s="1"/>
  <c r="D581" i="3"/>
  <c r="W581" i="1"/>
  <c r="H581" i="3" l="1"/>
  <c r="I581" i="3" s="1"/>
  <c r="K581" i="3" s="1"/>
  <c r="G581" i="3"/>
  <c r="M581" i="3" l="1"/>
  <c r="Q581" i="3" s="1"/>
  <c r="L581" i="3"/>
  <c r="O581" i="3" l="1"/>
  <c r="P581" i="3"/>
  <c r="D581" i="5" s="1"/>
  <c r="R581" i="3"/>
  <c r="E581" i="5"/>
  <c r="F581" i="5" l="1"/>
  <c r="H581" i="5"/>
  <c r="C581" i="5"/>
  <c r="G581" i="5"/>
  <c r="J581" i="5" l="1"/>
  <c r="M581" i="5"/>
  <c r="P581" i="5" s="1"/>
  <c r="Q581" i="5" s="1"/>
  <c r="R581" i="5" s="1"/>
  <c r="K581" i="5"/>
  <c r="N581" i="5"/>
  <c r="S581" i="5" s="1"/>
  <c r="W581" i="5" l="1"/>
  <c r="D581" i="4" s="1"/>
  <c r="T581" i="5"/>
  <c r="U581" i="5" s="1"/>
  <c r="X581" i="5" s="1"/>
  <c r="Y581" i="5" s="1"/>
  <c r="J581" i="4" s="1"/>
  <c r="L581" i="4" l="1"/>
  <c r="K581" i="4"/>
  <c r="M581" i="4"/>
  <c r="G581" i="4"/>
  <c r="E581" i="4"/>
  <c r="F581" i="4"/>
  <c r="N581" i="4" l="1"/>
  <c r="H581" i="4"/>
  <c r="Q581" i="4" l="1"/>
  <c r="T581" i="4" s="1"/>
  <c r="W581" i="4" s="1"/>
  <c r="K582" i="2" s="1"/>
  <c r="L582" i="2" s="1"/>
  <c r="P581" i="4"/>
  <c r="S581" i="4" s="1"/>
  <c r="V581" i="4" s="1"/>
  <c r="I582" i="2" s="1"/>
  <c r="J582" i="2" s="1"/>
  <c r="N582" i="2" l="1"/>
  <c r="O582" i="2"/>
  <c r="P582" i="2" s="1"/>
  <c r="G582" i="2" s="1"/>
  <c r="F582" i="2" s="1"/>
  <c r="E582" i="2" s="1"/>
  <c r="E582" i="3" s="1"/>
  <c r="D582" i="2" l="1"/>
  <c r="D582" i="3" s="1"/>
  <c r="W582" i="1" l="1"/>
  <c r="H582" i="3"/>
  <c r="I582" i="3" s="1"/>
  <c r="K582" i="3" s="1"/>
  <c r="G582" i="3"/>
  <c r="L582" i="3" l="1"/>
  <c r="M582" i="3"/>
  <c r="Q582" i="3" s="1"/>
  <c r="E582" i="5" l="1"/>
  <c r="R582" i="3"/>
  <c r="P582" i="3"/>
  <c r="D582" i="5" s="1"/>
  <c r="O582" i="3"/>
  <c r="C582" i="5" l="1"/>
  <c r="G582" i="5"/>
  <c r="F582" i="5"/>
  <c r="H582" i="5"/>
  <c r="M582" i="5" l="1"/>
  <c r="P582" i="5" s="1"/>
  <c r="Q582" i="5" s="1"/>
  <c r="R582" i="5" s="1"/>
  <c r="J582" i="5"/>
  <c r="N582" i="5"/>
  <c r="S582" i="5" s="1"/>
  <c r="K582" i="5"/>
  <c r="W582" i="5" l="1"/>
  <c r="D582" i="4" s="1"/>
  <c r="E582" i="4" s="1"/>
  <c r="T582" i="5"/>
  <c r="U582" i="5" s="1"/>
  <c r="X582" i="5" s="1"/>
  <c r="Y582" i="5" s="1"/>
  <c r="J582" i="4" s="1"/>
  <c r="G582" i="4" l="1"/>
  <c r="F582" i="4"/>
  <c r="K582" i="4"/>
  <c r="L582" i="4"/>
  <c r="M582" i="4"/>
  <c r="H582" i="4" l="1"/>
  <c r="N582" i="4"/>
  <c r="P582" i="4" l="1"/>
  <c r="S582" i="4" s="1"/>
  <c r="V582" i="4" s="1"/>
  <c r="I583" i="2" s="1"/>
  <c r="J583" i="2" s="1"/>
  <c r="Q582" i="4"/>
  <c r="T582" i="4" s="1"/>
  <c r="W582" i="4" s="1"/>
  <c r="K583" i="2" s="1"/>
  <c r="L583" i="2" s="1"/>
  <c r="N583" i="2" l="1"/>
  <c r="O583" i="2"/>
  <c r="P583" i="2" s="1"/>
  <c r="G583" i="2" s="1"/>
  <c r="F583" i="2" s="1"/>
  <c r="D583" i="2" s="1"/>
  <c r="W583" i="1" s="1"/>
  <c r="D583" i="3" l="1"/>
  <c r="E583" i="2"/>
  <c r="E583" i="3" s="1"/>
  <c r="G583" i="3" l="1"/>
  <c r="H583" i="3"/>
  <c r="I583" i="3" s="1"/>
  <c r="K583" i="3" s="1"/>
  <c r="L583" i="3" s="1"/>
  <c r="O583" i="3" s="1"/>
  <c r="P583" i="3" l="1"/>
  <c r="D583" i="5" s="1"/>
  <c r="G583" i="5" s="1"/>
  <c r="M583" i="3"/>
  <c r="Q583" i="3" s="1"/>
  <c r="R583" i="3" s="1"/>
  <c r="C583" i="5" l="1"/>
  <c r="E583" i="5"/>
  <c r="H583" i="5" s="1"/>
  <c r="N583" i="5" s="1"/>
  <c r="M583" i="5"/>
  <c r="J583" i="5"/>
  <c r="P583" i="5" l="1"/>
  <c r="Q583" i="5" s="1"/>
  <c r="R583" i="5" s="1"/>
  <c r="F583" i="5"/>
  <c r="S583" i="5" s="1"/>
  <c r="T583" i="5" s="1"/>
  <c r="U583" i="5" s="1"/>
  <c r="K583" i="5"/>
  <c r="W583" i="5" l="1"/>
  <c r="D583" i="4" s="1"/>
  <c r="X583" i="5"/>
  <c r="Y583" i="5" l="1"/>
  <c r="J583" i="4" s="1"/>
  <c r="F583" i="4"/>
  <c r="E583" i="4"/>
  <c r="G583" i="4"/>
  <c r="L583" i="4" l="1"/>
  <c r="K583" i="4"/>
  <c r="M583" i="4"/>
  <c r="H583" i="4"/>
  <c r="N583" i="4" l="1"/>
  <c r="P583" i="4" s="1"/>
  <c r="S583" i="4" s="1"/>
  <c r="V583" i="4" s="1"/>
  <c r="I584" i="2" s="1"/>
  <c r="J584" i="2" s="1"/>
  <c r="Q583" i="4" l="1"/>
  <c r="T583" i="4" s="1"/>
  <c r="W583" i="4" s="1"/>
  <c r="K584" i="2" s="1"/>
  <c r="L584" i="2" s="1"/>
  <c r="O584" i="2" s="1"/>
  <c r="P584" i="2" s="1"/>
  <c r="G584" i="2" s="1"/>
  <c r="F584" i="2" s="1"/>
  <c r="N584" i="2" l="1"/>
  <c r="D584" i="2" s="1"/>
  <c r="W584" i="1" s="1"/>
  <c r="E584" i="2" l="1"/>
  <c r="E584" i="3" s="1"/>
  <c r="D584" i="3"/>
  <c r="H584" i="3" l="1"/>
  <c r="I584" i="3" s="1"/>
  <c r="K584" i="3" s="1"/>
  <c r="M584" i="3" s="1"/>
  <c r="Q584" i="3" s="1"/>
  <c r="R584" i="3" s="1"/>
  <c r="G584" i="3"/>
  <c r="E584" i="5" l="1"/>
  <c r="F584" i="5" s="1"/>
  <c r="L584" i="3"/>
  <c r="O584" i="3" s="1"/>
  <c r="H584" i="5" l="1"/>
  <c r="N584" i="5" s="1"/>
  <c r="S584" i="5" s="1"/>
  <c r="P584" i="3"/>
  <c r="D584" i="5" s="1"/>
  <c r="C584" i="5" s="1"/>
  <c r="K584" i="5"/>
  <c r="G584" i="5" l="1"/>
  <c r="M584" i="5" s="1"/>
  <c r="P584" i="5" s="1"/>
  <c r="Q584" i="5" s="1"/>
  <c r="R584" i="5" s="1"/>
  <c r="T584" i="5"/>
  <c r="U584" i="5" s="1"/>
  <c r="J584" i="5" l="1"/>
  <c r="W584" i="5"/>
  <c r="D584" i="4" s="1"/>
  <c r="X584" i="5"/>
  <c r="Y584" i="5" l="1"/>
  <c r="J584" i="4" s="1"/>
  <c r="E584" i="4"/>
  <c r="G584" i="4"/>
  <c r="F584" i="4"/>
  <c r="K584" i="4" l="1"/>
  <c r="L584" i="4"/>
  <c r="M584" i="4"/>
  <c r="H584" i="4"/>
  <c r="N584" i="4" l="1"/>
  <c r="Q584" i="4" s="1"/>
  <c r="T584" i="4" s="1"/>
  <c r="W584" i="4" s="1"/>
  <c r="K585" i="2" s="1"/>
  <c r="L585" i="2" s="1"/>
  <c r="P584" i="4" l="1"/>
  <c r="S584" i="4" s="1"/>
  <c r="V584" i="4" s="1"/>
  <c r="I585" i="2" s="1"/>
  <c r="J585" i="2" s="1"/>
  <c r="N585" i="2" s="1"/>
  <c r="O585" i="2" l="1"/>
  <c r="P585" i="2" s="1"/>
  <c r="G585" i="2" s="1"/>
  <c r="F585" i="2" s="1"/>
  <c r="D585" i="2" s="1"/>
  <c r="D585" i="3" s="1"/>
  <c r="E585" i="2" l="1"/>
  <c r="E585" i="3" s="1"/>
  <c r="G585" i="3" s="1"/>
  <c r="W585" i="1"/>
  <c r="H585" i="3" l="1"/>
  <c r="I585" i="3" s="1"/>
  <c r="K585" i="3" s="1"/>
  <c r="M585" i="3" s="1"/>
  <c r="Q585" i="3" s="1"/>
  <c r="L585" i="3" l="1"/>
  <c r="P585" i="3" s="1"/>
  <c r="D585" i="5" s="1"/>
  <c r="R585" i="3"/>
  <c r="E585" i="5"/>
  <c r="O585" i="3" l="1"/>
  <c r="F585" i="5"/>
  <c r="H585" i="5"/>
  <c r="C585" i="5"/>
  <c r="G585" i="5"/>
  <c r="N585" i="5" l="1"/>
  <c r="S585" i="5" s="1"/>
  <c r="K585" i="5"/>
  <c r="M585" i="5"/>
  <c r="P585" i="5" s="1"/>
  <c r="J585" i="5"/>
  <c r="Q585" i="5" l="1"/>
  <c r="R585" i="5" s="1"/>
  <c r="T585" i="5"/>
  <c r="U585" i="5" s="1"/>
  <c r="W585" i="5" l="1"/>
  <c r="D585" i="4" s="1"/>
  <c r="X585" i="5"/>
  <c r="Y585" i="5" l="1"/>
  <c r="J585" i="4" s="1"/>
  <c r="E585" i="4"/>
  <c r="G585" i="4"/>
  <c r="F585" i="4"/>
  <c r="K585" i="4" l="1"/>
  <c r="M585" i="4"/>
  <c r="L585" i="4"/>
  <c r="H585" i="4"/>
  <c r="N585" i="4" l="1"/>
  <c r="P585" i="4" s="1"/>
  <c r="S585" i="4" s="1"/>
  <c r="V585" i="4" s="1"/>
  <c r="I586" i="2" s="1"/>
  <c r="J586" i="2" s="1"/>
  <c r="Q585" i="4" l="1"/>
  <c r="T585" i="4" s="1"/>
  <c r="W585" i="4" s="1"/>
  <c r="K586" i="2" s="1"/>
  <c r="L586" i="2" s="1"/>
  <c r="O586" i="2" s="1"/>
  <c r="P586" i="2" s="1"/>
  <c r="G586" i="2" s="1"/>
  <c r="F586" i="2" s="1"/>
  <c r="N586" i="2" l="1"/>
  <c r="D586" i="2" s="1"/>
  <c r="D586" i="3" l="1"/>
  <c r="W586" i="1"/>
  <c r="E586" i="2"/>
  <c r="E586" i="3" s="1"/>
  <c r="H586" i="3" l="1"/>
  <c r="I586" i="3" s="1"/>
  <c r="K586" i="3" s="1"/>
  <c r="M586" i="3" s="1"/>
  <c r="Q586" i="3" s="1"/>
  <c r="G586" i="3"/>
  <c r="L586" i="3" l="1"/>
  <c r="E586" i="5"/>
  <c r="R586" i="3"/>
  <c r="P586" i="3"/>
  <c r="D586" i="5" s="1"/>
  <c r="O586" i="3"/>
  <c r="C586" i="5" l="1"/>
  <c r="G586" i="5"/>
  <c r="F586" i="5"/>
  <c r="H586" i="5"/>
  <c r="M586" i="5" l="1"/>
  <c r="P586" i="5" s="1"/>
  <c r="Q586" i="5" s="1"/>
  <c r="R586" i="5" s="1"/>
  <c r="J586" i="5"/>
  <c r="N586" i="5"/>
  <c r="S586" i="5" s="1"/>
  <c r="K586" i="5"/>
  <c r="W586" i="5" l="1"/>
  <c r="D586" i="4" s="1"/>
  <c r="T586" i="5"/>
  <c r="U586" i="5" s="1"/>
  <c r="X586" i="5" l="1"/>
  <c r="Y586" i="5" s="1"/>
  <c r="J586" i="4" s="1"/>
  <c r="G586" i="4"/>
  <c r="F586" i="4"/>
  <c r="E586" i="4"/>
  <c r="H586" i="4" l="1"/>
  <c r="L586" i="4"/>
  <c r="M586" i="4"/>
  <c r="K586" i="4"/>
  <c r="N586" i="4" l="1"/>
  <c r="Q586" i="4" s="1"/>
  <c r="T586" i="4" l="1"/>
  <c r="W586" i="4" s="1"/>
  <c r="K587" i="2" s="1"/>
  <c r="L587" i="2" s="1"/>
  <c r="P586" i="4"/>
  <c r="S586" i="4" s="1"/>
  <c r="V586" i="4" s="1"/>
  <c r="I587" i="2" s="1"/>
  <c r="J587" i="2" s="1"/>
  <c r="O587" i="2" l="1"/>
  <c r="P587" i="2" s="1"/>
  <c r="G587" i="2" s="1"/>
  <c r="F587" i="2" s="1"/>
  <c r="N587" i="2"/>
  <c r="D587" i="2" l="1"/>
  <c r="D587" i="3" s="1"/>
  <c r="E587" i="2"/>
  <c r="E587" i="3" s="1"/>
  <c r="W587" i="1" l="1"/>
  <c r="G587" i="3"/>
  <c r="H587" i="3"/>
  <c r="I587" i="3" s="1"/>
  <c r="K587" i="3" s="1"/>
  <c r="L587" i="3" s="1"/>
  <c r="M587" i="3" l="1"/>
  <c r="Q587" i="3" s="1"/>
  <c r="R587" i="3" s="1"/>
  <c r="O587" i="3"/>
  <c r="P587" i="3"/>
  <c r="D587" i="5" s="1"/>
  <c r="E587" i="5" l="1"/>
  <c r="C587" i="5"/>
  <c r="G587" i="5"/>
  <c r="F587" i="5" l="1"/>
  <c r="H587" i="5"/>
  <c r="N587" i="5" s="1"/>
  <c r="M587" i="5"/>
  <c r="P587" i="5" s="1"/>
  <c r="J587" i="5"/>
  <c r="S587" i="5" l="1"/>
  <c r="T587" i="5" s="1"/>
  <c r="U587" i="5" s="1"/>
  <c r="K587" i="5"/>
  <c r="Q587" i="5"/>
  <c r="R587" i="5" s="1"/>
  <c r="W587" i="5" l="1"/>
  <c r="D587" i="4" s="1"/>
  <c r="X587" i="5"/>
  <c r="Y587" i="5" l="1"/>
  <c r="J587" i="4" s="1"/>
  <c r="E587" i="4"/>
  <c r="G587" i="4"/>
  <c r="F587" i="4"/>
  <c r="L587" i="4" l="1"/>
  <c r="K587" i="4"/>
  <c r="M587" i="4"/>
  <c r="H587" i="4"/>
  <c r="N587" i="4" l="1"/>
  <c r="P587" i="4" s="1"/>
  <c r="S587" i="4" s="1"/>
  <c r="V587" i="4" s="1"/>
  <c r="I588" i="2" s="1"/>
  <c r="J588" i="2" s="1"/>
  <c r="Q587" i="4" l="1"/>
  <c r="T587" i="4" s="1"/>
  <c r="W587" i="4" s="1"/>
  <c r="K588" i="2" s="1"/>
  <c r="L588" i="2" s="1"/>
  <c r="N588" i="2" s="1"/>
  <c r="O588" i="2" l="1"/>
  <c r="P588" i="2" s="1"/>
  <c r="G588" i="2" s="1"/>
  <c r="F588" i="2" s="1"/>
  <c r="E588" i="2" s="1"/>
  <c r="E588" i="3" s="1"/>
  <c r="D588" i="2" l="1"/>
  <c r="D588" i="3" l="1"/>
  <c r="W588" i="1"/>
  <c r="G588" i="3" l="1"/>
  <c r="H588" i="3"/>
  <c r="I588" i="3" s="1"/>
  <c r="K588" i="3" s="1"/>
  <c r="L588" i="3" l="1"/>
  <c r="M588" i="3"/>
  <c r="Q588" i="3" s="1"/>
  <c r="O588" i="3" l="1"/>
  <c r="P588" i="3"/>
  <c r="D588" i="5" s="1"/>
  <c r="E588" i="5"/>
  <c r="R588" i="3"/>
  <c r="H588" i="5" l="1"/>
  <c r="F588" i="5"/>
  <c r="C588" i="5"/>
  <c r="G588" i="5"/>
  <c r="M588" i="5" l="1"/>
  <c r="P588" i="5" s="1"/>
  <c r="Q588" i="5" s="1"/>
  <c r="R588" i="5" s="1"/>
  <c r="J588" i="5"/>
  <c r="K588" i="5"/>
  <c r="N588" i="5"/>
  <c r="S588" i="5" s="1"/>
  <c r="T588" i="5" s="1"/>
  <c r="U588" i="5" s="1"/>
  <c r="W588" i="5" l="1"/>
  <c r="D588" i="4" s="1"/>
  <c r="F588" i="4" s="1"/>
  <c r="X588" i="5"/>
  <c r="Y588" i="5" s="1"/>
  <c r="J588" i="4" s="1"/>
  <c r="G588" i="4" l="1"/>
  <c r="E588" i="4"/>
  <c r="L588" i="4"/>
  <c r="M588" i="4"/>
  <c r="K588" i="4"/>
  <c r="H588" i="4" l="1"/>
  <c r="N588" i="4"/>
  <c r="P588" i="4" s="1"/>
  <c r="S588" i="4" s="1"/>
  <c r="V588" i="4" s="1"/>
  <c r="I589" i="2" s="1"/>
  <c r="J589" i="2" s="1"/>
  <c r="Q588" i="4" l="1"/>
  <c r="T588" i="4" s="1"/>
  <c r="W588" i="4" s="1"/>
  <c r="K589" i="2" s="1"/>
  <c r="L589" i="2" s="1"/>
  <c r="O589" i="2" s="1"/>
  <c r="P589" i="2" s="1"/>
  <c r="G589" i="2" s="1"/>
  <c r="F589" i="2" s="1"/>
  <c r="N589" i="2" l="1"/>
  <c r="E589" i="2" s="1"/>
  <c r="E589" i="3" s="1"/>
  <c r="D589" i="2" l="1"/>
  <c r="W589" i="1" s="1"/>
  <c r="D589" i="3" l="1"/>
  <c r="G589" i="3" s="1"/>
  <c r="H589" i="3" l="1"/>
  <c r="I589" i="3" s="1"/>
  <c r="K589" i="3" s="1"/>
  <c r="M589" i="3" s="1"/>
  <c r="Q589" i="3" s="1"/>
  <c r="R589" i="3" s="1"/>
  <c r="L589" i="3" l="1"/>
  <c r="P589" i="3" s="1"/>
  <c r="D589" i="5" s="1"/>
  <c r="G589" i="5" s="1"/>
  <c r="E589" i="5"/>
  <c r="H589" i="5" s="1"/>
  <c r="O589" i="3"/>
  <c r="C589" i="5" l="1"/>
  <c r="F589" i="5"/>
  <c r="N589" i="5"/>
  <c r="K589" i="5"/>
  <c r="M589" i="5"/>
  <c r="P589" i="5" s="1"/>
  <c r="J589" i="5"/>
  <c r="S589" i="5" l="1"/>
  <c r="T589" i="5" s="1"/>
  <c r="Q589" i="5"/>
  <c r="R589" i="5" l="1"/>
  <c r="W589" i="5" s="1"/>
  <c r="D589" i="4" s="1"/>
  <c r="U589" i="5"/>
  <c r="X589" i="5" l="1"/>
  <c r="Y589" i="5" s="1"/>
  <c r="J589" i="4" s="1"/>
  <c r="G589" i="4" l="1"/>
  <c r="E589" i="4"/>
  <c r="F589" i="4"/>
  <c r="H589" i="4" l="1"/>
  <c r="K589" i="4"/>
  <c r="M589" i="4"/>
  <c r="L589" i="4"/>
  <c r="N589" i="4" l="1"/>
  <c r="Q589" i="4" s="1"/>
  <c r="T589" i="4" s="1"/>
  <c r="W589" i="4" s="1"/>
  <c r="K590" i="2" s="1"/>
  <c r="L590" i="2" s="1"/>
  <c r="P589" i="4" l="1"/>
  <c r="S589" i="4" s="1"/>
  <c r="V589" i="4" s="1"/>
  <c r="I590" i="2" s="1"/>
  <c r="J590" i="2" s="1"/>
  <c r="N590" i="2" s="1"/>
  <c r="O590" i="2" l="1"/>
  <c r="P590" i="2" s="1"/>
  <c r="G590" i="2" s="1"/>
  <c r="F590" i="2" s="1"/>
  <c r="D590" i="2" s="1"/>
  <c r="W590" i="1" s="1"/>
  <c r="E590" i="2" l="1"/>
  <c r="E590" i="3" s="1"/>
  <c r="D590" i="3"/>
  <c r="G590" i="3" l="1"/>
  <c r="H590" i="3"/>
  <c r="I590" i="3" s="1"/>
  <c r="K590" i="3" s="1"/>
  <c r="L590" i="3" s="1"/>
  <c r="O590" i="3" s="1"/>
  <c r="M590" i="3" l="1"/>
  <c r="Q590" i="3" s="1"/>
  <c r="R590" i="3" s="1"/>
  <c r="P590" i="3"/>
  <c r="D590" i="5" s="1"/>
  <c r="C590" i="5" s="1"/>
  <c r="G590" i="5" l="1"/>
  <c r="M590" i="5" s="1"/>
  <c r="P590" i="5" s="1"/>
  <c r="Q590" i="5" s="1"/>
  <c r="E590" i="5"/>
  <c r="H590" i="5" s="1"/>
  <c r="N590" i="5" s="1"/>
  <c r="J590" i="5" l="1"/>
  <c r="F590" i="5"/>
  <c r="S590" i="5" s="1"/>
  <c r="T590" i="5" s="1"/>
  <c r="U590" i="5" s="1"/>
  <c r="R590" i="5"/>
  <c r="W590" i="5" s="1"/>
  <c r="D590" i="4" s="1"/>
  <c r="G590" i="4" s="1"/>
  <c r="K590" i="5"/>
  <c r="X590" i="5" l="1"/>
  <c r="Y590" i="5" s="1"/>
  <c r="J590" i="4" s="1"/>
  <c r="F590" i="4"/>
  <c r="E590" i="4"/>
  <c r="L590" i="4" l="1"/>
  <c r="M590" i="4"/>
  <c r="K590" i="4"/>
  <c r="H590" i="4"/>
  <c r="N590" i="4" l="1"/>
  <c r="P590" i="4" s="1"/>
  <c r="S590" i="4" s="1"/>
  <c r="V590" i="4" s="1"/>
  <c r="I591" i="2" s="1"/>
  <c r="J591" i="2" s="1"/>
  <c r="Q590" i="4" l="1"/>
  <c r="T590" i="4" s="1"/>
  <c r="W590" i="4" s="1"/>
  <c r="K591" i="2" s="1"/>
  <c r="L591" i="2" s="1"/>
  <c r="N591" i="2" s="1"/>
  <c r="O591" i="2" l="1"/>
  <c r="P591" i="2" s="1"/>
  <c r="G591" i="2" s="1"/>
  <c r="F591" i="2" s="1"/>
  <c r="D591" i="2" s="1"/>
  <c r="D591" i="3" s="1"/>
  <c r="W591" i="1" l="1"/>
  <c r="E591" i="2"/>
  <c r="E591" i="3" s="1"/>
  <c r="H591" i="3" s="1"/>
  <c r="I591" i="3" s="1"/>
  <c r="K591" i="3" s="1"/>
  <c r="G591" i="3" l="1"/>
  <c r="L591" i="3" s="1"/>
  <c r="M591" i="3"/>
  <c r="Q591" i="3" s="1"/>
  <c r="P591" i="3" l="1"/>
  <c r="D591" i="5" s="1"/>
  <c r="O591" i="3"/>
  <c r="E591" i="5"/>
  <c r="R591" i="3"/>
  <c r="F591" i="5" l="1"/>
  <c r="H591" i="5"/>
  <c r="C591" i="5"/>
  <c r="G591" i="5"/>
  <c r="M591" i="5" l="1"/>
  <c r="P591" i="5" s="1"/>
  <c r="J591" i="5"/>
  <c r="N591" i="5"/>
  <c r="S591" i="5" s="1"/>
  <c r="K591" i="5"/>
  <c r="Q591" i="5" l="1"/>
  <c r="R591" i="5" s="1"/>
  <c r="T591" i="5"/>
  <c r="U591" i="5" s="1"/>
  <c r="W591" i="5" l="1"/>
  <c r="D591" i="4" s="1"/>
  <c r="X591" i="5"/>
  <c r="Y591" i="5" l="1"/>
  <c r="J591" i="4" s="1"/>
  <c r="G591" i="4"/>
  <c r="F591" i="4"/>
  <c r="E591" i="4"/>
  <c r="L591" i="4" l="1"/>
  <c r="K591" i="4"/>
  <c r="M591" i="4"/>
  <c r="H591" i="4"/>
  <c r="N591" i="4" l="1"/>
  <c r="Q591" i="4" s="1"/>
  <c r="T591" i="4" s="1"/>
  <c r="W591" i="4" s="1"/>
  <c r="K592" i="2" s="1"/>
  <c r="L592" i="2" s="1"/>
  <c r="P591" i="4" l="1"/>
  <c r="S591" i="4" s="1"/>
  <c r="V591" i="4" s="1"/>
  <c r="I592" i="2" s="1"/>
  <c r="J592" i="2" s="1"/>
  <c r="O592" i="2" s="1"/>
  <c r="P592" i="2" s="1"/>
  <c r="G592" i="2" s="1"/>
  <c r="F592" i="2" s="1"/>
  <c r="N592" i="2" l="1"/>
  <c r="D592" i="2" s="1"/>
  <c r="D592" i="3" s="1"/>
  <c r="E592" i="2" l="1"/>
  <c r="E592" i="3" s="1"/>
  <c r="H592" i="3" s="1"/>
  <c r="I592" i="3" s="1"/>
  <c r="K592" i="3" s="1"/>
  <c r="M592" i="3" s="1"/>
  <c r="Q592" i="3" s="1"/>
  <c r="W592" i="1"/>
  <c r="G592" i="3" l="1"/>
  <c r="L592" i="3" s="1"/>
  <c r="P592" i="3" s="1"/>
  <c r="D592" i="5" s="1"/>
  <c r="E592" i="5"/>
  <c r="R592" i="3"/>
  <c r="O592" i="3" l="1"/>
  <c r="F592" i="5"/>
  <c r="H592" i="5"/>
  <c r="C592" i="5"/>
  <c r="G592" i="5"/>
  <c r="N592" i="5" l="1"/>
  <c r="S592" i="5" s="1"/>
  <c r="K592" i="5"/>
  <c r="M592" i="5"/>
  <c r="P592" i="5" s="1"/>
  <c r="J592" i="5"/>
  <c r="Q592" i="5" l="1"/>
  <c r="R592" i="5" s="1"/>
  <c r="T592" i="5"/>
  <c r="W592" i="5" l="1"/>
  <c r="D592" i="4" s="1"/>
  <c r="U592" i="5"/>
  <c r="X592" i="5" l="1"/>
  <c r="Y592" i="5" s="1"/>
  <c r="J592" i="4" s="1"/>
  <c r="G592" i="4"/>
  <c r="F592" i="4"/>
  <c r="E592" i="4"/>
  <c r="H592" i="4" l="1"/>
  <c r="M592" i="4" l="1"/>
  <c r="L592" i="4"/>
  <c r="K592" i="4"/>
  <c r="N592" i="4" l="1"/>
  <c r="Q592" i="4" l="1"/>
  <c r="T592" i="4" s="1"/>
  <c r="W592" i="4" s="1"/>
  <c r="K593" i="2" s="1"/>
  <c r="L593" i="2" s="1"/>
  <c r="P592" i="4"/>
  <c r="S592" i="4" s="1"/>
  <c r="V592" i="4" s="1"/>
  <c r="I593" i="2" s="1"/>
  <c r="J593" i="2" s="1"/>
  <c r="N593" i="2" l="1"/>
  <c r="O593" i="2"/>
  <c r="P593" i="2" s="1"/>
  <c r="G593" i="2" s="1"/>
  <c r="F593" i="2" s="1"/>
  <c r="E593" i="2" l="1"/>
  <c r="E593" i="3" s="1"/>
  <c r="D593" i="2"/>
  <c r="D593" i="3" l="1"/>
  <c r="W593" i="1"/>
  <c r="H593" i="3" l="1"/>
  <c r="I593" i="3" s="1"/>
  <c r="K593" i="3" s="1"/>
  <c r="G593" i="3"/>
  <c r="M593" i="3" l="1"/>
  <c r="Q593" i="3" s="1"/>
  <c r="L593" i="3"/>
  <c r="P593" i="3" l="1"/>
  <c r="D593" i="5" s="1"/>
  <c r="O593" i="3"/>
  <c r="E593" i="5"/>
  <c r="R593" i="3"/>
  <c r="F593" i="5" l="1"/>
  <c r="H593" i="5"/>
  <c r="G593" i="5"/>
  <c r="C593" i="5"/>
  <c r="J593" i="5" l="1"/>
  <c r="M593" i="5"/>
  <c r="P593" i="5" s="1"/>
  <c r="N593" i="5"/>
  <c r="S593" i="5" s="1"/>
  <c r="K593" i="5"/>
  <c r="T593" i="5" l="1"/>
  <c r="U593" i="5" s="1"/>
  <c r="Q593" i="5"/>
  <c r="R593" i="5" l="1"/>
  <c r="W593" i="5" s="1"/>
  <c r="D593" i="4" s="1"/>
  <c r="X593" i="5"/>
  <c r="Y593" i="5" s="1"/>
  <c r="J593" i="4" s="1"/>
  <c r="G593" i="4" l="1"/>
  <c r="E593" i="4" l="1"/>
  <c r="F593" i="4"/>
  <c r="K593" i="4"/>
  <c r="L593" i="4"/>
  <c r="M593" i="4"/>
  <c r="H593" i="4" l="1"/>
  <c r="N593" i="4"/>
  <c r="P593" i="4" l="1"/>
  <c r="S593" i="4" s="1"/>
  <c r="V593" i="4" s="1"/>
  <c r="I594" i="2" s="1"/>
  <c r="J594" i="2" s="1"/>
  <c r="Q593" i="4"/>
  <c r="T593" i="4" s="1"/>
  <c r="W593" i="4" s="1"/>
  <c r="K594" i="2" s="1"/>
  <c r="L594" i="2" s="1"/>
  <c r="N594" i="2" l="1"/>
  <c r="O594" i="2"/>
  <c r="P594" i="2" s="1"/>
  <c r="G594" i="2" s="1"/>
  <c r="F594" i="2" s="1"/>
  <c r="E594" i="2" l="1"/>
  <c r="E594" i="3" s="1"/>
  <c r="D594" i="2"/>
  <c r="W594" i="1" l="1"/>
  <c r="D594" i="3"/>
  <c r="G594" i="3" l="1"/>
  <c r="H594" i="3"/>
  <c r="I594" i="3" s="1"/>
  <c r="K594" i="3" s="1"/>
  <c r="L594" i="3" l="1"/>
  <c r="M594" i="3"/>
  <c r="Q594" i="3" s="1"/>
  <c r="O594" i="3" l="1"/>
  <c r="P594" i="3"/>
  <c r="D594" i="5" s="1"/>
  <c r="E594" i="5"/>
  <c r="R594" i="3"/>
  <c r="H594" i="5" l="1"/>
  <c r="F594" i="5"/>
  <c r="C594" i="5"/>
  <c r="G594" i="5"/>
  <c r="M594" i="5" l="1"/>
  <c r="P594" i="5" s="1"/>
  <c r="Q594" i="5" s="1"/>
  <c r="R594" i="5" s="1"/>
  <c r="J594" i="5"/>
  <c r="K594" i="5"/>
  <c r="N594" i="5"/>
  <c r="S594" i="5" s="1"/>
  <c r="T594" i="5" s="1"/>
  <c r="U594" i="5" s="1"/>
  <c r="X594" i="5" s="1"/>
  <c r="Y594" i="5" s="1"/>
  <c r="J594" i="4" s="1"/>
  <c r="W594" i="5"/>
  <c r="D594" i="4" s="1"/>
  <c r="E594" i="4" l="1"/>
  <c r="F594" i="4"/>
  <c r="G594" i="4"/>
  <c r="M594" i="4"/>
  <c r="K594" i="4"/>
  <c r="L594" i="4"/>
  <c r="H594" i="4" l="1"/>
  <c r="N594" i="4"/>
  <c r="Q594" i="4" l="1"/>
  <c r="T594" i="4" s="1"/>
  <c r="W594" i="4" s="1"/>
  <c r="K595" i="2" s="1"/>
  <c r="L595" i="2" s="1"/>
  <c r="P594" i="4"/>
  <c r="S594" i="4" s="1"/>
  <c r="V594" i="4" s="1"/>
  <c r="I595" i="2" s="1"/>
  <c r="J595" i="2" s="1"/>
  <c r="N595" i="2" l="1"/>
  <c r="O595" i="2"/>
  <c r="P595" i="2" s="1"/>
  <c r="G595" i="2" s="1"/>
  <c r="F595" i="2" s="1"/>
  <c r="E595" i="2" s="1"/>
  <c r="E595" i="3" s="1"/>
  <c r="D595" i="2" l="1"/>
  <c r="D595" i="3" l="1"/>
  <c r="W595" i="1"/>
  <c r="G595" i="3" l="1"/>
  <c r="H595" i="3"/>
  <c r="I595" i="3" s="1"/>
  <c r="K595" i="3" s="1"/>
  <c r="L595" i="3" l="1"/>
  <c r="M595" i="3"/>
  <c r="Q595" i="3" s="1"/>
  <c r="R595" i="3" l="1"/>
  <c r="E595" i="5"/>
  <c r="O595" i="3"/>
  <c r="P595" i="3"/>
  <c r="D595" i="5" s="1"/>
  <c r="C595" i="5" l="1"/>
  <c r="G595" i="5"/>
  <c r="F595" i="5"/>
  <c r="H595" i="5"/>
  <c r="N595" i="5" l="1"/>
  <c r="S595" i="5" s="1"/>
  <c r="K595" i="5"/>
  <c r="M595" i="5"/>
  <c r="P595" i="5" s="1"/>
  <c r="Q595" i="5" s="1"/>
  <c r="R595" i="5" s="1"/>
  <c r="J595" i="5"/>
  <c r="W595" i="5" l="1"/>
  <c r="D595" i="4" s="1"/>
  <c r="T595" i="5"/>
  <c r="U595" i="5" s="1"/>
  <c r="X595" i="5" s="1"/>
  <c r="Y595" i="5" s="1"/>
  <c r="J595" i="4" s="1"/>
  <c r="E595" i="4" l="1"/>
  <c r="F595" i="4"/>
  <c r="G595" i="4"/>
  <c r="L595" i="4" l="1"/>
  <c r="M595" i="4"/>
  <c r="K595" i="4"/>
  <c r="H595" i="4"/>
  <c r="N595" i="4" l="1"/>
  <c r="Q595" i="4" l="1"/>
  <c r="T595" i="4" s="1"/>
  <c r="W595" i="4" s="1"/>
  <c r="K596" i="2" s="1"/>
  <c r="L596" i="2" s="1"/>
  <c r="P595" i="4"/>
  <c r="S595" i="4" s="1"/>
  <c r="V595" i="4" s="1"/>
  <c r="I596" i="2" s="1"/>
  <c r="J596" i="2" s="1"/>
  <c r="N596" i="2" l="1"/>
  <c r="O596" i="2"/>
  <c r="P596" i="2" s="1"/>
  <c r="G596" i="2" s="1"/>
  <c r="F596" i="2" s="1"/>
  <c r="D596" i="2" s="1"/>
  <c r="W596" i="1" l="1"/>
  <c r="D596" i="3"/>
  <c r="E596" i="2"/>
  <c r="E596" i="3" s="1"/>
  <c r="H596" i="3" l="1"/>
  <c r="I596" i="3" s="1"/>
  <c r="K596" i="3" s="1"/>
  <c r="M596" i="3" s="1"/>
  <c r="Q596" i="3" s="1"/>
  <c r="G596" i="3"/>
  <c r="L596" i="3" l="1"/>
  <c r="R596" i="3"/>
  <c r="E596" i="5"/>
  <c r="F596" i="5" l="1"/>
  <c r="H596" i="5"/>
  <c r="O596" i="3"/>
  <c r="P596" i="3"/>
  <c r="D596" i="5" s="1"/>
  <c r="K596" i="5" l="1"/>
  <c r="N596" i="5"/>
  <c r="S596" i="5" s="1"/>
  <c r="C596" i="5"/>
  <c r="G596" i="5"/>
  <c r="J596" i="5" l="1"/>
  <c r="M596" i="5"/>
  <c r="P596" i="5" s="1"/>
  <c r="Q596" i="5" s="1"/>
  <c r="R596" i="5" s="1"/>
  <c r="T596" i="5"/>
  <c r="U596" i="5" s="1"/>
  <c r="W596" i="5" l="1"/>
  <c r="D596" i="4" s="1"/>
  <c r="X596" i="5"/>
  <c r="Y596" i="5" l="1"/>
  <c r="J596" i="4" s="1"/>
  <c r="F596" i="4"/>
  <c r="E596" i="4"/>
  <c r="G596" i="4"/>
  <c r="K596" i="4" l="1"/>
  <c r="L596" i="4"/>
  <c r="M596" i="4"/>
  <c r="H596" i="4"/>
  <c r="N596" i="4" l="1"/>
  <c r="Q596" i="4" s="1"/>
  <c r="T596" i="4" s="1"/>
  <c r="W596" i="4" s="1"/>
  <c r="K597" i="2" s="1"/>
  <c r="L597" i="2" s="1"/>
  <c r="P596" i="4" l="1"/>
  <c r="S596" i="4" s="1"/>
  <c r="V596" i="4" s="1"/>
  <c r="I597" i="2" s="1"/>
  <c r="J597" i="2" s="1"/>
  <c r="O597" i="2" s="1"/>
  <c r="P597" i="2" s="1"/>
  <c r="G597" i="2" s="1"/>
  <c r="F597" i="2" s="1"/>
  <c r="N597" i="2" l="1"/>
  <c r="D597" i="2" s="1"/>
  <c r="W597" i="1" s="1"/>
  <c r="E597" i="2" l="1"/>
  <c r="E597" i="3" s="1"/>
  <c r="D597" i="3"/>
  <c r="G597" i="3" l="1"/>
  <c r="H597" i="3"/>
  <c r="I597" i="3" s="1"/>
  <c r="K597" i="3" s="1"/>
  <c r="L597" i="3" s="1"/>
  <c r="M597" i="3" l="1"/>
  <c r="Q597" i="3" s="1"/>
  <c r="E597" i="5" s="1"/>
  <c r="O597" i="3"/>
  <c r="P597" i="3"/>
  <c r="D597" i="5" s="1"/>
  <c r="R597" i="3" l="1"/>
  <c r="G597" i="5"/>
  <c r="C597" i="5"/>
  <c r="F597" i="5"/>
  <c r="H597" i="5"/>
  <c r="N597" i="5" l="1"/>
  <c r="S597" i="5" s="1"/>
  <c r="T597" i="5" s="1"/>
  <c r="U597" i="5" s="1"/>
  <c r="K597" i="5"/>
  <c r="M597" i="5"/>
  <c r="P597" i="5" s="1"/>
  <c r="Q597" i="5" s="1"/>
  <c r="R597" i="5" s="1"/>
  <c r="J597" i="5"/>
  <c r="W597" i="5" l="1"/>
  <c r="D597" i="4" s="1"/>
  <c r="E597" i="4" s="1"/>
  <c r="X597" i="5"/>
  <c r="Y597" i="5" l="1"/>
  <c r="J597" i="4" s="1"/>
  <c r="F597" i="4"/>
  <c r="G597" i="4"/>
  <c r="M597" i="4" l="1"/>
  <c r="K597" i="4"/>
  <c r="L597" i="4"/>
  <c r="H597" i="4"/>
  <c r="N597" i="4" l="1"/>
  <c r="Q597" i="4" s="1"/>
  <c r="T597" i="4" s="1"/>
  <c r="W597" i="4" s="1"/>
  <c r="K598" i="2" s="1"/>
  <c r="L598" i="2" s="1"/>
  <c r="P597" i="4" l="1"/>
  <c r="S597" i="4" s="1"/>
  <c r="V597" i="4" s="1"/>
  <c r="I598" i="2" s="1"/>
  <c r="J598" i="2" s="1"/>
  <c r="N598" i="2" s="1"/>
  <c r="O598" i="2" l="1"/>
  <c r="P598" i="2" s="1"/>
  <c r="G598" i="2" s="1"/>
  <c r="F598" i="2" s="1"/>
  <c r="D598" i="2" s="1"/>
  <c r="D598" i="3" s="1"/>
  <c r="W598" i="1" l="1"/>
  <c r="E598" i="2"/>
  <c r="E598" i="3" s="1"/>
  <c r="H598" i="3" s="1"/>
  <c r="I598" i="3" s="1"/>
  <c r="K598" i="3" s="1"/>
  <c r="G598" i="3" l="1"/>
  <c r="L598" i="3" s="1"/>
  <c r="M598" i="3"/>
  <c r="Q598" i="3" s="1"/>
  <c r="E598" i="5" l="1"/>
  <c r="R598" i="3"/>
  <c r="O598" i="3"/>
  <c r="P598" i="3"/>
  <c r="D598" i="5" s="1"/>
  <c r="C598" i="5" l="1"/>
  <c r="G598" i="5"/>
  <c r="F598" i="5"/>
  <c r="H598" i="5"/>
  <c r="N598" i="5" l="1"/>
  <c r="S598" i="5" s="1"/>
  <c r="K598" i="5"/>
  <c r="M598" i="5"/>
  <c r="P598" i="5" s="1"/>
  <c r="J598" i="5"/>
  <c r="Q598" i="5" l="1"/>
  <c r="T598" i="5"/>
  <c r="U598" i="5" s="1"/>
  <c r="R598" i="5" l="1"/>
  <c r="W598" i="5" s="1"/>
  <c r="D598" i="4" s="1"/>
  <c r="X598" i="5"/>
  <c r="Y598" i="5" s="1"/>
  <c r="J598" i="4" s="1"/>
  <c r="F598" i="4" l="1"/>
  <c r="G598" i="4"/>
  <c r="E598" i="4"/>
  <c r="M598" i="4"/>
  <c r="K598" i="4"/>
  <c r="L598" i="4"/>
  <c r="H598" i="4" l="1"/>
  <c r="N598" i="4"/>
  <c r="P598" i="4" l="1"/>
  <c r="S598" i="4" s="1"/>
  <c r="V598" i="4" s="1"/>
  <c r="I599" i="2" s="1"/>
  <c r="J599" i="2" s="1"/>
  <c r="Q598" i="4"/>
  <c r="T598" i="4" s="1"/>
  <c r="W598" i="4" s="1"/>
  <c r="K599" i="2" s="1"/>
  <c r="L599" i="2" s="1"/>
  <c r="O599" i="2" l="1"/>
  <c r="P599" i="2" s="1"/>
  <c r="G599" i="2" s="1"/>
  <c r="F599" i="2" s="1"/>
  <c r="N599" i="2"/>
  <c r="E599" i="2" l="1"/>
  <c r="E599" i="3" s="1"/>
  <c r="D599" i="2"/>
  <c r="D599" i="3" s="1"/>
  <c r="W599" i="1" l="1"/>
  <c r="G599" i="3"/>
  <c r="H599" i="3"/>
  <c r="I599" i="3" s="1"/>
  <c r="K599" i="3" s="1"/>
  <c r="M599" i="3" l="1"/>
  <c r="Q599" i="3" s="1"/>
  <c r="L599" i="3"/>
  <c r="P599" i="3" l="1"/>
  <c r="D599" i="5" s="1"/>
  <c r="O599" i="3"/>
  <c r="R599" i="3"/>
  <c r="E599" i="5"/>
  <c r="F599" i="5" l="1"/>
  <c r="H599" i="5"/>
  <c r="C599" i="5"/>
  <c r="G599" i="5"/>
  <c r="N599" i="5" l="1"/>
  <c r="S599" i="5" s="1"/>
  <c r="K599" i="5"/>
  <c r="M599" i="5"/>
  <c r="P599" i="5" s="1"/>
  <c r="J599" i="5"/>
  <c r="Q599" i="5" l="1"/>
  <c r="R599" i="5" s="1"/>
  <c r="T599" i="5"/>
  <c r="U599" i="5" s="1"/>
  <c r="W599" i="5" l="1"/>
  <c r="D599" i="4" s="1"/>
  <c r="X599" i="5"/>
  <c r="Y599" i="5" s="1"/>
  <c r="J599" i="4" s="1"/>
  <c r="K599" i="4" l="1"/>
  <c r="L599" i="4"/>
  <c r="M599" i="4"/>
  <c r="G599" i="4"/>
  <c r="E599" i="4"/>
  <c r="F599" i="4"/>
  <c r="N599" i="4" l="1"/>
  <c r="H599" i="4"/>
  <c r="P599" i="4" l="1"/>
  <c r="S599" i="4" s="1"/>
  <c r="V599" i="4" s="1"/>
  <c r="I600" i="2" s="1"/>
  <c r="J600" i="2" s="1"/>
  <c r="Q599" i="4"/>
  <c r="T599" i="4" s="1"/>
  <c r="W599" i="4" s="1"/>
  <c r="K600" i="2" s="1"/>
  <c r="L600" i="2" s="1"/>
  <c r="O600" i="2" l="1"/>
  <c r="P600" i="2" s="1"/>
  <c r="G600" i="2" s="1"/>
  <c r="F600" i="2" s="1"/>
  <c r="N600" i="2"/>
  <c r="E600" i="2" l="1"/>
  <c r="E600" i="3" s="1"/>
  <c r="D600" i="2"/>
  <c r="D600" i="3" s="1"/>
  <c r="W600" i="1" l="1"/>
  <c r="H600" i="3"/>
  <c r="I600" i="3" s="1"/>
  <c r="K600" i="3" s="1"/>
  <c r="G600" i="3"/>
  <c r="M600" i="3" l="1"/>
  <c r="Q600" i="3" s="1"/>
  <c r="L600" i="3"/>
  <c r="O600" i="3" l="1"/>
  <c r="P600" i="3"/>
  <c r="D600" i="5" s="1"/>
  <c r="R600" i="3"/>
  <c r="E600" i="5"/>
  <c r="F600" i="5" l="1"/>
  <c r="H600" i="5"/>
  <c r="C600" i="5"/>
  <c r="G600" i="5"/>
  <c r="N600" i="5" l="1"/>
  <c r="S600" i="5" s="1"/>
  <c r="K600" i="5"/>
  <c r="M600" i="5"/>
  <c r="P600" i="5" s="1"/>
  <c r="J600" i="5"/>
  <c r="Q600" i="5" l="1"/>
  <c r="R600" i="5" s="1"/>
  <c r="T600" i="5"/>
  <c r="U600" i="5" s="1"/>
  <c r="W600" i="5" l="1"/>
  <c r="D600" i="4" s="1"/>
  <c r="X600" i="5"/>
  <c r="Y600" i="5" s="1"/>
  <c r="J600" i="4" s="1"/>
  <c r="G600" i="4" l="1"/>
  <c r="K600" i="4" l="1"/>
  <c r="M600" i="4"/>
  <c r="L600" i="4"/>
  <c r="E600" i="4"/>
  <c r="F600" i="4"/>
  <c r="N600" i="4" l="1"/>
  <c r="H600" i="4"/>
  <c r="Q600" i="4" l="1"/>
  <c r="T600" i="4" s="1"/>
  <c r="W600" i="4" s="1"/>
  <c r="K601" i="2" s="1"/>
  <c r="L601" i="2" s="1"/>
  <c r="P600" i="4"/>
  <c r="S600" i="4" s="1"/>
  <c r="V600" i="4" s="1"/>
  <c r="I601" i="2" s="1"/>
  <c r="J601" i="2" s="1"/>
  <c r="N601" i="2" l="1"/>
  <c r="O601" i="2"/>
  <c r="P601" i="2" s="1"/>
  <c r="G601" i="2" s="1"/>
  <c r="F601" i="2" s="1"/>
  <c r="E601" i="2" s="1"/>
  <c r="E601" i="3" s="1"/>
  <c r="D601" i="2" l="1"/>
  <c r="D601" i="3" l="1"/>
  <c r="W601" i="1"/>
  <c r="G601" i="3" l="1"/>
  <c r="H601" i="3"/>
  <c r="I601" i="3" s="1"/>
  <c r="K601" i="3" s="1"/>
  <c r="L601" i="3" l="1"/>
  <c r="M601" i="3"/>
  <c r="Q601" i="3" s="1"/>
  <c r="O601" i="3" l="1"/>
  <c r="P601" i="3"/>
  <c r="D601" i="5" s="1"/>
  <c r="R601" i="3"/>
  <c r="E601" i="5"/>
  <c r="H601" i="5" l="1"/>
  <c r="F601" i="5"/>
  <c r="C601" i="5"/>
  <c r="G601" i="5"/>
  <c r="M601" i="5" l="1"/>
  <c r="P601" i="5" s="1"/>
  <c r="Q601" i="5" s="1"/>
  <c r="R601" i="5" s="1"/>
  <c r="J601" i="5"/>
  <c r="K601" i="5"/>
  <c r="N601" i="5"/>
  <c r="S601" i="5" s="1"/>
  <c r="W601" i="5" l="1"/>
  <c r="D601" i="4" s="1"/>
  <c r="T601" i="5"/>
  <c r="U601" i="5" s="1"/>
  <c r="X601" i="5" s="1"/>
  <c r="Y601" i="5" s="1"/>
  <c r="J601" i="4" s="1"/>
  <c r="F601" i="4" l="1"/>
  <c r="E601" i="4"/>
  <c r="G601" i="4"/>
  <c r="M601" i="4" l="1"/>
  <c r="K601" i="4"/>
  <c r="L601" i="4"/>
  <c r="H601" i="4"/>
  <c r="N601" i="4" l="1"/>
  <c r="Q601" i="4" s="1"/>
  <c r="T601" i="4" s="1"/>
  <c r="W601" i="4" s="1"/>
  <c r="K602" i="2" s="1"/>
  <c r="L602" i="2" s="1"/>
  <c r="P601" i="4" l="1"/>
  <c r="S601" i="4" s="1"/>
  <c r="V601" i="4" s="1"/>
  <c r="I602" i="2" s="1"/>
  <c r="J602" i="2" s="1"/>
  <c r="O602" i="2" s="1"/>
  <c r="P602" i="2" s="1"/>
  <c r="G602" i="2" s="1"/>
  <c r="F602" i="2" s="1"/>
  <c r="N602" i="2" l="1"/>
  <c r="D602" i="2" s="1"/>
  <c r="W602" i="1" l="1"/>
  <c r="D602" i="3"/>
  <c r="E602" i="2"/>
  <c r="E602" i="3" s="1"/>
  <c r="H602" i="3" l="1"/>
  <c r="I602" i="3" s="1"/>
  <c r="K602" i="3" s="1"/>
  <c r="M602" i="3" s="1"/>
  <c r="Q602" i="3" s="1"/>
  <c r="E602" i="5" s="1"/>
  <c r="F602" i="5" s="1"/>
  <c r="G602" i="3"/>
  <c r="L602" i="3" l="1"/>
  <c r="P602" i="3" s="1"/>
  <c r="D602" i="5" s="1"/>
  <c r="C602" i="5" s="1"/>
  <c r="H602" i="5"/>
  <c r="N602" i="5" s="1"/>
  <c r="S602" i="5" s="1"/>
  <c r="R602" i="3"/>
  <c r="G602" i="5"/>
  <c r="M602" i="5" s="1"/>
  <c r="P602" i="5" s="1"/>
  <c r="K602" i="5" l="1"/>
  <c r="O602" i="3"/>
  <c r="J602" i="5"/>
  <c r="Q602" i="5"/>
  <c r="R602" i="5" s="1"/>
  <c r="T602" i="5"/>
  <c r="U602" i="5" s="1"/>
  <c r="W602" i="5" l="1"/>
  <c r="D602" i="4" s="1"/>
  <c r="X602" i="5"/>
  <c r="Y602" i="5" l="1"/>
  <c r="J602" i="4" s="1"/>
  <c r="F602" i="4"/>
  <c r="E602" i="4"/>
  <c r="G602" i="4"/>
  <c r="K602" i="4" l="1"/>
  <c r="M602" i="4"/>
  <c r="L602" i="4"/>
  <c r="H602" i="4"/>
  <c r="N602" i="4" l="1"/>
  <c r="Q602" i="4" s="1"/>
  <c r="T602" i="4" s="1"/>
  <c r="W602" i="4" s="1"/>
  <c r="K603" i="2" s="1"/>
  <c r="L603" i="2" s="1"/>
  <c r="P602" i="4" l="1"/>
  <c r="S602" i="4" s="1"/>
  <c r="V602" i="4" s="1"/>
  <c r="I603" i="2" s="1"/>
  <c r="J603" i="2" s="1"/>
  <c r="O603" i="2" s="1"/>
  <c r="P603" i="2" s="1"/>
  <c r="G603" i="2" s="1"/>
  <c r="F603" i="2" s="1"/>
  <c r="N603" i="2" l="1"/>
  <c r="E603" i="2" s="1"/>
  <c r="E603" i="3" s="1"/>
  <c r="D603" i="2" l="1"/>
  <c r="D603" i="3" s="1"/>
  <c r="G603" i="3" s="1"/>
  <c r="H603" i="3" l="1"/>
  <c r="I603" i="3" s="1"/>
  <c r="K603" i="3" s="1"/>
  <c r="M603" i="3" s="1"/>
  <c r="Q603" i="3" s="1"/>
  <c r="R603" i="3" s="1"/>
  <c r="W603" i="1"/>
  <c r="L603" i="3" l="1"/>
  <c r="P603" i="3" s="1"/>
  <c r="D603" i="5" s="1"/>
  <c r="E603" i="5"/>
  <c r="F603" i="5" s="1"/>
  <c r="H603" i="5" l="1"/>
  <c r="N603" i="5" s="1"/>
  <c r="S603" i="5" s="1"/>
  <c r="O603" i="3"/>
  <c r="C603" i="5"/>
  <c r="G603" i="5"/>
  <c r="K603" i="5" l="1"/>
  <c r="M603" i="5"/>
  <c r="P603" i="5" s="1"/>
  <c r="J603" i="5"/>
  <c r="T603" i="5"/>
  <c r="U603" i="5" s="1"/>
  <c r="X603" i="5" l="1"/>
  <c r="Y603" i="5" s="1"/>
  <c r="J603" i="4" s="1"/>
  <c r="Q603" i="5"/>
  <c r="R603" i="5" s="1"/>
  <c r="W603" i="5" l="1"/>
  <c r="D603" i="4" s="1"/>
  <c r="L603" i="4" l="1"/>
  <c r="M603" i="4"/>
  <c r="K603" i="4"/>
  <c r="F603" i="4"/>
  <c r="G603" i="4"/>
  <c r="E603" i="4"/>
  <c r="N603" i="4" l="1"/>
  <c r="H603" i="4"/>
  <c r="Q603" i="4" l="1"/>
  <c r="T603" i="4" s="1"/>
  <c r="W603" i="4" s="1"/>
  <c r="K604" i="2" s="1"/>
  <c r="L604" i="2" s="1"/>
  <c r="P603" i="4"/>
  <c r="S603" i="4" s="1"/>
  <c r="V603" i="4" s="1"/>
  <c r="I604" i="2" s="1"/>
  <c r="J604" i="2" s="1"/>
  <c r="O604" i="2" l="1"/>
  <c r="P604" i="2" s="1"/>
  <c r="G604" i="2" s="1"/>
  <c r="F604" i="2" s="1"/>
  <c r="N604" i="2"/>
  <c r="D604" i="2" l="1"/>
  <c r="W604" i="1" s="1"/>
  <c r="E604" i="2"/>
  <c r="E604" i="3" s="1"/>
  <c r="D604" i="3" l="1"/>
  <c r="G604" i="3" s="1"/>
  <c r="H604" i="3" l="1"/>
  <c r="I604" i="3" s="1"/>
  <c r="K604" i="3" s="1"/>
  <c r="L604" i="3" s="1"/>
  <c r="M604" i="3" l="1"/>
  <c r="Q604" i="3" s="1"/>
  <c r="E604" i="5" s="1"/>
  <c r="P604" i="3"/>
  <c r="D604" i="5" s="1"/>
  <c r="O604" i="3"/>
  <c r="R604" i="3" l="1"/>
  <c r="C604" i="5"/>
  <c r="G604" i="5"/>
  <c r="F604" i="5"/>
  <c r="H604" i="5"/>
  <c r="M604" i="5" l="1"/>
  <c r="P604" i="5" s="1"/>
  <c r="J604" i="5"/>
  <c r="N604" i="5"/>
  <c r="S604" i="5" s="1"/>
  <c r="K604" i="5"/>
  <c r="T604" i="5" l="1"/>
  <c r="U604" i="5" s="1"/>
  <c r="Q604" i="5"/>
  <c r="R604" i="5" l="1"/>
  <c r="W604" i="5" s="1"/>
  <c r="D604" i="4" s="1"/>
  <c r="X604" i="5"/>
  <c r="Y604" i="5" l="1"/>
  <c r="J604" i="4" s="1"/>
  <c r="F604" i="4" l="1"/>
  <c r="G604" i="4"/>
  <c r="E604" i="4"/>
  <c r="K604" i="4"/>
  <c r="L604" i="4"/>
  <c r="M604" i="4"/>
  <c r="H604" i="4" l="1"/>
  <c r="N604" i="4"/>
  <c r="Q604" i="4" l="1"/>
  <c r="T604" i="4" s="1"/>
  <c r="W604" i="4" s="1"/>
  <c r="K605" i="2" s="1"/>
  <c r="L605" i="2" s="1"/>
  <c r="P604" i="4"/>
  <c r="S604" i="4" s="1"/>
  <c r="V604" i="4" s="1"/>
  <c r="I605" i="2" s="1"/>
  <c r="J605" i="2" s="1"/>
  <c r="O605" i="2" l="1"/>
  <c r="P605" i="2" s="1"/>
  <c r="G605" i="2" s="1"/>
  <c r="F605" i="2" s="1"/>
  <c r="N605" i="2"/>
  <c r="E605" i="2" l="1"/>
  <c r="E605" i="3" s="1"/>
  <c r="D605" i="2"/>
  <c r="D605" i="3" s="1"/>
  <c r="G605" i="3" l="1"/>
  <c r="W605" i="1"/>
  <c r="H605" i="3"/>
  <c r="I605" i="3" s="1"/>
  <c r="K605" i="3" s="1"/>
  <c r="L605" i="3" l="1"/>
  <c r="P605" i="3" s="1"/>
  <c r="D605" i="5" s="1"/>
  <c r="M605" i="3"/>
  <c r="Q605" i="3" s="1"/>
  <c r="E605" i="5" s="1"/>
  <c r="O605" i="3" l="1"/>
  <c r="R605" i="3"/>
  <c r="C605" i="5"/>
  <c r="G605" i="5"/>
  <c r="F605" i="5"/>
  <c r="H605" i="5"/>
  <c r="N605" i="5" l="1"/>
  <c r="S605" i="5" s="1"/>
  <c r="K605" i="5"/>
  <c r="M605" i="5"/>
  <c r="P605" i="5" s="1"/>
  <c r="J605" i="5"/>
  <c r="Q605" i="5" l="1"/>
  <c r="R605" i="5" s="1"/>
  <c r="T605" i="5"/>
  <c r="U605" i="5" s="1"/>
  <c r="W605" i="5" l="1"/>
  <c r="D605" i="4" s="1"/>
  <c r="X605" i="5"/>
  <c r="Y605" i="5" l="1"/>
  <c r="J605" i="4" s="1"/>
  <c r="E605" i="4"/>
  <c r="F605" i="4"/>
  <c r="G605" i="4"/>
  <c r="M605" i="4" l="1"/>
  <c r="L605" i="4"/>
  <c r="K605" i="4"/>
  <c r="H605" i="4"/>
  <c r="N605" i="4" l="1"/>
  <c r="P605" i="4" s="1"/>
  <c r="S605" i="4" s="1"/>
  <c r="V605" i="4" s="1"/>
  <c r="I606" i="2" s="1"/>
  <c r="J606" i="2" s="1"/>
  <c r="Q605" i="4" l="1"/>
  <c r="T605" i="4" s="1"/>
  <c r="W605" i="4" s="1"/>
  <c r="K606" i="2" s="1"/>
  <c r="L606" i="2" s="1"/>
  <c r="N606" i="2" s="1"/>
  <c r="O606" i="2" l="1"/>
  <c r="P606" i="2" s="1"/>
  <c r="G606" i="2" s="1"/>
  <c r="F606" i="2" s="1"/>
  <c r="E606" i="2" s="1"/>
  <c r="E606" i="3" s="1"/>
  <c r="D606" i="2" l="1"/>
  <c r="D606" i="3" s="1"/>
  <c r="W606" i="1" l="1"/>
  <c r="G606" i="3"/>
  <c r="H606" i="3"/>
  <c r="I606" i="3" s="1"/>
  <c r="K606" i="3" s="1"/>
  <c r="M606" i="3" l="1"/>
  <c r="Q606" i="3" s="1"/>
  <c r="L606" i="3"/>
  <c r="R606" i="3" l="1"/>
  <c r="E606" i="5"/>
  <c r="P606" i="3"/>
  <c r="D606" i="5" s="1"/>
  <c r="O606" i="3"/>
  <c r="C606" i="5" l="1"/>
  <c r="G606" i="5"/>
  <c r="F606" i="5"/>
  <c r="H606" i="5"/>
  <c r="M606" i="5" l="1"/>
  <c r="P606" i="5" s="1"/>
  <c r="J606" i="5"/>
  <c r="N606" i="5"/>
  <c r="S606" i="5" s="1"/>
  <c r="K606" i="5"/>
  <c r="T606" i="5" l="1"/>
  <c r="U606" i="5" s="1"/>
  <c r="Q606" i="5"/>
  <c r="R606" i="5" s="1"/>
  <c r="W606" i="5" l="1"/>
  <c r="D606" i="4" s="1"/>
  <c r="X606" i="5"/>
  <c r="Y606" i="5" l="1"/>
  <c r="J606" i="4" s="1"/>
  <c r="F606" i="4"/>
  <c r="E606" i="4"/>
  <c r="G606" i="4"/>
  <c r="K606" i="4" l="1"/>
  <c r="L606" i="4"/>
  <c r="M606" i="4"/>
  <c r="H606" i="4"/>
  <c r="N606" i="4" l="1"/>
  <c r="P606" i="4" s="1"/>
  <c r="S606" i="4" s="1"/>
  <c r="V606" i="4" s="1"/>
  <c r="I607" i="2" s="1"/>
  <c r="J607" i="2" s="1"/>
  <c r="Q606" i="4" l="1"/>
  <c r="T606" i="4" s="1"/>
  <c r="W606" i="4" s="1"/>
  <c r="K607" i="2" s="1"/>
  <c r="L607" i="2" s="1"/>
  <c r="O607" i="2" s="1"/>
  <c r="P607" i="2" s="1"/>
  <c r="G607" i="2" s="1"/>
  <c r="F607" i="2" s="1"/>
  <c r="N607" i="2" l="1"/>
  <c r="E607" i="2" s="1"/>
  <c r="E607" i="3" s="1"/>
  <c r="D607" i="2" l="1"/>
  <c r="D607" i="3" s="1"/>
  <c r="W607" i="1" l="1"/>
  <c r="H607" i="3"/>
  <c r="I607" i="3" s="1"/>
  <c r="K607" i="3" s="1"/>
  <c r="G607" i="3"/>
  <c r="M607" i="3" l="1"/>
  <c r="Q607" i="3" s="1"/>
  <c r="L607" i="3"/>
  <c r="O607" i="3" l="1"/>
  <c r="P607" i="3"/>
  <c r="D607" i="5" s="1"/>
  <c r="E607" i="5"/>
  <c r="R607" i="3"/>
  <c r="C607" i="5" l="1"/>
  <c r="G607" i="5"/>
  <c r="F607" i="5"/>
  <c r="H607" i="5"/>
  <c r="N607" i="5" l="1"/>
  <c r="S607" i="5" s="1"/>
  <c r="K607" i="5"/>
  <c r="M607" i="5"/>
  <c r="P607" i="5" s="1"/>
  <c r="J607" i="5"/>
  <c r="Q607" i="5" l="1"/>
  <c r="R607" i="5" s="1"/>
  <c r="T607" i="5"/>
  <c r="W607" i="5" l="1"/>
  <c r="D607" i="4" s="1"/>
  <c r="U607" i="5"/>
  <c r="X607" i="5" s="1"/>
  <c r="Y607" i="5" s="1"/>
  <c r="J607" i="4" s="1"/>
  <c r="F607" i="4" l="1"/>
  <c r="G607" i="4"/>
  <c r="E607" i="4"/>
  <c r="H607" i="4" l="1"/>
  <c r="K607" i="4"/>
  <c r="M607" i="4"/>
  <c r="L607" i="4"/>
  <c r="N607" i="4" l="1"/>
  <c r="P607" i="4" l="1"/>
  <c r="S607" i="4" s="1"/>
  <c r="V607" i="4" s="1"/>
  <c r="I608" i="2" s="1"/>
  <c r="J608" i="2" s="1"/>
  <c r="Q607" i="4"/>
  <c r="T607" i="4" s="1"/>
  <c r="W607" i="4" s="1"/>
  <c r="K608" i="2" s="1"/>
  <c r="L608" i="2" s="1"/>
  <c r="N608" i="2" l="1"/>
  <c r="O608" i="2"/>
  <c r="P608" i="2" s="1"/>
  <c r="G608" i="2" s="1"/>
  <c r="F608" i="2" s="1"/>
  <c r="E608" i="2" l="1"/>
  <c r="E608" i="3" s="1"/>
  <c r="D608" i="2"/>
  <c r="D608" i="3" l="1"/>
  <c r="W608" i="1"/>
  <c r="G608" i="3" l="1"/>
  <c r="H608" i="3"/>
  <c r="I608" i="3" s="1"/>
  <c r="K608" i="3" s="1"/>
  <c r="M608" i="3" l="1"/>
  <c r="Q608" i="3" s="1"/>
  <c r="L608" i="3"/>
  <c r="P608" i="3" l="1"/>
  <c r="D608" i="5" s="1"/>
  <c r="O608" i="3"/>
  <c r="R608" i="3"/>
  <c r="E608" i="5"/>
  <c r="F608" i="5" l="1"/>
  <c r="H608" i="5"/>
  <c r="C608" i="5"/>
  <c r="G608" i="5"/>
  <c r="M608" i="5" l="1"/>
  <c r="P608" i="5" s="1"/>
  <c r="J608" i="5"/>
  <c r="N608" i="5"/>
  <c r="S608" i="5" s="1"/>
  <c r="K608" i="5"/>
  <c r="T608" i="5" l="1"/>
  <c r="U608" i="5" s="1"/>
  <c r="Q608" i="5"/>
  <c r="R608" i="5" s="1"/>
  <c r="W608" i="5" l="1"/>
  <c r="D608" i="4" s="1"/>
  <c r="G608" i="4" s="1"/>
  <c r="X608" i="5"/>
  <c r="Y608" i="5" l="1"/>
  <c r="J608" i="4" s="1"/>
  <c r="E608" i="4"/>
  <c r="F608" i="4"/>
  <c r="L608" i="4" l="1"/>
  <c r="K608" i="4"/>
  <c r="M608" i="4"/>
  <c r="H608" i="4"/>
  <c r="N608" i="4" l="1"/>
  <c r="P608" i="4" s="1"/>
  <c r="S608" i="4" s="1"/>
  <c r="V608" i="4" s="1"/>
  <c r="I609" i="2" s="1"/>
  <c r="J609" i="2" s="1"/>
  <c r="Q608" i="4" l="1"/>
  <c r="T608" i="4" s="1"/>
  <c r="W608" i="4" s="1"/>
  <c r="K609" i="2" s="1"/>
  <c r="L609" i="2" s="1"/>
  <c r="N609" i="2" s="1"/>
  <c r="O609" i="2" l="1"/>
  <c r="P609" i="2" s="1"/>
  <c r="G609" i="2" s="1"/>
  <c r="F609" i="2" s="1"/>
  <c r="E609" i="2" s="1"/>
  <c r="E609" i="3" s="1"/>
  <c r="D609" i="2" l="1"/>
  <c r="W609" i="1" s="1"/>
  <c r="D609" i="3" l="1"/>
  <c r="H609" i="3" s="1"/>
  <c r="I609" i="3" s="1"/>
  <c r="K609" i="3" s="1"/>
  <c r="M609" i="3" s="1"/>
  <c r="Q609" i="3" s="1"/>
  <c r="E609" i="5" s="1"/>
  <c r="R609" i="3" l="1"/>
  <c r="G609" i="3"/>
  <c r="L609" i="3" s="1"/>
  <c r="O609" i="3" s="1"/>
  <c r="F609" i="5"/>
  <c r="H609" i="5"/>
  <c r="P609" i="3" l="1"/>
  <c r="D609" i="5" s="1"/>
  <c r="C609" i="5" s="1"/>
  <c r="N609" i="5"/>
  <c r="S609" i="5" s="1"/>
  <c r="K609" i="5"/>
  <c r="G609" i="5" l="1"/>
  <c r="M609" i="5" s="1"/>
  <c r="P609" i="5" s="1"/>
  <c r="Q609" i="5" s="1"/>
  <c r="R609" i="5" s="1"/>
  <c r="T609" i="5"/>
  <c r="U609" i="5" s="1"/>
  <c r="J609" i="5" l="1"/>
  <c r="W609" i="5"/>
  <c r="D609" i="4" s="1"/>
  <c r="X609" i="5"/>
  <c r="Y609" i="5" s="1"/>
  <c r="J609" i="4" s="1"/>
  <c r="G609" i="4" l="1"/>
  <c r="E609" i="4"/>
  <c r="F609" i="4"/>
  <c r="L609" i="4" l="1"/>
  <c r="K609" i="4"/>
  <c r="M609" i="4"/>
  <c r="H609" i="4"/>
  <c r="N609" i="4" l="1"/>
  <c r="Q609" i="4" s="1"/>
  <c r="T609" i="4" s="1"/>
  <c r="W609" i="4" s="1"/>
  <c r="K610" i="2" s="1"/>
  <c r="L610" i="2" s="1"/>
  <c r="P609" i="4" l="1"/>
  <c r="S609" i="4" s="1"/>
  <c r="V609" i="4" s="1"/>
  <c r="I610" i="2" s="1"/>
  <c r="J610" i="2" s="1"/>
  <c r="O610" i="2" s="1"/>
  <c r="P610" i="2" s="1"/>
  <c r="G610" i="2" s="1"/>
  <c r="F610" i="2" s="1"/>
  <c r="N610" i="2" l="1"/>
  <c r="E610" i="2" s="1"/>
  <c r="D610" i="2" l="1"/>
  <c r="W610" i="1" s="1"/>
  <c r="E610" i="3"/>
  <c r="D610" i="3" l="1"/>
  <c r="H610" i="3" s="1"/>
  <c r="I610" i="3" s="1"/>
  <c r="K610" i="3" s="1"/>
  <c r="G610" i="3" l="1"/>
  <c r="L610" i="3" s="1"/>
  <c r="M610" i="3"/>
  <c r="Q610" i="3" s="1"/>
  <c r="P610" i="3" l="1"/>
  <c r="D610" i="5" s="1"/>
  <c r="O610" i="3"/>
  <c r="R610" i="3"/>
  <c r="E610" i="5"/>
  <c r="F610" i="5" l="1"/>
  <c r="H610" i="5"/>
  <c r="C610" i="5"/>
  <c r="G610" i="5"/>
  <c r="N610" i="5" l="1"/>
  <c r="S610" i="5" s="1"/>
  <c r="K610" i="5"/>
  <c r="M610" i="5"/>
  <c r="P610" i="5" s="1"/>
  <c r="J610" i="5"/>
  <c r="Q610" i="5" l="1"/>
  <c r="R610" i="5" s="1"/>
  <c r="T610" i="5"/>
  <c r="U610" i="5" s="1"/>
  <c r="W610" i="5" l="1"/>
  <c r="D610" i="4" s="1"/>
  <c r="X610" i="5"/>
  <c r="Y610" i="5" l="1"/>
  <c r="J610" i="4" s="1"/>
  <c r="E610" i="4"/>
  <c r="G610" i="4"/>
  <c r="F610" i="4"/>
  <c r="L610" i="4" l="1"/>
  <c r="M610" i="4"/>
  <c r="K610" i="4"/>
  <c r="H610" i="4"/>
  <c r="N610" i="4" l="1"/>
  <c r="P610" i="4" s="1"/>
  <c r="S610" i="4" s="1"/>
  <c r="V610" i="4" s="1"/>
  <c r="I611" i="2" s="1"/>
  <c r="J611" i="2" s="1"/>
  <c r="Q610" i="4" l="1"/>
  <c r="T610" i="4" s="1"/>
  <c r="W610" i="4" s="1"/>
  <c r="K611" i="2" s="1"/>
  <c r="L611" i="2" s="1"/>
  <c r="O611" i="2" s="1"/>
  <c r="P611" i="2" s="1"/>
  <c r="G611" i="2" s="1"/>
  <c r="F611" i="2" s="1"/>
  <c r="N611" i="2" l="1"/>
  <c r="E611" i="2" s="1"/>
  <c r="E611" i="3" s="1"/>
  <c r="D611" i="2" l="1"/>
  <c r="W611" i="1" s="1"/>
  <c r="D611" i="3" l="1"/>
  <c r="G611" i="3" s="1"/>
  <c r="H611" i="3" l="1"/>
  <c r="I611" i="3" s="1"/>
  <c r="K611" i="3" s="1"/>
  <c r="M611" i="3" s="1"/>
  <c r="Q611" i="3" s="1"/>
  <c r="R611" i="3" s="1"/>
  <c r="E611" i="5" l="1"/>
  <c r="F611" i="5" s="1"/>
  <c r="L611" i="3"/>
  <c r="P611" i="3" s="1"/>
  <c r="D611" i="5" s="1"/>
  <c r="C611" i="5" s="1"/>
  <c r="H611" i="5" l="1"/>
  <c r="N611" i="5" s="1"/>
  <c r="S611" i="5" s="1"/>
  <c r="O611" i="3"/>
  <c r="G611" i="5"/>
  <c r="M611" i="5" s="1"/>
  <c r="P611" i="5" s="1"/>
  <c r="J611" i="5" l="1"/>
  <c r="K611" i="5"/>
  <c r="Q611" i="5"/>
  <c r="R611" i="5" s="1"/>
  <c r="T611" i="5"/>
  <c r="U611" i="5" s="1"/>
  <c r="W611" i="5" l="1"/>
  <c r="D611" i="4" s="1"/>
  <c r="X611" i="5"/>
  <c r="Y611" i="5" l="1"/>
  <c r="J611" i="4" s="1"/>
  <c r="E611" i="4"/>
  <c r="F611" i="4"/>
  <c r="G611" i="4"/>
  <c r="K611" i="4" l="1"/>
  <c r="L611" i="4"/>
  <c r="M611" i="4"/>
  <c r="H611" i="4"/>
  <c r="N611" i="4" l="1"/>
  <c r="P611" i="4" s="1"/>
  <c r="S611" i="4" s="1"/>
  <c r="V611" i="4" s="1"/>
  <c r="I612" i="2" s="1"/>
  <c r="J612" i="2" s="1"/>
  <c r="Q611" i="4" l="1"/>
  <c r="T611" i="4" s="1"/>
  <c r="W611" i="4" s="1"/>
  <c r="K612" i="2" s="1"/>
  <c r="L612" i="2" s="1"/>
  <c r="N612" i="2" s="1"/>
  <c r="O612" i="2" l="1"/>
  <c r="P612" i="2" s="1"/>
  <c r="G612" i="2" s="1"/>
  <c r="F612" i="2" s="1"/>
  <c r="E612" i="2" s="1"/>
  <c r="E612" i="3" s="1"/>
  <c r="D612" i="2" l="1"/>
  <c r="D612" i="3" s="1"/>
  <c r="W612" i="1" l="1"/>
  <c r="G612" i="3"/>
  <c r="H612" i="3"/>
  <c r="I612" i="3" s="1"/>
  <c r="K612" i="3" s="1"/>
  <c r="M612" i="3" l="1"/>
  <c r="Q612" i="3" s="1"/>
  <c r="L612" i="3"/>
  <c r="P612" i="3" l="1"/>
  <c r="D612" i="5" s="1"/>
  <c r="O612" i="3"/>
  <c r="E612" i="5"/>
  <c r="R612" i="3"/>
  <c r="F612" i="5" l="1"/>
  <c r="H612" i="5"/>
  <c r="C612" i="5"/>
  <c r="G612" i="5"/>
  <c r="N612" i="5" l="1"/>
  <c r="S612" i="5" s="1"/>
  <c r="K612" i="5"/>
  <c r="M612" i="5"/>
  <c r="P612" i="5" s="1"/>
  <c r="J612" i="5"/>
  <c r="Q612" i="5" l="1"/>
  <c r="R612" i="5" s="1"/>
  <c r="T612" i="5"/>
  <c r="U612" i="5" s="1"/>
  <c r="W612" i="5" l="1"/>
  <c r="D612" i="4" s="1"/>
  <c r="X612" i="5"/>
  <c r="Y612" i="5" l="1"/>
  <c r="J612" i="4" s="1"/>
  <c r="G612" i="4"/>
  <c r="F612" i="4"/>
  <c r="E612" i="4"/>
  <c r="K612" i="4" l="1"/>
  <c r="L612" i="4"/>
  <c r="M612" i="4"/>
  <c r="H612" i="4"/>
  <c r="N612" i="4" l="1"/>
  <c r="P612" i="4" s="1"/>
  <c r="S612" i="4" s="1"/>
  <c r="V612" i="4" s="1"/>
  <c r="I613" i="2" s="1"/>
  <c r="J613" i="2" s="1"/>
  <c r="Q612" i="4" l="1"/>
  <c r="T612" i="4" s="1"/>
  <c r="W612" i="4" s="1"/>
  <c r="K613" i="2" s="1"/>
  <c r="L613" i="2" s="1"/>
  <c r="O613" i="2" s="1"/>
  <c r="P613" i="2" s="1"/>
  <c r="G613" i="2" s="1"/>
  <c r="F613" i="2" s="1"/>
  <c r="N613" i="2" l="1"/>
  <c r="E613" i="2" s="1"/>
  <c r="E613" i="3" s="1"/>
  <c r="D613" i="2" l="1"/>
  <c r="W613" i="1" s="1"/>
  <c r="D613" i="3" l="1"/>
  <c r="H613" i="3" s="1"/>
  <c r="I613" i="3" s="1"/>
  <c r="K613" i="3" s="1"/>
  <c r="M613" i="3" s="1"/>
  <c r="Q613" i="3" s="1"/>
  <c r="G613" i="3" l="1"/>
  <c r="L613" i="3" s="1"/>
  <c r="O613" i="3" s="1"/>
  <c r="R613" i="3"/>
  <c r="E613" i="5"/>
  <c r="P613" i="3" l="1"/>
  <c r="D613" i="5" s="1"/>
  <c r="C613" i="5" s="1"/>
  <c r="F613" i="5"/>
  <c r="H613" i="5"/>
  <c r="G613" i="5" l="1"/>
  <c r="M613" i="5" s="1"/>
  <c r="P613" i="5" s="1"/>
  <c r="N613" i="5"/>
  <c r="S613" i="5" s="1"/>
  <c r="K613" i="5"/>
  <c r="J613" i="5" l="1"/>
  <c r="T613" i="5"/>
  <c r="U613" i="5" s="1"/>
  <c r="Q613" i="5"/>
  <c r="R613" i="5" s="1"/>
  <c r="W613" i="5" l="1"/>
  <c r="D613" i="4" s="1"/>
  <c r="X613" i="5"/>
  <c r="Y613" i="5" l="1"/>
  <c r="J613" i="4" s="1"/>
  <c r="F613" i="4"/>
  <c r="G613" i="4"/>
  <c r="E613" i="4"/>
  <c r="M613" i="4" l="1"/>
  <c r="L613" i="4"/>
  <c r="K613" i="4"/>
  <c r="H613" i="4"/>
  <c r="N613" i="4" l="1"/>
  <c r="Q613" i="4" s="1"/>
  <c r="T613" i="4" s="1"/>
  <c r="W613" i="4" s="1"/>
  <c r="K614" i="2" s="1"/>
  <c r="L614" i="2" s="1"/>
  <c r="P613" i="4" l="1"/>
  <c r="S613" i="4" s="1"/>
  <c r="V613" i="4" s="1"/>
  <c r="I614" i="2" s="1"/>
  <c r="J614" i="2" s="1"/>
  <c r="O614" i="2" s="1"/>
  <c r="P614" i="2" s="1"/>
  <c r="G614" i="2" s="1"/>
  <c r="F614" i="2" s="1"/>
  <c r="N614" i="2" l="1"/>
  <c r="E614" i="2" s="1"/>
  <c r="E614" i="3" s="1"/>
  <c r="D614" i="2" l="1"/>
  <c r="W614" i="1" s="1"/>
  <c r="D614" i="3" l="1"/>
  <c r="H614" i="3" s="1"/>
  <c r="I614" i="3" s="1"/>
  <c r="K614" i="3" s="1"/>
  <c r="M614" i="3" s="1"/>
  <c r="Q614" i="3" s="1"/>
  <c r="G614" i="3" l="1"/>
  <c r="L614" i="3" s="1"/>
  <c r="P614" i="3" s="1"/>
  <c r="D614" i="5" s="1"/>
  <c r="E614" i="5"/>
  <c r="R614" i="3"/>
  <c r="O614" i="3" l="1"/>
  <c r="F614" i="5"/>
  <c r="H614" i="5"/>
  <c r="C614" i="5"/>
  <c r="G614" i="5"/>
  <c r="N614" i="5" l="1"/>
  <c r="S614" i="5" s="1"/>
  <c r="K614" i="5"/>
  <c r="M614" i="5"/>
  <c r="P614" i="5" s="1"/>
  <c r="J614" i="5"/>
  <c r="Q614" i="5" l="1"/>
  <c r="R614" i="5" s="1"/>
  <c r="T614" i="5"/>
  <c r="W614" i="5" l="1"/>
  <c r="D614" i="4" s="1"/>
  <c r="U614" i="5"/>
  <c r="X614" i="5" l="1"/>
  <c r="Y614" i="5" s="1"/>
  <c r="J614" i="4" s="1"/>
  <c r="F614" i="4"/>
  <c r="G614" i="4"/>
  <c r="E614" i="4"/>
  <c r="H614" i="4" l="1"/>
  <c r="M614" i="4" l="1"/>
  <c r="L614" i="4"/>
  <c r="K614" i="4"/>
  <c r="N614" i="4" l="1"/>
  <c r="P614" i="4" l="1"/>
  <c r="S614" i="4" s="1"/>
  <c r="V614" i="4" s="1"/>
  <c r="I615" i="2" s="1"/>
  <c r="J615" i="2" s="1"/>
  <c r="Q614" i="4"/>
  <c r="T614" i="4" s="1"/>
  <c r="W614" i="4" s="1"/>
  <c r="K615" i="2" s="1"/>
  <c r="L615" i="2" s="1"/>
  <c r="O615" i="2" l="1"/>
  <c r="P615" i="2" s="1"/>
  <c r="G615" i="2" s="1"/>
  <c r="F615" i="2" s="1"/>
  <c r="N615" i="2"/>
  <c r="D615" i="2" l="1"/>
  <c r="E615" i="2"/>
  <c r="E615" i="3" s="1"/>
  <c r="W615" i="1" l="1"/>
  <c r="D615" i="3"/>
  <c r="H615" i="3" l="1"/>
  <c r="I615" i="3" s="1"/>
  <c r="K615" i="3" s="1"/>
  <c r="M615" i="3" s="1"/>
  <c r="Q615" i="3" s="1"/>
  <c r="G615" i="3"/>
  <c r="L615" i="3" l="1"/>
  <c r="R615" i="3"/>
  <c r="E615" i="5"/>
  <c r="F615" i="5" l="1"/>
  <c r="H615" i="5"/>
  <c r="P615" i="3"/>
  <c r="D615" i="5" s="1"/>
  <c r="O615" i="3"/>
  <c r="G615" i="5" l="1"/>
  <c r="C615" i="5"/>
  <c r="N615" i="5"/>
  <c r="S615" i="5" s="1"/>
  <c r="T615" i="5" s="1"/>
  <c r="U615" i="5" s="1"/>
  <c r="K615" i="5"/>
  <c r="J615" i="5" l="1"/>
  <c r="M615" i="5"/>
  <c r="P615" i="5" s="1"/>
  <c r="Q615" i="5" s="1"/>
  <c r="R615" i="5" s="1"/>
  <c r="X615" i="5"/>
  <c r="Y615" i="5" s="1"/>
  <c r="J615" i="4" s="1"/>
  <c r="W615" i="5" l="1"/>
  <c r="D615" i="4" s="1"/>
  <c r="F615" i="4" l="1"/>
  <c r="E615" i="4"/>
  <c r="G615" i="4"/>
  <c r="K615" i="4"/>
  <c r="M615" i="4"/>
  <c r="L615" i="4"/>
  <c r="H615" i="4" l="1"/>
  <c r="N615" i="4"/>
  <c r="P615" i="4" l="1"/>
  <c r="S615" i="4" s="1"/>
  <c r="V615" i="4" s="1"/>
  <c r="I616" i="2" s="1"/>
  <c r="J616" i="2" s="1"/>
  <c r="Q615" i="4"/>
  <c r="T615" i="4" s="1"/>
  <c r="W615" i="4" s="1"/>
  <c r="K616" i="2" s="1"/>
  <c r="L616" i="2" s="1"/>
  <c r="O616" i="2" l="1"/>
  <c r="P616" i="2" s="1"/>
  <c r="G616" i="2" s="1"/>
  <c r="F616" i="2" s="1"/>
  <c r="N616" i="2"/>
  <c r="E616" i="2" l="1"/>
  <c r="E616" i="3" s="1"/>
  <c r="D616" i="2"/>
  <c r="W616" i="1" l="1"/>
  <c r="D616" i="3"/>
  <c r="G616" i="3" l="1"/>
  <c r="H616" i="3"/>
  <c r="I616" i="3" s="1"/>
  <c r="K616" i="3" s="1"/>
  <c r="L616" i="3" l="1"/>
  <c r="M616" i="3"/>
  <c r="Q616" i="3" s="1"/>
  <c r="R616" i="3" l="1"/>
  <c r="E616" i="5"/>
  <c r="P616" i="3"/>
  <c r="D616" i="5" s="1"/>
  <c r="O616" i="3"/>
  <c r="C616" i="5" l="1"/>
  <c r="G616" i="5"/>
  <c r="F616" i="5"/>
  <c r="H616" i="5"/>
  <c r="N616" i="5" l="1"/>
  <c r="S616" i="5" s="1"/>
  <c r="T616" i="5" s="1"/>
  <c r="K616" i="5"/>
  <c r="J616" i="5"/>
  <c r="M616" i="5"/>
  <c r="P616" i="5" s="1"/>
  <c r="Q616" i="5" s="1"/>
  <c r="R616" i="5" s="1"/>
  <c r="U616" i="5" l="1"/>
  <c r="X616" i="5" s="1"/>
  <c r="Y616" i="5" s="1"/>
  <c r="J616" i="4" s="1"/>
  <c r="W616" i="5"/>
  <c r="D616" i="4" s="1"/>
  <c r="E616" i="4" s="1"/>
  <c r="F616" i="4" l="1"/>
  <c r="G616" i="4"/>
  <c r="H616" i="4" l="1"/>
  <c r="L616" i="4"/>
  <c r="M616" i="4"/>
  <c r="K616" i="4"/>
  <c r="N616" i="4" l="1"/>
  <c r="P616" i="4" s="1"/>
  <c r="S616" i="4" s="1"/>
  <c r="V616" i="4" s="1"/>
  <c r="I617" i="2" s="1"/>
  <c r="J617" i="2" s="1"/>
  <c r="Q616" i="4" l="1"/>
  <c r="T616" i="4" s="1"/>
  <c r="W616" i="4" s="1"/>
  <c r="K617" i="2" s="1"/>
  <c r="L617" i="2" s="1"/>
  <c r="O617" i="2" s="1"/>
  <c r="P617" i="2" s="1"/>
  <c r="G617" i="2" s="1"/>
  <c r="F617" i="2" s="1"/>
  <c r="N617" i="2" l="1"/>
  <c r="D617" i="2" l="1"/>
  <c r="E617" i="2"/>
  <c r="E617" i="3" s="1"/>
  <c r="D617" i="3" l="1"/>
  <c r="W617" i="1"/>
  <c r="H617" i="3" l="1"/>
  <c r="I617" i="3" s="1"/>
  <c r="K617" i="3" s="1"/>
  <c r="G617" i="3"/>
  <c r="M617" i="3" l="1"/>
  <c r="Q617" i="3" s="1"/>
  <c r="L617" i="3"/>
  <c r="P617" i="3" l="1"/>
  <c r="D617" i="5" s="1"/>
  <c r="O617" i="3"/>
  <c r="E617" i="5"/>
  <c r="R617" i="3"/>
  <c r="F617" i="5" l="1"/>
  <c r="H617" i="5"/>
  <c r="C617" i="5"/>
  <c r="G617" i="5"/>
  <c r="J617" i="5" l="1"/>
  <c r="M617" i="5"/>
  <c r="P617" i="5" s="1"/>
  <c r="Q617" i="5" s="1"/>
  <c r="R617" i="5" s="1"/>
  <c r="N617" i="5"/>
  <c r="S617" i="5" s="1"/>
  <c r="T617" i="5" s="1"/>
  <c r="K617" i="5"/>
  <c r="W617" i="5" l="1"/>
  <c r="D617" i="4" s="1"/>
  <c r="U617" i="5"/>
  <c r="X617" i="5" s="1"/>
  <c r="Y617" i="5" s="1"/>
  <c r="J617" i="4" s="1"/>
  <c r="E617" i="4" l="1"/>
  <c r="F617" i="4"/>
  <c r="G617" i="4"/>
  <c r="H617" i="4" l="1"/>
  <c r="M617" i="4"/>
  <c r="L617" i="4"/>
  <c r="K617" i="4"/>
  <c r="N617" i="4" l="1"/>
  <c r="Q617" i="4" l="1"/>
  <c r="T617" i="4" s="1"/>
  <c r="W617" i="4" s="1"/>
  <c r="K618" i="2" s="1"/>
  <c r="L618" i="2" s="1"/>
  <c r="P617" i="4"/>
  <c r="S617" i="4" s="1"/>
  <c r="V617" i="4" s="1"/>
  <c r="I618" i="2" s="1"/>
  <c r="J618" i="2" s="1"/>
  <c r="N618" i="2" l="1"/>
  <c r="O618" i="2"/>
  <c r="P618" i="2" s="1"/>
  <c r="G618" i="2" s="1"/>
  <c r="F618" i="2" s="1"/>
  <c r="D618" i="2" l="1"/>
  <c r="D618" i="3" s="1"/>
  <c r="E618" i="2"/>
  <c r="E618" i="3" s="1"/>
  <c r="W618" i="1" l="1"/>
  <c r="G618" i="3"/>
  <c r="H618" i="3"/>
  <c r="I618" i="3" s="1"/>
  <c r="K618" i="3" s="1"/>
  <c r="M618" i="3" s="1"/>
  <c r="Q618" i="3" s="1"/>
  <c r="E618" i="5" s="1"/>
  <c r="R618" i="3" l="1"/>
  <c r="L618" i="3"/>
  <c r="P618" i="3" s="1"/>
  <c r="D618" i="5" s="1"/>
  <c r="C618" i="5" s="1"/>
  <c r="F618" i="5"/>
  <c r="H618" i="5"/>
  <c r="O618" i="3" l="1"/>
  <c r="G618" i="5"/>
  <c r="M618" i="5" s="1"/>
  <c r="P618" i="5" s="1"/>
  <c r="N618" i="5"/>
  <c r="S618" i="5" s="1"/>
  <c r="K618" i="5"/>
  <c r="J618" i="5" l="1"/>
  <c r="Q618" i="5"/>
  <c r="R618" i="5" s="1"/>
  <c r="T618" i="5"/>
  <c r="U618" i="5" s="1"/>
  <c r="W618" i="5" l="1"/>
  <c r="D618" i="4" s="1"/>
  <c r="X618" i="5"/>
  <c r="Y618" i="5" l="1"/>
  <c r="J618" i="4" s="1"/>
  <c r="F618" i="4"/>
  <c r="M618" i="4" l="1"/>
  <c r="K618" i="4"/>
  <c r="L618" i="4"/>
  <c r="E618" i="4"/>
  <c r="G618" i="4"/>
  <c r="N618" i="4" l="1"/>
  <c r="H618" i="4"/>
  <c r="P618" i="4" l="1"/>
  <c r="S618" i="4" s="1"/>
  <c r="V618" i="4" s="1"/>
  <c r="I619" i="2" s="1"/>
  <c r="J619" i="2" s="1"/>
  <c r="Q618" i="4"/>
  <c r="T618" i="4" s="1"/>
  <c r="W618" i="4" s="1"/>
  <c r="K619" i="2" s="1"/>
  <c r="L619" i="2" s="1"/>
  <c r="O619" i="2" l="1"/>
  <c r="P619" i="2" s="1"/>
  <c r="G619" i="2" s="1"/>
  <c r="F619" i="2" s="1"/>
  <c r="N619" i="2"/>
  <c r="D619" i="2" l="1"/>
  <c r="D619" i="3" s="1"/>
  <c r="E619" i="2"/>
  <c r="E619" i="3" s="1"/>
  <c r="W619" i="1" l="1"/>
  <c r="H619" i="3"/>
  <c r="I619" i="3" s="1"/>
  <c r="K619" i="3" s="1"/>
  <c r="M619" i="3" s="1"/>
  <c r="Q619" i="3" s="1"/>
  <c r="G619" i="3"/>
  <c r="L619" i="3" l="1"/>
  <c r="P619" i="3" s="1"/>
  <c r="D619" i="5" s="1"/>
  <c r="E619" i="5"/>
  <c r="R619" i="3"/>
  <c r="O619" i="3" l="1"/>
  <c r="F619" i="5"/>
  <c r="H619" i="5"/>
  <c r="C619" i="5"/>
  <c r="G619" i="5"/>
  <c r="N619" i="5" l="1"/>
  <c r="S619" i="5" s="1"/>
  <c r="K619" i="5"/>
  <c r="M619" i="5"/>
  <c r="P619" i="5" s="1"/>
  <c r="J619" i="5"/>
  <c r="Q619" i="5" l="1"/>
  <c r="R619" i="5" s="1"/>
  <c r="T619" i="5"/>
  <c r="U619" i="5" s="1"/>
  <c r="W619" i="5" l="1"/>
  <c r="D619" i="4" s="1"/>
  <c r="X619" i="5"/>
  <c r="Y619" i="5" l="1"/>
  <c r="J619" i="4" s="1"/>
  <c r="G619" i="4"/>
  <c r="F619" i="4"/>
  <c r="E619" i="4"/>
  <c r="K619" i="4" l="1"/>
  <c r="L619" i="4"/>
  <c r="M619" i="4"/>
  <c r="H619" i="4"/>
  <c r="N619" i="4" l="1"/>
  <c r="Q619" i="4" s="1"/>
  <c r="T619" i="4" s="1"/>
  <c r="W619" i="4" s="1"/>
  <c r="K620" i="2" s="1"/>
  <c r="L620" i="2" s="1"/>
  <c r="P619" i="4" l="1"/>
  <c r="S619" i="4" s="1"/>
  <c r="V619" i="4" s="1"/>
  <c r="I620" i="2" s="1"/>
  <c r="J620" i="2" s="1"/>
  <c r="N620" i="2" s="1"/>
  <c r="O620" i="2" l="1"/>
  <c r="P620" i="2" s="1"/>
  <c r="G620" i="2" s="1"/>
  <c r="F620" i="2" s="1"/>
  <c r="D620" i="2" s="1"/>
  <c r="W620" i="1" s="1"/>
  <c r="E620" i="2" l="1"/>
  <c r="E620" i="3" s="1"/>
  <c r="D620" i="3"/>
  <c r="G620" i="3" l="1"/>
  <c r="H620" i="3"/>
  <c r="I620" i="3" s="1"/>
  <c r="K620" i="3" s="1"/>
  <c r="M620" i="3" s="1"/>
  <c r="Q620" i="3" s="1"/>
  <c r="R620" i="3" s="1"/>
  <c r="E620" i="5" l="1"/>
  <c r="F620" i="5" s="1"/>
  <c r="L620" i="3"/>
  <c r="P620" i="3" s="1"/>
  <c r="D620" i="5" s="1"/>
  <c r="C620" i="5" s="1"/>
  <c r="H620" i="5" l="1"/>
  <c r="N620" i="5" s="1"/>
  <c r="S620" i="5" s="1"/>
  <c r="O620" i="3"/>
  <c r="G620" i="5"/>
  <c r="M620" i="5" s="1"/>
  <c r="P620" i="5" s="1"/>
  <c r="K620" i="5" l="1"/>
  <c r="J620" i="5"/>
  <c r="Q620" i="5"/>
  <c r="R620" i="5" s="1"/>
  <c r="T620" i="5"/>
  <c r="U620" i="5" s="1"/>
  <c r="W620" i="5" l="1"/>
  <c r="D620" i="4" s="1"/>
  <c r="X620" i="5"/>
  <c r="Y620" i="5" s="1"/>
  <c r="J620" i="4" s="1"/>
  <c r="G620" i="4" l="1"/>
  <c r="F620" i="4"/>
  <c r="E620" i="4"/>
  <c r="L620" i="4"/>
  <c r="K620" i="4"/>
  <c r="M620" i="4"/>
  <c r="H620" i="4" l="1"/>
  <c r="N620" i="4"/>
  <c r="Q620" i="4" l="1"/>
  <c r="T620" i="4" s="1"/>
  <c r="W620" i="4" s="1"/>
  <c r="K621" i="2" s="1"/>
  <c r="L621" i="2" s="1"/>
  <c r="P620" i="4"/>
  <c r="S620" i="4" s="1"/>
  <c r="V620" i="4" s="1"/>
  <c r="I621" i="2" s="1"/>
  <c r="J621" i="2" s="1"/>
  <c r="N621" i="2" l="1"/>
  <c r="O621" i="2"/>
  <c r="P621" i="2" s="1"/>
  <c r="G621" i="2" s="1"/>
  <c r="F621" i="2" s="1"/>
  <c r="E621" i="2" l="1"/>
  <c r="E621" i="3" s="1"/>
  <c r="D621" i="2"/>
  <c r="D621" i="3" s="1"/>
  <c r="W621" i="1" l="1"/>
  <c r="H621" i="3"/>
  <c r="I621" i="3" s="1"/>
  <c r="K621" i="3" s="1"/>
  <c r="G621" i="3"/>
  <c r="L621" i="3" l="1"/>
  <c r="M621" i="3"/>
  <c r="Q621" i="3" s="1"/>
  <c r="E621" i="5" l="1"/>
  <c r="R621" i="3"/>
  <c r="P621" i="3"/>
  <c r="D621" i="5" s="1"/>
  <c r="O621" i="3"/>
  <c r="C621" i="5" l="1"/>
  <c r="G621" i="5"/>
  <c r="F621" i="5"/>
  <c r="H621" i="5"/>
  <c r="N621" i="5" l="1"/>
  <c r="S621" i="5" s="1"/>
  <c r="K621" i="5"/>
  <c r="M621" i="5"/>
  <c r="P621" i="5" s="1"/>
  <c r="J621" i="5"/>
  <c r="Q621" i="5" l="1"/>
  <c r="R621" i="5" s="1"/>
  <c r="T621" i="5"/>
  <c r="U621" i="5" s="1"/>
  <c r="W621" i="5" l="1"/>
  <c r="D621" i="4" s="1"/>
  <c r="X621" i="5"/>
  <c r="Y621" i="5" s="1"/>
  <c r="J621" i="4" s="1"/>
  <c r="E621" i="4" l="1"/>
  <c r="G621" i="4"/>
  <c r="F621" i="4"/>
  <c r="H621" i="4" l="1"/>
  <c r="K621" i="4"/>
  <c r="L621" i="4"/>
  <c r="M621" i="4"/>
  <c r="N621" i="4" l="1"/>
  <c r="P621" i="4" l="1"/>
  <c r="S621" i="4" s="1"/>
  <c r="V621" i="4" s="1"/>
  <c r="I622" i="2" s="1"/>
  <c r="J622" i="2" s="1"/>
  <c r="Q621" i="4"/>
  <c r="T621" i="4" s="1"/>
  <c r="W621" i="4" s="1"/>
  <c r="K622" i="2" s="1"/>
  <c r="L622" i="2" s="1"/>
  <c r="N622" i="2" l="1"/>
  <c r="O622" i="2"/>
  <c r="P622" i="2" s="1"/>
  <c r="G622" i="2" s="1"/>
  <c r="F622" i="2" s="1"/>
  <c r="E622" i="2" l="1"/>
  <c r="E622" i="3" s="1"/>
  <c r="D622" i="2"/>
  <c r="W622" i="1" s="1"/>
  <c r="D622" i="3" l="1"/>
  <c r="G622" i="3" s="1"/>
  <c r="H622" i="3" l="1"/>
  <c r="I622" i="3" s="1"/>
  <c r="K622" i="3" s="1"/>
  <c r="L622" i="3" s="1"/>
  <c r="M622" i="3" l="1"/>
  <c r="Q622" i="3" s="1"/>
  <c r="R622" i="3" s="1"/>
  <c r="O622" i="3"/>
  <c r="P622" i="3"/>
  <c r="D622" i="5" s="1"/>
  <c r="E622" i="5" l="1"/>
  <c r="H622" i="5" s="1"/>
  <c r="C622" i="5"/>
  <c r="G622" i="5"/>
  <c r="F622" i="5" l="1"/>
  <c r="N622" i="5"/>
  <c r="K622" i="5"/>
  <c r="M622" i="5"/>
  <c r="P622" i="5" s="1"/>
  <c r="J622" i="5"/>
  <c r="S622" i="5" l="1"/>
  <c r="T622" i="5" s="1"/>
  <c r="U622" i="5" s="1"/>
  <c r="Q622" i="5"/>
  <c r="R622" i="5" s="1"/>
  <c r="W622" i="5" l="1"/>
  <c r="D622" i="4" s="1"/>
  <c r="X622" i="5"/>
  <c r="Y622" i="5" l="1"/>
  <c r="J622" i="4" s="1"/>
  <c r="F622" i="4"/>
  <c r="G622" i="4"/>
  <c r="E622" i="4"/>
  <c r="M622" i="4" l="1"/>
  <c r="L622" i="4"/>
  <c r="K622" i="4"/>
  <c r="H622" i="4"/>
  <c r="N622" i="4" l="1"/>
  <c r="Q622" i="4" s="1"/>
  <c r="T622" i="4" s="1"/>
  <c r="W622" i="4" s="1"/>
  <c r="K623" i="2" s="1"/>
  <c r="L623" i="2" s="1"/>
  <c r="P622" i="4" l="1"/>
  <c r="S622" i="4" s="1"/>
  <c r="V622" i="4" s="1"/>
  <c r="I623" i="2" s="1"/>
  <c r="J623" i="2" s="1"/>
  <c r="N623" i="2" s="1"/>
  <c r="O623" i="2" l="1"/>
  <c r="P623" i="2" s="1"/>
  <c r="G623" i="2" s="1"/>
  <c r="F623" i="2" s="1"/>
  <c r="E623" i="2" s="1"/>
  <c r="E623" i="3" s="1"/>
  <c r="D623" i="2" l="1"/>
  <c r="D623" i="3" s="1"/>
  <c r="G623" i="3" s="1"/>
  <c r="H623" i="3" l="1"/>
  <c r="I623" i="3" s="1"/>
  <c r="K623" i="3" s="1"/>
  <c r="M623" i="3" s="1"/>
  <c r="Q623" i="3" s="1"/>
  <c r="W623" i="1"/>
  <c r="L623" i="3" l="1"/>
  <c r="P623" i="3" s="1"/>
  <c r="D623" i="5" s="1"/>
  <c r="E623" i="5"/>
  <c r="R623" i="3"/>
  <c r="O623" i="3" l="1"/>
  <c r="F623" i="5"/>
  <c r="H623" i="5"/>
  <c r="C623" i="5"/>
  <c r="G623" i="5"/>
  <c r="N623" i="5" l="1"/>
  <c r="S623" i="5" s="1"/>
  <c r="K623" i="5"/>
  <c r="M623" i="5"/>
  <c r="P623" i="5" s="1"/>
  <c r="J623" i="5"/>
  <c r="Q623" i="5" l="1"/>
  <c r="R623" i="5" s="1"/>
  <c r="T623" i="5"/>
  <c r="W623" i="5" l="1"/>
  <c r="D623" i="4" s="1"/>
  <c r="U623" i="5"/>
  <c r="X623" i="5" s="1"/>
  <c r="Y623" i="5" s="1"/>
  <c r="J623" i="4" s="1"/>
  <c r="F623" i="4" l="1"/>
  <c r="E623" i="4"/>
  <c r="G623" i="4"/>
  <c r="H623" i="4" l="1"/>
  <c r="M623" i="4"/>
  <c r="L623" i="4"/>
  <c r="K623" i="4"/>
  <c r="N623" i="4" l="1"/>
  <c r="P623" i="4" l="1"/>
  <c r="S623" i="4" s="1"/>
  <c r="V623" i="4" s="1"/>
  <c r="I624" i="2" s="1"/>
  <c r="J624" i="2" s="1"/>
  <c r="Q623" i="4"/>
  <c r="T623" i="4" s="1"/>
  <c r="W623" i="4" s="1"/>
  <c r="K624" i="2" s="1"/>
  <c r="L624" i="2" s="1"/>
  <c r="N624" i="2" l="1"/>
  <c r="O624" i="2"/>
  <c r="P624" i="2" s="1"/>
  <c r="G624" i="2" s="1"/>
  <c r="F624" i="2" s="1"/>
  <c r="E624" i="2" l="1"/>
  <c r="E624" i="3" s="1"/>
  <c r="D624" i="2"/>
  <c r="W624" i="1" l="1"/>
  <c r="D624" i="3"/>
  <c r="H624" i="3" l="1"/>
  <c r="I624" i="3" s="1"/>
  <c r="K624" i="3" s="1"/>
  <c r="G624" i="3"/>
  <c r="M624" i="3" l="1"/>
  <c r="Q624" i="3" s="1"/>
  <c r="L624" i="3"/>
  <c r="O624" i="3" l="1"/>
  <c r="P624" i="3"/>
  <c r="D624" i="5" s="1"/>
  <c r="R624" i="3"/>
  <c r="E624" i="5"/>
  <c r="C624" i="5" l="1"/>
  <c r="G624" i="5"/>
  <c r="F624" i="5"/>
  <c r="H624" i="5"/>
  <c r="M624" i="5" l="1"/>
  <c r="P624" i="5" s="1"/>
  <c r="J624" i="5"/>
  <c r="N624" i="5"/>
  <c r="S624" i="5" s="1"/>
  <c r="K624" i="5"/>
  <c r="T624" i="5" l="1"/>
  <c r="U624" i="5" s="1"/>
  <c r="Q624" i="5"/>
  <c r="R624" i="5" s="1"/>
  <c r="W624" i="5" l="1"/>
  <c r="D624" i="4" s="1"/>
  <c r="X624" i="5"/>
  <c r="Y624" i="5" l="1"/>
  <c r="J624" i="4" s="1"/>
  <c r="F624" i="4"/>
  <c r="G624" i="4"/>
  <c r="E624" i="4"/>
  <c r="L624" i="4" l="1"/>
  <c r="M624" i="4"/>
  <c r="K624" i="4"/>
  <c r="H624" i="4"/>
  <c r="N624" i="4" l="1"/>
  <c r="P624" i="4" s="1"/>
  <c r="S624" i="4" s="1"/>
  <c r="V624" i="4" s="1"/>
  <c r="I625" i="2" s="1"/>
  <c r="J625" i="2" s="1"/>
  <c r="Q624" i="4" l="1"/>
  <c r="T624" i="4" s="1"/>
  <c r="W624" i="4" s="1"/>
  <c r="K625" i="2" s="1"/>
  <c r="L625" i="2" s="1"/>
  <c r="N625" i="2" s="1"/>
  <c r="O625" i="2" l="1"/>
  <c r="P625" i="2" s="1"/>
  <c r="G625" i="2" s="1"/>
  <c r="F625" i="2" s="1"/>
  <c r="E625" i="2" s="1"/>
  <c r="E625" i="3" s="1"/>
  <c r="D625" i="2" l="1"/>
  <c r="D625" i="3" s="1"/>
  <c r="W625" i="1" l="1"/>
  <c r="G625" i="3"/>
  <c r="H625" i="3"/>
  <c r="I625" i="3" s="1"/>
  <c r="K625" i="3" s="1"/>
  <c r="L625" i="3" l="1"/>
  <c r="M625" i="3"/>
  <c r="Q625" i="3" s="1"/>
  <c r="E625" i="5" l="1"/>
  <c r="R625" i="3"/>
  <c r="O625" i="3"/>
  <c r="P625" i="3"/>
  <c r="D625" i="5" s="1"/>
  <c r="C625" i="5" l="1"/>
  <c r="G625" i="5"/>
  <c r="F625" i="5"/>
  <c r="H625" i="5"/>
  <c r="N625" i="5" l="1"/>
  <c r="S625" i="5" s="1"/>
  <c r="K625" i="5"/>
  <c r="M625" i="5"/>
  <c r="P625" i="5" s="1"/>
  <c r="Q625" i="5" s="1"/>
  <c r="R625" i="5" s="1"/>
  <c r="J625" i="5"/>
  <c r="W625" i="5" l="1"/>
  <c r="D625" i="4" s="1"/>
  <c r="T625" i="5"/>
  <c r="U625" i="5" s="1"/>
  <c r="X625" i="5" l="1"/>
  <c r="Y625" i="5" s="1"/>
  <c r="J625" i="4" s="1"/>
  <c r="G625" i="4"/>
  <c r="F625" i="4"/>
  <c r="E625" i="4"/>
  <c r="H625" i="4" l="1"/>
  <c r="M625" i="4" l="1"/>
  <c r="K625" i="4"/>
  <c r="L625" i="4"/>
  <c r="N625" i="4" l="1"/>
  <c r="P625" i="4" l="1"/>
  <c r="S625" i="4" s="1"/>
  <c r="V625" i="4" s="1"/>
  <c r="I626" i="2" s="1"/>
  <c r="J626" i="2" s="1"/>
  <c r="Q625" i="4"/>
  <c r="T625" i="4" s="1"/>
  <c r="W625" i="4" s="1"/>
  <c r="K626" i="2" s="1"/>
  <c r="L626" i="2" s="1"/>
  <c r="N626" i="2" l="1"/>
  <c r="O626" i="2"/>
  <c r="P626" i="2" s="1"/>
  <c r="G626" i="2" s="1"/>
  <c r="F626" i="2" s="1"/>
  <c r="D626" i="2" l="1"/>
  <c r="D626" i="3" s="1"/>
  <c r="E626" i="2"/>
  <c r="W626" i="1" l="1"/>
  <c r="E626" i="3"/>
  <c r="H626" i="3" s="1"/>
  <c r="I626" i="3" s="1"/>
  <c r="K626" i="3" s="1"/>
  <c r="M626" i="3" l="1"/>
  <c r="Q626" i="3" s="1"/>
  <c r="G626" i="3"/>
  <c r="L626" i="3" s="1"/>
  <c r="P626" i="3" l="1"/>
  <c r="D626" i="5" s="1"/>
  <c r="O626" i="3"/>
  <c r="E626" i="5"/>
  <c r="R626" i="3"/>
  <c r="F626" i="5" l="1"/>
  <c r="H626" i="5"/>
  <c r="C626" i="5"/>
  <c r="G626" i="5"/>
  <c r="N626" i="5" l="1"/>
  <c r="S626" i="5" s="1"/>
  <c r="K626" i="5"/>
  <c r="M626" i="5"/>
  <c r="P626" i="5" s="1"/>
  <c r="J626" i="5"/>
  <c r="Q626" i="5" l="1"/>
  <c r="R626" i="5" s="1"/>
  <c r="T626" i="5"/>
  <c r="W626" i="5" l="1"/>
  <c r="D626" i="4" s="1"/>
  <c r="G626" i="4" s="1"/>
  <c r="U626" i="5"/>
  <c r="X626" i="5" l="1"/>
  <c r="Y626" i="5" s="1"/>
  <c r="J626" i="4" s="1"/>
  <c r="E626" i="4"/>
  <c r="F626" i="4"/>
  <c r="H626" i="4" l="1"/>
  <c r="K626" i="4" l="1"/>
  <c r="M626" i="4"/>
  <c r="L626" i="4"/>
  <c r="N626" i="4" l="1"/>
  <c r="P626" i="4" s="1"/>
  <c r="S626" i="4" s="1"/>
  <c r="V626" i="4" s="1"/>
  <c r="I627" i="2" s="1"/>
  <c r="J627" i="2" s="1"/>
  <c r="Q626" i="4" l="1"/>
  <c r="T626" i="4" s="1"/>
  <c r="W626" i="4" s="1"/>
  <c r="K627" i="2" s="1"/>
  <c r="L627" i="2" s="1"/>
  <c r="N627" i="2" s="1"/>
  <c r="O627" i="2" l="1"/>
  <c r="P627" i="2" s="1"/>
  <c r="G627" i="2" s="1"/>
  <c r="F627" i="2" s="1"/>
  <c r="D627" i="2" s="1"/>
  <c r="D627" i="3" s="1"/>
  <c r="W627" i="1" l="1"/>
  <c r="E627" i="2"/>
  <c r="E627" i="3" s="1"/>
  <c r="H627" i="3" s="1"/>
  <c r="I627" i="3" s="1"/>
  <c r="K627" i="3" s="1"/>
  <c r="M627" i="3" l="1"/>
  <c r="Q627" i="3" s="1"/>
  <c r="G627" i="3"/>
  <c r="L627" i="3" s="1"/>
  <c r="O627" i="3" l="1"/>
  <c r="P627" i="3"/>
  <c r="D627" i="5" s="1"/>
  <c r="C627" i="5" s="1"/>
  <c r="R627" i="3"/>
  <c r="E627" i="5"/>
  <c r="G627" i="5" l="1"/>
  <c r="M627" i="5" s="1"/>
  <c r="P627" i="5" s="1"/>
  <c r="F627" i="5"/>
  <c r="H627" i="5"/>
  <c r="Q627" i="5" l="1"/>
  <c r="R627" i="5" s="1"/>
  <c r="J627" i="5"/>
  <c r="N627" i="5"/>
  <c r="S627" i="5" s="1"/>
  <c r="T627" i="5" s="1"/>
  <c r="U627" i="5" s="1"/>
  <c r="K627" i="5"/>
  <c r="W627" i="5" l="1"/>
  <c r="D627" i="4" s="1"/>
  <c r="G627" i="4" s="1"/>
  <c r="X627" i="5"/>
  <c r="Y627" i="5" s="1"/>
  <c r="J627" i="4" s="1"/>
  <c r="F627" i="4" l="1"/>
  <c r="E627" i="4"/>
  <c r="L627" i="4"/>
  <c r="K627" i="4"/>
  <c r="H627" i="4" l="1"/>
  <c r="M627" i="4"/>
  <c r="N627" i="4" s="1"/>
  <c r="P627" i="4" l="1"/>
  <c r="S627" i="4" s="1"/>
  <c r="V627" i="4" s="1"/>
  <c r="I628" i="2" s="1"/>
  <c r="J628" i="2" s="1"/>
  <c r="Q627" i="4"/>
  <c r="T627" i="4" s="1"/>
  <c r="W627" i="4" s="1"/>
  <c r="K628" i="2" s="1"/>
  <c r="L628" i="2" s="1"/>
  <c r="O628" i="2" l="1"/>
  <c r="P628" i="2" s="1"/>
  <c r="G628" i="2" s="1"/>
  <c r="F628" i="2" s="1"/>
  <c r="N628" i="2"/>
  <c r="D628" i="2" l="1"/>
  <c r="D628" i="3" s="1"/>
  <c r="E628" i="2"/>
  <c r="E628" i="3" s="1"/>
  <c r="W628" i="1" l="1"/>
  <c r="H628" i="3"/>
  <c r="I628" i="3" s="1"/>
  <c r="K628" i="3" s="1"/>
  <c r="M628" i="3" s="1"/>
  <c r="Q628" i="3" s="1"/>
  <c r="R628" i="3" s="1"/>
  <c r="G628" i="3"/>
  <c r="E628" i="5" l="1"/>
  <c r="F628" i="5" s="1"/>
  <c r="L628" i="3"/>
  <c r="O628" i="3" s="1"/>
  <c r="P628" i="3" l="1"/>
  <c r="D628" i="5" s="1"/>
  <c r="G628" i="5" s="1"/>
  <c r="H628" i="5"/>
  <c r="N628" i="5" s="1"/>
  <c r="S628" i="5" s="1"/>
  <c r="C628" i="5" l="1"/>
  <c r="K628" i="5"/>
  <c r="M628" i="5"/>
  <c r="P628" i="5" s="1"/>
  <c r="J628" i="5"/>
  <c r="T628" i="5"/>
  <c r="U628" i="5" s="1"/>
  <c r="X628" i="5" l="1"/>
  <c r="Q628" i="5"/>
  <c r="R628" i="5" s="1"/>
  <c r="W628" i="5" l="1"/>
  <c r="D628" i="4" s="1"/>
  <c r="Y628" i="5"/>
  <c r="J628" i="4" s="1"/>
  <c r="K628" i="4" l="1"/>
  <c r="L628" i="4"/>
  <c r="E628" i="4"/>
  <c r="F628" i="4"/>
  <c r="G628" i="4"/>
  <c r="M628" i="4" l="1"/>
  <c r="N628" i="4" s="1"/>
  <c r="H628" i="4"/>
  <c r="Q628" i="4" l="1"/>
  <c r="T628" i="4" s="1"/>
  <c r="W628" i="4" s="1"/>
  <c r="K629" i="2" s="1"/>
  <c r="L629" i="2" s="1"/>
  <c r="P628" i="4"/>
  <c r="S628" i="4" s="1"/>
  <c r="V628" i="4" s="1"/>
  <c r="I629" i="2" s="1"/>
  <c r="J629" i="2" s="1"/>
  <c r="O629" i="2" l="1"/>
  <c r="P629" i="2" s="1"/>
  <c r="G629" i="2" s="1"/>
  <c r="F629" i="2" s="1"/>
  <c r="N629" i="2"/>
  <c r="E629" i="2" l="1"/>
  <c r="E629" i="3" s="1"/>
  <c r="D629" i="2"/>
  <c r="W629" i="1" s="1"/>
  <c r="D629" i="3" l="1"/>
  <c r="H629" i="3" s="1"/>
  <c r="I629" i="3" s="1"/>
  <c r="K629" i="3" s="1"/>
  <c r="G629" i="3" l="1"/>
  <c r="L629" i="3" s="1"/>
  <c r="M629" i="3"/>
  <c r="Q629" i="3" s="1"/>
  <c r="O629" i="3" l="1"/>
  <c r="P629" i="3"/>
  <c r="D629" i="5" s="1"/>
  <c r="R629" i="3"/>
  <c r="E629" i="5"/>
  <c r="C629" i="5" l="1"/>
  <c r="G629" i="5"/>
  <c r="F629" i="5"/>
  <c r="H629" i="5"/>
  <c r="N629" i="5" l="1"/>
  <c r="S629" i="5" s="1"/>
  <c r="K629" i="5"/>
  <c r="M629" i="5"/>
  <c r="P629" i="5" s="1"/>
  <c r="J629" i="5"/>
  <c r="Q629" i="5" l="1"/>
  <c r="R629" i="5" s="1"/>
  <c r="T629" i="5"/>
  <c r="W629" i="5" l="1"/>
  <c r="D629" i="4" s="1"/>
  <c r="U629" i="5"/>
  <c r="X629" i="5" s="1"/>
  <c r="Y629" i="5" s="1"/>
  <c r="J629" i="4" s="1"/>
  <c r="G629" i="4" l="1"/>
  <c r="E629" i="4"/>
  <c r="F629" i="4"/>
  <c r="H629" i="4" l="1"/>
  <c r="M629" i="4"/>
  <c r="K629" i="4"/>
  <c r="L629" i="4"/>
  <c r="N629" i="4" l="1"/>
  <c r="P629" i="4" l="1"/>
  <c r="S629" i="4" s="1"/>
  <c r="V629" i="4" s="1"/>
  <c r="I630" i="2" s="1"/>
  <c r="J630" i="2" s="1"/>
  <c r="Q629" i="4"/>
  <c r="T629" i="4" s="1"/>
  <c r="W629" i="4" s="1"/>
  <c r="K630" i="2" s="1"/>
  <c r="L630" i="2" s="1"/>
  <c r="O630" i="2" l="1"/>
  <c r="P630" i="2" s="1"/>
  <c r="G630" i="2" s="1"/>
  <c r="F630" i="2" s="1"/>
  <c r="N630" i="2"/>
  <c r="E630" i="2" l="1"/>
  <c r="E630" i="3" s="1"/>
  <c r="D630" i="2"/>
  <c r="W630" i="1" l="1"/>
  <c r="D630" i="3"/>
  <c r="H630" i="3" l="1"/>
  <c r="I630" i="3" s="1"/>
  <c r="K630" i="3" s="1"/>
  <c r="G630" i="3"/>
  <c r="L630" i="3" l="1"/>
  <c r="M630" i="3"/>
  <c r="Q630" i="3" s="1"/>
  <c r="E630" i="5" l="1"/>
  <c r="R630" i="3"/>
  <c r="P630" i="3"/>
  <c r="D630" i="5" s="1"/>
  <c r="O630" i="3"/>
  <c r="C630" i="5" l="1"/>
  <c r="G630" i="5"/>
  <c r="F630" i="5"/>
  <c r="H630" i="5"/>
  <c r="J630" i="5" l="1"/>
  <c r="M630" i="5"/>
  <c r="P630" i="5" s="1"/>
  <c r="N630" i="5"/>
  <c r="S630" i="5" s="1"/>
  <c r="K630" i="5"/>
  <c r="T630" i="5" l="1"/>
  <c r="U630" i="5" s="1"/>
  <c r="Q630" i="5"/>
  <c r="R630" i="5" s="1"/>
  <c r="W630" i="5" l="1"/>
  <c r="D630" i="4" s="1"/>
  <c r="G630" i="4" s="1"/>
  <c r="X630" i="5"/>
  <c r="Y630" i="5" l="1"/>
  <c r="J630" i="4" s="1"/>
  <c r="E630" i="4"/>
  <c r="F630" i="4"/>
  <c r="L630" i="4" l="1"/>
  <c r="K630" i="4"/>
  <c r="M630" i="4"/>
  <c r="H630" i="4"/>
  <c r="N630" i="4" l="1"/>
  <c r="P630" i="4" s="1"/>
  <c r="S630" i="4" s="1"/>
  <c r="V630" i="4" s="1"/>
  <c r="I631" i="2" s="1"/>
  <c r="J631" i="2" s="1"/>
  <c r="Q630" i="4" l="1"/>
  <c r="T630" i="4" s="1"/>
  <c r="W630" i="4" s="1"/>
  <c r="K631" i="2" s="1"/>
  <c r="L631" i="2" s="1"/>
  <c r="O631" i="2" s="1"/>
  <c r="P631" i="2" s="1"/>
  <c r="G631" i="2" s="1"/>
  <c r="F631" i="2" s="1"/>
  <c r="N631" i="2" l="1"/>
  <c r="D631" i="2" s="1"/>
  <c r="D631" i="3" s="1"/>
  <c r="E631" i="2" l="1"/>
  <c r="E631" i="3" s="1"/>
  <c r="G631" i="3" s="1"/>
  <c r="W631" i="1"/>
  <c r="H631" i="3" l="1"/>
  <c r="I631" i="3" s="1"/>
  <c r="K631" i="3" s="1"/>
  <c r="M631" i="3" s="1"/>
  <c r="Q631" i="3" s="1"/>
  <c r="E631" i="5" s="1"/>
  <c r="R631" i="3" l="1"/>
  <c r="L631" i="3"/>
  <c r="P631" i="3" s="1"/>
  <c r="D631" i="5" s="1"/>
  <c r="C631" i="5" s="1"/>
  <c r="F631" i="5"/>
  <c r="H631" i="5"/>
  <c r="O631" i="3" l="1"/>
  <c r="G631" i="5"/>
  <c r="J631" i="5" s="1"/>
  <c r="N631" i="5"/>
  <c r="S631" i="5" s="1"/>
  <c r="K631" i="5"/>
  <c r="M631" i="5" l="1"/>
  <c r="P631" i="5" s="1"/>
  <c r="Q631" i="5" s="1"/>
  <c r="R631" i="5" s="1"/>
  <c r="T631" i="5"/>
  <c r="W631" i="5" l="1"/>
  <c r="D631" i="4" s="1"/>
  <c r="U631" i="5"/>
  <c r="X631" i="5" l="1"/>
  <c r="Y631" i="5" s="1"/>
  <c r="J631" i="4" s="1"/>
  <c r="G631" i="4"/>
  <c r="E631" i="4"/>
  <c r="F631" i="4"/>
  <c r="H631" i="4" l="1"/>
  <c r="K631" i="4" l="1"/>
  <c r="M631" i="4"/>
  <c r="L631" i="4"/>
  <c r="N631" i="4" l="1"/>
  <c r="Q631" i="4" l="1"/>
  <c r="T631" i="4" s="1"/>
  <c r="W631" i="4" s="1"/>
  <c r="K632" i="2" s="1"/>
  <c r="L632" i="2" s="1"/>
  <c r="P631" i="4"/>
  <c r="S631" i="4" s="1"/>
  <c r="V631" i="4" s="1"/>
  <c r="I632" i="2" s="1"/>
  <c r="J632" i="2" s="1"/>
  <c r="N632" i="2" l="1"/>
  <c r="O632" i="2"/>
  <c r="P632" i="2" s="1"/>
  <c r="G632" i="2" s="1"/>
  <c r="F632" i="2" s="1"/>
  <c r="D632" i="2" l="1"/>
  <c r="D632" i="3"/>
  <c r="W632" i="1"/>
  <c r="E632" i="2"/>
  <c r="E632" i="3" s="1"/>
  <c r="H632" i="3" s="1"/>
  <c r="I632" i="3" s="1"/>
  <c r="K632" i="3" s="1"/>
  <c r="M632" i="3" s="1"/>
  <c r="Q632" i="3" s="1"/>
  <c r="E632" i="5" s="1"/>
  <c r="G632" i="3" l="1"/>
  <c r="L632" i="3" s="1"/>
  <c r="O632" i="3" s="1"/>
  <c r="R632" i="3"/>
  <c r="F632" i="5"/>
  <c r="H632" i="5"/>
  <c r="P632" i="3" l="1"/>
  <c r="D632" i="5" s="1"/>
  <c r="C632" i="5" s="1"/>
  <c r="N632" i="5"/>
  <c r="S632" i="5" s="1"/>
  <c r="K632" i="5"/>
  <c r="G632" i="5" l="1"/>
  <c r="M632" i="5" s="1"/>
  <c r="P632" i="5" s="1"/>
  <c r="T632" i="5"/>
  <c r="J632" i="5" l="1"/>
  <c r="U632" i="5"/>
  <c r="Q632" i="5"/>
  <c r="R632" i="5" s="1"/>
  <c r="W632" i="5" l="1"/>
  <c r="D632" i="4" s="1"/>
  <c r="X632" i="5"/>
  <c r="Y632" i="5" s="1"/>
  <c r="J632" i="4" s="1"/>
  <c r="F632" i="4" l="1"/>
  <c r="E632" i="4"/>
  <c r="G632" i="4"/>
  <c r="L632" i="4" l="1"/>
  <c r="M632" i="4"/>
  <c r="K632" i="4"/>
  <c r="H632" i="4"/>
  <c r="N632" i="4" l="1"/>
  <c r="Q632" i="4" s="1"/>
  <c r="T632" i="4" s="1"/>
  <c r="W632" i="4" s="1"/>
  <c r="K633" i="2" s="1"/>
  <c r="L633" i="2" s="1"/>
  <c r="P632" i="4" l="1"/>
  <c r="S632" i="4" s="1"/>
  <c r="V632" i="4" s="1"/>
  <c r="I633" i="2" s="1"/>
  <c r="J633" i="2" s="1"/>
  <c r="N633" i="2" s="1"/>
  <c r="O633" i="2" l="1"/>
  <c r="P633" i="2" s="1"/>
  <c r="G633" i="2" s="1"/>
  <c r="F633" i="2" s="1"/>
  <c r="D633" i="2" s="1"/>
  <c r="D633" i="3" s="1"/>
  <c r="W633" i="1" l="1"/>
  <c r="E633" i="2"/>
  <c r="E633" i="3" s="1"/>
  <c r="G633" i="3" s="1"/>
  <c r="H633" i="3" l="1"/>
  <c r="I633" i="3" s="1"/>
  <c r="K633" i="3" s="1"/>
  <c r="L633" i="3" s="1"/>
  <c r="O633" i="3" s="1"/>
  <c r="P633" i="3" l="1"/>
  <c r="D633" i="5" s="1"/>
  <c r="C633" i="5" s="1"/>
  <c r="M633" i="3"/>
  <c r="Q633" i="3" s="1"/>
  <c r="R633" i="3" s="1"/>
  <c r="G633" i="5" l="1"/>
  <c r="M633" i="5" s="1"/>
  <c r="P633" i="5" s="1"/>
  <c r="E633" i="5"/>
  <c r="F633" i="5" s="1"/>
  <c r="J633" i="5" l="1"/>
  <c r="H633" i="5"/>
  <c r="N633" i="5" s="1"/>
  <c r="S633" i="5" s="1"/>
  <c r="T633" i="5" s="1"/>
  <c r="U633" i="5" s="1"/>
  <c r="Q633" i="5"/>
  <c r="R633" i="5" s="1"/>
  <c r="W633" i="5" l="1"/>
  <c r="D633" i="4" s="1"/>
  <c r="K633" i="5"/>
  <c r="X633" i="5"/>
  <c r="Y633" i="5" s="1"/>
  <c r="J633" i="4" s="1"/>
  <c r="G633" i="4" l="1"/>
  <c r="E633" i="4"/>
  <c r="F633" i="4"/>
  <c r="K633" i="4" l="1"/>
  <c r="M633" i="4"/>
  <c r="L633" i="4"/>
  <c r="H633" i="4"/>
  <c r="N633" i="4" l="1"/>
  <c r="P633" i="4" s="1"/>
  <c r="S633" i="4" s="1"/>
  <c r="V633" i="4" s="1"/>
  <c r="I634" i="2" s="1"/>
  <c r="J634" i="2" s="1"/>
  <c r="Q633" i="4" l="1"/>
  <c r="T633" i="4" s="1"/>
  <c r="W633" i="4" s="1"/>
  <c r="K634" i="2" s="1"/>
  <c r="L634" i="2" s="1"/>
  <c r="N634" i="2" s="1"/>
  <c r="O634" i="2" l="1"/>
  <c r="P634" i="2" s="1"/>
  <c r="G634" i="2" s="1"/>
  <c r="F634" i="2" s="1"/>
  <c r="D634" i="2" s="1"/>
  <c r="E634" i="2" l="1"/>
  <c r="E634" i="3" s="1"/>
  <c r="D634" i="3"/>
  <c r="W634" i="1"/>
  <c r="G634" i="3" l="1"/>
  <c r="H634" i="3"/>
  <c r="I634" i="3" s="1"/>
  <c r="K634" i="3" s="1"/>
  <c r="M634" i="3" s="1"/>
  <c r="Q634" i="3" s="1"/>
  <c r="L634" i="3" l="1"/>
  <c r="P634" i="3" s="1"/>
  <c r="D634" i="5" s="1"/>
  <c r="E634" i="5"/>
  <c r="R634" i="3"/>
  <c r="O634" i="3" l="1"/>
  <c r="F634" i="5"/>
  <c r="H634" i="5"/>
  <c r="C634" i="5"/>
  <c r="G634" i="5"/>
  <c r="N634" i="5" l="1"/>
  <c r="S634" i="5" s="1"/>
  <c r="K634" i="5"/>
  <c r="M634" i="5"/>
  <c r="P634" i="5" s="1"/>
  <c r="J634" i="5"/>
  <c r="Q634" i="5" l="1"/>
  <c r="R634" i="5" s="1"/>
  <c r="T634" i="5"/>
  <c r="U634" i="5" s="1"/>
  <c r="W634" i="5" l="1"/>
  <c r="D634" i="4" s="1"/>
  <c r="X634" i="5"/>
  <c r="Y634" i="5" s="1"/>
  <c r="J634" i="4" s="1"/>
  <c r="G634" i="4" l="1"/>
  <c r="E634" i="4"/>
  <c r="F634" i="4"/>
  <c r="L634" i="4" l="1"/>
  <c r="K634" i="4"/>
  <c r="M634" i="4"/>
  <c r="H634" i="4"/>
  <c r="N634" i="4" l="1"/>
  <c r="P634" i="4" s="1"/>
  <c r="S634" i="4" s="1"/>
  <c r="V634" i="4" s="1"/>
  <c r="I635" i="2" s="1"/>
  <c r="J635" i="2" s="1"/>
  <c r="Q634" i="4" l="1"/>
  <c r="T634" i="4" s="1"/>
  <c r="W634" i="4" s="1"/>
  <c r="K635" i="2" s="1"/>
  <c r="L635" i="2" s="1"/>
  <c r="O635" i="2" s="1"/>
  <c r="P635" i="2" s="1"/>
  <c r="G635" i="2" s="1"/>
  <c r="F635" i="2" s="1"/>
  <c r="N635" i="2" l="1"/>
  <c r="D635" i="2" s="1"/>
  <c r="W635" i="1" s="1"/>
  <c r="E635" i="2" l="1"/>
  <c r="E635" i="3" s="1"/>
  <c r="D635" i="3"/>
  <c r="H635" i="3" l="1"/>
  <c r="I635" i="3" s="1"/>
  <c r="K635" i="3" s="1"/>
  <c r="G635" i="3"/>
  <c r="L635" i="3" l="1"/>
  <c r="O635" i="3" s="1"/>
  <c r="M635" i="3"/>
  <c r="Q635" i="3" s="1"/>
  <c r="E635" i="5" s="1"/>
  <c r="P635" i="3" l="1"/>
  <c r="D635" i="5" s="1"/>
  <c r="C635" i="5" s="1"/>
  <c r="R635" i="3"/>
  <c r="F635" i="5"/>
  <c r="H635" i="5"/>
  <c r="G635" i="5" l="1"/>
  <c r="J635" i="5" s="1"/>
  <c r="N635" i="5"/>
  <c r="S635" i="5" s="1"/>
  <c r="K635" i="5"/>
  <c r="M635" i="5" l="1"/>
  <c r="P635" i="5" s="1"/>
  <c r="Q635" i="5" s="1"/>
  <c r="T635" i="5"/>
  <c r="U635" i="5" s="1"/>
  <c r="X635" i="5" l="1"/>
  <c r="Y635" i="5" s="1"/>
  <c r="J635" i="4" s="1"/>
  <c r="R635" i="5"/>
  <c r="W635" i="5" s="1"/>
  <c r="D635" i="4" s="1"/>
  <c r="M635" i="4" l="1"/>
  <c r="K635" i="4"/>
  <c r="L635" i="4"/>
  <c r="G635" i="4"/>
  <c r="E635" i="4"/>
  <c r="F635" i="4"/>
  <c r="N635" i="4" l="1"/>
  <c r="H635" i="4"/>
  <c r="Q635" i="4" l="1"/>
  <c r="T635" i="4" s="1"/>
  <c r="W635" i="4" s="1"/>
  <c r="K636" i="2" s="1"/>
  <c r="L636" i="2" s="1"/>
  <c r="P635" i="4"/>
  <c r="S635" i="4" s="1"/>
  <c r="V635" i="4" s="1"/>
  <c r="I636" i="2" s="1"/>
  <c r="J636" i="2" s="1"/>
  <c r="O636" i="2" l="1"/>
  <c r="P636" i="2" s="1"/>
  <c r="G636" i="2" s="1"/>
  <c r="F636" i="2" s="1"/>
  <c r="N636" i="2"/>
  <c r="E636" i="2" l="1"/>
  <c r="E636" i="3" s="1"/>
  <c r="D636" i="2"/>
  <c r="D636" i="3" s="1"/>
  <c r="H636" i="3" l="1"/>
  <c r="I636" i="3" s="1"/>
  <c r="K636" i="3" s="1"/>
  <c r="M636" i="3" s="1"/>
  <c r="Q636" i="3" s="1"/>
  <c r="W636" i="1"/>
  <c r="G636" i="3"/>
  <c r="L636" i="3" l="1"/>
  <c r="P636" i="3" s="1"/>
  <c r="D636" i="5" s="1"/>
  <c r="R636" i="3"/>
  <c r="E636" i="5"/>
  <c r="O636" i="3" l="1"/>
  <c r="C636" i="5"/>
  <c r="G636" i="5"/>
  <c r="F636" i="5"/>
  <c r="H636" i="5"/>
  <c r="N636" i="5" l="1"/>
  <c r="S636" i="5" s="1"/>
  <c r="K636" i="5"/>
  <c r="M636" i="5"/>
  <c r="P636" i="5" s="1"/>
  <c r="J636" i="5"/>
  <c r="T636" i="5" l="1"/>
  <c r="U636" i="5" s="1"/>
  <c r="Q636" i="5"/>
  <c r="R636" i="5" s="1"/>
  <c r="W636" i="5" l="1"/>
  <c r="D636" i="4" s="1"/>
  <c r="X636" i="5"/>
  <c r="Y636" i="5" s="1"/>
  <c r="J636" i="4" s="1"/>
  <c r="F636" i="4" l="1"/>
  <c r="G636" i="4"/>
  <c r="E636" i="4"/>
  <c r="K636" i="4" l="1"/>
  <c r="M636" i="4"/>
  <c r="L636" i="4"/>
  <c r="H636" i="4"/>
  <c r="N636" i="4" l="1"/>
  <c r="Q636" i="4" s="1"/>
  <c r="T636" i="4" s="1"/>
  <c r="W636" i="4" s="1"/>
  <c r="K637" i="2" s="1"/>
  <c r="L637" i="2" s="1"/>
  <c r="P636" i="4" l="1"/>
  <c r="S636" i="4" s="1"/>
  <c r="V636" i="4" s="1"/>
  <c r="I637" i="2" s="1"/>
  <c r="J637" i="2" s="1"/>
  <c r="O637" i="2" s="1"/>
  <c r="P637" i="2" s="1"/>
  <c r="G637" i="2" s="1"/>
  <c r="F637" i="2" s="1"/>
  <c r="N637" i="2" l="1"/>
  <c r="E637" i="2" s="1"/>
  <c r="D637" i="2" l="1"/>
  <c r="D637" i="3" s="1"/>
  <c r="E637" i="3"/>
  <c r="W637" i="1" l="1"/>
  <c r="G637" i="3"/>
  <c r="H637" i="3"/>
  <c r="I637" i="3" s="1"/>
  <c r="K637" i="3" s="1"/>
  <c r="L637" i="3" l="1"/>
  <c r="M637" i="3"/>
  <c r="Q637" i="3" s="1"/>
  <c r="E637" i="5" l="1"/>
  <c r="R637" i="3"/>
  <c r="O637" i="3"/>
  <c r="P637" i="3"/>
  <c r="D637" i="5" s="1"/>
  <c r="C637" i="5" l="1"/>
  <c r="G637" i="5"/>
  <c r="F637" i="5"/>
  <c r="H637" i="5"/>
  <c r="N637" i="5" l="1"/>
  <c r="S637" i="5" s="1"/>
  <c r="K637" i="5"/>
  <c r="M637" i="5"/>
  <c r="P637" i="5" s="1"/>
  <c r="Q637" i="5" s="1"/>
  <c r="R637" i="5" s="1"/>
  <c r="J637" i="5"/>
  <c r="W637" i="5" l="1"/>
  <c r="D637" i="4" s="1"/>
  <c r="T637" i="5"/>
  <c r="U637" i="5" s="1"/>
  <c r="X637" i="5" l="1"/>
  <c r="Y637" i="5" s="1"/>
  <c r="J637" i="4" s="1"/>
  <c r="F637" i="4"/>
  <c r="E637" i="4"/>
  <c r="G637" i="4"/>
  <c r="H637" i="4" l="1"/>
  <c r="M637" i="4"/>
  <c r="K637" i="4"/>
  <c r="L637" i="4"/>
  <c r="N637" i="4" l="1"/>
  <c r="Q637" i="4" s="1"/>
  <c r="T637" i="4" l="1"/>
  <c r="W637" i="4" s="1"/>
  <c r="K638" i="2" s="1"/>
  <c r="L638" i="2" s="1"/>
  <c r="P637" i="4"/>
  <c r="S637" i="4" s="1"/>
  <c r="V637" i="4" s="1"/>
  <c r="I638" i="2" s="1"/>
  <c r="J638" i="2" s="1"/>
  <c r="O638" i="2" l="1"/>
  <c r="P638" i="2" s="1"/>
  <c r="G638" i="2" s="1"/>
  <c r="F638" i="2" s="1"/>
  <c r="N638" i="2"/>
  <c r="D638" i="2" l="1"/>
  <c r="D638" i="3" s="1"/>
  <c r="E638" i="2"/>
  <c r="E638" i="3" s="1"/>
  <c r="W638" i="1" l="1"/>
  <c r="H638" i="3"/>
  <c r="I638" i="3" s="1"/>
  <c r="K638" i="3" s="1"/>
  <c r="M638" i="3" s="1"/>
  <c r="Q638" i="3" s="1"/>
  <c r="G638" i="3"/>
  <c r="L638" i="3" l="1"/>
  <c r="P638" i="3" s="1"/>
  <c r="D638" i="5" s="1"/>
  <c r="E638" i="5"/>
  <c r="R638" i="3"/>
  <c r="O638" i="3" l="1"/>
  <c r="C638" i="5"/>
  <c r="G638" i="5"/>
  <c r="F638" i="5"/>
  <c r="H638" i="5"/>
  <c r="M638" i="5" l="1"/>
  <c r="J638" i="5"/>
  <c r="N638" i="5"/>
  <c r="S638" i="5" s="1"/>
  <c r="K638" i="5"/>
  <c r="P638" i="5"/>
  <c r="T638" i="5" l="1"/>
  <c r="U638" i="5" s="1"/>
  <c r="Q638" i="5"/>
  <c r="R638" i="5" s="1"/>
  <c r="W638" i="5" l="1"/>
  <c r="D638" i="4" s="1"/>
  <c r="X638" i="5"/>
  <c r="Y638" i="5" s="1"/>
  <c r="J638" i="4" s="1"/>
  <c r="E638" i="4" l="1"/>
  <c r="M638" i="4" l="1"/>
  <c r="K638" i="4"/>
  <c r="L638" i="4"/>
  <c r="G638" i="4"/>
  <c r="F638" i="4"/>
  <c r="N638" i="4" l="1"/>
  <c r="H638" i="4"/>
  <c r="P638" i="4" l="1"/>
  <c r="S638" i="4" s="1"/>
  <c r="V638" i="4" s="1"/>
  <c r="I639" i="2" s="1"/>
  <c r="J639" i="2" s="1"/>
  <c r="Q638" i="4"/>
  <c r="T638" i="4" s="1"/>
  <c r="W638" i="4" s="1"/>
  <c r="K639" i="2" s="1"/>
  <c r="L639" i="2" s="1"/>
  <c r="O639" i="2" l="1"/>
  <c r="P639" i="2" s="1"/>
  <c r="G639" i="2" s="1"/>
  <c r="F639" i="2" s="1"/>
  <c r="N639" i="2"/>
  <c r="E639" i="2" l="1"/>
  <c r="E639" i="3" s="1"/>
  <c r="D639" i="2"/>
  <c r="W639" i="1" s="1"/>
  <c r="D639" i="3" l="1"/>
  <c r="H639" i="3" s="1"/>
  <c r="I639" i="3" s="1"/>
  <c r="K639" i="3" s="1"/>
  <c r="M639" i="3" s="1"/>
  <c r="Q639" i="3" s="1"/>
  <c r="G639" i="3" l="1"/>
  <c r="L639" i="3" s="1"/>
  <c r="R639" i="3"/>
  <c r="E639" i="5"/>
  <c r="F639" i="5" l="1"/>
  <c r="H639" i="5"/>
  <c r="P639" i="3"/>
  <c r="D639" i="5" s="1"/>
  <c r="O639" i="3"/>
  <c r="N639" i="5" l="1"/>
  <c r="S639" i="5" s="1"/>
  <c r="K639" i="5"/>
  <c r="C639" i="5"/>
  <c r="G639" i="5"/>
  <c r="M639" i="5" l="1"/>
  <c r="P639" i="5" s="1"/>
  <c r="J639" i="5"/>
  <c r="T639" i="5"/>
  <c r="U639" i="5" s="1"/>
  <c r="X639" i="5" l="1"/>
  <c r="Q639" i="5"/>
  <c r="R639" i="5" l="1"/>
  <c r="W639" i="5" s="1"/>
  <c r="D639" i="4" s="1"/>
  <c r="Y639" i="5"/>
  <c r="J639" i="4" s="1"/>
  <c r="L639" i="4" l="1"/>
  <c r="K639" i="4"/>
  <c r="M639" i="4"/>
  <c r="F639" i="4" l="1"/>
  <c r="E639" i="4"/>
  <c r="G639" i="4"/>
  <c r="N639" i="4"/>
  <c r="H639" i="4" l="1"/>
  <c r="Q639" i="4" s="1"/>
  <c r="T639" i="4" s="1"/>
  <c r="W639" i="4" s="1"/>
  <c r="K640" i="2" s="1"/>
  <c r="L640" i="2" s="1"/>
  <c r="P639" i="4" l="1"/>
  <c r="S639" i="4" s="1"/>
  <c r="V639" i="4" s="1"/>
  <c r="I640" i="2" s="1"/>
  <c r="J640" i="2" s="1"/>
  <c r="O640" i="2" s="1"/>
  <c r="P640" i="2" s="1"/>
  <c r="G640" i="2" s="1"/>
  <c r="F640" i="2" s="1"/>
  <c r="N640" i="2" l="1"/>
  <c r="D640" i="2" s="1"/>
  <c r="W640" i="1" s="1"/>
  <c r="E640" i="2" l="1"/>
  <c r="E640" i="3" s="1"/>
  <c r="D640" i="3"/>
  <c r="G640" i="3" l="1"/>
  <c r="H640" i="3"/>
  <c r="I640" i="3" s="1"/>
  <c r="K640" i="3" s="1"/>
  <c r="M640" i="3" s="1"/>
  <c r="Q640" i="3" s="1"/>
  <c r="R640" i="3" s="1"/>
  <c r="L640" i="3" l="1"/>
  <c r="O640" i="3" s="1"/>
  <c r="E640" i="5"/>
  <c r="H640" i="5" l="1"/>
  <c r="N640" i="5" s="1"/>
  <c r="P640" i="3"/>
  <c r="D640" i="5" s="1"/>
  <c r="G640" i="5" s="1"/>
  <c r="F640" i="5"/>
  <c r="K640" i="5" l="1"/>
  <c r="C640" i="5"/>
  <c r="S640" i="5"/>
  <c r="T640" i="5" s="1"/>
  <c r="U640" i="5" s="1"/>
  <c r="M640" i="5"/>
  <c r="J640" i="5"/>
  <c r="P640" i="5" l="1"/>
  <c r="Q640" i="5" s="1"/>
  <c r="R640" i="5" s="1"/>
  <c r="X640" i="5"/>
  <c r="Y640" i="5" s="1"/>
  <c r="J640" i="4" s="1"/>
  <c r="W640" i="5" l="1"/>
  <c r="D640" i="4" s="1"/>
  <c r="K640" i="4"/>
  <c r="L640" i="4"/>
  <c r="M640" i="4"/>
  <c r="G640" i="4" l="1"/>
  <c r="E640" i="4"/>
  <c r="F640" i="4"/>
  <c r="N640" i="4"/>
  <c r="H640" i="4" l="1"/>
  <c r="Q640" i="4" s="1"/>
  <c r="T640" i="4" s="1"/>
  <c r="W640" i="4" s="1"/>
  <c r="K641" i="2" s="1"/>
  <c r="L641" i="2" s="1"/>
  <c r="P640" i="4" l="1"/>
  <c r="S640" i="4" s="1"/>
  <c r="V640" i="4" s="1"/>
  <c r="I641" i="2" s="1"/>
  <c r="J641" i="2" s="1"/>
  <c r="N641" i="2" s="1"/>
  <c r="O641" i="2" l="1"/>
  <c r="P641" i="2" s="1"/>
  <c r="G641" i="2" s="1"/>
  <c r="F641" i="2" s="1"/>
  <c r="D641" i="2" s="1"/>
  <c r="W641" i="1" s="1"/>
  <c r="E641" i="2" l="1"/>
  <c r="E641" i="3" s="1"/>
  <c r="D641" i="3"/>
  <c r="G641" i="3" l="1"/>
  <c r="H641" i="3"/>
  <c r="I641" i="3" s="1"/>
  <c r="K641" i="3" s="1"/>
  <c r="M641" i="3" s="1"/>
  <c r="Q641" i="3" s="1"/>
  <c r="E641" i="5" s="1"/>
  <c r="R641" i="3" l="1"/>
  <c r="L641" i="3"/>
  <c r="F641" i="5"/>
  <c r="H641" i="5"/>
  <c r="P641" i="3" l="1"/>
  <c r="D641" i="5" s="1"/>
  <c r="O641" i="3"/>
  <c r="N641" i="5"/>
  <c r="S641" i="5" s="1"/>
  <c r="K641" i="5"/>
  <c r="G641" i="5" l="1"/>
  <c r="C641" i="5"/>
  <c r="T641" i="5"/>
  <c r="U641" i="5" s="1"/>
  <c r="X641" i="5" l="1"/>
  <c r="Y641" i="5" s="1"/>
  <c r="J641" i="4" s="1"/>
  <c r="M641" i="5"/>
  <c r="P641" i="5" s="1"/>
  <c r="Q641" i="5" s="1"/>
  <c r="J641" i="5"/>
  <c r="R641" i="5" l="1"/>
  <c r="W641" i="5" s="1"/>
  <c r="D641" i="4" s="1"/>
  <c r="L641" i="4"/>
  <c r="K641" i="4"/>
  <c r="M641" i="4"/>
  <c r="N641" i="4" l="1"/>
  <c r="G641" i="4" l="1"/>
  <c r="E641" i="4"/>
  <c r="F641" i="4"/>
  <c r="H641" i="4" l="1"/>
  <c r="Q641" i="4" s="1"/>
  <c r="T641" i="4" s="1"/>
  <c r="W641" i="4" s="1"/>
  <c r="K642" i="2" s="1"/>
  <c r="L642" i="2" s="1"/>
  <c r="P641" i="4" l="1"/>
  <c r="S641" i="4" s="1"/>
  <c r="V641" i="4" s="1"/>
  <c r="I642" i="2" s="1"/>
  <c r="J642" i="2" s="1"/>
  <c r="N642" i="2" s="1"/>
  <c r="O642" i="2" l="1"/>
  <c r="P642" i="2" s="1"/>
  <c r="G642" i="2" s="1"/>
  <c r="F642" i="2" s="1"/>
  <c r="E642" i="2" s="1"/>
  <c r="E642" i="3" s="1"/>
  <c r="D642" i="2" l="1"/>
  <c r="D642" i="3" l="1"/>
  <c r="W642" i="1"/>
  <c r="G642" i="3" l="1"/>
  <c r="H642" i="3"/>
  <c r="I642" i="3" s="1"/>
  <c r="K642" i="3" s="1"/>
  <c r="L642" i="3" l="1"/>
  <c r="M642" i="3"/>
  <c r="Q642" i="3" s="1"/>
  <c r="P642" i="3" l="1"/>
  <c r="D642" i="5" s="1"/>
  <c r="O642" i="3"/>
  <c r="E642" i="5"/>
  <c r="R642" i="3"/>
  <c r="C642" i="5" l="1"/>
  <c r="G642" i="5"/>
  <c r="H642" i="5"/>
  <c r="F642" i="5"/>
  <c r="N642" i="5" l="1"/>
  <c r="S642" i="5" s="1"/>
  <c r="T642" i="5" s="1"/>
  <c r="U642" i="5" s="1"/>
  <c r="K642" i="5"/>
  <c r="J642" i="5"/>
  <c r="M642" i="5"/>
  <c r="P642" i="5" s="1"/>
  <c r="X642" i="5" l="1"/>
  <c r="Y642" i="5" s="1"/>
  <c r="J642" i="4" s="1"/>
  <c r="Q642" i="5"/>
  <c r="R642" i="5" s="1"/>
  <c r="W642" i="5"/>
  <c r="D642" i="4" s="1"/>
  <c r="G642" i="4" l="1"/>
  <c r="E642" i="4"/>
  <c r="F642" i="4"/>
  <c r="L642" i="4"/>
  <c r="K642" i="4"/>
  <c r="M642" i="4"/>
  <c r="H642" i="4" l="1"/>
  <c r="N642" i="4"/>
  <c r="Q642" i="4" l="1"/>
  <c r="T642" i="4" s="1"/>
  <c r="W642" i="4" s="1"/>
  <c r="K643" i="2" s="1"/>
  <c r="L643" i="2" s="1"/>
  <c r="P642" i="4"/>
  <c r="S642" i="4" s="1"/>
  <c r="V642" i="4" s="1"/>
  <c r="I643" i="2" s="1"/>
  <c r="J643" i="2" s="1"/>
  <c r="N643" i="2" l="1"/>
  <c r="O643" i="2"/>
  <c r="P643" i="2" s="1"/>
  <c r="G643" i="2" s="1"/>
  <c r="F643" i="2" s="1"/>
  <c r="E643" i="2" s="1"/>
  <c r="E643" i="3" s="1"/>
  <c r="D643" i="2" l="1"/>
  <c r="D643" i="3" s="1"/>
  <c r="H643" i="3" s="1"/>
  <c r="I643" i="3" s="1"/>
  <c r="K643" i="3" s="1"/>
  <c r="M643" i="3" s="1"/>
  <c r="Q643" i="3" s="1"/>
  <c r="R643" i="3" s="1"/>
  <c r="G643" i="3" l="1"/>
  <c r="L643" i="3" s="1"/>
  <c r="O643" i="3" s="1"/>
  <c r="W643" i="1"/>
  <c r="E643" i="5"/>
  <c r="P643" i="3" l="1"/>
  <c r="D643" i="5" s="1"/>
  <c r="C643" i="5" s="1"/>
  <c r="F643" i="5"/>
  <c r="H643" i="5"/>
  <c r="N643" i="5" s="1"/>
  <c r="S643" i="5" s="1"/>
  <c r="G643" i="5" l="1"/>
  <c r="M643" i="5" s="1"/>
  <c r="P643" i="5" s="1"/>
  <c r="Q643" i="5" s="1"/>
  <c r="R643" i="5" s="1"/>
  <c r="K643" i="5"/>
  <c r="T643" i="5"/>
  <c r="U643" i="5" s="1"/>
  <c r="J643" i="5" l="1"/>
  <c r="W643" i="5"/>
  <c r="D643" i="4" s="1"/>
  <c r="X643" i="5"/>
  <c r="Y643" i="5" l="1"/>
  <c r="J643" i="4" s="1"/>
  <c r="F643" i="4"/>
  <c r="G643" i="4"/>
  <c r="E643" i="4"/>
  <c r="M643" i="4" l="1"/>
  <c r="L643" i="4"/>
  <c r="K643" i="4"/>
  <c r="H643" i="4"/>
  <c r="N643" i="4" l="1"/>
  <c r="Q643" i="4" s="1"/>
  <c r="T643" i="4" s="1"/>
  <c r="W643" i="4" s="1"/>
  <c r="K644" i="2" s="1"/>
  <c r="L644" i="2" s="1"/>
  <c r="P643" i="4" l="1"/>
  <c r="S643" i="4" s="1"/>
  <c r="V643" i="4" s="1"/>
  <c r="I644" i="2" s="1"/>
  <c r="J644" i="2" s="1"/>
  <c r="N644" i="2" s="1"/>
  <c r="O644" i="2" l="1"/>
  <c r="P644" i="2" s="1"/>
  <c r="G644" i="2" s="1"/>
  <c r="F644" i="2" s="1"/>
  <c r="D644" i="2" s="1"/>
  <c r="D644" i="3" s="1"/>
  <c r="E644" i="2" l="1"/>
  <c r="E644" i="3" s="1"/>
  <c r="G644" i="3" s="1"/>
  <c r="W644" i="1"/>
  <c r="H644" i="3" l="1"/>
  <c r="I644" i="3" s="1"/>
  <c r="K644" i="3" s="1"/>
  <c r="L644" i="3" s="1"/>
  <c r="M644" i="3" l="1"/>
  <c r="Q644" i="3" s="1"/>
  <c r="R644" i="3" s="1"/>
  <c r="O644" i="3"/>
  <c r="P644" i="3"/>
  <c r="D644" i="5" s="1"/>
  <c r="E644" i="5" l="1"/>
  <c r="C644" i="5"/>
  <c r="G644" i="5"/>
  <c r="F644" i="5" l="1"/>
  <c r="H644" i="5"/>
  <c r="N644" i="5" s="1"/>
  <c r="M644" i="5"/>
  <c r="P644" i="5" s="1"/>
  <c r="Q644" i="5" s="1"/>
  <c r="R644" i="5" s="1"/>
  <c r="J644" i="5"/>
  <c r="W644" i="5" l="1"/>
  <c r="D644" i="4" s="1"/>
  <c r="S644" i="5"/>
  <c r="T644" i="5" s="1"/>
  <c r="U644" i="5" s="1"/>
  <c r="K644" i="5"/>
  <c r="X644" i="5" l="1"/>
  <c r="Y644" i="5" s="1"/>
  <c r="J644" i="4" s="1"/>
  <c r="F644" i="4"/>
  <c r="E644" i="4"/>
  <c r="G644" i="4"/>
  <c r="H644" i="4" l="1"/>
  <c r="M644" i="4"/>
  <c r="K644" i="4"/>
  <c r="L644" i="4"/>
  <c r="N644" i="4" l="1"/>
  <c r="P644" i="4" s="1"/>
  <c r="S644" i="4" s="1"/>
  <c r="V644" i="4" s="1"/>
  <c r="I645" i="2" s="1"/>
  <c r="J645" i="2" s="1"/>
  <c r="Q644" i="4" l="1"/>
  <c r="T644" i="4" s="1"/>
  <c r="W644" i="4" s="1"/>
  <c r="K645" i="2" s="1"/>
  <c r="L645" i="2" s="1"/>
  <c r="O645" i="2" s="1"/>
  <c r="P645" i="2" s="1"/>
  <c r="G645" i="2" s="1"/>
  <c r="F645" i="2" s="1"/>
  <c r="N645" i="2" l="1"/>
  <c r="D645" i="2" s="1"/>
  <c r="E645" i="2" l="1"/>
  <c r="E645" i="3" s="1"/>
  <c r="W645" i="1"/>
  <c r="D645" i="3"/>
  <c r="G645" i="3" l="1"/>
  <c r="H645" i="3"/>
  <c r="I645" i="3" s="1"/>
  <c r="K645" i="3" s="1"/>
  <c r="M645" i="3" s="1"/>
  <c r="Q645" i="3" s="1"/>
  <c r="R645" i="3" l="1"/>
  <c r="E645" i="5"/>
  <c r="L645" i="3"/>
  <c r="O645" i="3" l="1"/>
  <c r="P645" i="3"/>
  <c r="D645" i="5" s="1"/>
  <c r="F645" i="5"/>
  <c r="H645" i="5"/>
  <c r="N645" i="5" l="1"/>
  <c r="S645" i="5" s="1"/>
  <c r="K645" i="5"/>
  <c r="C645" i="5"/>
  <c r="G645" i="5"/>
  <c r="M645" i="5" l="1"/>
  <c r="P645" i="5" s="1"/>
  <c r="J645" i="5"/>
  <c r="T645" i="5"/>
  <c r="U645" i="5" s="1"/>
  <c r="X645" i="5" l="1"/>
  <c r="Y645" i="5" s="1"/>
  <c r="J645" i="4" s="1"/>
  <c r="Q645" i="5"/>
  <c r="R645" i="5" s="1"/>
  <c r="W645" i="5" l="1"/>
  <c r="D645" i="4" s="1"/>
  <c r="F645" i="4" l="1"/>
  <c r="G645" i="4"/>
  <c r="E645" i="4"/>
  <c r="M645" i="4"/>
  <c r="L645" i="4"/>
  <c r="K645" i="4"/>
  <c r="H645" i="4" l="1"/>
  <c r="N645" i="4"/>
  <c r="P645" i="4" l="1"/>
  <c r="S645" i="4" s="1"/>
  <c r="V645" i="4" s="1"/>
  <c r="I646" i="2" s="1"/>
  <c r="J646" i="2" s="1"/>
  <c r="Q645" i="4"/>
  <c r="T645" i="4" s="1"/>
  <c r="W645" i="4" s="1"/>
  <c r="K646" i="2" s="1"/>
  <c r="L646" i="2" s="1"/>
  <c r="O646" i="2" l="1"/>
  <c r="P646" i="2" s="1"/>
  <c r="G646" i="2" s="1"/>
  <c r="F646" i="2" s="1"/>
  <c r="N646" i="2"/>
  <c r="D646" i="2" l="1"/>
  <c r="E646" i="2"/>
  <c r="E646" i="3" l="1"/>
  <c r="D646" i="3"/>
  <c r="W646" i="1"/>
  <c r="G646" i="3" l="1"/>
  <c r="H646" i="3"/>
  <c r="I646" i="3" s="1"/>
  <c r="K646" i="3" s="1"/>
  <c r="M646" i="3" l="1"/>
  <c r="Q646" i="3" s="1"/>
  <c r="L646" i="3"/>
  <c r="P646" i="3" l="1"/>
  <c r="D646" i="5" s="1"/>
  <c r="O646" i="3"/>
  <c r="E646" i="5"/>
  <c r="R646" i="3"/>
  <c r="F646" i="5" l="1"/>
  <c r="H646" i="5"/>
  <c r="C646" i="5"/>
  <c r="G646" i="5"/>
  <c r="N646" i="5" l="1"/>
  <c r="S646" i="5" s="1"/>
  <c r="K646" i="5"/>
  <c r="M646" i="5"/>
  <c r="P646" i="5" s="1"/>
  <c r="J646" i="5"/>
  <c r="Q646" i="5" l="1"/>
  <c r="R646" i="5" s="1"/>
  <c r="T646" i="5"/>
  <c r="W646" i="5" l="1"/>
  <c r="D646" i="4" s="1"/>
  <c r="U646" i="5"/>
  <c r="X646" i="5" l="1"/>
  <c r="Y646" i="5" s="1"/>
  <c r="J646" i="4" s="1"/>
  <c r="E646" i="4"/>
  <c r="G646" i="4"/>
  <c r="F646" i="4"/>
  <c r="L646" i="4" l="1"/>
  <c r="H646" i="4"/>
  <c r="M646" i="4" l="1"/>
  <c r="K646" i="4"/>
  <c r="N646" i="4" l="1"/>
  <c r="Q646" i="4" s="1"/>
  <c r="T646" i="4" s="1"/>
  <c r="W646" i="4" s="1"/>
  <c r="K647" i="2" s="1"/>
  <c r="L647" i="2" s="1"/>
  <c r="P646" i="4" l="1"/>
  <c r="S646" i="4" s="1"/>
  <c r="V646" i="4" s="1"/>
  <c r="I647" i="2" s="1"/>
  <c r="J647" i="2" s="1"/>
  <c r="N647" i="2" s="1"/>
  <c r="O647" i="2" l="1"/>
  <c r="P647" i="2" s="1"/>
  <c r="G647" i="2" s="1"/>
  <c r="F647" i="2" s="1"/>
  <c r="D647" i="2" s="1"/>
  <c r="W647" i="1" s="1"/>
  <c r="D647" i="3" l="1"/>
  <c r="E647" i="2"/>
  <c r="E647" i="3" s="1"/>
  <c r="H647" i="3" l="1"/>
  <c r="I647" i="3" s="1"/>
  <c r="K647" i="3" s="1"/>
  <c r="M647" i="3" s="1"/>
  <c r="Q647" i="3" s="1"/>
  <c r="R647" i="3" s="1"/>
  <c r="G647" i="3"/>
  <c r="E647" i="5" l="1"/>
  <c r="F647" i="5" s="1"/>
  <c r="L647" i="3"/>
  <c r="O647" i="3" s="1"/>
  <c r="H647" i="5" l="1"/>
  <c r="N647" i="5" s="1"/>
  <c r="S647" i="5" s="1"/>
  <c r="P647" i="3"/>
  <c r="D647" i="5" s="1"/>
  <c r="G647" i="5" s="1"/>
  <c r="M647" i="5" s="1"/>
  <c r="K647" i="5" l="1"/>
  <c r="C647" i="5"/>
  <c r="P647" i="5" s="1"/>
  <c r="Q647" i="5" s="1"/>
  <c r="R647" i="5" s="1"/>
  <c r="J647" i="5"/>
  <c r="T647" i="5"/>
  <c r="U647" i="5" s="1"/>
  <c r="W647" i="5" l="1"/>
  <c r="D647" i="4" s="1"/>
  <c r="X647" i="5"/>
  <c r="Y647" i="5" l="1"/>
  <c r="J647" i="4" s="1"/>
  <c r="G647" i="4"/>
  <c r="F647" i="4"/>
  <c r="E647" i="4"/>
  <c r="L647" i="4" l="1"/>
  <c r="K647" i="4"/>
  <c r="M647" i="4"/>
  <c r="H647" i="4"/>
  <c r="N647" i="4" l="1"/>
  <c r="Q647" i="4" s="1"/>
  <c r="T647" i="4" s="1"/>
  <c r="W647" i="4" s="1"/>
  <c r="K648" i="2" s="1"/>
  <c r="L648" i="2" s="1"/>
  <c r="P647" i="4" l="1"/>
  <c r="S647" i="4" s="1"/>
  <c r="V647" i="4" s="1"/>
  <c r="I648" i="2" s="1"/>
  <c r="J648" i="2" s="1"/>
  <c r="N648" i="2" s="1"/>
  <c r="O648" i="2" l="1"/>
  <c r="P648" i="2" s="1"/>
  <c r="G648" i="2" s="1"/>
  <c r="F648" i="2" s="1"/>
  <c r="E648" i="2" s="1"/>
  <c r="E648" i="3" s="1"/>
  <c r="D648" i="2" l="1"/>
  <c r="W648" i="1" s="1"/>
  <c r="D648" i="3" l="1"/>
  <c r="H648" i="3" s="1"/>
  <c r="I648" i="3" s="1"/>
  <c r="K648" i="3" s="1"/>
  <c r="M648" i="3" s="1"/>
  <c r="Q648" i="3" s="1"/>
  <c r="G648" i="3" l="1"/>
  <c r="L648" i="3" s="1"/>
  <c r="P648" i="3" s="1"/>
  <c r="D648" i="5" s="1"/>
  <c r="E648" i="5"/>
  <c r="R648" i="3"/>
  <c r="O648" i="3" l="1"/>
  <c r="C648" i="5"/>
  <c r="G648" i="5"/>
  <c r="F648" i="5"/>
  <c r="H648" i="5"/>
  <c r="N648" i="5" l="1"/>
  <c r="S648" i="5" s="1"/>
  <c r="K648" i="5"/>
  <c r="M648" i="5"/>
  <c r="P648" i="5" s="1"/>
  <c r="J648" i="5"/>
  <c r="Q648" i="5" l="1"/>
  <c r="R648" i="5" s="1"/>
  <c r="T648" i="5"/>
  <c r="U648" i="5" s="1"/>
  <c r="W648" i="5" l="1"/>
  <c r="D648" i="4" s="1"/>
  <c r="X648" i="5"/>
  <c r="Y648" i="5" l="1"/>
  <c r="J648" i="4" s="1"/>
  <c r="E648" i="4"/>
  <c r="G648" i="4"/>
  <c r="F648" i="4"/>
  <c r="L648" i="4" l="1"/>
  <c r="M648" i="4"/>
  <c r="K648" i="4"/>
  <c r="H648" i="4"/>
  <c r="N648" i="4" l="1"/>
  <c r="Q648" i="4" s="1"/>
  <c r="T648" i="4" s="1"/>
  <c r="W648" i="4" s="1"/>
  <c r="K649" i="2" s="1"/>
  <c r="L649" i="2" s="1"/>
  <c r="P648" i="4" l="1"/>
  <c r="S648" i="4" s="1"/>
  <c r="V648" i="4" s="1"/>
  <c r="I649" i="2" s="1"/>
  <c r="J649" i="2" s="1"/>
  <c r="N649" i="2" s="1"/>
  <c r="O649" i="2" l="1"/>
  <c r="P649" i="2" s="1"/>
  <c r="G649" i="2" s="1"/>
  <c r="F649" i="2" s="1"/>
  <c r="E649" i="2" s="1"/>
  <c r="E649" i="3" s="1"/>
  <c r="D649" i="2" l="1"/>
  <c r="D649" i="3" s="1"/>
  <c r="G649" i="3" s="1"/>
  <c r="H649" i="3" l="1"/>
  <c r="I649" i="3" s="1"/>
  <c r="K649" i="3" s="1"/>
  <c r="M649" i="3" s="1"/>
  <c r="Q649" i="3" s="1"/>
  <c r="W649" i="1"/>
  <c r="L649" i="3" l="1"/>
  <c r="P649" i="3" s="1"/>
  <c r="D649" i="5" s="1"/>
  <c r="R649" i="3"/>
  <c r="E649" i="5"/>
  <c r="O649" i="3" l="1"/>
  <c r="F649" i="5"/>
  <c r="H649" i="5"/>
  <c r="C649" i="5"/>
  <c r="G649" i="5"/>
  <c r="N649" i="5" l="1"/>
  <c r="S649" i="5" s="1"/>
  <c r="K649" i="5"/>
  <c r="M649" i="5"/>
  <c r="P649" i="5" s="1"/>
  <c r="Q649" i="5" s="1"/>
  <c r="R649" i="5" s="1"/>
  <c r="J649" i="5"/>
  <c r="W649" i="5" l="1"/>
  <c r="D649" i="4" s="1"/>
  <c r="T649" i="5"/>
  <c r="G649" i="4" l="1"/>
  <c r="F649" i="4"/>
  <c r="E649" i="4"/>
  <c r="U649" i="5"/>
  <c r="X649" i="5" l="1"/>
  <c r="Y649" i="5" s="1"/>
  <c r="J649" i="4" s="1"/>
  <c r="H649" i="4"/>
  <c r="L649" i="4" l="1"/>
  <c r="M649" i="4"/>
  <c r="K649" i="4"/>
  <c r="N649" i="4" l="1"/>
  <c r="Q649" i="4" l="1"/>
  <c r="T649" i="4" s="1"/>
  <c r="W649" i="4" s="1"/>
  <c r="K650" i="2" s="1"/>
  <c r="L650" i="2" s="1"/>
  <c r="P649" i="4"/>
  <c r="S649" i="4" s="1"/>
  <c r="V649" i="4" s="1"/>
  <c r="I650" i="2" s="1"/>
  <c r="J650" i="2" s="1"/>
  <c r="N650" i="2" l="1"/>
  <c r="O650" i="2"/>
  <c r="P650" i="2" s="1"/>
  <c r="G650" i="2" s="1"/>
  <c r="F650" i="2" s="1"/>
  <c r="D650" i="2" l="1"/>
  <c r="D650" i="3" s="1"/>
  <c r="E650" i="2"/>
  <c r="E650" i="3" s="1"/>
  <c r="G650" i="3" l="1"/>
  <c r="W650" i="1"/>
  <c r="H650" i="3"/>
  <c r="I650" i="3" s="1"/>
  <c r="K650" i="3" s="1"/>
  <c r="M650" i="3" s="1"/>
  <c r="Q650" i="3" s="1"/>
  <c r="L650" i="3" l="1"/>
  <c r="O650" i="3" s="1"/>
  <c r="E650" i="5"/>
  <c r="R650" i="3"/>
  <c r="P650" i="3" l="1"/>
  <c r="D650" i="5" s="1"/>
  <c r="C650" i="5" s="1"/>
  <c r="F650" i="5"/>
  <c r="H650" i="5"/>
  <c r="G650" i="5" l="1"/>
  <c r="M650" i="5" s="1"/>
  <c r="P650" i="5" s="1"/>
  <c r="N650" i="5"/>
  <c r="S650" i="5" s="1"/>
  <c r="K650" i="5"/>
  <c r="J650" i="5" l="1"/>
  <c r="T650" i="5"/>
  <c r="U650" i="5" s="1"/>
  <c r="Q650" i="5"/>
  <c r="R650" i="5" s="1"/>
  <c r="W650" i="5" l="1"/>
  <c r="D650" i="4" s="1"/>
  <c r="X650" i="5"/>
  <c r="Y650" i="5" l="1"/>
  <c r="J650" i="4" s="1"/>
  <c r="E650" i="4"/>
  <c r="F650" i="4"/>
  <c r="G650" i="4"/>
  <c r="M650" i="4" l="1"/>
  <c r="K650" i="4"/>
  <c r="L650" i="4"/>
  <c r="H650" i="4"/>
  <c r="N650" i="4" l="1"/>
  <c r="Q650" i="4" s="1"/>
  <c r="T650" i="4" s="1"/>
  <c r="W650" i="4" s="1"/>
  <c r="K651" i="2" s="1"/>
  <c r="L651" i="2" s="1"/>
  <c r="P650" i="4" l="1"/>
  <c r="S650" i="4" s="1"/>
  <c r="V650" i="4" s="1"/>
  <c r="I651" i="2" s="1"/>
  <c r="J651" i="2" s="1"/>
  <c r="N651" i="2" s="1"/>
  <c r="O651" i="2" l="1"/>
  <c r="P651" i="2" s="1"/>
  <c r="G651" i="2" s="1"/>
  <c r="F651" i="2" s="1"/>
  <c r="D651" i="2" s="1"/>
  <c r="W651" i="1" s="1"/>
  <c r="E651" i="2" l="1"/>
  <c r="E651" i="3" s="1"/>
  <c r="D651" i="3"/>
  <c r="H651" i="3" l="1"/>
  <c r="I651" i="3" s="1"/>
  <c r="K651" i="3" s="1"/>
  <c r="M651" i="3" s="1"/>
  <c r="Q651" i="3" s="1"/>
  <c r="E651" i="5" s="1"/>
  <c r="G651" i="3"/>
  <c r="R651" i="3" l="1"/>
  <c r="L651" i="3"/>
  <c r="O651" i="3" s="1"/>
  <c r="F651" i="5"/>
  <c r="H651" i="5"/>
  <c r="P651" i="3" l="1"/>
  <c r="D651" i="5" s="1"/>
  <c r="C651" i="5" s="1"/>
  <c r="N651" i="5"/>
  <c r="S651" i="5" s="1"/>
  <c r="K651" i="5"/>
  <c r="G651" i="5" l="1"/>
  <c r="M651" i="5" s="1"/>
  <c r="P651" i="5" s="1"/>
  <c r="Q651" i="5" s="1"/>
  <c r="R651" i="5" s="1"/>
  <c r="T651" i="5"/>
  <c r="J651" i="5" l="1"/>
  <c r="W651" i="5"/>
  <c r="D651" i="4" s="1"/>
  <c r="U651" i="5"/>
  <c r="X651" i="5" s="1"/>
  <c r="Y651" i="5" s="1"/>
  <c r="J651" i="4" s="1"/>
  <c r="G651" i="4" l="1"/>
  <c r="E651" i="4"/>
  <c r="F651" i="4"/>
  <c r="H651" i="4" l="1"/>
  <c r="M651" i="4"/>
  <c r="L651" i="4"/>
  <c r="K651" i="4"/>
  <c r="N651" i="4" l="1"/>
  <c r="P651" i="4" l="1"/>
  <c r="S651" i="4" s="1"/>
  <c r="V651" i="4" s="1"/>
  <c r="I652" i="2" s="1"/>
  <c r="J652" i="2" s="1"/>
  <c r="Q651" i="4"/>
  <c r="T651" i="4" s="1"/>
  <c r="W651" i="4" s="1"/>
  <c r="K652" i="2" s="1"/>
  <c r="L652" i="2" s="1"/>
  <c r="O652" i="2" l="1"/>
  <c r="P652" i="2" s="1"/>
  <c r="G652" i="2" s="1"/>
  <c r="F652" i="2" s="1"/>
  <c r="N652" i="2"/>
  <c r="D652" i="2" l="1"/>
  <c r="E652" i="2"/>
  <c r="E652" i="3" l="1"/>
  <c r="D652" i="3"/>
  <c r="W652" i="1"/>
  <c r="G652" i="3" l="1"/>
  <c r="H652" i="3"/>
  <c r="I652" i="3" s="1"/>
  <c r="K652" i="3" s="1"/>
  <c r="M652" i="3" l="1"/>
  <c r="Q652" i="3" s="1"/>
  <c r="L652" i="3"/>
  <c r="P652" i="3" l="1"/>
  <c r="D652" i="5" s="1"/>
  <c r="O652" i="3"/>
  <c r="E652" i="5"/>
  <c r="R652" i="3"/>
  <c r="F652" i="5" l="1"/>
  <c r="H652" i="5"/>
  <c r="C652" i="5"/>
  <c r="G652" i="5"/>
  <c r="N652" i="5" l="1"/>
  <c r="S652" i="5" s="1"/>
  <c r="K652" i="5"/>
  <c r="M652" i="5"/>
  <c r="P652" i="5" s="1"/>
  <c r="J652" i="5"/>
  <c r="Q652" i="5" l="1"/>
  <c r="R652" i="5" s="1"/>
  <c r="T652" i="5"/>
  <c r="U652" i="5" s="1"/>
  <c r="W652" i="5" l="1"/>
  <c r="D652" i="4" s="1"/>
  <c r="X652" i="5"/>
  <c r="Y652" i="5" s="1"/>
  <c r="J652" i="4" s="1"/>
  <c r="F652" i="4" l="1"/>
  <c r="E652" i="4"/>
  <c r="G652" i="4"/>
  <c r="H652" i="4" l="1"/>
  <c r="L652" i="4"/>
  <c r="M652" i="4"/>
  <c r="K652" i="4"/>
  <c r="N652" i="4" l="1"/>
  <c r="P652" i="4" l="1"/>
  <c r="S652" i="4" s="1"/>
  <c r="V652" i="4" s="1"/>
  <c r="I653" i="2" s="1"/>
  <c r="J653" i="2" s="1"/>
  <c r="Q652" i="4"/>
  <c r="T652" i="4" s="1"/>
  <c r="W652" i="4" s="1"/>
  <c r="K653" i="2" s="1"/>
  <c r="L653" i="2" s="1"/>
  <c r="N653" i="2" l="1"/>
  <c r="O653" i="2"/>
  <c r="P653" i="2" s="1"/>
  <c r="G653" i="2" s="1"/>
  <c r="F653" i="2" s="1"/>
  <c r="D653" i="2" l="1"/>
  <c r="W653" i="1" s="1"/>
  <c r="E653" i="2"/>
  <c r="E653" i="3" s="1"/>
  <c r="D653" i="3" l="1"/>
  <c r="G653" i="3" s="1"/>
  <c r="H653" i="3" l="1"/>
  <c r="I653" i="3" s="1"/>
  <c r="K653" i="3" s="1"/>
  <c r="M653" i="3" s="1"/>
  <c r="Q653" i="3" s="1"/>
  <c r="L653" i="3" l="1"/>
  <c r="O653" i="3" s="1"/>
  <c r="E653" i="5"/>
  <c r="R653" i="3"/>
  <c r="P653" i="3" l="1"/>
  <c r="D653" i="5" s="1"/>
  <c r="C653" i="5" s="1"/>
  <c r="F653" i="5"/>
  <c r="H653" i="5"/>
  <c r="G653" i="5" l="1"/>
  <c r="M653" i="5" s="1"/>
  <c r="P653" i="5" s="1"/>
  <c r="N653" i="5"/>
  <c r="S653" i="5" s="1"/>
  <c r="K653" i="5"/>
  <c r="J653" i="5" l="1"/>
  <c r="Q653" i="5"/>
  <c r="R653" i="5" s="1"/>
  <c r="T653" i="5"/>
  <c r="U653" i="5" s="1"/>
  <c r="W653" i="5" l="1"/>
  <c r="D653" i="4" s="1"/>
  <c r="X653" i="5"/>
  <c r="Y653" i="5" l="1"/>
  <c r="J653" i="4" s="1"/>
  <c r="G653" i="4"/>
  <c r="F653" i="4"/>
  <c r="E653" i="4"/>
  <c r="K653" i="4" l="1"/>
  <c r="M653" i="4"/>
  <c r="L653" i="4"/>
  <c r="H653" i="4"/>
  <c r="N653" i="4" l="1"/>
  <c r="P653" i="4" s="1"/>
  <c r="S653" i="4" s="1"/>
  <c r="V653" i="4" s="1"/>
  <c r="I654" i="2" s="1"/>
  <c r="J654" i="2" s="1"/>
  <c r="Q653" i="4" l="1"/>
  <c r="T653" i="4" s="1"/>
  <c r="W653" i="4" s="1"/>
  <c r="K654" i="2" s="1"/>
  <c r="L654" i="2" s="1"/>
  <c r="O654" i="2" s="1"/>
  <c r="P654" i="2" s="1"/>
  <c r="G654" i="2" s="1"/>
  <c r="F654" i="2" s="1"/>
  <c r="N654" i="2" l="1"/>
  <c r="E654" i="2" s="1"/>
  <c r="E654" i="3" s="1"/>
  <c r="D654" i="2" l="1"/>
  <c r="W654" i="1" s="1"/>
  <c r="D654" i="3" l="1"/>
  <c r="G654" i="3" s="1"/>
  <c r="H654" i="3" l="1"/>
  <c r="I654" i="3" s="1"/>
  <c r="K654" i="3" s="1"/>
  <c r="L654" i="3" s="1"/>
  <c r="M654" i="3" l="1"/>
  <c r="Q654" i="3" s="1"/>
  <c r="E654" i="5" s="1"/>
  <c r="P654" i="3"/>
  <c r="D654" i="5" s="1"/>
  <c r="O654" i="3"/>
  <c r="R654" i="3" l="1"/>
  <c r="C654" i="5"/>
  <c r="G654" i="5"/>
  <c r="F654" i="5"/>
  <c r="H654" i="5"/>
  <c r="M654" i="5" l="1"/>
  <c r="P654" i="5" s="1"/>
  <c r="J654" i="5"/>
  <c r="N654" i="5"/>
  <c r="S654" i="5" s="1"/>
  <c r="K654" i="5"/>
  <c r="Q654" i="5" l="1"/>
  <c r="R654" i="5" s="1"/>
  <c r="T654" i="5"/>
  <c r="W654" i="5" l="1"/>
  <c r="D654" i="4" s="1"/>
  <c r="E654" i="4" s="1"/>
  <c r="U654" i="5"/>
  <c r="X654" i="5" s="1"/>
  <c r="Y654" i="5" s="1"/>
  <c r="J654" i="4" s="1"/>
  <c r="F654" i="4" l="1"/>
  <c r="G654" i="4"/>
  <c r="H654" i="4" l="1"/>
  <c r="L654" i="4"/>
  <c r="K654" i="4"/>
  <c r="M654" i="4"/>
  <c r="N654" i="4" l="1"/>
  <c r="Q654" i="4" s="1"/>
  <c r="P654" i="4" l="1"/>
  <c r="S654" i="4" s="1"/>
  <c r="V654" i="4" s="1"/>
  <c r="I655" i="2" s="1"/>
  <c r="J655" i="2" s="1"/>
  <c r="T654" i="4"/>
  <c r="W654" i="4" s="1"/>
  <c r="K655" i="2" s="1"/>
  <c r="L655" i="2" s="1"/>
  <c r="O655" i="2" l="1"/>
  <c r="P655" i="2" s="1"/>
  <c r="G655" i="2" s="1"/>
  <c r="F655" i="2" s="1"/>
  <c r="N655" i="2"/>
  <c r="E655" i="2" l="1"/>
  <c r="E655" i="3" s="1"/>
  <c r="D655" i="2"/>
  <c r="D655" i="3" l="1"/>
  <c r="W655" i="1"/>
  <c r="H655" i="3" l="1"/>
  <c r="I655" i="3" s="1"/>
  <c r="K655" i="3" s="1"/>
  <c r="G655" i="3"/>
  <c r="M655" i="3" l="1"/>
  <c r="Q655" i="3" s="1"/>
  <c r="L655" i="3"/>
  <c r="P655" i="3" l="1"/>
  <c r="D655" i="5" s="1"/>
  <c r="O655" i="3"/>
  <c r="E655" i="5"/>
  <c r="R655" i="3"/>
  <c r="F655" i="5" l="1"/>
  <c r="H655" i="5"/>
  <c r="C655" i="5"/>
  <c r="G655" i="5"/>
  <c r="N655" i="5" l="1"/>
  <c r="S655" i="5" s="1"/>
  <c r="K655" i="5"/>
  <c r="M655" i="5"/>
  <c r="P655" i="5" s="1"/>
  <c r="Q655" i="5" s="1"/>
  <c r="R655" i="5" s="1"/>
  <c r="J655" i="5"/>
  <c r="W655" i="5" l="1"/>
  <c r="D655" i="4" s="1"/>
  <c r="T655" i="5"/>
  <c r="U655" i="5" s="1"/>
  <c r="X655" i="5" l="1"/>
  <c r="Y655" i="5" s="1"/>
  <c r="J655" i="4" s="1"/>
  <c r="F655" i="4"/>
  <c r="G655" i="4"/>
  <c r="E655" i="4"/>
  <c r="H655" i="4" l="1"/>
  <c r="L655" i="4"/>
  <c r="K655" i="4"/>
  <c r="M655" i="4"/>
  <c r="N655" i="4" l="1"/>
  <c r="Q655" i="4" s="1"/>
  <c r="T655" i="4" s="1"/>
  <c r="W655" i="4" s="1"/>
  <c r="K656" i="2" s="1"/>
  <c r="L656" i="2" s="1"/>
  <c r="P655" i="4" l="1"/>
  <c r="S655" i="4" s="1"/>
  <c r="V655" i="4" s="1"/>
  <c r="I656" i="2" s="1"/>
  <c r="J656" i="2" s="1"/>
  <c r="O656" i="2" s="1"/>
  <c r="P656" i="2" s="1"/>
  <c r="G656" i="2" s="1"/>
  <c r="F656" i="2" s="1"/>
  <c r="N656" i="2" l="1"/>
  <c r="D656" i="2" s="1"/>
  <c r="W656" i="1" l="1"/>
  <c r="D656" i="3"/>
  <c r="E656" i="2"/>
  <c r="E656" i="3" s="1"/>
  <c r="H656" i="3" s="1"/>
  <c r="I656" i="3" s="1"/>
  <c r="K656" i="3" s="1"/>
  <c r="G656" i="3" l="1"/>
  <c r="L656" i="3" s="1"/>
  <c r="O656" i="3" s="1"/>
  <c r="M656" i="3"/>
  <c r="Q656" i="3" s="1"/>
  <c r="R656" i="3" s="1"/>
  <c r="P656" i="3" l="1"/>
  <c r="D656" i="5" s="1"/>
  <c r="C656" i="5" s="1"/>
  <c r="E656" i="5"/>
  <c r="F656" i="5" l="1"/>
  <c r="G656" i="5"/>
  <c r="J656" i="5" s="1"/>
  <c r="H656" i="5"/>
  <c r="K656" i="5" s="1"/>
  <c r="M656" i="5" l="1"/>
  <c r="P656" i="5" s="1"/>
  <c r="N656" i="5"/>
  <c r="S656" i="5" s="1"/>
  <c r="Q656" i="5" l="1"/>
  <c r="R656" i="5" s="1"/>
  <c r="T656" i="5"/>
  <c r="U656" i="5" s="1"/>
  <c r="W656" i="5" l="1"/>
  <c r="D656" i="4" s="1"/>
  <c r="E656" i="4" s="1"/>
  <c r="X656" i="5"/>
  <c r="Y656" i="5" s="1"/>
  <c r="J656" i="4" s="1"/>
  <c r="G656" i="4" l="1"/>
  <c r="F656" i="4"/>
  <c r="H656" i="4" l="1"/>
  <c r="L656" i="4"/>
  <c r="K656" i="4"/>
  <c r="M656" i="4"/>
  <c r="N656" i="4" l="1"/>
  <c r="P656" i="4" s="1"/>
  <c r="S656" i="4" s="1"/>
  <c r="V656" i="4" s="1"/>
  <c r="I657" i="2" s="1"/>
  <c r="J657" i="2" s="1"/>
  <c r="Q656" i="4" l="1"/>
  <c r="T656" i="4" s="1"/>
  <c r="W656" i="4" s="1"/>
  <c r="K657" i="2" s="1"/>
  <c r="L657" i="2" s="1"/>
  <c r="N657" i="2" s="1"/>
  <c r="O657" i="2" l="1"/>
  <c r="P657" i="2" s="1"/>
  <c r="G657" i="2" s="1"/>
  <c r="F657" i="2" s="1"/>
  <c r="E657" i="2" s="1"/>
  <c r="E657" i="3" s="1"/>
  <c r="D657" i="2" l="1"/>
  <c r="W657" i="1" l="1"/>
  <c r="D657" i="3"/>
  <c r="G657" i="3" l="1"/>
  <c r="H657" i="3"/>
  <c r="I657" i="3" s="1"/>
  <c r="K657" i="3" s="1"/>
  <c r="M657" i="3" l="1"/>
  <c r="Q657" i="3" s="1"/>
  <c r="L657" i="3"/>
  <c r="O657" i="3" l="1"/>
  <c r="P657" i="3"/>
  <c r="D657" i="5" s="1"/>
  <c r="E657" i="5"/>
  <c r="R657" i="3"/>
  <c r="F657" i="5" l="1"/>
  <c r="H657" i="5"/>
  <c r="C657" i="5"/>
  <c r="G657" i="5"/>
  <c r="M657" i="5" l="1"/>
  <c r="P657" i="5" s="1"/>
  <c r="Q657" i="5" s="1"/>
  <c r="R657" i="5" s="1"/>
  <c r="J657" i="5"/>
  <c r="K657" i="5"/>
  <c r="N657" i="5"/>
  <c r="S657" i="5" s="1"/>
  <c r="T657" i="5" s="1"/>
  <c r="U657" i="5" s="1"/>
  <c r="W657" i="5" l="1"/>
  <c r="D657" i="4" s="1"/>
  <c r="F657" i="4" s="1"/>
  <c r="X657" i="5"/>
  <c r="Y657" i="5" s="1"/>
  <c r="J657" i="4" s="1"/>
  <c r="E657" i="4" l="1"/>
  <c r="L657" i="4"/>
  <c r="G657" i="4"/>
  <c r="M657" i="4"/>
  <c r="H657" i="4" l="1"/>
  <c r="K657" i="4"/>
  <c r="N657" i="4" s="1"/>
  <c r="P657" i="4" l="1"/>
  <c r="S657" i="4" s="1"/>
  <c r="V657" i="4" s="1"/>
  <c r="I658" i="2" s="1"/>
  <c r="J658" i="2" s="1"/>
  <c r="Q657" i="4"/>
  <c r="T657" i="4" s="1"/>
  <c r="W657" i="4" s="1"/>
  <c r="K658" i="2" s="1"/>
  <c r="L658" i="2" s="1"/>
  <c r="N658" i="2" l="1"/>
  <c r="O658" i="2"/>
  <c r="P658" i="2" s="1"/>
  <c r="G658" i="2" s="1"/>
  <c r="F658" i="2" s="1"/>
  <c r="E658" i="2" s="1"/>
  <c r="D658" i="2" l="1"/>
  <c r="D658" i="3" s="1"/>
  <c r="E658" i="3"/>
  <c r="W658" i="1" l="1"/>
  <c r="G658" i="3"/>
  <c r="H658" i="3"/>
  <c r="I658" i="3" s="1"/>
  <c r="K658" i="3" s="1"/>
  <c r="L658" i="3" l="1"/>
  <c r="M658" i="3"/>
  <c r="Q658" i="3" s="1"/>
  <c r="E658" i="5" l="1"/>
  <c r="R658" i="3"/>
  <c r="O658" i="3"/>
  <c r="P658" i="3"/>
  <c r="D658" i="5" s="1"/>
  <c r="C658" i="5" l="1"/>
  <c r="G658" i="5"/>
  <c r="F658" i="5"/>
  <c r="H658" i="5"/>
  <c r="N658" i="5" l="1"/>
  <c r="S658" i="5" s="1"/>
  <c r="K658" i="5"/>
  <c r="M658" i="5"/>
  <c r="P658" i="5" s="1"/>
  <c r="J658" i="5"/>
  <c r="Q658" i="5" l="1"/>
  <c r="R658" i="5" s="1"/>
  <c r="T658" i="5"/>
  <c r="W658" i="5" l="1"/>
  <c r="D658" i="4" s="1"/>
  <c r="U658" i="5"/>
  <c r="X658" i="5" s="1"/>
  <c r="Y658" i="5" s="1"/>
  <c r="J658" i="4" s="1"/>
  <c r="E658" i="4" l="1"/>
  <c r="G658" i="4"/>
  <c r="F658" i="4"/>
  <c r="H658" i="4" l="1"/>
  <c r="L658" i="4"/>
  <c r="M658" i="4"/>
  <c r="K658" i="4"/>
  <c r="N658" i="4" l="1"/>
  <c r="P658" i="4" l="1"/>
  <c r="S658" i="4" s="1"/>
  <c r="V658" i="4" s="1"/>
  <c r="I659" i="2" s="1"/>
  <c r="J659" i="2" s="1"/>
  <c r="Q658" i="4"/>
  <c r="T658" i="4" s="1"/>
  <c r="W658" i="4" s="1"/>
  <c r="K659" i="2" s="1"/>
  <c r="L659" i="2" s="1"/>
  <c r="N659" i="2" l="1"/>
  <c r="O659" i="2"/>
  <c r="P659" i="2" s="1"/>
  <c r="G659" i="2" s="1"/>
  <c r="F659" i="2" s="1"/>
  <c r="E659" i="2" l="1"/>
  <c r="E659" i="3" s="1"/>
  <c r="D659" i="2"/>
  <c r="W659" i="1" l="1"/>
  <c r="D659" i="3"/>
  <c r="G659" i="3" l="1"/>
  <c r="H659" i="3"/>
  <c r="I659" i="3" s="1"/>
  <c r="K659" i="3" s="1"/>
  <c r="M659" i="3" l="1"/>
  <c r="Q659" i="3" s="1"/>
  <c r="L659" i="3"/>
  <c r="P659" i="3" l="1"/>
  <c r="D659" i="5" s="1"/>
  <c r="O659" i="3"/>
  <c r="R659" i="3"/>
  <c r="E659" i="5"/>
  <c r="F659" i="5" l="1"/>
  <c r="H659" i="5"/>
  <c r="C659" i="5"/>
  <c r="G659" i="5"/>
  <c r="N659" i="5" l="1"/>
  <c r="S659" i="5" s="1"/>
  <c r="K659" i="5"/>
  <c r="M659" i="5"/>
  <c r="P659" i="5" s="1"/>
  <c r="J659" i="5"/>
  <c r="Q659" i="5" l="1"/>
  <c r="R659" i="5" s="1"/>
  <c r="T659" i="5"/>
  <c r="U659" i="5" s="1"/>
  <c r="W659" i="5" l="1"/>
  <c r="D659" i="4" s="1"/>
  <c r="X659" i="5"/>
  <c r="Y659" i="5" s="1"/>
  <c r="J659" i="4" s="1"/>
  <c r="F659" i="4" l="1"/>
  <c r="E659" i="4"/>
  <c r="G659" i="4"/>
  <c r="K659" i="4"/>
  <c r="L659" i="4"/>
  <c r="M659" i="4"/>
  <c r="H659" i="4" l="1"/>
  <c r="N659" i="4"/>
  <c r="Q659" i="4" l="1"/>
  <c r="P659" i="4"/>
  <c r="S659" i="4" s="1"/>
  <c r="V659" i="4" s="1"/>
  <c r="I660" i="2" s="1"/>
  <c r="J660" i="2" s="1"/>
  <c r="T659" i="4"/>
  <c r="W659" i="4" s="1"/>
  <c r="K660" i="2" s="1"/>
  <c r="L660" i="2" s="1"/>
  <c r="N660" i="2" l="1"/>
  <c r="O660" i="2"/>
  <c r="P660" i="2" s="1"/>
  <c r="G660" i="2" s="1"/>
  <c r="F660" i="2" s="1"/>
  <c r="E660" i="2" l="1"/>
  <c r="E660" i="3" s="1"/>
  <c r="D660" i="2"/>
  <c r="D660" i="3" s="1"/>
  <c r="W660" i="1" l="1"/>
  <c r="G660" i="3"/>
  <c r="H660" i="3"/>
  <c r="I660" i="3" s="1"/>
  <c r="K660" i="3" s="1"/>
  <c r="M660" i="3" l="1"/>
  <c r="Q660" i="3" s="1"/>
  <c r="L660" i="3"/>
  <c r="P660" i="3" l="1"/>
  <c r="D660" i="5" s="1"/>
  <c r="O660" i="3"/>
  <c r="R660" i="3"/>
  <c r="E660" i="5"/>
  <c r="F660" i="5" l="1"/>
  <c r="H660" i="5"/>
  <c r="C660" i="5"/>
  <c r="G660" i="5"/>
  <c r="N660" i="5" l="1"/>
  <c r="S660" i="5" s="1"/>
  <c r="K660" i="5"/>
  <c r="M660" i="5"/>
  <c r="P660" i="5" s="1"/>
  <c r="J660" i="5"/>
  <c r="Q660" i="5" l="1"/>
  <c r="R660" i="5" s="1"/>
  <c r="T660" i="5"/>
  <c r="U660" i="5" s="1"/>
  <c r="W660" i="5" l="1"/>
  <c r="D660" i="4" s="1"/>
  <c r="X660" i="5"/>
  <c r="Y660" i="5" s="1"/>
  <c r="J660" i="4" s="1"/>
  <c r="E660" i="4" l="1"/>
  <c r="G660" i="4"/>
  <c r="F660" i="4"/>
  <c r="H660" i="4" l="1"/>
  <c r="M660" i="4"/>
  <c r="L660" i="4"/>
  <c r="K660" i="4"/>
  <c r="N660" i="4" l="1"/>
  <c r="P660" i="4" l="1"/>
  <c r="S660" i="4" s="1"/>
  <c r="V660" i="4" s="1"/>
  <c r="I661" i="2" s="1"/>
  <c r="J661" i="2" s="1"/>
  <c r="Q660" i="4"/>
  <c r="T660" i="4" s="1"/>
  <c r="W660" i="4" s="1"/>
  <c r="K661" i="2" s="1"/>
  <c r="L661" i="2" s="1"/>
  <c r="N661" i="2" l="1"/>
  <c r="O661" i="2"/>
  <c r="P661" i="2" s="1"/>
  <c r="G661" i="2" s="1"/>
  <c r="F661" i="2" s="1"/>
  <c r="E661" i="2" l="1"/>
  <c r="E661" i="3" s="1"/>
  <c r="D661" i="2"/>
  <c r="W661" i="1" l="1"/>
  <c r="D661" i="3"/>
  <c r="H661" i="3" l="1"/>
  <c r="I661" i="3" s="1"/>
  <c r="K661" i="3" s="1"/>
  <c r="G661" i="3"/>
  <c r="L661" i="3" l="1"/>
  <c r="M661" i="3"/>
  <c r="Q661" i="3" s="1"/>
  <c r="R661" i="3" l="1"/>
  <c r="E661" i="5"/>
  <c r="O661" i="3"/>
  <c r="P661" i="3"/>
  <c r="D661" i="5" s="1"/>
  <c r="C661" i="5" l="1"/>
  <c r="G661" i="5"/>
  <c r="F661" i="5"/>
  <c r="H661" i="5"/>
  <c r="N661" i="5" l="1"/>
  <c r="S661" i="5" s="1"/>
  <c r="K661" i="5"/>
  <c r="M661" i="5"/>
  <c r="P661" i="5" s="1"/>
  <c r="J661" i="5"/>
  <c r="Q661" i="5" l="1"/>
  <c r="R661" i="5" s="1"/>
  <c r="T661" i="5"/>
  <c r="U661" i="5" s="1"/>
  <c r="W661" i="5" l="1"/>
  <c r="D661" i="4" s="1"/>
  <c r="X661" i="5"/>
  <c r="Y661" i="5" l="1"/>
  <c r="J661" i="4" s="1"/>
  <c r="E661" i="4"/>
  <c r="G661" i="4"/>
  <c r="F661" i="4"/>
  <c r="K661" i="4" l="1"/>
  <c r="L661" i="4"/>
  <c r="M661" i="4"/>
  <c r="H661" i="4"/>
  <c r="N661" i="4" l="1"/>
  <c r="P661" i="4" s="1"/>
  <c r="S661" i="4" s="1"/>
  <c r="V661" i="4" s="1"/>
  <c r="I662" i="2" s="1"/>
  <c r="J662" i="2" s="1"/>
  <c r="Q661" i="4" l="1"/>
  <c r="T661" i="4" s="1"/>
  <c r="W661" i="4" s="1"/>
  <c r="K662" i="2" s="1"/>
  <c r="L662" i="2" s="1"/>
  <c r="O662" i="2" s="1"/>
  <c r="P662" i="2" s="1"/>
  <c r="G662" i="2" s="1"/>
  <c r="F662" i="2" s="1"/>
  <c r="N662" i="2" l="1"/>
  <c r="E662" i="2" s="1"/>
  <c r="E662" i="3" s="1"/>
  <c r="D662" i="2" l="1"/>
  <c r="D662" i="3" s="1"/>
  <c r="H662" i="3" s="1"/>
  <c r="I662" i="3" s="1"/>
  <c r="K662" i="3" s="1"/>
  <c r="G662" i="3" l="1"/>
  <c r="L662" i="3" s="1"/>
  <c r="W662" i="1"/>
  <c r="M662" i="3"/>
  <c r="Q662" i="3" s="1"/>
  <c r="P662" i="3" l="1"/>
  <c r="D662" i="5" s="1"/>
  <c r="O662" i="3"/>
  <c r="E662" i="5"/>
  <c r="R662" i="3"/>
  <c r="F662" i="5" l="1"/>
  <c r="H662" i="5"/>
  <c r="C662" i="5"/>
  <c r="G662" i="5"/>
  <c r="N662" i="5" l="1"/>
  <c r="S662" i="5" s="1"/>
  <c r="K662" i="5"/>
  <c r="M662" i="5"/>
  <c r="P662" i="5" s="1"/>
  <c r="J662" i="5"/>
  <c r="Q662" i="5" l="1"/>
  <c r="R662" i="5" s="1"/>
  <c r="T662" i="5"/>
  <c r="W662" i="5" l="1"/>
  <c r="D662" i="4" s="1"/>
  <c r="U662" i="5"/>
  <c r="X662" i="5" s="1"/>
  <c r="Y662" i="5" s="1"/>
  <c r="J662" i="4" s="1"/>
  <c r="E662" i="4" l="1"/>
  <c r="F662" i="4"/>
  <c r="G662" i="4"/>
  <c r="H662" i="4" l="1"/>
  <c r="K662" i="4"/>
  <c r="L662" i="4"/>
  <c r="M662" i="4"/>
  <c r="N662" i="4" l="1"/>
  <c r="Q662" i="4" s="1"/>
  <c r="T662" i="4" l="1"/>
  <c r="W662" i="4" s="1"/>
  <c r="K663" i="2" s="1"/>
  <c r="L663" i="2" s="1"/>
  <c r="P662" i="4"/>
  <c r="S662" i="4" s="1"/>
  <c r="V662" i="4" s="1"/>
  <c r="I663" i="2" s="1"/>
  <c r="J663" i="2" s="1"/>
  <c r="N663" i="2" l="1"/>
  <c r="O663" i="2"/>
  <c r="P663" i="2" s="1"/>
  <c r="G663" i="2" s="1"/>
  <c r="F663" i="2" s="1"/>
  <c r="E663" i="2" s="1"/>
  <c r="E663" i="3" s="1"/>
  <c r="D663" i="2" l="1"/>
  <c r="D663" i="3" s="1"/>
  <c r="W663" i="1" l="1"/>
  <c r="H663" i="3"/>
  <c r="I663" i="3" s="1"/>
  <c r="K663" i="3" s="1"/>
  <c r="G663" i="3"/>
  <c r="L663" i="3" l="1"/>
  <c r="M663" i="3"/>
  <c r="Q663" i="3" s="1"/>
  <c r="E663" i="5" l="1"/>
  <c r="R663" i="3"/>
  <c r="P663" i="3"/>
  <c r="D663" i="5" s="1"/>
  <c r="O663" i="3"/>
  <c r="C663" i="5" l="1"/>
  <c r="G663" i="5"/>
  <c r="F663" i="5"/>
  <c r="H663" i="5"/>
  <c r="M663" i="5" l="1"/>
  <c r="P663" i="5" s="1"/>
  <c r="J663" i="5"/>
  <c r="N663" i="5"/>
  <c r="S663" i="5" s="1"/>
  <c r="K663" i="5"/>
  <c r="T663" i="5" l="1"/>
  <c r="U663" i="5" s="1"/>
  <c r="Q663" i="5"/>
  <c r="R663" i="5" s="1"/>
  <c r="W663" i="5" l="1"/>
  <c r="D663" i="4" s="1"/>
  <c r="X663" i="5"/>
  <c r="Y663" i="5" s="1"/>
  <c r="J663" i="4" s="1"/>
  <c r="G663" i="4" l="1"/>
  <c r="F663" i="4"/>
  <c r="E663" i="4"/>
  <c r="M663" i="4"/>
  <c r="K663" i="4"/>
  <c r="L663" i="4"/>
  <c r="N663" i="4" l="1"/>
  <c r="H663" i="4"/>
  <c r="Q663" i="4" l="1"/>
  <c r="T663" i="4" s="1"/>
  <c r="W663" i="4" s="1"/>
  <c r="K664" i="2" s="1"/>
  <c r="L664" i="2" s="1"/>
  <c r="P663" i="4"/>
  <c r="S663" i="4" s="1"/>
  <c r="V663" i="4" s="1"/>
  <c r="I664" i="2" s="1"/>
  <c r="J664" i="2" s="1"/>
  <c r="N664" i="2" l="1"/>
  <c r="O664" i="2"/>
  <c r="P664" i="2" s="1"/>
  <c r="G664" i="2" s="1"/>
  <c r="F664" i="2" s="1"/>
  <c r="E664" i="2" l="1"/>
  <c r="E664" i="3" s="1"/>
  <c r="D664" i="2"/>
  <c r="D664" i="3" l="1"/>
  <c r="W664" i="1"/>
  <c r="G664" i="3" l="1"/>
  <c r="H664" i="3"/>
  <c r="I664" i="3" s="1"/>
  <c r="K664" i="3" s="1"/>
  <c r="L664" i="3" l="1"/>
  <c r="M664" i="3"/>
  <c r="Q664" i="3" s="1"/>
  <c r="E664" i="5" l="1"/>
  <c r="R664" i="3"/>
  <c r="O664" i="3"/>
  <c r="P664" i="3"/>
  <c r="D664" i="5" s="1"/>
  <c r="C664" i="5" l="1"/>
  <c r="G664" i="5"/>
  <c r="F664" i="5"/>
  <c r="H664" i="5"/>
  <c r="M664" i="5" l="1"/>
  <c r="P664" i="5" s="1"/>
  <c r="J664" i="5"/>
  <c r="N664" i="5"/>
  <c r="S664" i="5" s="1"/>
  <c r="K664" i="5"/>
  <c r="T664" i="5" l="1"/>
  <c r="U664" i="5" s="1"/>
  <c r="Q664" i="5"/>
  <c r="R664" i="5" s="1"/>
  <c r="W664" i="5" l="1"/>
  <c r="D664" i="4" s="1"/>
  <c r="X664" i="5"/>
  <c r="Y664" i="5" l="1"/>
  <c r="J664" i="4" s="1"/>
  <c r="G664" i="4"/>
  <c r="F664" i="4"/>
  <c r="E664" i="4"/>
  <c r="M664" i="4" l="1"/>
  <c r="K664" i="4"/>
  <c r="L664" i="4"/>
  <c r="H664" i="4"/>
  <c r="N664" i="4" l="1"/>
  <c r="Q664" i="4" s="1"/>
  <c r="T664" i="4" s="1"/>
  <c r="W664" i="4" s="1"/>
  <c r="K665" i="2" s="1"/>
  <c r="L665" i="2" s="1"/>
  <c r="P664" i="4" l="1"/>
  <c r="S664" i="4" s="1"/>
  <c r="V664" i="4" s="1"/>
  <c r="I665" i="2" s="1"/>
  <c r="J665" i="2" s="1"/>
  <c r="N665" i="2" s="1"/>
  <c r="O665" i="2" l="1"/>
  <c r="P665" i="2" s="1"/>
  <c r="G665" i="2" s="1"/>
  <c r="F665" i="2" s="1"/>
  <c r="E665" i="2" s="1"/>
  <c r="E665" i="3" s="1"/>
  <c r="D665" i="2" l="1"/>
  <c r="W665" i="1" s="1"/>
  <c r="D665" i="3" l="1"/>
  <c r="H665" i="3" s="1"/>
  <c r="I665" i="3" s="1"/>
  <c r="K665" i="3" s="1"/>
  <c r="G665" i="3" l="1"/>
  <c r="L665" i="3" s="1"/>
  <c r="M665" i="3"/>
  <c r="Q665" i="3" s="1"/>
  <c r="O665" i="3" l="1"/>
  <c r="P665" i="3"/>
  <c r="D665" i="5" s="1"/>
  <c r="E665" i="5"/>
  <c r="R665" i="3"/>
  <c r="H665" i="5" l="1"/>
  <c r="F665" i="5"/>
  <c r="G665" i="5"/>
  <c r="C665" i="5"/>
  <c r="M665" i="5" l="1"/>
  <c r="P665" i="5" s="1"/>
  <c r="J665" i="5"/>
  <c r="K665" i="5"/>
  <c r="N665" i="5"/>
  <c r="S665" i="5" s="1"/>
  <c r="T665" i="5" l="1"/>
  <c r="U665" i="5" s="1"/>
  <c r="X665" i="5" s="1"/>
  <c r="Y665" i="5" s="1"/>
  <c r="J665" i="4" s="1"/>
  <c r="Q665" i="5"/>
  <c r="R665" i="5" s="1"/>
  <c r="W665" i="5" l="1"/>
  <c r="D665" i="4" s="1"/>
  <c r="K665" i="4"/>
  <c r="L665" i="4" l="1"/>
  <c r="M665" i="4"/>
  <c r="F665" i="4"/>
  <c r="G665" i="4"/>
  <c r="E665" i="4"/>
  <c r="N665" i="4" l="1"/>
  <c r="H665" i="4"/>
  <c r="P665" i="4" l="1"/>
  <c r="S665" i="4" s="1"/>
  <c r="V665" i="4" s="1"/>
  <c r="I666" i="2" s="1"/>
  <c r="J666" i="2" s="1"/>
  <c r="Q665" i="4"/>
  <c r="T665" i="4" s="1"/>
  <c r="W665" i="4" s="1"/>
  <c r="K666" i="2" s="1"/>
  <c r="L666" i="2" s="1"/>
  <c r="O666" i="2" l="1"/>
  <c r="P666" i="2" s="1"/>
  <c r="G666" i="2" s="1"/>
  <c r="F666" i="2" s="1"/>
  <c r="N666" i="2"/>
  <c r="D666" i="2" l="1"/>
  <c r="W666" i="1" s="1"/>
  <c r="E666" i="2"/>
  <c r="E666" i="3" s="1"/>
  <c r="D666" i="3" l="1"/>
  <c r="G666" i="3" s="1"/>
  <c r="H666" i="3" l="1"/>
  <c r="I666" i="3" s="1"/>
  <c r="K666" i="3" s="1"/>
  <c r="M666" i="3" s="1"/>
  <c r="Q666" i="3" s="1"/>
  <c r="E666" i="5" s="1"/>
  <c r="R666" i="3" l="1"/>
  <c r="L666" i="3"/>
  <c r="O666" i="3" s="1"/>
  <c r="F666" i="5"/>
  <c r="H666" i="5"/>
  <c r="P666" i="3" l="1"/>
  <c r="D666" i="5" s="1"/>
  <c r="C666" i="5" s="1"/>
  <c r="N666" i="5"/>
  <c r="S666" i="5" s="1"/>
  <c r="K666" i="5"/>
  <c r="G666" i="5" l="1"/>
  <c r="M666" i="5" s="1"/>
  <c r="P666" i="5" s="1"/>
  <c r="Q666" i="5" s="1"/>
  <c r="R666" i="5" s="1"/>
  <c r="T666" i="5"/>
  <c r="W666" i="5" l="1"/>
  <c r="D666" i="4" s="1"/>
  <c r="J666" i="5"/>
  <c r="U666" i="5"/>
  <c r="X666" i="5" s="1"/>
  <c r="Y666" i="5" s="1"/>
  <c r="J666" i="4" s="1"/>
  <c r="G666" i="4" l="1"/>
  <c r="F666" i="4"/>
  <c r="E666" i="4"/>
  <c r="H666" i="4" l="1"/>
  <c r="L666" i="4"/>
  <c r="M666" i="4"/>
  <c r="K666" i="4"/>
  <c r="N666" i="4" l="1"/>
  <c r="P666" i="4" l="1"/>
  <c r="S666" i="4" s="1"/>
  <c r="V666" i="4" s="1"/>
  <c r="I667" i="2" s="1"/>
  <c r="J667" i="2" s="1"/>
  <c r="Q666" i="4"/>
  <c r="T666" i="4" s="1"/>
  <c r="W666" i="4" s="1"/>
  <c r="K667" i="2" s="1"/>
  <c r="L667" i="2" s="1"/>
  <c r="N667" i="2" l="1"/>
  <c r="O667" i="2"/>
  <c r="P667" i="2" s="1"/>
  <c r="G667" i="2" s="1"/>
  <c r="F667" i="2" s="1"/>
  <c r="D667" i="2" l="1"/>
  <c r="W667" i="1" s="1"/>
  <c r="E667" i="2"/>
  <c r="E667" i="3" s="1"/>
  <c r="D667" i="3" l="1"/>
  <c r="G667" i="3" s="1"/>
  <c r="H667" i="3" l="1"/>
  <c r="I667" i="3" s="1"/>
  <c r="K667" i="3" s="1"/>
  <c r="L667" i="3" s="1"/>
  <c r="M667" i="3" l="1"/>
  <c r="Q667" i="3" s="1"/>
  <c r="R667" i="3" s="1"/>
  <c r="P667" i="3"/>
  <c r="D667" i="5" s="1"/>
  <c r="O667" i="3"/>
  <c r="E667" i="5" l="1"/>
  <c r="F667" i="5" s="1"/>
  <c r="C667" i="5"/>
  <c r="G667" i="5"/>
  <c r="H667" i="5" l="1"/>
  <c r="K667" i="5" s="1"/>
  <c r="M667" i="5"/>
  <c r="P667" i="5" s="1"/>
  <c r="J667" i="5"/>
  <c r="N667" i="5" l="1"/>
  <c r="S667" i="5" s="1"/>
  <c r="T667" i="5" s="1"/>
  <c r="U667" i="5" s="1"/>
  <c r="Q667" i="5"/>
  <c r="R667" i="5" s="1"/>
  <c r="W667" i="5" l="1"/>
  <c r="D667" i="4" s="1"/>
  <c r="X667" i="5"/>
  <c r="Y667" i="5" l="1"/>
  <c r="J667" i="4" s="1"/>
  <c r="E667" i="4"/>
  <c r="G667" i="4"/>
  <c r="F667" i="4"/>
  <c r="M667" i="4" l="1"/>
  <c r="L667" i="4"/>
  <c r="K667" i="4"/>
  <c r="H667" i="4"/>
  <c r="N667" i="4" l="1"/>
  <c r="Q667" i="4" s="1"/>
  <c r="T667" i="4" s="1"/>
  <c r="W667" i="4" s="1"/>
  <c r="K668" i="2" s="1"/>
  <c r="L668" i="2" s="1"/>
  <c r="P667" i="4" l="1"/>
  <c r="S667" i="4" s="1"/>
  <c r="V667" i="4" s="1"/>
  <c r="I668" i="2" s="1"/>
  <c r="J668" i="2" s="1"/>
  <c r="O668" i="2" s="1"/>
  <c r="P668" i="2" s="1"/>
  <c r="G668" i="2" s="1"/>
  <c r="F668" i="2" s="1"/>
  <c r="N668" i="2" l="1"/>
  <c r="D668" i="2" s="1"/>
  <c r="D668" i="3" s="1"/>
  <c r="E668" i="2" l="1"/>
  <c r="E668" i="3" s="1"/>
  <c r="H668" i="3" s="1"/>
  <c r="I668" i="3" s="1"/>
  <c r="K668" i="3" s="1"/>
  <c r="W668" i="1"/>
  <c r="G668" i="3" l="1"/>
  <c r="L668" i="3" s="1"/>
  <c r="M668" i="3"/>
  <c r="Q668" i="3" s="1"/>
  <c r="E668" i="5" l="1"/>
  <c r="R668" i="3"/>
  <c r="O668" i="3"/>
  <c r="P668" i="3"/>
  <c r="D668" i="5" s="1"/>
  <c r="C668" i="5" l="1"/>
  <c r="G668" i="5"/>
  <c r="F668" i="5"/>
  <c r="H668" i="5"/>
  <c r="N668" i="5" l="1"/>
  <c r="S668" i="5" s="1"/>
  <c r="K668" i="5"/>
  <c r="M668" i="5"/>
  <c r="P668" i="5" s="1"/>
  <c r="J668" i="5"/>
  <c r="Q668" i="5" l="1"/>
  <c r="R668" i="5" s="1"/>
  <c r="T668" i="5"/>
  <c r="W668" i="5" l="1"/>
  <c r="D668" i="4" s="1"/>
  <c r="G668" i="4" s="1"/>
  <c r="U668" i="5"/>
  <c r="X668" i="5" s="1"/>
  <c r="Y668" i="5" s="1"/>
  <c r="J668" i="4" s="1"/>
  <c r="E668" i="4" l="1"/>
  <c r="F668" i="4"/>
  <c r="H668" i="4" l="1"/>
  <c r="M668" i="4"/>
  <c r="L668" i="4"/>
  <c r="K668" i="4"/>
  <c r="N668" i="4" l="1"/>
  <c r="P668" i="4" l="1"/>
  <c r="S668" i="4" s="1"/>
  <c r="V668" i="4" s="1"/>
  <c r="I669" i="2" s="1"/>
  <c r="J669" i="2" s="1"/>
  <c r="Q668" i="4"/>
  <c r="T668" i="4" s="1"/>
  <c r="W668" i="4" s="1"/>
  <c r="K669" i="2" s="1"/>
  <c r="L669" i="2" s="1"/>
  <c r="N669" i="2" l="1"/>
  <c r="O669" i="2"/>
  <c r="P669" i="2" s="1"/>
  <c r="G669" i="2" s="1"/>
  <c r="F669" i="2" s="1"/>
  <c r="D669" i="2" l="1"/>
  <c r="W669" i="1" s="1"/>
  <c r="E669" i="2"/>
  <c r="D669" i="3" l="1"/>
  <c r="E669" i="3"/>
  <c r="G669" i="3" l="1"/>
  <c r="H669" i="3"/>
  <c r="I669" i="3" s="1"/>
  <c r="K669" i="3" s="1"/>
  <c r="M669" i="3" s="1"/>
  <c r="Q669" i="3" s="1"/>
  <c r="L669" i="3" l="1"/>
  <c r="P669" i="3" s="1"/>
  <c r="D669" i="5" s="1"/>
  <c r="E669" i="5"/>
  <c r="R669" i="3"/>
  <c r="O669" i="3" l="1"/>
  <c r="F669" i="5"/>
  <c r="H669" i="5"/>
  <c r="C669" i="5"/>
  <c r="G669" i="5"/>
  <c r="N669" i="5" l="1"/>
  <c r="S669" i="5" s="1"/>
  <c r="K669" i="5"/>
  <c r="M669" i="5"/>
  <c r="P669" i="5" s="1"/>
  <c r="J669" i="5"/>
  <c r="Q669" i="5" l="1"/>
  <c r="R669" i="5" s="1"/>
  <c r="T669" i="5"/>
  <c r="W669" i="5" l="1"/>
  <c r="D669" i="4" s="1"/>
  <c r="U669" i="5"/>
  <c r="X669" i="5" l="1"/>
  <c r="Y669" i="5" s="1"/>
  <c r="J669" i="4" s="1"/>
  <c r="E669" i="4"/>
  <c r="F669" i="4"/>
  <c r="G669" i="4"/>
  <c r="H669" i="4" l="1"/>
  <c r="M669" i="4" l="1"/>
  <c r="K669" i="4"/>
  <c r="L669" i="4"/>
  <c r="N669" i="4" l="1"/>
  <c r="Q669" i="4" s="1"/>
  <c r="T669" i="4" s="1"/>
  <c r="W669" i="4" s="1"/>
  <c r="K670" i="2" s="1"/>
  <c r="L670" i="2" s="1"/>
  <c r="P669" i="4" l="1"/>
  <c r="S669" i="4" s="1"/>
  <c r="V669" i="4" s="1"/>
  <c r="I670" i="2" s="1"/>
  <c r="J670" i="2" s="1"/>
  <c r="N670" i="2" s="1"/>
  <c r="O670" i="2" l="1"/>
  <c r="P670" i="2" s="1"/>
  <c r="G670" i="2" s="1"/>
  <c r="F670" i="2" s="1"/>
  <c r="D670" i="2" s="1"/>
  <c r="D670" i="3" s="1"/>
  <c r="W670" i="1" l="1"/>
  <c r="E670" i="2"/>
  <c r="E670" i="3" s="1"/>
  <c r="H670" i="3" s="1"/>
  <c r="I670" i="3" s="1"/>
  <c r="K670" i="3" s="1"/>
  <c r="M670" i="3" l="1"/>
  <c r="Q670" i="3" s="1"/>
  <c r="G670" i="3"/>
  <c r="L670" i="3" s="1"/>
  <c r="O670" i="3" l="1"/>
  <c r="P670" i="3"/>
  <c r="D670" i="5" s="1"/>
  <c r="C670" i="5" s="1"/>
  <c r="E670" i="5"/>
  <c r="R670" i="3"/>
  <c r="G670" i="5" l="1"/>
  <c r="M670" i="5" s="1"/>
  <c r="P670" i="5" s="1"/>
  <c r="Q670" i="5" s="1"/>
  <c r="R670" i="5" s="1"/>
  <c r="F670" i="5"/>
  <c r="H670" i="5"/>
  <c r="W670" i="5" l="1"/>
  <c r="D670" i="4" s="1"/>
  <c r="J670" i="5"/>
  <c r="K670" i="5"/>
  <c r="N670" i="5"/>
  <c r="S670" i="5" s="1"/>
  <c r="T670" i="5" s="1"/>
  <c r="U670" i="5" l="1"/>
  <c r="X670" i="5" s="1"/>
  <c r="Y670" i="5" s="1"/>
  <c r="J670" i="4" s="1"/>
  <c r="F670" i="4"/>
  <c r="G670" i="4"/>
  <c r="E670" i="4"/>
  <c r="H670" i="4" l="1"/>
  <c r="K670" i="4"/>
  <c r="L670" i="4"/>
  <c r="M670" i="4"/>
  <c r="N670" i="4" l="1"/>
  <c r="P670" i="4" l="1"/>
  <c r="S670" i="4" s="1"/>
  <c r="V670" i="4" s="1"/>
  <c r="I671" i="2" s="1"/>
  <c r="J671" i="2" s="1"/>
  <c r="Q670" i="4"/>
  <c r="T670" i="4" s="1"/>
  <c r="W670" i="4" s="1"/>
  <c r="K671" i="2" s="1"/>
  <c r="L671" i="2" s="1"/>
  <c r="N671" i="2" l="1"/>
  <c r="O671" i="2"/>
  <c r="P671" i="2" s="1"/>
  <c r="G671" i="2" s="1"/>
  <c r="F671" i="2" s="1"/>
  <c r="D671" i="2" l="1"/>
  <c r="W671" i="1" s="1"/>
  <c r="E671" i="2"/>
  <c r="E671" i="3" s="1"/>
  <c r="D671" i="3" l="1"/>
  <c r="G671" i="3" s="1"/>
  <c r="H671" i="3" l="1"/>
  <c r="I671" i="3" s="1"/>
  <c r="K671" i="3" s="1"/>
  <c r="L671" i="3" s="1"/>
  <c r="M671" i="3" l="1"/>
  <c r="Q671" i="3" s="1"/>
  <c r="R671" i="3" s="1"/>
  <c r="O671" i="3"/>
  <c r="P671" i="3"/>
  <c r="D671" i="5" s="1"/>
  <c r="E671" i="5" l="1"/>
  <c r="H671" i="5" s="1"/>
  <c r="C671" i="5"/>
  <c r="G671" i="5"/>
  <c r="F671" i="5" l="1"/>
  <c r="M671" i="5"/>
  <c r="P671" i="5" s="1"/>
  <c r="J671" i="5"/>
  <c r="N671" i="5"/>
  <c r="K671" i="5"/>
  <c r="S671" i="5" l="1"/>
  <c r="T671" i="5" s="1"/>
  <c r="U671" i="5" s="1"/>
  <c r="Q671" i="5"/>
  <c r="R671" i="5" s="1"/>
  <c r="W671" i="5" l="1"/>
  <c r="D671" i="4" s="1"/>
  <c r="X671" i="5"/>
  <c r="Y671" i="5" s="1"/>
  <c r="J671" i="4" s="1"/>
  <c r="G671" i="4" l="1"/>
  <c r="E671" i="4"/>
  <c r="F671" i="4"/>
  <c r="M671" i="4" l="1"/>
  <c r="L671" i="4"/>
  <c r="K671" i="4"/>
  <c r="H671" i="4"/>
  <c r="N671" i="4" l="1"/>
  <c r="Q671" i="4" s="1"/>
  <c r="T671" i="4" s="1"/>
  <c r="W671" i="4" s="1"/>
  <c r="K672" i="2" s="1"/>
  <c r="L672" i="2" s="1"/>
  <c r="P671" i="4" l="1"/>
  <c r="S671" i="4" s="1"/>
  <c r="V671" i="4" s="1"/>
  <c r="I672" i="2" s="1"/>
  <c r="J672" i="2" s="1"/>
  <c r="N672" i="2" s="1"/>
  <c r="O672" i="2" l="1"/>
  <c r="P672" i="2" s="1"/>
  <c r="G672" i="2" s="1"/>
  <c r="F672" i="2" s="1"/>
  <c r="D672" i="2" s="1"/>
  <c r="E672" i="2" l="1"/>
  <c r="E672" i="3" s="1"/>
  <c r="D672" i="3"/>
  <c r="W672" i="1"/>
  <c r="G672" i="3" l="1"/>
  <c r="H672" i="3"/>
  <c r="I672" i="3" s="1"/>
  <c r="K672" i="3" s="1"/>
  <c r="M672" i="3" s="1"/>
  <c r="Q672" i="3" s="1"/>
  <c r="L672" i="3" l="1"/>
  <c r="P672" i="3" s="1"/>
  <c r="D672" i="5" s="1"/>
  <c r="R672" i="3"/>
  <c r="E672" i="5"/>
  <c r="O672" i="3" l="1"/>
  <c r="F672" i="5"/>
  <c r="H672" i="5"/>
  <c r="C672" i="5"/>
  <c r="G672" i="5"/>
  <c r="N672" i="5" l="1"/>
  <c r="S672" i="5" s="1"/>
  <c r="K672" i="5"/>
  <c r="M672" i="5"/>
  <c r="P672" i="5" s="1"/>
  <c r="J672" i="5"/>
  <c r="Q672" i="5" l="1"/>
  <c r="R672" i="5" s="1"/>
  <c r="T672" i="5"/>
  <c r="W672" i="5" l="1"/>
  <c r="D672" i="4" s="1"/>
  <c r="U672" i="5"/>
  <c r="X672" i="5" s="1"/>
  <c r="Y672" i="5" s="1"/>
  <c r="J672" i="4" s="1"/>
  <c r="F672" i="4" l="1"/>
  <c r="E672" i="4"/>
  <c r="G672" i="4"/>
  <c r="H672" i="4" l="1"/>
  <c r="K672" i="4"/>
  <c r="L672" i="4"/>
  <c r="M672" i="4"/>
  <c r="N672" i="4" l="1"/>
  <c r="Q672" i="4" s="1"/>
  <c r="T672" i="4" l="1"/>
  <c r="W672" i="4" s="1"/>
  <c r="K673" i="2" s="1"/>
  <c r="L673" i="2" s="1"/>
  <c r="P672" i="4"/>
  <c r="S672" i="4" s="1"/>
  <c r="V672" i="4" s="1"/>
  <c r="I673" i="2" s="1"/>
  <c r="J673" i="2" s="1"/>
  <c r="N673" i="2" l="1"/>
  <c r="O673" i="2"/>
  <c r="P673" i="2" s="1"/>
  <c r="G673" i="2" s="1"/>
  <c r="F673" i="2" s="1"/>
  <c r="D673" i="2" s="1"/>
  <c r="D673" i="3" s="1"/>
  <c r="E673" i="2" l="1"/>
  <c r="E673" i="3" s="1"/>
  <c r="G673" i="3" s="1"/>
  <c r="W673" i="1"/>
  <c r="H673" i="3" l="1"/>
  <c r="I673" i="3" s="1"/>
  <c r="K673" i="3" s="1"/>
  <c r="L673" i="3" s="1"/>
  <c r="M673" i="3" l="1"/>
  <c r="Q673" i="3" s="1"/>
  <c r="E673" i="5" s="1"/>
  <c r="O673" i="3"/>
  <c r="P673" i="3"/>
  <c r="D673" i="5" s="1"/>
  <c r="R673" i="3" l="1"/>
  <c r="C673" i="5"/>
  <c r="G673" i="5"/>
  <c r="F673" i="5"/>
  <c r="H673" i="5"/>
  <c r="M673" i="5" l="1"/>
  <c r="P673" i="5" s="1"/>
  <c r="J673" i="5"/>
  <c r="N673" i="5"/>
  <c r="S673" i="5" s="1"/>
  <c r="K673" i="5"/>
  <c r="T673" i="5" l="1"/>
  <c r="U673" i="5" s="1"/>
  <c r="Q673" i="5"/>
  <c r="R673" i="5" s="1"/>
  <c r="W673" i="5" l="1"/>
  <c r="D673" i="4" s="1"/>
  <c r="X673" i="5"/>
  <c r="Y673" i="5" l="1"/>
  <c r="J673" i="4" s="1"/>
  <c r="G673" i="4"/>
  <c r="F673" i="4"/>
  <c r="E673" i="4"/>
  <c r="L673" i="4" l="1"/>
  <c r="M673" i="4"/>
  <c r="K673" i="4"/>
  <c r="H673" i="4"/>
  <c r="N673" i="4" l="1"/>
  <c r="Q673" i="4" s="1"/>
  <c r="T673" i="4" s="1"/>
  <c r="W673" i="4" s="1"/>
  <c r="K674" i="2" s="1"/>
  <c r="L674" i="2" s="1"/>
  <c r="P673" i="4" l="1"/>
  <c r="S673" i="4" s="1"/>
  <c r="V673" i="4" s="1"/>
  <c r="I674" i="2" s="1"/>
  <c r="J674" i="2" s="1"/>
  <c r="O674" i="2" s="1"/>
  <c r="P674" i="2" s="1"/>
  <c r="G674" i="2" s="1"/>
  <c r="F674" i="2" s="1"/>
  <c r="N674" i="2" l="1"/>
  <c r="D674" i="2" s="1"/>
  <c r="E674" i="2" l="1"/>
  <c r="E674" i="3"/>
  <c r="W674" i="1"/>
  <c r="D674" i="3"/>
  <c r="G674" i="3" l="1"/>
  <c r="H674" i="3"/>
  <c r="I674" i="3" s="1"/>
  <c r="K674" i="3" s="1"/>
  <c r="L674" i="3" l="1"/>
  <c r="M674" i="3"/>
  <c r="Q674" i="3" s="1"/>
  <c r="R674" i="3" l="1"/>
  <c r="E674" i="5"/>
  <c r="P674" i="3"/>
  <c r="D674" i="5" s="1"/>
  <c r="O674" i="3"/>
  <c r="F674" i="5" l="1"/>
  <c r="H674" i="5"/>
  <c r="C674" i="5"/>
  <c r="G674" i="5"/>
  <c r="N674" i="5" l="1"/>
  <c r="S674" i="5" s="1"/>
  <c r="K674" i="5"/>
  <c r="M674" i="5"/>
  <c r="P674" i="5" s="1"/>
  <c r="J674" i="5"/>
  <c r="Q674" i="5" l="1"/>
  <c r="R674" i="5" s="1"/>
  <c r="T674" i="5"/>
  <c r="W674" i="5" l="1"/>
  <c r="D674" i="4" s="1"/>
  <c r="U674" i="5"/>
  <c r="X674" i="5" s="1"/>
  <c r="Y674" i="5" s="1"/>
  <c r="J674" i="4" s="1"/>
  <c r="E674" i="4" l="1"/>
  <c r="G674" i="4"/>
  <c r="F674" i="4"/>
  <c r="H674" i="4" l="1"/>
  <c r="L674" i="4"/>
  <c r="K674" i="4"/>
  <c r="M674" i="4"/>
  <c r="N674" i="4" l="1"/>
  <c r="P674" i="4" s="1"/>
  <c r="S674" i="4" s="1"/>
  <c r="V674" i="4" s="1"/>
  <c r="I675" i="2" s="1"/>
  <c r="J675" i="2" s="1"/>
  <c r="Q674" i="4" l="1"/>
  <c r="T674" i="4" s="1"/>
  <c r="W674" i="4" s="1"/>
  <c r="K675" i="2" s="1"/>
  <c r="L675" i="2" s="1"/>
  <c r="N675" i="2" s="1"/>
  <c r="O675" i="2" l="1"/>
  <c r="P675" i="2" s="1"/>
  <c r="G675" i="2" s="1"/>
  <c r="F675" i="2" s="1"/>
  <c r="D675" i="2" s="1"/>
  <c r="D675" i="3" s="1"/>
  <c r="E675" i="2" l="1"/>
  <c r="E675" i="3" s="1"/>
  <c r="H675" i="3" s="1"/>
  <c r="I675" i="3" s="1"/>
  <c r="K675" i="3" s="1"/>
  <c r="W675" i="1"/>
  <c r="G675" i="3" l="1"/>
  <c r="L675" i="3" s="1"/>
  <c r="M675" i="3"/>
  <c r="Q675" i="3" s="1"/>
  <c r="O675" i="3" l="1"/>
  <c r="P675" i="3"/>
  <c r="D675" i="5" s="1"/>
  <c r="R675" i="3"/>
  <c r="E675" i="5"/>
  <c r="F675" i="5" l="1"/>
  <c r="H675" i="5"/>
  <c r="C675" i="5"/>
  <c r="G675" i="5"/>
  <c r="N675" i="5" l="1"/>
  <c r="S675" i="5" s="1"/>
  <c r="K675" i="5"/>
  <c r="M675" i="5"/>
  <c r="P675" i="5" s="1"/>
  <c r="J675" i="5"/>
  <c r="Q675" i="5" l="1"/>
  <c r="R675" i="5" s="1"/>
  <c r="T675" i="5"/>
  <c r="W675" i="5" l="1"/>
  <c r="D675" i="4" s="1"/>
  <c r="U675" i="5"/>
  <c r="X675" i="5" s="1"/>
  <c r="Y675" i="5" s="1"/>
  <c r="J675" i="4" s="1"/>
  <c r="G675" i="4" l="1"/>
  <c r="E675" i="4"/>
  <c r="F675" i="4"/>
  <c r="H675" i="4" l="1"/>
  <c r="L675" i="4"/>
  <c r="K675" i="4"/>
  <c r="M675" i="4"/>
  <c r="N675" i="4" l="1"/>
  <c r="Q675" i="4" s="1"/>
  <c r="P675" i="4" l="1"/>
  <c r="S675" i="4" s="1"/>
  <c r="V675" i="4" s="1"/>
  <c r="I676" i="2" s="1"/>
  <c r="J676" i="2" s="1"/>
  <c r="T675" i="4"/>
  <c r="W675" i="4" s="1"/>
  <c r="K676" i="2" s="1"/>
  <c r="L676" i="2" s="1"/>
  <c r="O676" i="2" l="1"/>
  <c r="P676" i="2" s="1"/>
  <c r="G676" i="2" s="1"/>
  <c r="F676" i="2" s="1"/>
  <c r="N676" i="2"/>
  <c r="E676" i="2" l="1"/>
  <c r="E676" i="3" s="1"/>
  <c r="D676" i="2"/>
  <c r="W676" i="1" s="1"/>
  <c r="D676" i="3" l="1"/>
  <c r="G676" i="3" s="1"/>
  <c r="H676" i="3" l="1"/>
  <c r="I676" i="3" s="1"/>
  <c r="K676" i="3" s="1"/>
  <c r="M676" i="3" s="1"/>
  <c r="Q676" i="3" s="1"/>
  <c r="L676" i="3" l="1"/>
  <c r="P676" i="3" s="1"/>
  <c r="D676" i="5" s="1"/>
  <c r="R676" i="3"/>
  <c r="E676" i="5"/>
  <c r="O676" i="3" l="1"/>
  <c r="F676" i="5"/>
  <c r="H676" i="5"/>
  <c r="C676" i="5"/>
  <c r="G676" i="5"/>
  <c r="N676" i="5" l="1"/>
  <c r="S676" i="5" s="1"/>
  <c r="K676" i="5"/>
  <c r="M676" i="5"/>
  <c r="P676" i="5" s="1"/>
  <c r="J676" i="5"/>
  <c r="T676" i="5" l="1"/>
  <c r="U676" i="5" s="1"/>
  <c r="Q676" i="5"/>
  <c r="R676" i="5" s="1"/>
  <c r="W676" i="5" l="1"/>
  <c r="D676" i="4" s="1"/>
  <c r="X676" i="5"/>
  <c r="Y676" i="5" l="1"/>
  <c r="J676" i="4" s="1"/>
  <c r="G676" i="4"/>
  <c r="E676" i="4"/>
  <c r="F676" i="4"/>
  <c r="L676" i="4" l="1"/>
  <c r="M676" i="4"/>
  <c r="K676" i="4"/>
  <c r="H676" i="4"/>
  <c r="N676" i="4" l="1"/>
  <c r="Q676" i="4" s="1"/>
  <c r="T676" i="4" s="1"/>
  <c r="W676" i="4" s="1"/>
  <c r="K677" i="2" s="1"/>
  <c r="L677" i="2" s="1"/>
  <c r="P676" i="4" l="1"/>
  <c r="S676" i="4" s="1"/>
  <c r="V676" i="4" s="1"/>
  <c r="I677" i="2" s="1"/>
  <c r="J677" i="2" s="1"/>
  <c r="O677" i="2" s="1"/>
  <c r="P677" i="2" s="1"/>
  <c r="G677" i="2" s="1"/>
  <c r="F677" i="2" s="1"/>
  <c r="N677" i="2" l="1"/>
  <c r="E677" i="2" s="1"/>
  <c r="E677" i="3" s="1"/>
  <c r="D677" i="2" l="1"/>
  <c r="D677" i="3" s="1"/>
  <c r="G677" i="3" s="1"/>
  <c r="H677" i="3" l="1"/>
  <c r="I677" i="3" s="1"/>
  <c r="K677" i="3" s="1"/>
  <c r="M677" i="3" s="1"/>
  <c r="Q677" i="3" s="1"/>
  <c r="W677" i="1"/>
  <c r="L677" i="3" l="1"/>
  <c r="P677" i="3" s="1"/>
  <c r="D677" i="5" s="1"/>
  <c r="E677" i="5"/>
  <c r="R677" i="3"/>
  <c r="O677" i="3" l="1"/>
  <c r="F677" i="5"/>
  <c r="H677" i="5"/>
  <c r="C677" i="5"/>
  <c r="G677" i="5"/>
  <c r="N677" i="5" l="1"/>
  <c r="S677" i="5" s="1"/>
  <c r="K677" i="5"/>
  <c r="M677" i="5"/>
  <c r="P677" i="5" s="1"/>
  <c r="J677" i="5"/>
  <c r="Q677" i="5" l="1"/>
  <c r="R677" i="5" s="1"/>
  <c r="T677" i="5"/>
  <c r="U677" i="5" s="1"/>
  <c r="W677" i="5" l="1"/>
  <c r="D677" i="4" s="1"/>
  <c r="X677" i="5"/>
  <c r="Y677" i="5" l="1"/>
  <c r="J677" i="4" s="1"/>
  <c r="F677" i="4"/>
  <c r="E677" i="4"/>
  <c r="G677" i="4"/>
  <c r="M677" i="4" l="1"/>
  <c r="K677" i="4"/>
  <c r="L677" i="4"/>
  <c r="H677" i="4"/>
  <c r="N677" i="4" l="1"/>
  <c r="P677" i="4" s="1"/>
  <c r="S677" i="4" s="1"/>
  <c r="V677" i="4" s="1"/>
  <c r="I678" i="2" s="1"/>
  <c r="J678" i="2" s="1"/>
  <c r="Q677" i="4" l="1"/>
  <c r="T677" i="4" s="1"/>
  <c r="W677" i="4" s="1"/>
  <c r="K678" i="2" s="1"/>
  <c r="L678" i="2" s="1"/>
  <c r="O678" i="2" s="1"/>
  <c r="P678" i="2" s="1"/>
  <c r="G678" i="2" s="1"/>
  <c r="F678" i="2" s="1"/>
  <c r="N678" i="2" l="1"/>
  <c r="D678" i="2" s="1"/>
  <c r="W678" i="1" s="1"/>
  <c r="E678" i="2" l="1"/>
  <c r="E678" i="3" s="1"/>
  <c r="D678" i="3"/>
  <c r="G678" i="3" l="1"/>
  <c r="H678" i="3"/>
  <c r="I678" i="3" s="1"/>
  <c r="K678" i="3" s="1"/>
  <c r="L678" i="3" s="1"/>
  <c r="M678" i="3" l="1"/>
  <c r="Q678" i="3" s="1"/>
  <c r="R678" i="3" s="1"/>
  <c r="P678" i="3"/>
  <c r="D678" i="5" s="1"/>
  <c r="O678" i="3"/>
  <c r="E678" i="5" l="1"/>
  <c r="C678" i="5"/>
  <c r="G678" i="5"/>
  <c r="F678" i="5" l="1"/>
  <c r="H678" i="5"/>
  <c r="N678" i="5" s="1"/>
  <c r="M678" i="5"/>
  <c r="P678" i="5" s="1"/>
  <c r="J678" i="5"/>
  <c r="S678" i="5" l="1"/>
  <c r="T678" i="5" s="1"/>
  <c r="U678" i="5" s="1"/>
  <c r="K678" i="5"/>
  <c r="Q678" i="5"/>
  <c r="R678" i="5" s="1"/>
  <c r="W678" i="5" l="1"/>
  <c r="D678" i="4" s="1"/>
  <c r="X678" i="5"/>
  <c r="Y678" i="5" l="1"/>
  <c r="J678" i="4" s="1"/>
  <c r="E678" i="4"/>
  <c r="G678" i="4"/>
  <c r="F678" i="4"/>
  <c r="L678" i="4" l="1"/>
  <c r="M678" i="4"/>
  <c r="K678" i="4"/>
  <c r="H678" i="4"/>
  <c r="N678" i="4" l="1"/>
  <c r="P678" i="4" s="1"/>
  <c r="S678" i="4" s="1"/>
  <c r="V678" i="4" s="1"/>
  <c r="I679" i="2" s="1"/>
  <c r="J679" i="2" s="1"/>
  <c r="Q678" i="4" l="1"/>
  <c r="T678" i="4" s="1"/>
  <c r="W678" i="4" s="1"/>
  <c r="K679" i="2" s="1"/>
  <c r="L679" i="2" s="1"/>
  <c r="O679" i="2" s="1"/>
  <c r="P679" i="2" s="1"/>
  <c r="G679" i="2" s="1"/>
  <c r="F679" i="2" s="1"/>
  <c r="N679" i="2" l="1"/>
  <c r="D679" i="2" s="1"/>
  <c r="E679" i="2" l="1"/>
  <c r="E679" i="3" s="1"/>
  <c r="D679" i="3"/>
  <c r="W679" i="1"/>
  <c r="G679" i="3" l="1"/>
  <c r="H679" i="3"/>
  <c r="I679" i="3" s="1"/>
  <c r="K679" i="3" s="1"/>
  <c r="M679" i="3" l="1"/>
  <c r="Q679" i="3" s="1"/>
  <c r="L679" i="3"/>
  <c r="O679" i="3" l="1"/>
  <c r="P679" i="3"/>
  <c r="D679" i="5" s="1"/>
  <c r="R679" i="3"/>
  <c r="E679" i="5"/>
  <c r="F679" i="5" l="1"/>
  <c r="H679" i="5"/>
  <c r="C679" i="5"/>
  <c r="G679" i="5"/>
  <c r="N679" i="5" l="1"/>
  <c r="S679" i="5" s="1"/>
  <c r="K679" i="5"/>
  <c r="M679" i="5"/>
  <c r="P679" i="5" s="1"/>
  <c r="J679" i="5"/>
  <c r="Q679" i="5" l="1"/>
  <c r="R679" i="5" s="1"/>
  <c r="T679" i="5"/>
  <c r="U679" i="5" s="1"/>
  <c r="W679" i="5" l="1"/>
  <c r="D679" i="4" s="1"/>
  <c r="X679" i="5"/>
  <c r="Y679" i="5" s="1"/>
  <c r="J679" i="4" s="1"/>
  <c r="G679" i="4" l="1"/>
  <c r="E679" i="4"/>
  <c r="F679" i="4"/>
  <c r="M679" i="4"/>
  <c r="K679" i="4"/>
  <c r="L679" i="4"/>
  <c r="H679" i="4" l="1"/>
  <c r="N679" i="4"/>
  <c r="P679" i="4" l="1"/>
  <c r="S679" i="4" s="1"/>
  <c r="V679" i="4" s="1"/>
  <c r="I680" i="2" s="1"/>
  <c r="J680" i="2" s="1"/>
  <c r="Q679" i="4"/>
  <c r="T679" i="4" s="1"/>
  <c r="W679" i="4" s="1"/>
  <c r="K680" i="2" s="1"/>
  <c r="L680" i="2" s="1"/>
  <c r="N680" i="2" l="1"/>
  <c r="O680" i="2"/>
  <c r="P680" i="2" s="1"/>
  <c r="G680" i="2" s="1"/>
  <c r="F680" i="2" s="1"/>
  <c r="E680" i="2" l="1"/>
  <c r="E680" i="3" s="1"/>
  <c r="D680" i="2"/>
  <c r="W680" i="1" l="1"/>
  <c r="D680" i="3"/>
  <c r="G680" i="3" l="1"/>
  <c r="H680" i="3"/>
  <c r="I680" i="3" s="1"/>
  <c r="K680" i="3" s="1"/>
  <c r="M680" i="3" l="1"/>
  <c r="Q680" i="3" s="1"/>
  <c r="L680" i="3"/>
  <c r="O680" i="3" l="1"/>
  <c r="P680" i="3"/>
  <c r="D680" i="5" s="1"/>
  <c r="E680" i="5"/>
  <c r="R680" i="3"/>
  <c r="F680" i="5" l="1"/>
  <c r="H680" i="5"/>
  <c r="C680" i="5"/>
  <c r="G680" i="5"/>
  <c r="N680" i="5" l="1"/>
  <c r="S680" i="5" s="1"/>
  <c r="K680" i="5"/>
  <c r="M680" i="5"/>
  <c r="P680" i="5" s="1"/>
  <c r="J680" i="5"/>
  <c r="Q680" i="5" l="1"/>
  <c r="R680" i="5" s="1"/>
  <c r="T680" i="5"/>
  <c r="W680" i="5" l="1"/>
  <c r="D680" i="4" s="1"/>
  <c r="U680" i="5"/>
  <c r="X680" i="5" l="1"/>
  <c r="Y680" i="5" s="1"/>
  <c r="J680" i="4" s="1"/>
  <c r="F680" i="4"/>
  <c r="G680" i="4"/>
  <c r="E680" i="4"/>
  <c r="H680" i="4" l="1"/>
  <c r="M680" i="4" l="1"/>
  <c r="L680" i="4"/>
  <c r="K680" i="4"/>
  <c r="N680" i="4" l="1"/>
  <c r="Q680" i="4" l="1"/>
  <c r="T680" i="4" s="1"/>
  <c r="W680" i="4" s="1"/>
  <c r="K681" i="2" s="1"/>
  <c r="L681" i="2" s="1"/>
  <c r="P680" i="4"/>
  <c r="S680" i="4" s="1"/>
  <c r="V680" i="4" s="1"/>
  <c r="I681" i="2" s="1"/>
  <c r="J681" i="2" s="1"/>
  <c r="N681" i="2" l="1"/>
  <c r="O681" i="2"/>
  <c r="P681" i="2" s="1"/>
  <c r="G681" i="2" s="1"/>
  <c r="F681" i="2" s="1"/>
  <c r="E681" i="2" l="1"/>
  <c r="E681" i="3" s="1"/>
  <c r="D681" i="2"/>
  <c r="D681" i="3" l="1"/>
  <c r="W681" i="1"/>
  <c r="G681" i="3" l="1"/>
  <c r="H681" i="3"/>
  <c r="I681" i="3" s="1"/>
  <c r="K681" i="3" s="1"/>
  <c r="L681" i="3" l="1"/>
  <c r="M681" i="3"/>
  <c r="Q681" i="3" s="1"/>
  <c r="R681" i="3" l="1"/>
  <c r="E681" i="5"/>
  <c r="O681" i="3"/>
  <c r="P681" i="3"/>
  <c r="D681" i="5" s="1"/>
  <c r="C681" i="5" l="1"/>
  <c r="G681" i="5"/>
  <c r="F681" i="5"/>
  <c r="H681" i="5"/>
  <c r="M681" i="5" l="1"/>
  <c r="P681" i="5" s="1"/>
  <c r="Q681" i="5" s="1"/>
  <c r="R681" i="5" s="1"/>
  <c r="J681" i="5"/>
  <c r="K681" i="5"/>
  <c r="N681" i="5"/>
  <c r="S681" i="5" s="1"/>
  <c r="W681" i="5" l="1"/>
  <c r="D681" i="4" s="1"/>
  <c r="F681" i="4" s="1"/>
  <c r="T681" i="5"/>
  <c r="U681" i="5" s="1"/>
  <c r="X681" i="5" s="1"/>
  <c r="E681" i="4" l="1"/>
  <c r="G681" i="4"/>
  <c r="Y681" i="5"/>
  <c r="J681" i="4" s="1"/>
  <c r="H681" i="4" l="1"/>
  <c r="M681" i="4"/>
  <c r="K681" i="4"/>
  <c r="L681" i="4"/>
  <c r="N681" i="4" l="1"/>
  <c r="Q681" i="4" s="1"/>
  <c r="T681" i="4" s="1"/>
  <c r="W681" i="4" s="1"/>
  <c r="K682" i="2" s="1"/>
  <c r="L682" i="2" s="1"/>
  <c r="P681" i="4" l="1"/>
  <c r="S681" i="4" s="1"/>
  <c r="V681" i="4" s="1"/>
  <c r="I682" i="2" s="1"/>
  <c r="J682" i="2" s="1"/>
  <c r="N682" i="2" s="1"/>
  <c r="O682" i="2" l="1"/>
  <c r="P682" i="2" s="1"/>
  <c r="G682" i="2" s="1"/>
  <c r="F682" i="2" s="1"/>
  <c r="D682" i="2" s="1"/>
  <c r="W682" i="1" s="1"/>
  <c r="D682" i="3" l="1"/>
  <c r="E682" i="2"/>
  <c r="E682" i="3" s="1"/>
  <c r="H682" i="3" l="1"/>
  <c r="I682" i="3" s="1"/>
  <c r="K682" i="3" s="1"/>
  <c r="M682" i="3" s="1"/>
  <c r="Q682" i="3" s="1"/>
  <c r="E682" i="5" s="1"/>
  <c r="G682" i="3"/>
  <c r="R682" i="3" l="1"/>
  <c r="L682" i="3"/>
  <c r="P682" i="3" s="1"/>
  <c r="D682" i="5" s="1"/>
  <c r="G682" i="5" s="1"/>
  <c r="F682" i="5"/>
  <c r="H682" i="5"/>
  <c r="O682" i="3" l="1"/>
  <c r="C682" i="5"/>
  <c r="M682" i="5"/>
  <c r="J682" i="5"/>
  <c r="N682" i="5"/>
  <c r="S682" i="5" s="1"/>
  <c r="K682" i="5"/>
  <c r="P682" i="5" l="1"/>
  <c r="Q682" i="5" s="1"/>
  <c r="R682" i="5" s="1"/>
  <c r="T682" i="5"/>
  <c r="U682" i="5" s="1"/>
  <c r="W682" i="5" l="1"/>
  <c r="D682" i="4" s="1"/>
  <c r="X682" i="5"/>
  <c r="Y682" i="5" l="1"/>
  <c r="J682" i="4" s="1"/>
  <c r="E682" i="4"/>
  <c r="F682" i="4"/>
  <c r="G682" i="4"/>
  <c r="L682" i="4" l="1"/>
  <c r="K682" i="4"/>
  <c r="M682" i="4"/>
  <c r="H682" i="4"/>
  <c r="N682" i="4" l="1"/>
  <c r="P682" i="4" s="1"/>
  <c r="S682" i="4" s="1"/>
  <c r="V682" i="4" s="1"/>
  <c r="I683" i="2" s="1"/>
  <c r="J683" i="2" s="1"/>
  <c r="Q682" i="4" l="1"/>
  <c r="T682" i="4" s="1"/>
  <c r="W682" i="4" s="1"/>
  <c r="K683" i="2" s="1"/>
  <c r="L683" i="2" s="1"/>
  <c r="N683" i="2" s="1"/>
  <c r="O683" i="2" l="1"/>
  <c r="P683" i="2" s="1"/>
  <c r="G683" i="2" s="1"/>
  <c r="F683" i="2" s="1"/>
  <c r="E683" i="2" s="1"/>
  <c r="E683" i="3" s="1"/>
  <c r="D683" i="2" l="1"/>
  <c r="D683" i="3" s="1"/>
  <c r="W683" i="1" l="1"/>
  <c r="G683" i="3"/>
  <c r="H683" i="3"/>
  <c r="I683" i="3" s="1"/>
  <c r="K683" i="3" s="1"/>
  <c r="L683" i="3" l="1"/>
  <c r="M683" i="3"/>
  <c r="Q683" i="3" s="1"/>
  <c r="E683" i="5" l="1"/>
  <c r="R683" i="3"/>
  <c r="P683" i="3"/>
  <c r="D683" i="5" s="1"/>
  <c r="O683" i="3"/>
  <c r="C683" i="5" l="1"/>
  <c r="G683" i="5"/>
  <c r="F683" i="5"/>
  <c r="H683" i="5"/>
  <c r="N683" i="5" l="1"/>
  <c r="S683" i="5" s="1"/>
  <c r="K683" i="5"/>
  <c r="M683" i="5"/>
  <c r="P683" i="5" s="1"/>
  <c r="J683" i="5"/>
  <c r="Q683" i="5" l="1"/>
  <c r="R683" i="5" s="1"/>
  <c r="T683" i="5"/>
  <c r="W683" i="5" l="1"/>
  <c r="D683" i="4" s="1"/>
  <c r="U683" i="5"/>
  <c r="X683" i="5" s="1"/>
  <c r="Y683" i="5" s="1"/>
  <c r="J683" i="4" s="1"/>
  <c r="E683" i="4" l="1"/>
  <c r="G683" i="4"/>
  <c r="F683" i="4"/>
  <c r="H683" i="4" l="1"/>
  <c r="M683" i="4"/>
  <c r="L683" i="4"/>
  <c r="K683" i="4"/>
  <c r="N683" i="4" l="1"/>
  <c r="P683" i="4" l="1"/>
  <c r="S683" i="4" s="1"/>
  <c r="V683" i="4" s="1"/>
  <c r="I684" i="2" s="1"/>
  <c r="J684" i="2" s="1"/>
  <c r="Q683" i="4"/>
  <c r="T683" i="4" s="1"/>
  <c r="W683" i="4" s="1"/>
  <c r="K684" i="2" s="1"/>
  <c r="L684" i="2" s="1"/>
  <c r="N684" i="2" l="1"/>
  <c r="O684" i="2"/>
  <c r="P684" i="2" s="1"/>
  <c r="G684" i="2" s="1"/>
  <c r="F684" i="2" s="1"/>
  <c r="E684" i="2" l="1"/>
  <c r="E684" i="3" s="1"/>
  <c r="D684" i="2"/>
  <c r="D684" i="3" s="1"/>
  <c r="W684" i="1" l="1"/>
  <c r="G684" i="3"/>
  <c r="H684" i="3"/>
  <c r="I684" i="3" s="1"/>
  <c r="K684" i="3" s="1"/>
  <c r="L684" i="3" l="1"/>
  <c r="M684" i="3"/>
  <c r="Q684" i="3" s="1"/>
  <c r="R684" i="3" l="1"/>
  <c r="E684" i="5"/>
  <c r="P684" i="3"/>
  <c r="D684" i="5" s="1"/>
  <c r="O684" i="3"/>
  <c r="F684" i="5" l="1"/>
  <c r="H684" i="5"/>
  <c r="C684" i="5"/>
  <c r="G684" i="5"/>
  <c r="N684" i="5" l="1"/>
  <c r="S684" i="5" s="1"/>
  <c r="K684" i="5"/>
  <c r="M684" i="5"/>
  <c r="P684" i="5" s="1"/>
  <c r="J684" i="5"/>
  <c r="Q684" i="5" l="1"/>
  <c r="R684" i="5" s="1"/>
  <c r="T684" i="5"/>
  <c r="W684" i="5" l="1"/>
  <c r="D684" i="4" s="1"/>
  <c r="U684" i="5"/>
  <c r="X684" i="5" s="1"/>
  <c r="Y684" i="5" s="1"/>
  <c r="J684" i="4" s="1"/>
  <c r="G684" i="4" l="1"/>
  <c r="F684" i="4"/>
  <c r="E684" i="4"/>
  <c r="H684" i="4" l="1"/>
  <c r="K684" i="4"/>
  <c r="L684" i="4"/>
  <c r="M684" i="4"/>
  <c r="N684" i="4" l="1"/>
  <c r="P684" i="4" l="1"/>
  <c r="S684" i="4" s="1"/>
  <c r="V684" i="4" s="1"/>
  <c r="I685" i="2" s="1"/>
  <c r="J685" i="2" s="1"/>
  <c r="Q684" i="4"/>
  <c r="T684" i="4" s="1"/>
  <c r="W684" i="4" s="1"/>
  <c r="K685" i="2" s="1"/>
  <c r="L685" i="2" s="1"/>
  <c r="O685" i="2" l="1"/>
  <c r="P685" i="2" s="1"/>
  <c r="G685" i="2" s="1"/>
  <c r="F685" i="2" s="1"/>
  <c r="N685" i="2"/>
  <c r="D685" i="2" l="1"/>
  <c r="D685" i="3" s="1"/>
  <c r="E685" i="2"/>
  <c r="E685" i="3" s="1"/>
  <c r="W685" i="1" l="1"/>
  <c r="G685" i="3"/>
  <c r="H685" i="3"/>
  <c r="I685" i="3" s="1"/>
  <c r="K685" i="3" s="1"/>
  <c r="L685" i="3" l="1"/>
  <c r="M685" i="3"/>
  <c r="Q685" i="3" s="1"/>
  <c r="R685" i="3" l="1"/>
  <c r="E685" i="5"/>
  <c r="O685" i="3"/>
  <c r="P685" i="3"/>
  <c r="D685" i="5" s="1"/>
  <c r="C685" i="5" l="1"/>
  <c r="G685" i="5"/>
  <c r="F685" i="5"/>
  <c r="H685" i="5"/>
  <c r="M685" i="5" l="1"/>
  <c r="P685" i="5" s="1"/>
  <c r="J685" i="5"/>
  <c r="N685" i="5"/>
  <c r="S685" i="5" s="1"/>
  <c r="K685" i="5"/>
  <c r="T685" i="5" l="1"/>
  <c r="U685" i="5" s="1"/>
  <c r="Q685" i="5"/>
  <c r="R685" i="5" s="1"/>
  <c r="W685" i="5" l="1"/>
  <c r="D685" i="4" s="1"/>
  <c r="X685" i="5"/>
  <c r="Y685" i="5" s="1"/>
  <c r="J685" i="4" s="1"/>
  <c r="G685" i="4" l="1"/>
  <c r="E685" i="4"/>
  <c r="F685" i="4"/>
  <c r="M685" i="4" l="1"/>
  <c r="L685" i="4"/>
  <c r="K685" i="4"/>
  <c r="H685" i="4"/>
  <c r="N685" i="4" l="1"/>
  <c r="Q685" i="4" s="1"/>
  <c r="T685" i="4" s="1"/>
  <c r="W685" i="4" s="1"/>
  <c r="K686" i="2" s="1"/>
  <c r="L686" i="2" s="1"/>
  <c r="P685" i="4" l="1"/>
  <c r="S685" i="4" s="1"/>
  <c r="V685" i="4" s="1"/>
  <c r="I686" i="2" s="1"/>
  <c r="J686" i="2" s="1"/>
  <c r="O686" i="2" s="1"/>
  <c r="P686" i="2" s="1"/>
  <c r="G686" i="2" s="1"/>
  <c r="F686" i="2" s="1"/>
  <c r="N686" i="2" l="1"/>
  <c r="D686" i="2" s="1"/>
  <c r="W686" i="1" s="1"/>
  <c r="E686" i="2" l="1"/>
  <c r="E686" i="3" s="1"/>
  <c r="D686" i="3"/>
  <c r="H686" i="3" l="1"/>
  <c r="I686" i="3" s="1"/>
  <c r="K686" i="3" s="1"/>
  <c r="M686" i="3" s="1"/>
  <c r="Q686" i="3" s="1"/>
  <c r="G686" i="3"/>
  <c r="L686" i="3" l="1"/>
  <c r="O686" i="3" s="1"/>
  <c r="E686" i="5"/>
  <c r="R686" i="3"/>
  <c r="P686" i="3" l="1"/>
  <c r="D686" i="5" s="1"/>
  <c r="C686" i="5" s="1"/>
  <c r="F686" i="5"/>
  <c r="H686" i="5"/>
  <c r="G686" i="5" l="1"/>
  <c r="M686" i="5" s="1"/>
  <c r="P686" i="5" s="1"/>
  <c r="N686" i="5"/>
  <c r="S686" i="5" s="1"/>
  <c r="K686" i="5"/>
  <c r="J686" i="5" l="1"/>
  <c r="Q686" i="5"/>
  <c r="R686" i="5" s="1"/>
  <c r="T686" i="5"/>
  <c r="U686" i="5" s="1"/>
  <c r="W686" i="5" l="1"/>
  <c r="D686" i="4" s="1"/>
  <c r="X686" i="5"/>
  <c r="Y686" i="5" s="1"/>
  <c r="J686" i="4" s="1"/>
  <c r="F686" i="4" l="1"/>
  <c r="G686" i="4"/>
  <c r="E686" i="4"/>
  <c r="H686" i="4" l="1"/>
  <c r="K686" i="4"/>
  <c r="M686" i="4"/>
  <c r="L686" i="4"/>
  <c r="N686" i="4" l="1"/>
  <c r="Q686" i="4" s="1"/>
  <c r="T686" i="4" l="1"/>
  <c r="W686" i="4" s="1"/>
  <c r="K687" i="2" s="1"/>
  <c r="L687" i="2" s="1"/>
  <c r="P686" i="4"/>
  <c r="S686" i="4" s="1"/>
  <c r="V686" i="4" s="1"/>
  <c r="I687" i="2" s="1"/>
  <c r="J687" i="2" s="1"/>
  <c r="N687" i="2" l="1"/>
  <c r="O687" i="2"/>
  <c r="P687" i="2" s="1"/>
  <c r="G687" i="2" s="1"/>
  <c r="F687" i="2" s="1"/>
  <c r="D687" i="2" l="1"/>
  <c r="D687" i="3" s="1"/>
  <c r="E687" i="2"/>
  <c r="E687" i="3" s="1"/>
  <c r="W687" i="1" l="1"/>
  <c r="H687" i="3"/>
  <c r="I687" i="3" s="1"/>
  <c r="K687" i="3" s="1"/>
  <c r="M687" i="3" s="1"/>
  <c r="Q687" i="3" s="1"/>
  <c r="G687" i="3"/>
  <c r="L687" i="3" l="1"/>
  <c r="O687" i="3" s="1"/>
  <c r="E687" i="5"/>
  <c r="R687" i="3"/>
  <c r="P687" i="3" l="1"/>
  <c r="D687" i="5" s="1"/>
  <c r="C687" i="5" s="1"/>
  <c r="F687" i="5"/>
  <c r="H687" i="5"/>
  <c r="G687" i="5" l="1"/>
  <c r="J687" i="5" s="1"/>
  <c r="N687" i="5"/>
  <c r="S687" i="5" s="1"/>
  <c r="K687" i="5"/>
  <c r="M687" i="5" l="1"/>
  <c r="P687" i="5" s="1"/>
  <c r="Q687" i="5" s="1"/>
  <c r="R687" i="5" s="1"/>
  <c r="T687" i="5"/>
  <c r="U687" i="5" s="1"/>
  <c r="W687" i="5" l="1"/>
  <c r="D687" i="4" s="1"/>
  <c r="X687" i="5"/>
  <c r="Y687" i="5" l="1"/>
  <c r="J687" i="4" s="1"/>
  <c r="F687" i="4"/>
  <c r="E687" i="4"/>
  <c r="G687" i="4"/>
  <c r="M687" i="4" l="1"/>
  <c r="K687" i="4"/>
  <c r="L687" i="4"/>
  <c r="H687" i="4"/>
  <c r="N687" i="4" l="1"/>
  <c r="Q687" i="4" s="1"/>
  <c r="T687" i="4" s="1"/>
  <c r="W687" i="4" s="1"/>
  <c r="K688" i="2" s="1"/>
  <c r="L688" i="2" s="1"/>
  <c r="P687" i="4" l="1"/>
  <c r="S687" i="4" s="1"/>
  <c r="V687" i="4" s="1"/>
  <c r="I688" i="2" s="1"/>
  <c r="J688" i="2" s="1"/>
  <c r="N688" i="2" s="1"/>
  <c r="O688" i="2" l="1"/>
  <c r="P688" i="2" s="1"/>
  <c r="G688" i="2" s="1"/>
  <c r="F688" i="2" s="1"/>
  <c r="D688" i="2" s="1"/>
  <c r="W688" i="1" s="1"/>
  <c r="E688" i="2" l="1"/>
  <c r="E688" i="3" s="1"/>
  <c r="D688" i="3"/>
  <c r="H688" i="3" l="1"/>
  <c r="I688" i="3" s="1"/>
  <c r="K688" i="3" s="1"/>
  <c r="M688" i="3" s="1"/>
  <c r="Q688" i="3" s="1"/>
  <c r="R688" i="3" s="1"/>
  <c r="G688" i="3"/>
  <c r="E688" i="5" l="1"/>
  <c r="F688" i="5" s="1"/>
  <c r="L688" i="3"/>
  <c r="O688" i="3" s="1"/>
  <c r="P688" i="3" l="1"/>
  <c r="D688" i="5" s="1"/>
  <c r="C688" i="5" s="1"/>
  <c r="H688" i="5"/>
  <c r="N688" i="5" s="1"/>
  <c r="S688" i="5" s="1"/>
  <c r="G688" i="5" l="1"/>
  <c r="M688" i="5" s="1"/>
  <c r="P688" i="5" s="1"/>
  <c r="Q688" i="5" s="1"/>
  <c r="R688" i="5" s="1"/>
  <c r="K688" i="5"/>
  <c r="T688" i="5"/>
  <c r="U688" i="5" s="1"/>
  <c r="J688" i="5" l="1"/>
  <c r="W688" i="5"/>
  <c r="D688" i="4" s="1"/>
  <c r="X688" i="5"/>
  <c r="Y688" i="5" s="1"/>
  <c r="J688" i="4" s="1"/>
  <c r="E688" i="4" l="1"/>
  <c r="G688" i="4"/>
  <c r="F688" i="4"/>
  <c r="M688" i="4"/>
  <c r="K688" i="4"/>
  <c r="L688" i="4"/>
  <c r="H688" i="4" l="1"/>
  <c r="N688" i="4"/>
  <c r="P688" i="4" l="1"/>
  <c r="S688" i="4" s="1"/>
  <c r="V688" i="4" s="1"/>
  <c r="I689" i="2" s="1"/>
  <c r="J689" i="2" s="1"/>
  <c r="Q688" i="4"/>
  <c r="T688" i="4" s="1"/>
  <c r="W688" i="4" s="1"/>
  <c r="K689" i="2" s="1"/>
  <c r="L689" i="2" s="1"/>
  <c r="N689" i="2" l="1"/>
  <c r="O689" i="2"/>
  <c r="P689" i="2" s="1"/>
  <c r="G689" i="2" s="1"/>
  <c r="F689" i="2" s="1"/>
  <c r="D689" i="2" l="1"/>
  <c r="D689" i="3" s="1"/>
  <c r="E689" i="2"/>
  <c r="E689" i="3" s="1"/>
  <c r="W689" i="1" l="1"/>
  <c r="G689" i="3"/>
  <c r="H689" i="3"/>
  <c r="I689" i="3" s="1"/>
  <c r="K689" i="3" s="1"/>
  <c r="M689" i="3" l="1"/>
  <c r="Q689" i="3" s="1"/>
  <c r="L689" i="3"/>
  <c r="O689" i="3" l="1"/>
  <c r="P689" i="3"/>
  <c r="D689" i="5" s="1"/>
  <c r="E689" i="5"/>
  <c r="R689" i="3"/>
  <c r="F689" i="5" l="1"/>
  <c r="H689" i="5"/>
  <c r="C689" i="5"/>
  <c r="G689" i="5"/>
  <c r="J689" i="5" l="1"/>
  <c r="M689" i="5"/>
  <c r="P689" i="5" s="1"/>
  <c r="Q689" i="5" s="1"/>
  <c r="R689" i="5" s="1"/>
  <c r="N689" i="5"/>
  <c r="S689" i="5" s="1"/>
  <c r="K689" i="5"/>
  <c r="W689" i="5" l="1"/>
  <c r="D689" i="4" s="1"/>
  <c r="T689" i="5"/>
  <c r="U689" i="5" s="1"/>
  <c r="X689" i="5" l="1"/>
  <c r="Y689" i="5" s="1"/>
  <c r="J689" i="4" s="1"/>
  <c r="G689" i="4"/>
  <c r="F689" i="4"/>
  <c r="E689" i="4"/>
  <c r="H689" i="4" l="1"/>
  <c r="M689" i="4"/>
  <c r="L689" i="4"/>
  <c r="K689" i="4"/>
  <c r="N689" i="4" l="1"/>
  <c r="P689" i="4" l="1"/>
  <c r="S689" i="4" s="1"/>
  <c r="V689" i="4" s="1"/>
  <c r="I690" i="2" s="1"/>
  <c r="J690" i="2" s="1"/>
  <c r="Q689" i="4"/>
  <c r="T689" i="4" s="1"/>
  <c r="W689" i="4" s="1"/>
  <c r="K690" i="2" s="1"/>
  <c r="L690" i="2" s="1"/>
  <c r="N690" i="2" l="1"/>
  <c r="O690" i="2"/>
  <c r="P690" i="2" s="1"/>
  <c r="G690" i="2" s="1"/>
  <c r="F690" i="2" s="1"/>
  <c r="E690" i="2" l="1"/>
  <c r="E690" i="3" s="1"/>
  <c r="D690" i="2"/>
  <c r="D690" i="3" l="1"/>
  <c r="W690" i="1"/>
  <c r="H690" i="3" l="1"/>
  <c r="I690" i="3" s="1"/>
  <c r="K690" i="3" s="1"/>
  <c r="G690" i="3"/>
  <c r="L690" i="3" l="1"/>
  <c r="M690" i="3"/>
  <c r="Q690" i="3" s="1"/>
  <c r="R690" i="3" l="1"/>
  <c r="E690" i="5"/>
  <c r="O690" i="3"/>
  <c r="P690" i="3"/>
  <c r="D690" i="5" s="1"/>
  <c r="C690" i="5" l="1"/>
  <c r="G690" i="5"/>
  <c r="F690" i="5"/>
  <c r="H690" i="5"/>
  <c r="M690" i="5" l="1"/>
  <c r="P690" i="5" s="1"/>
  <c r="J690" i="5"/>
  <c r="N690" i="5"/>
  <c r="S690" i="5" s="1"/>
  <c r="K690" i="5"/>
  <c r="T690" i="5" l="1"/>
  <c r="U690" i="5" s="1"/>
  <c r="Q690" i="5"/>
  <c r="R690" i="5" s="1"/>
  <c r="W690" i="5" l="1"/>
  <c r="D690" i="4" s="1"/>
  <c r="X690" i="5"/>
  <c r="Y690" i="5" s="1"/>
  <c r="J690" i="4" s="1"/>
  <c r="G690" i="4" l="1"/>
  <c r="E690" i="4"/>
  <c r="F690" i="4"/>
  <c r="L690" i="4" l="1"/>
  <c r="K690" i="4"/>
  <c r="M690" i="4"/>
  <c r="H690" i="4"/>
  <c r="N690" i="4" l="1"/>
  <c r="P690" i="4" s="1"/>
  <c r="S690" i="4" s="1"/>
  <c r="V690" i="4" s="1"/>
  <c r="I691" i="2" s="1"/>
  <c r="J691" i="2" s="1"/>
  <c r="Q690" i="4" l="1"/>
  <c r="T690" i="4" s="1"/>
  <c r="W690" i="4" s="1"/>
  <c r="K691" i="2" s="1"/>
  <c r="L691" i="2" s="1"/>
  <c r="O691" i="2" s="1"/>
  <c r="P691" i="2" s="1"/>
  <c r="G691" i="2" s="1"/>
  <c r="F691" i="2" s="1"/>
  <c r="N691" i="2" l="1"/>
  <c r="E691" i="2" s="1"/>
  <c r="E691" i="3" s="1"/>
  <c r="D691" i="2" l="1"/>
  <c r="D691" i="3" s="1"/>
  <c r="H691" i="3" s="1"/>
  <c r="I691" i="3" s="1"/>
  <c r="K691" i="3" s="1"/>
  <c r="M691" i="3" s="1"/>
  <c r="Q691" i="3" s="1"/>
  <c r="G691" i="3" l="1"/>
  <c r="L691" i="3" s="1"/>
  <c r="O691" i="3" s="1"/>
  <c r="W691" i="1"/>
  <c r="R691" i="3"/>
  <c r="E691" i="5"/>
  <c r="P691" i="3" l="1"/>
  <c r="D691" i="5" s="1"/>
  <c r="G691" i="5" s="1"/>
  <c r="F691" i="5"/>
  <c r="H691" i="5"/>
  <c r="C691" i="5" l="1"/>
  <c r="N691" i="5"/>
  <c r="S691" i="5" s="1"/>
  <c r="K691" i="5"/>
  <c r="M691" i="5"/>
  <c r="J691" i="5"/>
  <c r="P691" i="5" l="1"/>
  <c r="Q691" i="5" s="1"/>
  <c r="R691" i="5" s="1"/>
  <c r="T691" i="5"/>
  <c r="W691" i="5" l="1"/>
  <c r="D691" i="4" s="1"/>
  <c r="U691" i="5"/>
  <c r="X691" i="5" s="1"/>
  <c r="Y691" i="5" s="1"/>
  <c r="J691" i="4" s="1"/>
  <c r="E691" i="4" l="1"/>
  <c r="F691" i="4"/>
  <c r="G691" i="4"/>
  <c r="H691" i="4" l="1"/>
  <c r="K691" i="4"/>
  <c r="M691" i="4"/>
  <c r="L691" i="4"/>
  <c r="N691" i="4" l="1"/>
  <c r="Q691" i="4" s="1"/>
  <c r="P691" i="4" l="1"/>
  <c r="S691" i="4" s="1"/>
  <c r="V691" i="4" s="1"/>
  <c r="I692" i="2" s="1"/>
  <c r="J692" i="2" s="1"/>
  <c r="T691" i="4"/>
  <c r="W691" i="4" s="1"/>
  <c r="K692" i="2" s="1"/>
  <c r="L692" i="2" s="1"/>
  <c r="N692" i="2" l="1"/>
  <c r="O692" i="2"/>
  <c r="P692" i="2" s="1"/>
  <c r="G692" i="2" s="1"/>
  <c r="F692" i="2" s="1"/>
  <c r="D692" i="2" l="1"/>
  <c r="D692" i="3" s="1"/>
  <c r="E692" i="2"/>
  <c r="E692" i="3" s="1"/>
  <c r="W692" i="1" l="1"/>
  <c r="H692" i="3"/>
  <c r="I692" i="3" s="1"/>
  <c r="K692" i="3" s="1"/>
  <c r="G692" i="3"/>
  <c r="L692" i="3" l="1"/>
  <c r="P692" i="3" s="1"/>
  <c r="D692" i="5" s="1"/>
  <c r="M692" i="3"/>
  <c r="Q692" i="3" s="1"/>
  <c r="E692" i="5" s="1"/>
  <c r="O692" i="3" l="1"/>
  <c r="R692" i="3"/>
  <c r="C692" i="5"/>
  <c r="G692" i="5"/>
  <c r="F692" i="5"/>
  <c r="H692" i="5"/>
  <c r="M692" i="5" l="1"/>
  <c r="P692" i="5" s="1"/>
  <c r="J692" i="5"/>
  <c r="N692" i="5"/>
  <c r="S692" i="5" s="1"/>
  <c r="K692" i="5"/>
  <c r="Q692" i="5" l="1"/>
  <c r="R692" i="5" s="1"/>
  <c r="T692" i="5"/>
  <c r="U692" i="5" s="1"/>
  <c r="W692" i="5" l="1"/>
  <c r="D692" i="4" s="1"/>
  <c r="X692" i="5"/>
  <c r="Y692" i="5" s="1"/>
  <c r="J692" i="4" s="1"/>
  <c r="E692" i="4" l="1"/>
  <c r="F692" i="4"/>
  <c r="G692" i="4"/>
  <c r="H692" i="4" l="1"/>
  <c r="L692" i="4"/>
  <c r="K692" i="4"/>
  <c r="M692" i="4"/>
  <c r="N692" i="4" l="1"/>
  <c r="P692" i="4" l="1"/>
  <c r="S692" i="4" s="1"/>
  <c r="V692" i="4" s="1"/>
  <c r="I693" i="2" s="1"/>
  <c r="J693" i="2" s="1"/>
  <c r="Q692" i="4"/>
  <c r="T692" i="4" s="1"/>
  <c r="W692" i="4" s="1"/>
  <c r="K693" i="2" s="1"/>
  <c r="L693" i="2" s="1"/>
  <c r="O693" i="2" l="1"/>
  <c r="P693" i="2" s="1"/>
  <c r="G693" i="2" s="1"/>
  <c r="F693" i="2" s="1"/>
  <c r="N693" i="2"/>
  <c r="D693" i="2" l="1"/>
  <c r="W693" i="1" s="1"/>
  <c r="E693" i="2"/>
  <c r="E693" i="3" s="1"/>
  <c r="D693" i="3" l="1"/>
  <c r="H693" i="3" s="1"/>
  <c r="I693" i="3" s="1"/>
  <c r="K693" i="3" s="1"/>
  <c r="G693" i="3" l="1"/>
  <c r="L693" i="3" s="1"/>
  <c r="M693" i="3"/>
  <c r="Q693" i="3" s="1"/>
  <c r="O693" i="3" l="1"/>
  <c r="P693" i="3"/>
  <c r="D693" i="5" s="1"/>
  <c r="E693" i="5"/>
  <c r="R693" i="3"/>
  <c r="C693" i="5" l="1"/>
  <c r="G693" i="5"/>
  <c r="F693" i="5"/>
  <c r="H693" i="5"/>
  <c r="N693" i="5" l="1"/>
  <c r="S693" i="5" s="1"/>
  <c r="K693" i="5"/>
  <c r="M693" i="5"/>
  <c r="P693" i="5" s="1"/>
  <c r="J693" i="5"/>
  <c r="Q693" i="5" l="1"/>
  <c r="R693" i="5" s="1"/>
  <c r="T693" i="5"/>
  <c r="U693" i="5" s="1"/>
  <c r="W693" i="5" l="1"/>
  <c r="D693" i="4" s="1"/>
  <c r="X693" i="5"/>
  <c r="Y693" i="5" s="1"/>
  <c r="J693" i="4" s="1"/>
  <c r="F693" i="4" l="1"/>
  <c r="G693" i="4"/>
  <c r="E693" i="4"/>
  <c r="M693" i="4"/>
  <c r="L693" i="4"/>
  <c r="K693" i="4"/>
  <c r="H693" i="4" l="1"/>
  <c r="N693" i="4"/>
  <c r="P693" i="4" l="1"/>
  <c r="S693" i="4" s="1"/>
  <c r="V693" i="4" s="1"/>
  <c r="I694" i="2" s="1"/>
  <c r="J694" i="2" s="1"/>
  <c r="Q693" i="4"/>
  <c r="T693" i="4" s="1"/>
  <c r="W693" i="4" s="1"/>
  <c r="K694" i="2" s="1"/>
  <c r="L694" i="2" s="1"/>
  <c r="O694" i="2" l="1"/>
  <c r="P694" i="2" s="1"/>
  <c r="G694" i="2" s="1"/>
  <c r="F694" i="2" s="1"/>
  <c r="N694" i="2"/>
  <c r="D694" i="2" l="1"/>
  <c r="E694" i="2"/>
  <c r="E694" i="3" l="1"/>
  <c r="D694" i="3"/>
  <c r="W694" i="1"/>
  <c r="G694" i="3" l="1"/>
  <c r="H694" i="3"/>
  <c r="I694" i="3" s="1"/>
  <c r="K694" i="3" s="1"/>
  <c r="M694" i="3" s="1"/>
  <c r="Q694" i="3" s="1"/>
  <c r="E694" i="5" l="1"/>
  <c r="R694" i="3"/>
  <c r="L694" i="3"/>
  <c r="O694" i="3" l="1"/>
  <c r="P694" i="3"/>
  <c r="D694" i="5" s="1"/>
  <c r="F694" i="5"/>
  <c r="H694" i="5"/>
  <c r="N694" i="5" l="1"/>
  <c r="S694" i="5" s="1"/>
  <c r="K694" i="5"/>
  <c r="C694" i="5"/>
  <c r="G694" i="5"/>
  <c r="M694" i="5" l="1"/>
  <c r="P694" i="5" s="1"/>
  <c r="J694" i="5"/>
  <c r="T694" i="5"/>
  <c r="U694" i="5" s="1"/>
  <c r="X694" i="5" l="1"/>
  <c r="Y694" i="5" s="1"/>
  <c r="J694" i="4" s="1"/>
  <c r="Q694" i="5"/>
  <c r="R694" i="5" s="1"/>
  <c r="W694" i="5" l="1"/>
  <c r="D694" i="4" s="1"/>
  <c r="M694" i="4" l="1"/>
  <c r="L694" i="4"/>
  <c r="K694" i="4"/>
  <c r="G694" i="4"/>
  <c r="F694" i="4"/>
  <c r="E694" i="4"/>
  <c r="N694" i="4" l="1"/>
  <c r="H694" i="4"/>
  <c r="P694" i="4" l="1"/>
  <c r="S694" i="4" s="1"/>
  <c r="V694" i="4" s="1"/>
  <c r="I695" i="2" s="1"/>
  <c r="J695" i="2" s="1"/>
  <c r="Q694" i="4"/>
  <c r="T694" i="4" s="1"/>
  <c r="W694" i="4" s="1"/>
  <c r="K695" i="2" s="1"/>
  <c r="L695" i="2" s="1"/>
  <c r="O695" i="2" l="1"/>
  <c r="P695" i="2" s="1"/>
  <c r="G695" i="2" s="1"/>
  <c r="F695" i="2" s="1"/>
  <c r="N695" i="2"/>
  <c r="D695" i="2" l="1"/>
  <c r="W695" i="1" s="1"/>
  <c r="E695" i="2"/>
  <c r="E695" i="3" s="1"/>
  <c r="D695" i="3" l="1"/>
  <c r="G695" i="3" s="1"/>
  <c r="H695" i="3" l="1"/>
  <c r="I695" i="3" s="1"/>
  <c r="K695" i="3" s="1"/>
  <c r="M695" i="3" s="1"/>
  <c r="Q695" i="3" s="1"/>
  <c r="E695" i="5" s="1"/>
  <c r="F695" i="5" s="1"/>
  <c r="L695" i="3" l="1"/>
  <c r="O695" i="3" s="1"/>
  <c r="R695" i="3"/>
  <c r="H695" i="5"/>
  <c r="K695" i="5" s="1"/>
  <c r="P695" i="3" l="1"/>
  <c r="D695" i="5" s="1"/>
  <c r="C695" i="5" s="1"/>
  <c r="N695" i="5"/>
  <c r="S695" i="5" s="1"/>
  <c r="T695" i="5" s="1"/>
  <c r="U695" i="5" s="1"/>
  <c r="G695" i="5" l="1"/>
  <c r="M695" i="5" s="1"/>
  <c r="P695" i="5" s="1"/>
  <c r="Q695" i="5" s="1"/>
  <c r="R695" i="5" s="1"/>
  <c r="X695" i="5"/>
  <c r="Y695" i="5" s="1"/>
  <c r="J695" i="4" s="1"/>
  <c r="M695" i="4" s="1"/>
  <c r="W695" i="5" l="1"/>
  <c r="D695" i="4" s="1"/>
  <c r="F695" i="4" s="1"/>
  <c r="J695" i="5"/>
  <c r="L695" i="4"/>
  <c r="K695" i="4"/>
  <c r="G695" i="4" l="1"/>
  <c r="E695" i="4"/>
  <c r="N695" i="4"/>
  <c r="H695" i="4" l="1"/>
  <c r="Q695" i="4" s="1"/>
  <c r="T695" i="4" s="1"/>
  <c r="W695" i="4" s="1"/>
  <c r="K696" i="2" s="1"/>
  <c r="L696" i="2" s="1"/>
  <c r="P695" i="4" l="1"/>
  <c r="S695" i="4" s="1"/>
  <c r="V695" i="4" s="1"/>
  <c r="I696" i="2" s="1"/>
  <c r="J696" i="2" s="1"/>
  <c r="O696" i="2" s="1"/>
  <c r="P696" i="2" s="1"/>
  <c r="G696" i="2" s="1"/>
  <c r="F696" i="2" s="1"/>
  <c r="N696" i="2" l="1"/>
  <c r="D696" i="2" s="1"/>
  <c r="E696" i="2"/>
  <c r="E696" i="3" s="1"/>
  <c r="W696" i="1"/>
  <c r="D696" i="3"/>
  <c r="G696" i="3" l="1"/>
  <c r="H696" i="3"/>
  <c r="I696" i="3" s="1"/>
  <c r="K696" i="3" s="1"/>
  <c r="L696" i="3" l="1"/>
  <c r="M696" i="3"/>
  <c r="Q696" i="3" s="1"/>
  <c r="R696" i="3" l="1"/>
  <c r="E696" i="5"/>
  <c r="P696" i="3"/>
  <c r="D696" i="5" s="1"/>
  <c r="O696" i="3"/>
  <c r="C696" i="5" l="1"/>
  <c r="G696" i="5"/>
  <c r="F696" i="5"/>
  <c r="H696" i="5"/>
  <c r="N696" i="5" l="1"/>
  <c r="S696" i="5" s="1"/>
  <c r="K696" i="5"/>
  <c r="M696" i="5"/>
  <c r="P696" i="5" s="1"/>
  <c r="J696" i="5"/>
  <c r="Q696" i="5" l="1"/>
  <c r="R696" i="5" s="1"/>
  <c r="T696" i="5"/>
  <c r="W696" i="5" l="1"/>
  <c r="D696" i="4" s="1"/>
  <c r="U696" i="5"/>
  <c r="X696" i="5" l="1"/>
  <c r="Y696" i="5" s="1"/>
  <c r="J696" i="4" s="1"/>
  <c r="F696" i="4"/>
  <c r="E696" i="4"/>
  <c r="G696" i="4"/>
  <c r="H696" i="4" l="1"/>
  <c r="M696" i="4" l="1"/>
  <c r="L696" i="4"/>
  <c r="K696" i="4"/>
  <c r="N696" i="4" l="1"/>
  <c r="Q696" i="4" l="1"/>
  <c r="T696" i="4" s="1"/>
  <c r="W696" i="4" s="1"/>
  <c r="K697" i="2" s="1"/>
  <c r="L697" i="2" s="1"/>
  <c r="P696" i="4"/>
  <c r="S696" i="4" s="1"/>
  <c r="V696" i="4" s="1"/>
  <c r="I697" i="2" s="1"/>
  <c r="J697" i="2" s="1"/>
  <c r="N697" i="2" l="1"/>
  <c r="O697" i="2"/>
  <c r="P697" i="2" s="1"/>
  <c r="G697" i="2" s="1"/>
  <c r="F697" i="2" s="1"/>
  <c r="D697" i="2" l="1"/>
  <c r="W697" i="1" s="1"/>
  <c r="E697" i="2"/>
  <c r="E697" i="3" s="1"/>
  <c r="D697" i="3" l="1"/>
  <c r="H697" i="3" s="1"/>
  <c r="I697" i="3" s="1"/>
  <c r="K697" i="3" s="1"/>
  <c r="M697" i="3" s="1"/>
  <c r="Q697" i="3" s="1"/>
  <c r="E697" i="5" s="1"/>
  <c r="G697" i="3" l="1"/>
  <c r="L697" i="3" s="1"/>
  <c r="P697" i="3" s="1"/>
  <c r="D697" i="5" s="1"/>
  <c r="C697" i="5" s="1"/>
  <c r="R697" i="3"/>
  <c r="H697" i="5"/>
  <c r="F697" i="5"/>
  <c r="O697" i="3" l="1"/>
  <c r="G697" i="5"/>
  <c r="J697" i="5" s="1"/>
  <c r="K697" i="5"/>
  <c r="N697" i="5"/>
  <c r="S697" i="5" s="1"/>
  <c r="M697" i="5" l="1"/>
  <c r="P697" i="5" s="1"/>
  <c r="T697" i="5"/>
  <c r="U697" i="5" s="1"/>
  <c r="Q697" i="5" l="1"/>
  <c r="R697" i="5" s="1"/>
  <c r="X697" i="5"/>
  <c r="Y697" i="5" s="1"/>
  <c r="J697" i="4" s="1"/>
  <c r="W697" i="5" l="1"/>
  <c r="D697" i="4" s="1"/>
  <c r="L697" i="4"/>
  <c r="M697" i="4"/>
  <c r="K697" i="4"/>
  <c r="E697" i="4" l="1"/>
  <c r="F697" i="4"/>
  <c r="G697" i="4"/>
  <c r="N697" i="4"/>
  <c r="H697" i="4" l="1"/>
  <c r="P697" i="4" s="1"/>
  <c r="S697" i="4" s="1"/>
  <c r="V697" i="4" s="1"/>
  <c r="Q697" i="4" l="1"/>
  <c r="T697" i="4" s="1"/>
  <c r="W697" i="4" s="1"/>
</calcChain>
</file>

<file path=xl/comments1.xml><?xml version="1.0" encoding="utf-8"?>
<comments xmlns="http://schemas.openxmlformats.org/spreadsheetml/2006/main">
  <authors>
    <author>Maurice Sebastien, IAO (MSFR)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0 : normal
1 : symétrie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0 : sans
1 : avec</t>
        </r>
      </text>
    </comment>
  </commentList>
</comments>
</file>

<file path=xl/comments2.xml><?xml version="1.0" encoding="utf-8"?>
<comments xmlns="http://schemas.openxmlformats.org/spreadsheetml/2006/main">
  <authors>
    <author>Maurice Sebastien, IAO (MSFR)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verif de la couleur</t>
        </r>
      </text>
    </comment>
  </commentList>
</comments>
</file>

<file path=xl/comments3.xml><?xml version="1.0" encoding="utf-8"?>
<comments xmlns="http://schemas.openxmlformats.org/spreadsheetml/2006/main">
  <authors>
    <author>Maurice Sebastien, IAO (MSFR)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0 : marche avant
1 : marche arrière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0 : on continu
1 : on est arrivé
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>&gt;&gt;entre PI et -PI</t>
        </r>
      </text>
    </comment>
    <comment ref="Q3" authorId="0" shapeId="0">
      <text>
        <r>
          <rPr>
            <sz val="9"/>
            <color indexed="81"/>
            <rFont val="Tahoma"/>
            <family val="2"/>
          </rPr>
          <t>&gt;&gt;entre PI et -PI</t>
        </r>
      </text>
    </comment>
  </commentList>
</comments>
</file>

<file path=xl/comments4.xml><?xml version="1.0" encoding="utf-8"?>
<comments xmlns="http://schemas.openxmlformats.org/spreadsheetml/2006/main">
  <authors>
    <author>Maurice Sebastien, IAO (MSFR)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RESULTAT EN FONCTION DU MOTEUR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IL FAUDRAIT AJOUTER DES PERTURBATIONS</t>
        </r>
      </text>
    </comment>
  </commentList>
</comments>
</file>

<file path=xl/sharedStrings.xml><?xml version="1.0" encoding="utf-8"?>
<sst xmlns="http://schemas.openxmlformats.org/spreadsheetml/2006/main" count="168" uniqueCount="98">
  <si>
    <t>X0
[mm]</t>
  </si>
  <si>
    <t>Y0
[mm]</t>
  </si>
  <si>
    <t>Theta0
[deg]</t>
  </si>
  <si>
    <t>Xconsigne
[mm]</t>
  </si>
  <si>
    <t>Yconsigne
[mm]</t>
  </si>
  <si>
    <t>R roue codeuse 
[mm]</t>
  </si>
  <si>
    <t>précision codeur
[top/tour]</t>
  </si>
  <si>
    <t>PID angle</t>
  </si>
  <si>
    <t>Kp</t>
  </si>
  <si>
    <t>Ki</t>
  </si>
  <si>
    <t>Kd</t>
  </si>
  <si>
    <t>Theta_f
[deg]</t>
  </si>
  <si>
    <t>Temps</t>
  </si>
  <si>
    <t>perim roue codeuse (mm)</t>
  </si>
  <si>
    <t>Coordonnées robot</t>
  </si>
  <si>
    <t>entraxe
[mm]</t>
  </si>
  <si>
    <t xml:space="preserve">dDistance </t>
  </si>
  <si>
    <t xml:space="preserve">Codeur G </t>
  </si>
  <si>
    <t xml:space="preserve">Codeur D </t>
  </si>
  <si>
    <t xml:space="preserve">dAngle </t>
  </si>
  <si>
    <t>Codeurs</t>
  </si>
  <si>
    <t>dPolaire</t>
  </si>
  <si>
    <t>Theta</t>
  </si>
  <si>
    <t xml:space="preserve">Ycentre </t>
  </si>
  <si>
    <t xml:space="preserve">Xcentre </t>
  </si>
  <si>
    <t>dt [s]</t>
  </si>
  <si>
    <t>temps</t>
  </si>
  <si>
    <t>mécanique</t>
  </si>
  <si>
    <t>pécision par tour mm/top/tr</t>
  </si>
  <si>
    <t>Distance</t>
  </si>
  <si>
    <t>Angle</t>
  </si>
  <si>
    <t>fin ?</t>
  </si>
  <si>
    <t>mm</t>
  </si>
  <si>
    <t>s</t>
  </si>
  <si>
    <t>deg</t>
  </si>
  <si>
    <t>top</t>
  </si>
  <si>
    <t>rad</t>
  </si>
  <si>
    <t>distance</t>
  </si>
  <si>
    <t>angle</t>
  </si>
  <si>
    <t>Objectif</t>
  </si>
  <si>
    <t>Départ</t>
  </si>
  <si>
    <t>marche 
arrière
?</t>
  </si>
  <si>
    <t>X</t>
  </si>
  <si>
    <t>Y</t>
  </si>
  <si>
    <t>erreur en Cartesien</t>
  </si>
  <si>
    <t>erreur en Polaire</t>
  </si>
  <si>
    <t>Consigne finale</t>
  </si>
  <si>
    <t>avec marche arrière</t>
  </si>
  <si>
    <t>PID distance</t>
  </si>
  <si>
    <t>P</t>
  </si>
  <si>
    <t>I</t>
  </si>
  <si>
    <t>D</t>
  </si>
  <si>
    <t>Total</t>
  </si>
  <si>
    <t>Roue D</t>
  </si>
  <si>
    <t>Roue G</t>
  </si>
  <si>
    <t>tr/min</t>
  </si>
  <si>
    <t>Cmd Moteur</t>
  </si>
  <si>
    <t>tr/dt</t>
  </si>
  <si>
    <t>Rotation</t>
  </si>
  <si>
    <t xml:space="preserve">Cumul codeur </t>
  </si>
  <si>
    <t>Droite</t>
  </si>
  <si>
    <t>Gauche</t>
  </si>
  <si>
    <t>cercle arrivée
?</t>
  </si>
  <si>
    <t>couleur</t>
  </si>
  <si>
    <t>symétrie 
?</t>
  </si>
  <si>
    <t>odométrie</t>
  </si>
  <si>
    <t>POUR L'AFFICHAGE</t>
  </si>
  <si>
    <t>rad v2</t>
  </si>
  <si>
    <t>Consigne position</t>
  </si>
  <si>
    <t>vitesse de consigne</t>
  </si>
  <si>
    <t>acc de consigne</t>
  </si>
  <si>
    <t>mm/s²</t>
  </si>
  <si>
    <t>Vitesse max (mm/s)</t>
  </si>
  <si>
    <t>Freinage max (mm/s²)</t>
  </si>
  <si>
    <t>Accel
 max (mm/s²)</t>
  </si>
  <si>
    <t>Distance Freinage</t>
  </si>
  <si>
    <t>mm/s</t>
  </si>
  <si>
    <t>deg/s</t>
  </si>
  <si>
    <t>1/ accel</t>
  </si>
  <si>
    <t xml:space="preserve">2/ plateau </t>
  </si>
  <si>
    <t>3/ freinage</t>
  </si>
  <si>
    <t>Nouvelle Consigne</t>
  </si>
  <si>
    <t>phases DISTANCE</t>
  </si>
  <si>
    <t>phases ANGLE</t>
  </si>
  <si>
    <t>consigne</t>
  </si>
  <si>
    <t>rad/s</t>
  </si>
  <si>
    <t>rad/s²</t>
  </si>
  <si>
    <t>rads</t>
  </si>
  <si>
    <t>RAMPE</t>
  </si>
  <si>
    <t>RAMPE :</t>
  </si>
  <si>
    <t>PID :</t>
  </si>
  <si>
    <t>% 
anticip</t>
  </si>
  <si>
    <t>Vitesse max (rad/s)</t>
  </si>
  <si>
    <t>Accel
 max (rad/s²)</t>
  </si>
  <si>
    <t>Freinage max (rad/s²)</t>
  </si>
  <si>
    <t>abs</t>
  </si>
  <si>
    <t>activer
?</t>
  </si>
  <si>
    <t>fin de traj
[mm]
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</si>
</sst>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0" fillId="0" borderId="0" xfId="0"/>
    <xf numFmtId="0" fontId="1" fillId="2" borderId="1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27" xfId="0" applyBorder="1"/>
    <xf numFmtId="164" fontId="0" fillId="0" borderId="2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2" fillId="8" borderId="28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 wrapText="1"/>
    </xf>
    <xf numFmtId="0" fontId="0" fillId="0" borderId="26" xfId="0" applyBorder="1"/>
    <xf numFmtId="1" fontId="0" fillId="5" borderId="16" xfId="0" applyNumberFormat="1" applyFill="1" applyBorder="1" applyAlignment="1">
      <alignment horizontal="center" vertical="center" wrapText="1"/>
    </xf>
    <xf numFmtId="1" fontId="0" fillId="5" borderId="17" xfId="0" applyNumberFormat="1" applyFill="1" applyBorder="1" applyAlignment="1">
      <alignment horizontal="center" vertical="center" wrapText="1"/>
    </xf>
    <xf numFmtId="164" fontId="0" fillId="0" borderId="38" xfId="0" applyNumberFormat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right"/>
    </xf>
    <xf numFmtId="164" fontId="7" fillId="0" borderId="43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164" fontId="0" fillId="8" borderId="2" xfId="0" applyNumberFormat="1" applyFill="1" applyBorder="1" applyAlignment="1">
      <alignment horizontal="center" vertical="center" wrapText="1"/>
    </xf>
    <xf numFmtId="164" fontId="0" fillId="8" borderId="4" xfId="0" applyNumberFormat="1" applyFill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0" fontId="2" fillId="8" borderId="28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 vertical="center" wrapText="1"/>
    </xf>
    <xf numFmtId="1" fontId="0" fillId="0" borderId="38" xfId="0" applyNumberFormat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1" fontId="7" fillId="5" borderId="16" xfId="0" applyNumberFormat="1" applyFont="1" applyFill="1" applyBorder="1" applyAlignment="1">
      <alignment horizontal="center" vertical="center" wrapText="1"/>
    </xf>
    <xf numFmtId="1" fontId="7" fillId="5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/>
    <xf numFmtId="164" fontId="3" fillId="5" borderId="0" xfId="0" applyNumberFormat="1" applyFont="1" applyFill="1"/>
    <xf numFmtId="0" fontId="0" fillId="7" borderId="0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1" fillId="2" borderId="2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7" fillId="0" borderId="43" xfId="0" applyNumberFormat="1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8" borderId="46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164" fontId="0" fillId="0" borderId="38" xfId="0" applyNumberForma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164" fontId="0" fillId="0" borderId="41" xfId="0" applyNumberFormat="1" applyBorder="1" applyAlignment="1">
      <alignment horizontal="center" vertical="center"/>
    </xf>
    <xf numFmtId="0" fontId="0" fillId="0" borderId="0" xfId="0" applyAlignment="1"/>
    <xf numFmtId="1" fontId="0" fillId="8" borderId="5" xfId="0" applyNumberForma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0" xfId="0" applyFill="1" applyBorder="1"/>
    <xf numFmtId="0" fontId="1" fillId="2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8" borderId="32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37" xfId="0" applyFill="1" applyBorder="1"/>
    <xf numFmtId="0" fontId="0" fillId="11" borderId="30" xfId="0" applyFill="1" applyBorder="1" applyAlignment="1">
      <alignment horizontal="center" vertical="center"/>
    </xf>
    <xf numFmtId="164" fontId="0" fillId="10" borderId="5" xfId="0" applyNumberFormat="1" applyFill="1" applyBorder="1" applyAlignment="1">
      <alignment horizontal="center" vertical="center"/>
    </xf>
    <xf numFmtId="164" fontId="0" fillId="10" borderId="41" xfId="0" applyNumberFormat="1" applyFill="1" applyBorder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164" fontId="0" fillId="10" borderId="38" xfId="0" applyNumberFormat="1" applyFill="1" applyBorder="1" applyAlignment="1">
      <alignment horizontal="center" vertical="center"/>
    </xf>
    <xf numFmtId="0" fontId="3" fillId="0" borderId="0" xfId="0" applyFont="1"/>
    <xf numFmtId="0" fontId="1" fillId="4" borderId="47" xfId="0" applyFont="1" applyFill="1" applyBorder="1" applyAlignment="1">
      <alignment horizontal="center" vertical="center" wrapText="1"/>
    </xf>
    <xf numFmtId="0" fontId="1" fillId="4" borderId="50" xfId="0" applyFont="1" applyFill="1" applyBorder="1" applyAlignment="1">
      <alignment horizontal="center" vertical="center" wrapText="1"/>
    </xf>
    <xf numFmtId="164" fontId="0" fillId="0" borderId="47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 wrapText="1"/>
    </xf>
    <xf numFmtId="0" fontId="2" fillId="7" borderId="30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4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29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9" borderId="22" xfId="0" applyFont="1" applyFill="1" applyBorder="1" applyAlignment="1">
      <alignment horizontal="center" vertical="center" wrapText="1"/>
    </xf>
    <xf numFmtId="0" fontId="2" fillId="9" borderId="26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textRotation="255"/>
    </xf>
    <xf numFmtId="0" fontId="1" fillId="3" borderId="32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4" fillId="8" borderId="32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439970165193304E-2"/>
          <c:y val="0.12448649927342773"/>
          <c:w val="0.86781299000703493"/>
          <c:h val="0.83052630867493493"/>
        </c:manualLayout>
      </c:layout>
      <c:scatterChart>
        <c:scatterStyle val="smoothMarker"/>
        <c:varyColors val="0"/>
        <c:ser>
          <c:idx val="0"/>
          <c:order val="0"/>
          <c:tx>
            <c:v>Deplacement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'1_Constantes'!$W$4:$W$697</c:f>
              <c:numCache>
                <c:formatCode>0</c:formatCode>
                <c:ptCount val="694"/>
                <c:pt idx="0">
                  <c:v>1000</c:v>
                </c:pt>
                <c:pt idx="1">
                  <c:v>1000</c:v>
                </c:pt>
                <c:pt idx="2">
                  <c:v>1000.0000040615655</c:v>
                </c:pt>
                <c:pt idx="3">
                  <c:v>1000.0000284309571</c:v>
                </c:pt>
                <c:pt idx="4">
                  <c:v>1000.0001015391141</c:v>
                </c:pt>
                <c:pt idx="5">
                  <c:v>1000.0002640015914</c:v>
                </c:pt>
                <c:pt idx="6">
                  <c:v>1000.0005686183925</c:v>
                </c:pt>
                <c:pt idx="7">
                  <c:v>1000.0010803736209</c:v>
                </c:pt>
                <c:pt idx="8">
                  <c:v>1000.0018764348448</c:v>
                </c:pt>
                <c:pt idx="9">
                  <c:v>1000.0030461520541</c:v>
                </c:pt>
                <c:pt idx="10">
                  <c:v>1000.0046910560566</c:v>
                </c:pt>
                <c:pt idx="11">
                  <c:v>1000.006924856145</c:v>
                </c:pt>
                <c:pt idx="12">
                  <c:v>1000.0098734368391</c:v>
                </c:pt>
                <c:pt idx="13">
                  <c:v>1000.0136748534853</c:v>
                </c:pt>
                <c:pt idx="14">
                  <c:v>1000.0184793264729</c:v>
                </c:pt>
                <c:pt idx="15">
                  <c:v>1000.0244492338036</c:v>
                </c:pt>
                <c:pt idx="16">
                  <c:v>1000.0313286167629</c:v>
                </c:pt>
                <c:pt idx="17">
                  <c:v>1000.0397346125068</c:v>
                </c:pt>
                <c:pt idx="18">
                  <c:v>1000.0498700536507</c:v>
                </c:pt>
                <c:pt idx="19">
                  <c:v>1000.0619498716482</c:v>
                </c:pt>
                <c:pt idx="20">
                  <c:v>1000.0762010746733</c:v>
                </c:pt>
                <c:pt idx="21">
                  <c:v>1000.0928627215438</c:v>
                </c:pt>
                <c:pt idx="22">
                  <c:v>1000.1121858912439</c:v>
                </c:pt>
                <c:pt idx="23">
                  <c:v>1000.1344336475864</c:v>
                </c:pt>
                <c:pt idx="24">
                  <c:v>1000.159880998529</c:v>
                </c:pt>
                <c:pt idx="25">
                  <c:v>1000.1888148496395</c:v>
                </c:pt>
                <c:pt idx="26">
                  <c:v>1000.2215339511811</c:v>
                </c:pt>
                <c:pt idx="27">
                  <c:v>1000.2583488382703</c:v>
                </c:pt>
                <c:pt idx="28">
                  <c:v>1000.2995817635356</c:v>
                </c:pt>
                <c:pt idx="29">
                  <c:v>1000.3455666216855</c:v>
                </c:pt>
                <c:pt idx="30">
                  <c:v>1000.394715436667</c:v>
                </c:pt>
                <c:pt idx="31">
                  <c:v>1000.4472439334454</c:v>
                </c:pt>
                <c:pt idx="32">
                  <c:v>1000.5053328695074</c:v>
                </c:pt>
                <c:pt idx="33">
                  <c:v>1000.5693539596277</c:v>
                </c:pt>
                <c:pt idx="34">
                  <c:v>1000.6396900804293</c:v>
                </c:pt>
                <c:pt idx="35">
                  <c:v>1000.716735136622</c:v>
                </c:pt>
                <c:pt idx="36">
                  <c:v>1000.8008939146849</c:v>
                </c:pt>
                <c:pt idx="37">
                  <c:v>1000.8925819232543</c:v>
                </c:pt>
                <c:pt idx="38">
                  <c:v>1000.9922252194664</c:v>
                </c:pt>
                <c:pt idx="39">
                  <c:v>1001.1002602204893</c:v>
                </c:pt>
                <c:pt idx="40">
                  <c:v>1001.217133499462</c:v>
                </c:pt>
                <c:pt idx="41">
                  <c:v>1001.3433015650472</c:v>
                </c:pt>
                <c:pt idx="42">
                  <c:v>1001.4792306237939</c:v>
                </c:pt>
                <c:pt idx="43">
                  <c:v>1001.625396324491</c:v>
                </c:pt>
                <c:pt idx="44">
                  <c:v>1001.782283483688</c:v>
                </c:pt>
                <c:pt idx="45">
                  <c:v>1001.9503857915488</c:v>
                </c:pt>
                <c:pt idx="46">
                  <c:v>1002.1260855069803</c:v>
                </c:pt>
                <c:pt idx="47">
                  <c:v>1002.3139966514742</c:v>
                </c:pt>
                <c:pt idx="48">
                  <c:v>1002.5146409485154</c:v>
                </c:pt>
                <c:pt idx="49">
                  <c:v>1002.7285474881959</c:v>
                </c:pt>
                <c:pt idx="50">
                  <c:v>1002.9562523111008</c:v>
                </c:pt>
                <c:pt idx="51">
                  <c:v>1003.1982979669053</c:v>
                </c:pt>
                <c:pt idx="52">
                  <c:v>1003.4552330468351</c:v>
                </c:pt>
                <c:pt idx="53">
                  <c:v>1003.7276116891547</c:v>
                </c:pt>
                <c:pt idx="54">
                  <c:v>1004.0159930568551</c:v>
                </c:pt>
                <c:pt idx="55">
                  <c:v>1004.3209407867272</c:v>
                </c:pt>
                <c:pt idx="56">
                  <c:v>1004.6430224090238</c:v>
                </c:pt>
                <c:pt idx="57">
                  <c:v>1004.9828087369305</c:v>
                </c:pt>
                <c:pt idx="58">
                  <c:v>1005.3408732250867</c:v>
                </c:pt>
                <c:pt idx="59">
                  <c:v>1005.7106140230709</c:v>
                </c:pt>
                <c:pt idx="60">
                  <c:v>1006.0993564749789</c:v>
                </c:pt>
                <c:pt idx="61">
                  <c:v>1006.5004455416654</c:v>
                </c:pt>
                <c:pt idx="62">
                  <c:v>1006.9216531444282</c:v>
                </c:pt>
                <c:pt idx="63">
                  <c:v>1007.3635514799404</c:v>
                </c:pt>
                <c:pt idx="64">
                  <c:v>1007.8267111246646</c:v>
                </c:pt>
                <c:pt idx="65">
                  <c:v>1008.311700169844</c:v>
                </c:pt>
                <c:pt idx="66">
                  <c:v>1008.8186662175663</c:v>
                </c:pt>
                <c:pt idx="67">
                  <c:v>1009.3563466645007</c:v>
                </c:pt>
                <c:pt idx="68">
                  <c:v>1009.9078645570978</c:v>
                </c:pt>
                <c:pt idx="69">
                  <c:v>1010.4911920708406</c:v>
                </c:pt>
                <c:pt idx="70">
                  <c:v>1011.0881212748402</c:v>
                </c:pt>
                <c:pt idx="71">
                  <c:v>1011.6989494618922</c:v>
                </c:pt>
                <c:pt idx="72">
                  <c:v>1012.3332370131262</c:v>
                </c:pt>
                <c:pt idx="73">
                  <c:v>1012.9910560823445</c:v>
                </c:pt>
                <c:pt idx="74">
                  <c:v>1013.6724660936468</c:v>
                </c:pt>
                <c:pt idx="75">
                  <c:v>1014.3775141728677</c:v>
                </c:pt>
                <c:pt idx="76">
                  <c:v>1015.0957338555894</c:v>
                </c:pt>
                <c:pt idx="77">
                  <c:v>1015.8376790008447</c:v>
                </c:pt>
                <c:pt idx="78">
                  <c:v>1016.6038016066333</c:v>
                </c:pt>
                <c:pt idx="79">
                  <c:v>1017.394112803694</c:v>
                </c:pt>
                <c:pt idx="80">
                  <c:v>1018.2086128798813</c:v>
                </c:pt>
                <c:pt idx="81">
                  <c:v>1019.0477271837129</c:v>
                </c:pt>
                <c:pt idx="82">
                  <c:v>1019.8993903315605</c:v>
                </c:pt>
                <c:pt idx="83">
                  <c:v>1020.7756632229786</c:v>
                </c:pt>
                <c:pt idx="84">
                  <c:v>1021.6765132279367</c:v>
                </c:pt>
                <c:pt idx="85">
                  <c:v>1022.614018541969</c:v>
                </c:pt>
                <c:pt idx="86">
                  <c:v>1023.5641035707391</c:v>
                </c:pt>
                <c:pt idx="87">
                  <c:v>1024.5514878724937</c:v>
                </c:pt>
                <c:pt idx="88">
                  <c:v>1025.5640336207384</c:v>
                </c:pt>
                <c:pt idx="89">
                  <c:v>1026.5884744911609</c:v>
                </c:pt>
                <c:pt idx="90">
                  <c:v>1027.6379730561687</c:v>
                </c:pt>
                <c:pt idx="91">
                  <c:v>1028.7124373325387</c:v>
                </c:pt>
                <c:pt idx="92">
                  <c:v>1029.8121948104556</c:v>
                </c:pt>
                <c:pt idx="93">
                  <c:v>1030.9371374532668</c:v>
                </c:pt>
                <c:pt idx="94">
                  <c:v>1032.0871508820605</c:v>
                </c:pt>
                <c:pt idx="95">
                  <c:v>1033.2480833907098</c:v>
                </c:pt>
                <c:pt idx="96">
                  <c:v>1034.4339210504711</c:v>
                </c:pt>
                <c:pt idx="97">
                  <c:v>1035.6449485589469</c:v>
                </c:pt>
                <c:pt idx="98">
                  <c:v>1036.8810286300422</c:v>
                </c:pt>
                <c:pt idx="99">
                  <c:v>1038.1420192594812</c:v>
                </c:pt>
                <c:pt idx="100">
                  <c:v>1039.4277741460469</c:v>
                </c:pt>
                <c:pt idx="101">
                  <c:v>1040.7385461138865</c:v>
                </c:pt>
                <c:pt idx="102">
                  <c:v>1042.0593009370812</c:v>
                </c:pt>
                <c:pt idx="103">
                  <c:v>1043.4048402002354</c:v>
                </c:pt>
                <c:pt idx="104">
                  <c:v>1044.7896957389596</c:v>
                </c:pt>
                <c:pt idx="105">
                  <c:v>1046.1845017202388</c:v>
                </c:pt>
                <c:pt idx="106">
                  <c:v>1047.6188803345262</c:v>
                </c:pt>
                <c:pt idx="107">
                  <c:v>1049.0780385048772</c:v>
                </c:pt>
                <c:pt idx="108">
                  <c:v>1050.561788634024</c:v>
                </c:pt>
                <c:pt idx="109">
                  <c:v>1052.0543665394273</c:v>
                </c:pt>
                <c:pt idx="110">
                  <c:v>1053.5712541948287</c:v>
                </c:pt>
                <c:pt idx="111">
                  <c:v>1055.112260657387</c:v>
                </c:pt>
                <c:pt idx="112">
                  <c:v>1056.6771944874267</c:v>
                </c:pt>
                <c:pt idx="113">
                  <c:v>1058.2662194368013</c:v>
                </c:pt>
                <c:pt idx="114">
                  <c:v>1059.8631488290184</c:v>
                </c:pt>
                <c:pt idx="115">
                  <c:v>1061.483866700818</c:v>
                </c:pt>
                <c:pt idx="116">
                  <c:v>1063.1281728899633</c:v>
                </c:pt>
                <c:pt idx="117">
                  <c:v>1064.7958681044813</c:v>
                </c:pt>
                <c:pt idx="118">
                  <c:v>1066.4870829060733</c:v>
                </c:pt>
                <c:pt idx="119">
                  <c:v>1068.201610925347</c:v>
                </c:pt>
                <c:pt idx="120">
                  <c:v>1069.9389288520319</c:v>
                </c:pt>
                <c:pt idx="121">
                  <c:v>1071.6830146589439</c:v>
                </c:pt>
                <c:pt idx="122">
                  <c:v>1073.4661082431981</c:v>
                </c:pt>
                <c:pt idx="123">
                  <c:v>1075.2720151885264</c:v>
                </c:pt>
                <c:pt idx="124">
                  <c:v>1077.1005298635084</c:v>
                </c:pt>
                <c:pt idx="125">
                  <c:v>1078.9517419989938</c:v>
                </c:pt>
                <c:pt idx="126">
                  <c:v>1080.8254411279484</c:v>
                </c:pt>
                <c:pt idx="127">
                  <c:v>1082.7046496391956</c:v>
                </c:pt>
                <c:pt idx="128">
                  <c:v>1084.6060267507644</c:v>
                </c:pt>
                <c:pt idx="129">
                  <c:v>1086.5293699447179</c:v>
                </c:pt>
                <c:pt idx="130">
                  <c:v>1088.4747419243658</c:v>
                </c:pt>
                <c:pt idx="131">
                  <c:v>1090.441936708334</c:v>
                </c:pt>
                <c:pt idx="132">
                  <c:v>1092.4307528230556</c:v>
                </c:pt>
                <c:pt idx="133">
                  <c:v>1094.4412362571088</c:v>
                </c:pt>
                <c:pt idx="134">
                  <c:v>1096.4561327462291</c:v>
                </c:pt>
                <c:pt idx="135">
                  <c:v>1098.4923747544976</c:v>
                </c:pt>
                <c:pt idx="136">
                  <c:v>1100.5497644542311</c:v>
                </c:pt>
                <c:pt idx="137">
                  <c:v>1102.6281094329229</c:v>
                </c:pt>
                <c:pt idx="138">
                  <c:v>1104.744183202745</c:v>
                </c:pt>
                <c:pt idx="139">
                  <c:v>1106.8809780948529</c:v>
                </c:pt>
                <c:pt idx="140">
                  <c:v>1109.0214837748138</c:v>
                </c:pt>
                <c:pt idx="141">
                  <c:v>1111.182409668367</c:v>
                </c:pt>
                <c:pt idx="142">
                  <c:v>1113.3637633828341</c:v>
                </c:pt>
                <c:pt idx="143">
                  <c:v>1115.5653624964318</c:v>
                </c:pt>
                <c:pt idx="144">
                  <c:v>1117.7870311555248</c:v>
                </c:pt>
                <c:pt idx="145">
                  <c:v>1120.0286001261168</c:v>
                </c:pt>
                <c:pt idx="146">
                  <c:v>1122.290063749283</c:v>
                </c:pt>
                <c:pt idx="147">
                  <c:v>1124.5538969861072</c:v>
                </c:pt>
                <c:pt idx="148">
                  <c:v>1126.8373515966371</c:v>
                </c:pt>
                <c:pt idx="149">
                  <c:v>1129.1402676874279</c:v>
                </c:pt>
                <c:pt idx="150">
                  <c:v>1131.4624925248893</c:v>
                </c:pt>
                <c:pt idx="151">
                  <c:v>1133.8040030205455</c:v>
                </c:pt>
                <c:pt idx="152">
                  <c:v>1136.1646477123452</c:v>
                </c:pt>
                <c:pt idx="153">
                  <c:v>1138.5268589634486</c:v>
                </c:pt>
                <c:pt idx="154">
                  <c:v>1140.9079673462202</c:v>
                </c:pt>
                <c:pt idx="155">
                  <c:v>1143.3078384446494</c:v>
                </c:pt>
                <c:pt idx="156">
                  <c:v>1145.7436999543636</c:v>
                </c:pt>
                <c:pt idx="157">
                  <c:v>1148.1981305866284</c:v>
                </c:pt>
                <c:pt idx="158">
                  <c:v>1150.6710875108474</c:v>
                </c:pt>
                <c:pt idx="159">
                  <c:v>1153.1449894789673</c:v>
                </c:pt>
                <c:pt idx="160">
                  <c:v>1155.6372050625819</c:v>
                </c:pt>
                <c:pt idx="161">
                  <c:v>1158.1476198347341</c:v>
                </c:pt>
                <c:pt idx="162">
                  <c:v>1160.6761273722091</c:v>
                </c:pt>
                <c:pt idx="163">
                  <c:v>1163.2226291449149</c:v>
                </c:pt>
                <c:pt idx="164">
                  <c:v>1165.7870710640552</c:v>
                </c:pt>
                <c:pt idx="165">
                  <c:v>1168.3518948097744</c:v>
                </c:pt>
                <c:pt idx="166">
                  <c:v>1170.9344886039969</c:v>
                </c:pt>
                <c:pt idx="167">
                  <c:v>1173.534767179252</c:v>
                </c:pt>
                <c:pt idx="168">
                  <c:v>1176.1351951013644</c:v>
                </c:pt>
                <c:pt idx="169">
                  <c:v>1178.7357153368964</c:v>
                </c:pt>
                <c:pt idx="170">
                  <c:v>1181.3362547957263</c:v>
                </c:pt>
                <c:pt idx="171">
                  <c:v>1183.9367440487531</c:v>
                </c:pt>
                <c:pt idx="172">
                  <c:v>1186.537122399503</c:v>
                </c:pt>
                <c:pt idx="173">
                  <c:v>1189.1373468979589</c:v>
                </c:pt>
                <c:pt idx="174">
                  <c:v>1191.7373422078917</c:v>
                </c:pt>
                <c:pt idx="175">
                  <c:v>1194.3370766524463</c:v>
                </c:pt>
                <c:pt idx="176">
                  <c:v>1196.9364636420901</c:v>
                </c:pt>
                <c:pt idx="177">
                  <c:v>1199.5354827758742</c:v>
                </c:pt>
                <c:pt idx="178">
                  <c:v>1202.1341297064694</c:v>
                </c:pt>
                <c:pt idx="179">
                  <c:v>1204.7323125167593</c:v>
                </c:pt>
                <c:pt idx="180">
                  <c:v>1207.3300370063171</c:v>
                </c:pt>
                <c:pt idx="181">
                  <c:v>1209.9273233323734</c:v>
                </c:pt>
                <c:pt idx="182">
                  <c:v>1212.5240748155863</c:v>
                </c:pt>
                <c:pt idx="183">
                  <c:v>1215.1203206283951</c:v>
                </c:pt>
                <c:pt idx="184">
                  <c:v>1217.7159551059085</c:v>
                </c:pt>
                <c:pt idx="185">
                  <c:v>1220.3110164341563</c:v>
                </c:pt>
                <c:pt idx="186">
                  <c:v>1222.9055554557101</c:v>
                </c:pt>
                <c:pt idx="187">
                  <c:v>1225.499462309939</c:v>
                </c:pt>
                <c:pt idx="188">
                  <c:v>1228.0927957198419</c:v>
                </c:pt>
                <c:pt idx="189">
                  <c:v>1230.6854379712001</c:v>
                </c:pt>
                <c:pt idx="190">
                  <c:v>1233.2774556649467</c:v>
                </c:pt>
                <c:pt idx="191">
                  <c:v>1235.8689263579834</c:v>
                </c:pt>
                <c:pt idx="192">
                  <c:v>1238.4597287030438</c:v>
                </c:pt>
                <c:pt idx="193">
                  <c:v>1241.0499470026805</c:v>
                </c:pt>
                <c:pt idx="194">
                  <c:v>1243.6394531848239</c:v>
                </c:pt>
                <c:pt idx="195">
                  <c:v>1246.2283382950475</c:v>
                </c:pt>
                <c:pt idx="196">
                  <c:v>1248.8167026374265</c:v>
                </c:pt>
                <c:pt idx="197">
                  <c:v>1251.4044150672225</c:v>
                </c:pt>
                <c:pt idx="198">
                  <c:v>1253.9915815016102</c:v>
                </c:pt>
                <c:pt idx="199">
                  <c:v>1256.5783154268479</c:v>
                </c:pt>
                <c:pt idx="200">
                  <c:v>1259.1644831831156</c:v>
                </c:pt>
                <c:pt idx="201">
                  <c:v>1261.7502027427095</c:v>
                </c:pt>
                <c:pt idx="202">
                  <c:v>1264.3353359676207</c:v>
                </c:pt>
                <c:pt idx="203">
                  <c:v>1266.920005314548</c:v>
                </c:pt>
                <c:pt idx="204">
                  <c:v>1269.5043391208646</c:v>
                </c:pt>
                <c:pt idx="205">
                  <c:v>1272.088197292423</c:v>
                </c:pt>
                <c:pt idx="206">
                  <c:v>1274.671711526991</c:v>
                </c:pt>
                <c:pt idx="207">
                  <c:v>1277.2547383737353</c:v>
                </c:pt>
                <c:pt idx="208">
                  <c:v>1279.8374128897915</c:v>
                </c:pt>
                <c:pt idx="209">
                  <c:v>1282.4198743290519</c:v>
                </c:pt>
                <c:pt idx="210">
                  <c:v>1285.0019778433482</c:v>
                </c:pt>
                <c:pt idx="211">
                  <c:v>1287.5838649246537</c:v>
                </c:pt>
                <c:pt idx="212">
                  <c:v>1290.165388487959</c:v>
                </c:pt>
                <c:pt idx="213">
                  <c:v>1292.7466922628287</c:v>
                </c:pt>
                <c:pt idx="214">
                  <c:v>1295.3279224953042</c:v>
                </c:pt>
                <c:pt idx="215">
                  <c:v>1297.9089312619062</c:v>
                </c:pt>
                <c:pt idx="216">
                  <c:v>1300.4898659270002</c:v>
                </c:pt>
                <c:pt idx="217">
                  <c:v>1303.0705774489752</c:v>
                </c:pt>
                <c:pt idx="218">
                  <c:v>1305.6512143103923</c:v>
                </c:pt>
                <c:pt idx="219">
                  <c:v>1308.2317763714993</c:v>
                </c:pt>
                <c:pt idx="220">
                  <c:v>1310.8122634925478</c:v>
                </c:pt>
                <c:pt idx="221">
                  <c:v>1313.3928255536548</c:v>
                </c:pt>
                <c:pt idx="222">
                  <c:v>1315.9733126747033</c:v>
                </c:pt>
                <c:pt idx="223">
                  <c:v>1318.5538747358103</c:v>
                </c:pt>
                <c:pt idx="224">
                  <c:v>1321.1343618568587</c:v>
                </c:pt>
                <c:pt idx="225">
                  <c:v>1323.7149239179657</c:v>
                </c:pt>
                <c:pt idx="226">
                  <c:v>1326.2954110390142</c:v>
                </c:pt>
                <c:pt idx="227">
                  <c:v>1328.8759731001212</c:v>
                </c:pt>
                <c:pt idx="228">
                  <c:v>1331.4564602211697</c:v>
                </c:pt>
                <c:pt idx="229">
                  <c:v>1334.0370222822767</c:v>
                </c:pt>
                <c:pt idx="230">
                  <c:v>1336.6175094033251</c:v>
                </c:pt>
                <c:pt idx="231">
                  <c:v>1339.1980714644321</c:v>
                </c:pt>
                <c:pt idx="232">
                  <c:v>1341.7785585854806</c:v>
                </c:pt>
                <c:pt idx="233">
                  <c:v>1344.3591206465876</c:v>
                </c:pt>
                <c:pt idx="234">
                  <c:v>1346.9396077676361</c:v>
                </c:pt>
                <c:pt idx="235">
                  <c:v>1349.5201698287431</c:v>
                </c:pt>
                <c:pt idx="236">
                  <c:v>1352.1006569497915</c:v>
                </c:pt>
                <c:pt idx="237">
                  <c:v>1354.6812190108985</c:v>
                </c:pt>
                <c:pt idx="238">
                  <c:v>1357.261706131947</c:v>
                </c:pt>
                <c:pt idx="239">
                  <c:v>1359.842268193054</c:v>
                </c:pt>
                <c:pt idx="240">
                  <c:v>1362.4227553141025</c:v>
                </c:pt>
                <c:pt idx="241">
                  <c:v>1365.0033173752095</c:v>
                </c:pt>
                <c:pt idx="242">
                  <c:v>1367.5838044962579</c:v>
                </c:pt>
                <c:pt idx="243">
                  <c:v>1370.1643665573649</c:v>
                </c:pt>
                <c:pt idx="244">
                  <c:v>1372.7448536784134</c:v>
                </c:pt>
                <c:pt idx="245">
                  <c:v>1375.3254157395204</c:v>
                </c:pt>
                <c:pt idx="246">
                  <c:v>1377.9059028605689</c:v>
                </c:pt>
                <c:pt idx="247">
                  <c:v>1380.4864649216759</c:v>
                </c:pt>
                <c:pt idx="248">
                  <c:v>1383.0669520427243</c:v>
                </c:pt>
                <c:pt idx="249">
                  <c:v>1385.6475141038313</c:v>
                </c:pt>
                <c:pt idx="250">
                  <c:v>1388.2280012248798</c:v>
                </c:pt>
                <c:pt idx="251">
                  <c:v>1390.8085632859868</c:v>
                </c:pt>
                <c:pt idx="252">
                  <c:v>1393.3890504070353</c:v>
                </c:pt>
                <c:pt idx="253">
                  <c:v>1395.9696124681423</c:v>
                </c:pt>
                <c:pt idx="254">
                  <c:v>1398.5500995891907</c:v>
                </c:pt>
                <c:pt idx="255">
                  <c:v>1401.1306616502977</c:v>
                </c:pt>
                <c:pt idx="256">
                  <c:v>1403.7111487713462</c:v>
                </c:pt>
                <c:pt idx="257">
                  <c:v>1406.2917108324532</c:v>
                </c:pt>
                <c:pt idx="258">
                  <c:v>1408.8721979535017</c:v>
                </c:pt>
                <c:pt idx="259">
                  <c:v>1411.4527600146087</c:v>
                </c:pt>
                <c:pt idx="260">
                  <c:v>1414.0332471356571</c:v>
                </c:pt>
                <c:pt idx="261">
                  <c:v>1416.6138091967641</c:v>
                </c:pt>
                <c:pt idx="262">
                  <c:v>1419.1942963178126</c:v>
                </c:pt>
                <c:pt idx="263">
                  <c:v>1421.7748583789196</c:v>
                </c:pt>
                <c:pt idx="264">
                  <c:v>1424.3553454999681</c:v>
                </c:pt>
                <c:pt idx="265">
                  <c:v>1426.9359075610751</c:v>
                </c:pt>
                <c:pt idx="266">
                  <c:v>1429.5163946821235</c:v>
                </c:pt>
                <c:pt idx="267">
                  <c:v>1432.0969567432305</c:v>
                </c:pt>
                <c:pt idx="268">
                  <c:v>1434.677443864279</c:v>
                </c:pt>
                <c:pt idx="269">
                  <c:v>1437.258005925386</c:v>
                </c:pt>
                <c:pt idx="270">
                  <c:v>1439.8384930464345</c:v>
                </c:pt>
                <c:pt idx="271">
                  <c:v>1442.4190551075415</c:v>
                </c:pt>
                <c:pt idx="272">
                  <c:v>1444.9995422285899</c:v>
                </c:pt>
                <c:pt idx="273">
                  <c:v>1447.5801042896969</c:v>
                </c:pt>
                <c:pt idx="274">
                  <c:v>1450.1605914107454</c:v>
                </c:pt>
                <c:pt idx="275">
                  <c:v>1452.7411534718524</c:v>
                </c:pt>
                <c:pt idx="276">
                  <c:v>1455.3216405929008</c:v>
                </c:pt>
                <c:pt idx="277">
                  <c:v>1457.9022026540079</c:v>
                </c:pt>
                <c:pt idx="278">
                  <c:v>1460.4826897750563</c:v>
                </c:pt>
                <c:pt idx="279">
                  <c:v>1463.0632518361633</c:v>
                </c:pt>
                <c:pt idx="280">
                  <c:v>1465.6437389572118</c:v>
                </c:pt>
                <c:pt idx="281">
                  <c:v>1468.2243010183188</c:v>
                </c:pt>
                <c:pt idx="282">
                  <c:v>1470.8047881393672</c:v>
                </c:pt>
                <c:pt idx="283">
                  <c:v>1473.3853502004742</c:v>
                </c:pt>
                <c:pt idx="284">
                  <c:v>1475.9658373215227</c:v>
                </c:pt>
                <c:pt idx="285">
                  <c:v>1478.5463993826297</c:v>
                </c:pt>
                <c:pt idx="286">
                  <c:v>1481.1268865036782</c:v>
                </c:pt>
                <c:pt idx="287">
                  <c:v>1483.7074485647852</c:v>
                </c:pt>
                <c:pt idx="288">
                  <c:v>1486.2879356858336</c:v>
                </c:pt>
                <c:pt idx="289">
                  <c:v>1488.8684977469406</c:v>
                </c:pt>
                <c:pt idx="290">
                  <c:v>1491.4489848679891</c:v>
                </c:pt>
                <c:pt idx="291">
                  <c:v>1494.0295469290961</c:v>
                </c:pt>
                <c:pt idx="292">
                  <c:v>1496.6100340501446</c:v>
                </c:pt>
                <c:pt idx="293">
                  <c:v>1499.1905961112516</c:v>
                </c:pt>
                <c:pt idx="294">
                  <c:v>1501.7710832323</c:v>
                </c:pt>
                <c:pt idx="295">
                  <c:v>1504.351645293407</c:v>
                </c:pt>
                <c:pt idx="296">
                  <c:v>1506.9321324144555</c:v>
                </c:pt>
                <c:pt idx="297">
                  <c:v>1509.5126944755625</c:v>
                </c:pt>
                <c:pt idx="298">
                  <c:v>1512.093181596611</c:v>
                </c:pt>
                <c:pt idx="299">
                  <c:v>1514.673743657718</c:v>
                </c:pt>
                <c:pt idx="300">
                  <c:v>1517.2542307787664</c:v>
                </c:pt>
                <c:pt idx="301">
                  <c:v>1519.8347928398734</c:v>
                </c:pt>
                <c:pt idx="302">
                  <c:v>1522.4152799609219</c:v>
                </c:pt>
                <c:pt idx="303">
                  <c:v>1524.9958420220289</c:v>
                </c:pt>
                <c:pt idx="304">
                  <c:v>1527.5763291430774</c:v>
                </c:pt>
                <c:pt idx="305">
                  <c:v>1530.1568912041844</c:v>
                </c:pt>
                <c:pt idx="306">
                  <c:v>1532.7373783252328</c:v>
                </c:pt>
                <c:pt idx="307">
                  <c:v>1535.3179403863398</c:v>
                </c:pt>
                <c:pt idx="308">
                  <c:v>1537.8984275073883</c:v>
                </c:pt>
                <c:pt idx="309">
                  <c:v>1540.4789895684953</c:v>
                </c:pt>
                <c:pt idx="310">
                  <c:v>1543.0594766895438</c:v>
                </c:pt>
                <c:pt idx="311">
                  <c:v>1545.6400387506508</c:v>
                </c:pt>
                <c:pt idx="312">
                  <c:v>1548.2205258716992</c:v>
                </c:pt>
                <c:pt idx="313">
                  <c:v>1550.8010879328062</c:v>
                </c:pt>
                <c:pt idx="314">
                  <c:v>1553.3815750538547</c:v>
                </c:pt>
                <c:pt idx="315">
                  <c:v>1555.9621371149617</c:v>
                </c:pt>
                <c:pt idx="316">
                  <c:v>1558.5427739763788</c:v>
                </c:pt>
                <c:pt idx="317">
                  <c:v>1561.1233360374858</c:v>
                </c:pt>
                <c:pt idx="318">
                  <c:v>1563.7038231585343</c:v>
                </c:pt>
                <c:pt idx="319">
                  <c:v>1566.2843852196413</c:v>
                </c:pt>
                <c:pt idx="320">
                  <c:v>1568.8650220810584</c:v>
                </c:pt>
                <c:pt idx="321">
                  <c:v>1571.4455841421654</c:v>
                </c:pt>
                <c:pt idx="322">
                  <c:v>1574.0260712632139</c:v>
                </c:pt>
                <c:pt idx="323">
                  <c:v>1576.6066333243209</c:v>
                </c:pt>
                <c:pt idx="324">
                  <c:v>1579.187270185738</c:v>
                </c:pt>
                <c:pt idx="325">
                  <c:v>1581.767832246845</c:v>
                </c:pt>
                <c:pt idx="326">
                  <c:v>1584.3483193678935</c:v>
                </c:pt>
                <c:pt idx="327">
                  <c:v>1586.9288814290005</c:v>
                </c:pt>
                <c:pt idx="328">
                  <c:v>1589.5095182904176</c:v>
                </c:pt>
                <c:pt idx="329">
                  <c:v>1592.0900803515246</c:v>
                </c:pt>
                <c:pt idx="330">
                  <c:v>1594.6705674725731</c:v>
                </c:pt>
                <c:pt idx="331">
                  <c:v>1597.2511295336801</c:v>
                </c:pt>
                <c:pt idx="332">
                  <c:v>1599.8317663950972</c:v>
                </c:pt>
                <c:pt idx="333">
                  <c:v>1602.4123284562042</c:v>
                </c:pt>
                <c:pt idx="334">
                  <c:v>1604.9928155772527</c:v>
                </c:pt>
                <c:pt idx="335">
                  <c:v>1607.5733776383597</c:v>
                </c:pt>
                <c:pt idx="336">
                  <c:v>1610.1540144997768</c:v>
                </c:pt>
                <c:pt idx="337">
                  <c:v>1612.7345765608839</c:v>
                </c:pt>
                <c:pt idx="338">
                  <c:v>1615.3150636819323</c:v>
                </c:pt>
                <c:pt idx="339">
                  <c:v>1617.8956257430393</c:v>
                </c:pt>
                <c:pt idx="340">
                  <c:v>1620.4762626044565</c:v>
                </c:pt>
                <c:pt idx="341">
                  <c:v>1623.0568246655635</c:v>
                </c:pt>
                <c:pt idx="342">
                  <c:v>1625.6373117866119</c:v>
                </c:pt>
                <c:pt idx="343">
                  <c:v>1628.2178738477189</c:v>
                </c:pt>
                <c:pt idx="344">
                  <c:v>1630.7985107091361</c:v>
                </c:pt>
                <c:pt idx="345">
                  <c:v>1633.3790727702431</c:v>
                </c:pt>
                <c:pt idx="346">
                  <c:v>1635.9595598912915</c:v>
                </c:pt>
                <c:pt idx="347">
                  <c:v>1638.5401219523985</c:v>
                </c:pt>
                <c:pt idx="348">
                  <c:v>1641.1207588138157</c:v>
                </c:pt>
                <c:pt idx="349">
                  <c:v>1643.7013208749227</c:v>
                </c:pt>
                <c:pt idx="350">
                  <c:v>1646.2818079959711</c:v>
                </c:pt>
                <c:pt idx="351">
                  <c:v>1648.8623700570781</c:v>
                </c:pt>
                <c:pt idx="352">
                  <c:v>1651.4430069184953</c:v>
                </c:pt>
                <c:pt idx="353">
                  <c:v>1654.0235689796023</c:v>
                </c:pt>
                <c:pt idx="354">
                  <c:v>1656.6040561006507</c:v>
                </c:pt>
                <c:pt idx="355">
                  <c:v>1659.1846181617577</c:v>
                </c:pt>
                <c:pt idx="356">
                  <c:v>1661.7652550231749</c:v>
                </c:pt>
                <c:pt idx="357">
                  <c:v>1664.3458170842819</c:v>
                </c:pt>
                <c:pt idx="358">
                  <c:v>1666.9263042053303</c:v>
                </c:pt>
                <c:pt idx="359">
                  <c:v>1669.5068662664373</c:v>
                </c:pt>
                <c:pt idx="360">
                  <c:v>1672.0875031278545</c:v>
                </c:pt>
                <c:pt idx="361">
                  <c:v>1674.6680651889615</c:v>
                </c:pt>
                <c:pt idx="362">
                  <c:v>1677.2485523100099</c:v>
                </c:pt>
                <c:pt idx="363">
                  <c:v>1679.8291143711169</c:v>
                </c:pt>
                <c:pt idx="364">
                  <c:v>1682.4097512325341</c:v>
                </c:pt>
                <c:pt idx="365">
                  <c:v>1684.9903132936411</c:v>
                </c:pt>
                <c:pt idx="366">
                  <c:v>1687.5708004146895</c:v>
                </c:pt>
                <c:pt idx="367">
                  <c:v>1690.1513624757965</c:v>
                </c:pt>
                <c:pt idx="368">
                  <c:v>1692.7319993372137</c:v>
                </c:pt>
                <c:pt idx="369">
                  <c:v>1695.3125613983207</c:v>
                </c:pt>
                <c:pt idx="370">
                  <c:v>1697.8930485193691</c:v>
                </c:pt>
                <c:pt idx="371">
                  <c:v>1700.4736105804761</c:v>
                </c:pt>
                <c:pt idx="372">
                  <c:v>1703.0542474418933</c:v>
                </c:pt>
                <c:pt idx="373">
                  <c:v>1705.6348095030003</c:v>
                </c:pt>
                <c:pt idx="374">
                  <c:v>1708.2152966240487</c:v>
                </c:pt>
                <c:pt idx="375">
                  <c:v>1710.7958586851557</c:v>
                </c:pt>
                <c:pt idx="376">
                  <c:v>1713.3764955465729</c:v>
                </c:pt>
                <c:pt idx="377">
                  <c:v>1715.9570576076799</c:v>
                </c:pt>
                <c:pt idx="378">
                  <c:v>1718.5375447287283</c:v>
                </c:pt>
                <c:pt idx="379">
                  <c:v>1721.1181067898353</c:v>
                </c:pt>
                <c:pt idx="380">
                  <c:v>1723.6987436512525</c:v>
                </c:pt>
                <c:pt idx="381">
                  <c:v>1726.2793057123595</c:v>
                </c:pt>
                <c:pt idx="382">
                  <c:v>1728.8597928334079</c:v>
                </c:pt>
                <c:pt idx="383">
                  <c:v>1731.4403548945149</c:v>
                </c:pt>
                <c:pt idx="384">
                  <c:v>1734.0209917559321</c:v>
                </c:pt>
                <c:pt idx="385">
                  <c:v>1736.6015538170391</c:v>
                </c:pt>
                <c:pt idx="386">
                  <c:v>1739.1820409380875</c:v>
                </c:pt>
                <c:pt idx="387">
                  <c:v>1741.7626029991945</c:v>
                </c:pt>
                <c:pt idx="388">
                  <c:v>1744.3432398606117</c:v>
                </c:pt>
                <c:pt idx="389">
                  <c:v>1746.9238019217187</c:v>
                </c:pt>
                <c:pt idx="390">
                  <c:v>1749.5042890427671</c:v>
                </c:pt>
                <c:pt idx="391">
                  <c:v>1752.0848511038741</c:v>
                </c:pt>
                <c:pt idx="392">
                  <c:v>1754.6654879652913</c:v>
                </c:pt>
                <c:pt idx="393">
                  <c:v>1757.2460500263983</c:v>
                </c:pt>
                <c:pt idx="394">
                  <c:v>1759.8265371474467</c:v>
                </c:pt>
                <c:pt idx="395">
                  <c:v>1762.4070992085537</c:v>
                </c:pt>
                <c:pt idx="396">
                  <c:v>1764.9877360699709</c:v>
                </c:pt>
                <c:pt idx="397">
                  <c:v>1767.5682981310779</c:v>
                </c:pt>
                <c:pt idx="398">
                  <c:v>1770.1487852521263</c:v>
                </c:pt>
                <c:pt idx="399">
                  <c:v>1772.7293473132333</c:v>
                </c:pt>
                <c:pt idx="400">
                  <c:v>1775.3099841746505</c:v>
                </c:pt>
                <c:pt idx="401">
                  <c:v>1777.8905462357575</c:v>
                </c:pt>
                <c:pt idx="402">
                  <c:v>1780.4710333568059</c:v>
                </c:pt>
                <c:pt idx="403">
                  <c:v>1783.0515954179129</c:v>
                </c:pt>
                <c:pt idx="404">
                  <c:v>1785.6322322793301</c:v>
                </c:pt>
                <c:pt idx="405">
                  <c:v>1788.2127943404371</c:v>
                </c:pt>
                <c:pt idx="406">
                  <c:v>1790.7932814614855</c:v>
                </c:pt>
                <c:pt idx="407">
                  <c:v>1793.3738435225926</c:v>
                </c:pt>
                <c:pt idx="408">
                  <c:v>1795.9544803840097</c:v>
                </c:pt>
                <c:pt idx="409">
                  <c:v>1798.5350424451167</c:v>
                </c:pt>
                <c:pt idx="410">
                  <c:v>1801.1155295661652</c:v>
                </c:pt>
                <c:pt idx="411">
                  <c:v>1803.6960916272722</c:v>
                </c:pt>
                <c:pt idx="412">
                  <c:v>1806.2767284886893</c:v>
                </c:pt>
                <c:pt idx="413">
                  <c:v>1808.8572905497963</c:v>
                </c:pt>
                <c:pt idx="414">
                  <c:v>1811.4377776708448</c:v>
                </c:pt>
                <c:pt idx="415">
                  <c:v>1814.0183397319518</c:v>
                </c:pt>
                <c:pt idx="416">
                  <c:v>1816.5989765933689</c:v>
                </c:pt>
                <c:pt idx="417">
                  <c:v>1819.1795386544759</c:v>
                </c:pt>
                <c:pt idx="418">
                  <c:v>1821.7600257755244</c:v>
                </c:pt>
                <c:pt idx="419">
                  <c:v>1824.3405878366314</c:v>
                </c:pt>
                <c:pt idx="420">
                  <c:v>1826.9212246980485</c:v>
                </c:pt>
                <c:pt idx="421">
                  <c:v>1829.5017867591555</c:v>
                </c:pt>
                <c:pt idx="422">
                  <c:v>1832.082273880204</c:v>
                </c:pt>
                <c:pt idx="423">
                  <c:v>1834.662835941311</c:v>
                </c:pt>
                <c:pt idx="424">
                  <c:v>1837.2434728027281</c:v>
                </c:pt>
                <c:pt idx="425">
                  <c:v>1839.8240348638351</c:v>
                </c:pt>
                <c:pt idx="426">
                  <c:v>1842.4045219848836</c:v>
                </c:pt>
                <c:pt idx="427">
                  <c:v>1844.9850840459906</c:v>
                </c:pt>
                <c:pt idx="428">
                  <c:v>1847.5657209074077</c:v>
                </c:pt>
                <c:pt idx="429">
                  <c:v>1850.1462829685147</c:v>
                </c:pt>
                <c:pt idx="430">
                  <c:v>1852.7267700895632</c:v>
                </c:pt>
                <c:pt idx="431">
                  <c:v>1855.2899385051012</c:v>
                </c:pt>
                <c:pt idx="432">
                  <c:v>1857.8186162350803</c:v>
                </c:pt>
                <c:pt idx="433">
                  <c:v>1860.3472939650594</c:v>
                </c:pt>
                <c:pt idx="434">
                  <c:v>1862.8585791923113</c:v>
                </c:pt>
                <c:pt idx="435">
                  <c:v>1865.3525452110991</c:v>
                </c:pt>
                <c:pt idx="436">
                  <c:v>1867.8291200990852</c:v>
                </c:pt>
                <c:pt idx="437">
                  <c:v>1870.2537388705402</c:v>
                </c:pt>
                <c:pt idx="438">
                  <c:v>1872.6611088470092</c:v>
                </c:pt>
                <c:pt idx="439">
                  <c:v>1875.0511596150143</c:v>
                </c:pt>
                <c:pt idx="440">
                  <c:v>1877.4239599506798</c:v>
                </c:pt>
                <c:pt idx="441">
                  <c:v>1879.7448011549072</c:v>
                </c:pt>
                <c:pt idx="442">
                  <c:v>1882.0828942975209</c:v>
                </c:pt>
                <c:pt idx="443">
                  <c:v>1884.4036682316707</c:v>
                </c:pt>
                <c:pt idx="444">
                  <c:v>1886.7070560645529</c:v>
                </c:pt>
                <c:pt idx="445">
                  <c:v>1888.9931251919247</c:v>
                </c:pt>
                <c:pt idx="446">
                  <c:v>1891.2273030837555</c:v>
                </c:pt>
                <c:pt idx="447">
                  <c:v>1893.4441617671225</c:v>
                </c:pt>
                <c:pt idx="448">
                  <c:v>1895.6437649979948</c:v>
                </c:pt>
                <c:pt idx="449">
                  <c:v>1897.8260485183878</c:v>
                </c:pt>
                <c:pt idx="450">
                  <c:v>1899.9563111594357</c:v>
                </c:pt>
                <c:pt idx="451">
                  <c:v>1902.0692545920199</c:v>
                </c:pt>
                <c:pt idx="452">
                  <c:v>1904.1648179587773</c:v>
                </c:pt>
                <c:pt idx="453">
                  <c:v>1906.2430626200244</c:v>
                </c:pt>
                <c:pt idx="454">
                  <c:v>1908.2694100102897</c:v>
                </c:pt>
                <c:pt idx="455">
                  <c:v>1910.3304555573275</c:v>
                </c:pt>
                <c:pt idx="456">
                  <c:v>1912.3568029475928</c:v>
                </c:pt>
                <c:pt idx="457">
                  <c:v>1914.3658311293941</c:v>
                </c:pt>
                <c:pt idx="458">
                  <c:v>1916.3403352468783</c:v>
                </c:pt>
                <c:pt idx="459">
                  <c:v>1918.2801989412487</c:v>
                </c:pt>
                <c:pt idx="460">
                  <c:v>1920.202686804452</c:v>
                </c:pt>
                <c:pt idx="461">
                  <c:v>1922.1078549571762</c:v>
                </c:pt>
                <c:pt idx="462">
                  <c:v>1923.9782751522987</c:v>
                </c:pt>
                <c:pt idx="463">
                  <c:v>1925.8140579364003</c:v>
                </c:pt>
                <c:pt idx="464">
                  <c:v>1927.6325748250999</c:v>
                </c:pt>
                <c:pt idx="465">
                  <c:v>1929.4337725053356</c:v>
                </c:pt>
                <c:pt idx="466">
                  <c:v>1931.2002290704836</c:v>
                </c:pt>
                <c:pt idx="467">
                  <c:v>1932.9320492323936</c:v>
                </c:pt>
                <c:pt idx="468">
                  <c:v>1934.6812384889433</c:v>
                </c:pt>
                <c:pt idx="469">
                  <c:v>1936.4131090399826</c:v>
                </c:pt>
                <c:pt idx="470">
                  <c:v>1938.1277106778994</c:v>
                </c:pt>
                <c:pt idx="471">
                  <c:v>1939.8249931073522</c:v>
                </c:pt>
                <c:pt idx="472">
                  <c:v>1941.4703656028867</c:v>
                </c:pt>
                <c:pt idx="473">
                  <c:v>1943.0984183879418</c:v>
                </c:pt>
                <c:pt idx="474">
                  <c:v>1944.7091047750757</c:v>
                </c:pt>
                <c:pt idx="475">
                  <c:v>1946.3024719537459</c:v>
                </c:pt>
                <c:pt idx="476">
                  <c:v>1947.8439261864044</c:v>
                </c:pt>
                <c:pt idx="477">
                  <c:v>1949.3680607085837</c:v>
                </c:pt>
                <c:pt idx="478">
                  <c:v>1950.8748318449348</c:v>
                </c:pt>
                <c:pt idx="479">
                  <c:v>1952.3642837728221</c:v>
                </c:pt>
                <c:pt idx="480">
                  <c:v>1953.8017363301847</c:v>
                </c:pt>
                <c:pt idx="481">
                  <c:v>1955.2565075930577</c:v>
                </c:pt>
                <c:pt idx="482">
                  <c:v>1956.6940018955536</c:v>
                </c:pt>
                <c:pt idx="483">
                  <c:v>1958.1141769895855</c:v>
                </c:pt>
                <c:pt idx="484">
                  <c:v>1959.4997939141358</c:v>
                </c:pt>
                <c:pt idx="485">
                  <c:v>1960.8507704155725</c:v>
                </c:pt>
                <c:pt idx="486">
                  <c:v>1962.1843881224793</c:v>
                </c:pt>
                <c:pt idx="487">
                  <c:v>1963.5006861189067</c:v>
                </c:pt>
                <c:pt idx="488">
                  <c:v>1964.7822703266759</c:v>
                </c:pt>
                <c:pt idx="489">
                  <c:v>1966.0292171234241</c:v>
                </c:pt>
                <c:pt idx="490">
                  <c:v>1967.2588809243543</c:v>
                </c:pt>
                <c:pt idx="491">
                  <c:v>1968.4712255168206</c:v>
                </c:pt>
                <c:pt idx="492">
                  <c:v>1969.6488632269193</c:v>
                </c:pt>
                <c:pt idx="493">
                  <c:v>1970.7918645337797</c:v>
                </c:pt>
                <c:pt idx="494">
                  <c:v>1971.9522178029761</c:v>
                </c:pt>
                <c:pt idx="495">
                  <c:v>1973.095252366662</c:v>
                </c:pt>
                <c:pt idx="496">
                  <c:v>1974.2210009168093</c:v>
                </c:pt>
                <c:pt idx="497">
                  <c:v>1975.3121426770058</c:v>
                </c:pt>
                <c:pt idx="498">
                  <c:v>1976.368614393298</c:v>
                </c:pt>
                <c:pt idx="499">
                  <c:v>1977.4077669011263</c:v>
                </c:pt>
                <c:pt idx="500">
                  <c:v>1978.4296298194056</c:v>
                </c:pt>
                <c:pt idx="501">
                  <c:v>1979.3995336062469</c:v>
                </c:pt>
                <c:pt idx="502">
                  <c:v>1980.3520900717563</c:v>
                </c:pt>
                <c:pt idx="503">
                  <c:v>1981.2873273288017</c:v>
                </c:pt>
                <c:pt idx="504">
                  <c:v>1982.2052187208524</c:v>
                </c:pt>
                <c:pt idx="505">
                  <c:v>1983.071153996372</c:v>
                </c:pt>
                <c:pt idx="506">
                  <c:v>1983.954433628026</c:v>
                </c:pt>
                <c:pt idx="507">
                  <c:v>1984.8203940512162</c:v>
                </c:pt>
                <c:pt idx="508">
                  <c:v>1985.6690598647024</c:v>
                </c:pt>
                <c:pt idx="509">
                  <c:v>1986.5004059677092</c:v>
                </c:pt>
                <c:pt idx="510">
                  <c:v>1987.2797703485803</c:v>
                </c:pt>
                <c:pt idx="511">
                  <c:v>1988.0418155209877</c:v>
                </c:pt>
                <c:pt idx="512">
                  <c:v>1988.7865198579345</c:v>
                </c:pt>
                <c:pt idx="513">
                  <c:v>1989.5139054893709</c:v>
                </c:pt>
                <c:pt idx="514">
                  <c:v>1990.1893546194594</c:v>
                </c:pt>
                <c:pt idx="515">
                  <c:v>1990.847484541084</c:v>
                </c:pt>
                <c:pt idx="516">
                  <c:v>1991.4883138288185</c:v>
                </c:pt>
                <c:pt idx="517">
                  <c:v>1992.1118234060737</c:v>
                </c:pt>
                <c:pt idx="518">
                  <c:v>1992.6833572853793</c:v>
                </c:pt>
                <c:pt idx="519">
                  <c:v>1993.2895119782431</c:v>
                </c:pt>
                <c:pt idx="520">
                  <c:v>1993.8610458575488</c:v>
                </c:pt>
                <c:pt idx="521">
                  <c:v>1994.4152605283905</c:v>
                </c:pt>
                <c:pt idx="522">
                  <c:v>1994.9348065769634</c:v>
                </c:pt>
                <c:pt idx="523">
                  <c:v>1995.4197162222981</c:v>
                </c:pt>
                <c:pt idx="524">
                  <c:v>1995.8873212710787</c:v>
                </c:pt>
                <c:pt idx="525">
                  <c:v>1996.3376337435407</c:v>
                </c:pt>
                <c:pt idx="526">
                  <c:v>1996.7533067950442</c:v>
                </c:pt>
                <c:pt idx="527">
                  <c:v>1997.1343183162728</c:v>
                </c:pt>
                <c:pt idx="528">
                  <c:v>1997.4980216940128</c:v>
                </c:pt>
                <c:pt idx="529">
                  <c:v>1997.8270961931196</c:v>
                </c:pt>
                <c:pt idx="530">
                  <c:v>1998.1388509817471</c:v>
                </c:pt>
                <c:pt idx="531">
                  <c:v>1998.4332775256316</c:v>
                </c:pt>
                <c:pt idx="532">
                  <c:v>1998.7103848610525</c:v>
                </c:pt>
                <c:pt idx="533">
                  <c:v>1998.9355410972835</c:v>
                </c:pt>
                <c:pt idx="534">
                  <c:v>1999.1433776230351</c:v>
                </c:pt>
                <c:pt idx="535">
                  <c:v>1999.1433776230351</c:v>
                </c:pt>
                <c:pt idx="536">
                  <c:v>1999.1433776230351</c:v>
                </c:pt>
                <c:pt idx="537">
                  <c:v>1999.1433776230351</c:v>
                </c:pt>
                <c:pt idx="538">
                  <c:v>1999.1433776230351</c:v>
                </c:pt>
                <c:pt idx="539">
                  <c:v>1999.1433776230351</c:v>
                </c:pt>
                <c:pt idx="540">
                  <c:v>1999.1433776230351</c:v>
                </c:pt>
                <c:pt idx="541">
                  <c:v>1999.1433776230351</c:v>
                </c:pt>
                <c:pt idx="542">
                  <c:v>1999.1433776230351</c:v>
                </c:pt>
                <c:pt idx="543">
                  <c:v>1999.1433776230351</c:v>
                </c:pt>
                <c:pt idx="544">
                  <c:v>1999.1433776230351</c:v>
                </c:pt>
                <c:pt idx="545">
                  <c:v>1999.1433776230351</c:v>
                </c:pt>
                <c:pt idx="546">
                  <c:v>1999.1433776230351</c:v>
                </c:pt>
                <c:pt idx="547">
                  <c:v>1999.1433776230351</c:v>
                </c:pt>
                <c:pt idx="548">
                  <c:v>1999.1433776230351</c:v>
                </c:pt>
                <c:pt idx="549">
                  <c:v>1999.1433776230351</c:v>
                </c:pt>
                <c:pt idx="550">
                  <c:v>1999.1433776230351</c:v>
                </c:pt>
                <c:pt idx="551">
                  <c:v>1999.1433776230351</c:v>
                </c:pt>
                <c:pt idx="552">
                  <c:v>1999.1433776230351</c:v>
                </c:pt>
                <c:pt idx="553">
                  <c:v>1999.1433776230351</c:v>
                </c:pt>
                <c:pt idx="554">
                  <c:v>1999.1433776230351</c:v>
                </c:pt>
                <c:pt idx="555">
                  <c:v>1999.1433776230351</c:v>
                </c:pt>
                <c:pt idx="556">
                  <c:v>1999.1433776230351</c:v>
                </c:pt>
                <c:pt idx="557">
                  <c:v>1999.1433776230351</c:v>
                </c:pt>
                <c:pt idx="558">
                  <c:v>1999.1433776230351</c:v>
                </c:pt>
                <c:pt idx="559">
                  <c:v>1999.1433776230351</c:v>
                </c:pt>
                <c:pt idx="560">
                  <c:v>1999.1433776230351</c:v>
                </c:pt>
                <c:pt idx="561">
                  <c:v>1999.1433776230351</c:v>
                </c:pt>
                <c:pt idx="562">
                  <c:v>1999.1433776230351</c:v>
                </c:pt>
                <c:pt idx="563">
                  <c:v>1999.1433776230351</c:v>
                </c:pt>
                <c:pt idx="564">
                  <c:v>1999.1433776230351</c:v>
                </c:pt>
                <c:pt idx="565">
                  <c:v>1999.1433776230351</c:v>
                </c:pt>
                <c:pt idx="566">
                  <c:v>1999.1433776230351</c:v>
                </c:pt>
                <c:pt idx="567">
                  <c:v>1999.1433776230351</c:v>
                </c:pt>
                <c:pt idx="568">
                  <c:v>1999.1433776230351</c:v>
                </c:pt>
                <c:pt idx="569">
                  <c:v>1999.1433776230351</c:v>
                </c:pt>
                <c:pt idx="570">
                  <c:v>1999.1433776230351</c:v>
                </c:pt>
                <c:pt idx="571">
                  <c:v>1999.1433776230351</c:v>
                </c:pt>
                <c:pt idx="572">
                  <c:v>1999.1433776230351</c:v>
                </c:pt>
                <c:pt idx="573">
                  <c:v>1999.1433776230351</c:v>
                </c:pt>
                <c:pt idx="574">
                  <c:v>1999.1433776230351</c:v>
                </c:pt>
                <c:pt idx="575">
                  <c:v>1999.1433776230351</c:v>
                </c:pt>
                <c:pt idx="576">
                  <c:v>1999.1433776230351</c:v>
                </c:pt>
                <c:pt idx="577">
                  <c:v>1999.1433776230351</c:v>
                </c:pt>
                <c:pt idx="578">
                  <c:v>1999.1433776230351</c:v>
                </c:pt>
                <c:pt idx="579">
                  <c:v>1999.1433776230351</c:v>
                </c:pt>
                <c:pt idx="580">
                  <c:v>1999.1433776230351</c:v>
                </c:pt>
                <c:pt idx="581">
                  <c:v>1999.1433776230351</c:v>
                </c:pt>
                <c:pt idx="582">
                  <c:v>1999.1433776230351</c:v>
                </c:pt>
                <c:pt idx="583">
                  <c:v>1999.1433776230351</c:v>
                </c:pt>
                <c:pt idx="584">
                  <c:v>1999.1433776230351</c:v>
                </c:pt>
                <c:pt idx="585">
                  <c:v>1999.1433776230351</c:v>
                </c:pt>
                <c:pt idx="586">
                  <c:v>1999.1433776230351</c:v>
                </c:pt>
                <c:pt idx="587">
                  <c:v>1999.1433776230351</c:v>
                </c:pt>
                <c:pt idx="588">
                  <c:v>1999.1433776230351</c:v>
                </c:pt>
                <c:pt idx="589">
                  <c:v>1999.1433776230351</c:v>
                </c:pt>
                <c:pt idx="590">
                  <c:v>1999.1433776230351</c:v>
                </c:pt>
                <c:pt idx="591">
                  <c:v>1999.1433776230351</c:v>
                </c:pt>
                <c:pt idx="592">
                  <c:v>1999.1433776230351</c:v>
                </c:pt>
                <c:pt idx="593">
                  <c:v>1999.1433776230351</c:v>
                </c:pt>
                <c:pt idx="594">
                  <c:v>1999.1433776230351</c:v>
                </c:pt>
                <c:pt idx="595">
                  <c:v>1999.1433776230351</c:v>
                </c:pt>
                <c:pt idx="596">
                  <c:v>1999.1433776230351</c:v>
                </c:pt>
                <c:pt idx="597">
                  <c:v>1999.1433776230351</c:v>
                </c:pt>
                <c:pt idx="598">
                  <c:v>1999.1433776230351</c:v>
                </c:pt>
                <c:pt idx="599">
                  <c:v>1999.1433776230351</c:v>
                </c:pt>
                <c:pt idx="600">
                  <c:v>1999.1433776230351</c:v>
                </c:pt>
                <c:pt idx="601">
                  <c:v>1999.1433776230351</c:v>
                </c:pt>
                <c:pt idx="602">
                  <c:v>1999.1433776230351</c:v>
                </c:pt>
                <c:pt idx="603">
                  <c:v>1999.1433776230351</c:v>
                </c:pt>
                <c:pt idx="604">
                  <c:v>1999.1433776230351</c:v>
                </c:pt>
                <c:pt idx="605">
                  <c:v>1999.1433776230351</c:v>
                </c:pt>
                <c:pt idx="606">
                  <c:v>1999.1433776230351</c:v>
                </c:pt>
                <c:pt idx="607">
                  <c:v>1999.1433776230351</c:v>
                </c:pt>
                <c:pt idx="608">
                  <c:v>1999.1433776230351</c:v>
                </c:pt>
                <c:pt idx="609">
                  <c:v>1999.1433776230351</c:v>
                </c:pt>
                <c:pt idx="610">
                  <c:v>1999.1433776230351</c:v>
                </c:pt>
                <c:pt idx="611">
                  <c:v>1999.1433776230351</c:v>
                </c:pt>
                <c:pt idx="612">
                  <c:v>1999.1433776230351</c:v>
                </c:pt>
                <c:pt idx="613">
                  <c:v>1999.1433776230351</c:v>
                </c:pt>
                <c:pt idx="614">
                  <c:v>1999.1433776230351</c:v>
                </c:pt>
                <c:pt idx="615">
                  <c:v>1999.1433776230351</c:v>
                </c:pt>
                <c:pt idx="616">
                  <c:v>1999.1433776230351</c:v>
                </c:pt>
                <c:pt idx="617">
                  <c:v>1999.1433776230351</c:v>
                </c:pt>
                <c:pt idx="618">
                  <c:v>1999.1433776230351</c:v>
                </c:pt>
                <c:pt idx="619">
                  <c:v>1999.1433776230351</c:v>
                </c:pt>
                <c:pt idx="620">
                  <c:v>1999.1433776230351</c:v>
                </c:pt>
                <c:pt idx="621">
                  <c:v>1999.1433776230351</c:v>
                </c:pt>
                <c:pt idx="622">
                  <c:v>1999.1433776230351</c:v>
                </c:pt>
                <c:pt idx="623">
                  <c:v>1999.1433776230351</c:v>
                </c:pt>
                <c:pt idx="624">
                  <c:v>1999.1433776230351</c:v>
                </c:pt>
                <c:pt idx="625">
                  <c:v>1999.1433776230351</c:v>
                </c:pt>
                <c:pt idx="626">
                  <c:v>1999.1433776230351</c:v>
                </c:pt>
                <c:pt idx="627">
                  <c:v>1999.1433776230351</c:v>
                </c:pt>
                <c:pt idx="628">
                  <c:v>1999.1433776230351</c:v>
                </c:pt>
                <c:pt idx="629">
                  <c:v>1999.1433776230351</c:v>
                </c:pt>
                <c:pt idx="630">
                  <c:v>1999.1433776230351</c:v>
                </c:pt>
                <c:pt idx="631">
                  <c:v>1999.1433776230351</c:v>
                </c:pt>
                <c:pt idx="632">
                  <c:v>1999.1433776230351</c:v>
                </c:pt>
                <c:pt idx="633">
                  <c:v>1999.1433776230351</c:v>
                </c:pt>
                <c:pt idx="634">
                  <c:v>1999.1433776230351</c:v>
                </c:pt>
                <c:pt idx="635">
                  <c:v>1999.1433776230351</c:v>
                </c:pt>
                <c:pt idx="636">
                  <c:v>1999.1433776230351</c:v>
                </c:pt>
                <c:pt idx="637">
                  <c:v>1999.1433776230351</c:v>
                </c:pt>
                <c:pt idx="638">
                  <c:v>1999.1433776230351</c:v>
                </c:pt>
                <c:pt idx="639">
                  <c:v>1999.1433776230351</c:v>
                </c:pt>
                <c:pt idx="640">
                  <c:v>1999.1433776230351</c:v>
                </c:pt>
                <c:pt idx="641">
                  <c:v>1999.1433776230351</c:v>
                </c:pt>
                <c:pt idx="642">
                  <c:v>1999.1433776230351</c:v>
                </c:pt>
                <c:pt idx="643">
                  <c:v>1999.1433776230351</c:v>
                </c:pt>
                <c:pt idx="644">
                  <c:v>1999.1433776230351</c:v>
                </c:pt>
                <c:pt idx="645">
                  <c:v>1999.1433776230351</c:v>
                </c:pt>
                <c:pt idx="646">
                  <c:v>1999.1433776230351</c:v>
                </c:pt>
                <c:pt idx="647">
                  <c:v>1999.1433776230351</c:v>
                </c:pt>
                <c:pt idx="648">
                  <c:v>1999.1433776230351</c:v>
                </c:pt>
                <c:pt idx="649">
                  <c:v>1999.1433776230351</c:v>
                </c:pt>
                <c:pt idx="650">
                  <c:v>1999.1433776230351</c:v>
                </c:pt>
                <c:pt idx="651">
                  <c:v>1999.1433776230351</c:v>
                </c:pt>
                <c:pt idx="652">
                  <c:v>1999.1433776230351</c:v>
                </c:pt>
                <c:pt idx="653">
                  <c:v>1999.1433776230351</c:v>
                </c:pt>
                <c:pt idx="654">
                  <c:v>1999.1433776230351</c:v>
                </c:pt>
                <c:pt idx="655">
                  <c:v>1999.1433776230351</c:v>
                </c:pt>
                <c:pt idx="656">
                  <c:v>1999.1433776230351</c:v>
                </c:pt>
                <c:pt idx="657">
                  <c:v>1999.1433776230351</c:v>
                </c:pt>
                <c:pt idx="658">
                  <c:v>1999.1433776230351</c:v>
                </c:pt>
                <c:pt idx="659">
                  <c:v>1999.1433776230351</c:v>
                </c:pt>
                <c:pt idx="660">
                  <c:v>1999.1433776230351</c:v>
                </c:pt>
                <c:pt idx="661">
                  <c:v>1999.1433776230351</c:v>
                </c:pt>
                <c:pt idx="662">
                  <c:v>1999.1433776230351</c:v>
                </c:pt>
                <c:pt idx="663">
                  <c:v>1999.1433776230351</c:v>
                </c:pt>
                <c:pt idx="664">
                  <c:v>1999.1433776230351</c:v>
                </c:pt>
                <c:pt idx="665">
                  <c:v>1999.1433776230351</c:v>
                </c:pt>
                <c:pt idx="666">
                  <c:v>1999.1433776230351</c:v>
                </c:pt>
                <c:pt idx="667">
                  <c:v>1999.1433776230351</c:v>
                </c:pt>
                <c:pt idx="668">
                  <c:v>1999.1433776230351</c:v>
                </c:pt>
                <c:pt idx="669">
                  <c:v>1999.1433776230351</c:v>
                </c:pt>
                <c:pt idx="670">
                  <c:v>1999.1433776230351</c:v>
                </c:pt>
                <c:pt idx="671">
                  <c:v>1999.1433776230351</c:v>
                </c:pt>
                <c:pt idx="672">
                  <c:v>1999.1433776230351</c:v>
                </c:pt>
                <c:pt idx="673">
                  <c:v>1999.1433776230351</c:v>
                </c:pt>
                <c:pt idx="674">
                  <c:v>1999.1433776230351</c:v>
                </c:pt>
                <c:pt idx="675">
                  <c:v>1999.1433776230351</c:v>
                </c:pt>
                <c:pt idx="676">
                  <c:v>1999.1433776230351</c:v>
                </c:pt>
                <c:pt idx="677">
                  <c:v>1999.1433776230351</c:v>
                </c:pt>
                <c:pt idx="678">
                  <c:v>1999.1433776230351</c:v>
                </c:pt>
                <c:pt idx="679">
                  <c:v>1999.1433776230351</c:v>
                </c:pt>
                <c:pt idx="680">
                  <c:v>1999.1433776230351</c:v>
                </c:pt>
                <c:pt idx="681">
                  <c:v>1999.1433776230351</c:v>
                </c:pt>
                <c:pt idx="682">
                  <c:v>1999.1433776230351</c:v>
                </c:pt>
                <c:pt idx="683">
                  <c:v>1999.1433776230351</c:v>
                </c:pt>
                <c:pt idx="684">
                  <c:v>1999.1433776230351</c:v>
                </c:pt>
                <c:pt idx="685">
                  <c:v>1999.1433776230351</c:v>
                </c:pt>
                <c:pt idx="686">
                  <c:v>1999.1433776230351</c:v>
                </c:pt>
                <c:pt idx="687">
                  <c:v>1999.1433776230351</c:v>
                </c:pt>
                <c:pt idx="688">
                  <c:v>1999.1433776230351</c:v>
                </c:pt>
                <c:pt idx="689">
                  <c:v>1999.1433776230351</c:v>
                </c:pt>
                <c:pt idx="690">
                  <c:v>1999.1433776230351</c:v>
                </c:pt>
                <c:pt idx="691">
                  <c:v>1999.1433776230351</c:v>
                </c:pt>
                <c:pt idx="692">
                  <c:v>1999.1433776230351</c:v>
                </c:pt>
                <c:pt idx="693">
                  <c:v>1999.1433776230351</c:v>
                </c:pt>
              </c:numCache>
            </c:numRef>
          </c:xVal>
          <c:yVal>
            <c:numRef>
              <c:f>'2_Odometrie'!$E$4:$E$697</c:f>
              <c:numCache>
                <c:formatCode>0</c:formatCode>
                <c:ptCount val="694"/>
                <c:pt idx="0">
                  <c:v>1000</c:v>
                </c:pt>
                <c:pt idx="1">
                  <c:v>1000</c:v>
                </c:pt>
                <c:pt idx="2">
                  <c:v>1000.0174532920473</c:v>
                </c:pt>
                <c:pt idx="3">
                  <c:v>1000.0523598685807</c:v>
                </c:pt>
                <c:pt idx="4">
                  <c:v>1000.1047196951014</c:v>
                </c:pt>
                <c:pt idx="5">
                  <c:v>1000.1745326761474</c:v>
                </c:pt>
                <c:pt idx="6">
                  <c:v>1000.2617986070899</c:v>
                </c:pt>
                <c:pt idx="7">
                  <c:v>1000.3665171117532</c:v>
                </c:pt>
                <c:pt idx="8">
                  <c:v>1000.4886875658576</c:v>
                </c:pt>
                <c:pt idx="9">
                  <c:v>1000.6283090062885</c:v>
                </c:pt>
                <c:pt idx="10">
                  <c:v>1000.7853800261921</c:v>
                </c:pt>
                <c:pt idx="11">
                  <c:v>1000.9598986559021</c:v>
                </c:pt>
                <c:pt idx="12">
                  <c:v>1001.1518622297021</c:v>
                </c:pt>
                <c:pt idx="13">
                  <c:v>1001.3612672384311</c:v>
                </c:pt>
                <c:pt idx="14">
                  <c:v>1001.5881091679398</c:v>
                </c:pt>
                <c:pt idx="15">
                  <c:v>1001.8323823234126</c:v>
                </c:pt>
                <c:pt idx="16">
                  <c:v>1002.0766315575328</c:v>
                </c:pt>
                <c:pt idx="17">
                  <c:v>1002.3382959584121</c:v>
                </c:pt>
                <c:pt idx="18">
                  <c:v>1002.6173646458319</c:v>
                </c:pt>
                <c:pt idx="19">
                  <c:v>1002.9138246133073</c:v>
                </c:pt>
                <c:pt idx="20">
                  <c:v>1003.2276604736279</c:v>
                </c:pt>
                <c:pt idx="21">
                  <c:v>1003.5588541904563</c:v>
                </c:pt>
                <c:pt idx="22">
                  <c:v>1003.9073847960384</c:v>
                </c:pt>
                <c:pt idx="23">
                  <c:v>1004.2732280950937</c:v>
                </c:pt>
                <c:pt idx="24">
                  <c:v>1004.6563563549581</c:v>
                </c:pt>
                <c:pt idx="25">
                  <c:v>1005.0567379820679</c:v>
                </c:pt>
                <c:pt idx="26">
                  <c:v>1005.4743371848826</c:v>
                </c:pt>
                <c:pt idx="27">
                  <c:v>1005.9091136233603</c:v>
                </c:pt>
                <c:pt idx="28">
                  <c:v>1006.3610220451118</c:v>
                </c:pt>
                <c:pt idx="29">
                  <c:v>1006.8300119083769</c:v>
                </c:pt>
                <c:pt idx="30">
                  <c:v>1007.2986807605641</c:v>
                </c:pt>
                <c:pt idx="31">
                  <c:v>1007.7669828596953</c:v>
                </c:pt>
                <c:pt idx="32">
                  <c:v>1008.2522103657376</c:v>
                </c:pt>
                <c:pt idx="33">
                  <c:v>1008.7542905884713</c:v>
                </c:pt>
                <c:pt idx="34">
                  <c:v>1009.2731436581536</c:v>
                </c:pt>
                <c:pt idx="35">
                  <c:v>1009.8086820785599</c:v>
                </c:pt>
                <c:pt idx="36">
                  <c:v>1010.3608102683279</c:v>
                </c:pt>
                <c:pt idx="37">
                  <c:v>1010.9294240909107</c:v>
                </c:pt>
                <c:pt idx="38">
                  <c:v>1011.5144103734793</c:v>
                </c:pt>
                <c:pt idx="39">
                  <c:v>1012.1156464151408</c:v>
                </c:pt>
                <c:pt idx="40">
                  <c:v>1012.7329994848714</c:v>
                </c:pt>
                <c:pt idx="41">
                  <c:v>1013.3663263095949</c:v>
                </c:pt>
                <c:pt idx="42">
                  <c:v>1014.0154725528716</c:v>
                </c:pt>
                <c:pt idx="43">
                  <c:v>1014.6802722846971</c:v>
                </c:pt>
                <c:pt idx="44">
                  <c:v>1015.3605474429513</c:v>
                </c:pt>
                <c:pt idx="45">
                  <c:v>1016.0561072870721</c:v>
                </c:pt>
                <c:pt idx="46">
                  <c:v>1016.7497869629015</c:v>
                </c:pt>
                <c:pt idx="47">
                  <c:v>1017.4583309137463</c:v>
                </c:pt>
                <c:pt idx="48">
                  <c:v>1018.1815041123996</c:v>
                </c:pt>
                <c:pt idx="49">
                  <c:v>1018.919056359355</c:v>
                </c:pt>
                <c:pt idx="50">
                  <c:v>1019.6707217029048</c:v>
                </c:pt>
                <c:pt idx="51">
                  <c:v>1020.4362178562425</c:v>
                </c:pt>
                <c:pt idx="52">
                  <c:v>1021.215245612494</c:v>
                </c:pt>
                <c:pt idx="53">
                  <c:v>1022.0074882586553</c:v>
                </c:pt>
                <c:pt idx="54">
                  <c:v>1022.8126109894679</c:v>
                </c:pt>
                <c:pt idx="55">
                  <c:v>1023.6302603223195</c:v>
                </c:pt>
                <c:pt idx="56">
                  <c:v>1024.4600635143138</c:v>
                </c:pt>
                <c:pt idx="57">
                  <c:v>1025.3016279827125</c:v>
                </c:pt>
                <c:pt idx="58">
                  <c:v>1026.1545407300098</c:v>
                </c:pt>
                <c:pt idx="59">
                  <c:v>1027.0024570433845</c:v>
                </c:pt>
                <c:pt idx="60">
                  <c:v>1027.8610277755799</c:v>
                </c:pt>
                <c:pt idx="61">
                  <c:v>1028.7139005425754</c:v>
                </c:pt>
                <c:pt idx="62">
                  <c:v>1029.5764849443758</c:v>
                </c:pt>
                <c:pt idx="63">
                  <c:v>1030.4482682256578</c:v>
                </c:pt>
                <c:pt idx="64">
                  <c:v>1031.3287142151346</c:v>
                </c:pt>
                <c:pt idx="65">
                  <c:v>1032.2172628216938</c:v>
                </c:pt>
                <c:pt idx="66">
                  <c:v>1033.1135655968399</c:v>
                </c:pt>
                <c:pt idx="67">
                  <c:v>1034.0324677439755</c:v>
                </c:pt>
                <c:pt idx="68">
                  <c:v>1034.9431320252404</c:v>
                </c:pt>
                <c:pt idx="69">
                  <c:v>1035.8752025970557</c:v>
                </c:pt>
                <c:pt idx="70">
                  <c:v>1036.7986212802898</c:v>
                </c:pt>
                <c:pt idx="71">
                  <c:v>1037.712905407373</c:v>
                </c:pt>
                <c:pt idx="72">
                  <c:v>1038.6323575560984</c:v>
                </c:pt>
                <c:pt idx="73">
                  <c:v>1039.5566316879292</c:v>
                </c:pt>
                <c:pt idx="74">
                  <c:v>1040.4853910093295</c:v>
                </c:pt>
                <c:pt idx="75">
                  <c:v>1041.418308370841</c:v>
                </c:pt>
                <c:pt idx="76">
                  <c:v>1042.3411236745576</c:v>
                </c:pt>
                <c:pt idx="77">
                  <c:v>1043.2674434630355</c:v>
                </c:pt>
                <c:pt idx="78">
                  <c:v>1044.1966042072042</c:v>
                </c:pt>
                <c:pt idx="79">
                  <c:v>1045.1282873983992</c:v>
                </c:pt>
                <c:pt idx="80">
                  <c:v>1046.0621857006975</c:v>
                </c:pt>
                <c:pt idx="81">
                  <c:v>1046.9976128166609</c:v>
                </c:pt>
                <c:pt idx="82">
                  <c:v>1047.9216293677966</c:v>
                </c:pt>
                <c:pt idx="83">
                  <c:v>1048.8465358764824</c:v>
                </c:pt>
                <c:pt idx="84">
                  <c:v>1049.7720380425085</c:v>
                </c:pt>
                <c:pt idx="85">
                  <c:v>1050.7104164325244</c:v>
                </c:pt>
                <c:pt idx="86">
                  <c:v>1051.6360560248038</c:v>
                </c:pt>
                <c:pt idx="87">
                  <c:v>1052.573267112356</c:v>
                </c:pt>
                <c:pt idx="88">
                  <c:v>1053.509145536405</c:v>
                </c:pt>
                <c:pt idx="89">
                  <c:v>1054.4319880039459</c:v>
                </c:pt>
                <c:pt idx="90">
                  <c:v>1055.3529137602811</c:v>
                </c:pt>
                <c:pt idx="91">
                  <c:v>1056.2716745615919</c:v>
                </c:pt>
                <c:pt idx="92">
                  <c:v>1057.1875244512637</c:v>
                </c:pt>
                <c:pt idx="93">
                  <c:v>1058.1002201592055</c:v>
                </c:pt>
                <c:pt idx="94">
                  <c:v>1059.0095328818754</c:v>
                </c:pt>
                <c:pt idx="95">
                  <c:v>1059.9048631138994</c:v>
                </c:pt>
                <c:pt idx="96">
                  <c:v>1060.796294492442</c:v>
                </c:pt>
                <c:pt idx="97">
                  <c:v>1061.6830654947069</c:v>
                </c:pt>
                <c:pt idx="98">
                  <c:v>1062.5649698592536</c:v>
                </c:pt>
                <c:pt idx="99">
                  <c:v>1063.4418164429246</c:v>
                </c:pt>
                <c:pt idx="100">
                  <c:v>1064.3134292892064</c:v>
                </c:pt>
                <c:pt idx="101">
                  <c:v>1065.1790377160357</c:v>
                </c:pt>
                <c:pt idx="102">
                  <c:v>1066.0293363678518</c:v>
                </c:pt>
                <c:pt idx="103">
                  <c:v>1066.8731734045859</c:v>
                </c:pt>
                <c:pt idx="104">
                  <c:v>1067.7198204388333</c:v>
                </c:pt>
                <c:pt idx="105">
                  <c:v>1068.5499724359536</c:v>
                </c:pt>
                <c:pt idx="106">
                  <c:v>1069.3816756308795</c:v>
                </c:pt>
                <c:pt idx="107">
                  <c:v>1070.2052116499171</c:v>
                </c:pt>
                <c:pt idx="108">
                  <c:v>1071.0204606039365</c:v>
                </c:pt>
                <c:pt idx="109">
                  <c:v>1071.819432755563</c:v>
                </c:pt>
                <c:pt idx="110">
                  <c:v>1072.6097475918923</c:v>
                </c:pt>
                <c:pt idx="111">
                  <c:v>1073.3913193503913</c:v>
                </c:pt>
                <c:pt idx="112">
                  <c:v>1074.1640782425848</c:v>
                </c:pt>
                <c:pt idx="113">
                  <c:v>1074.9272309203034</c:v>
                </c:pt>
                <c:pt idx="114">
                  <c:v>1075.6737018276513</c:v>
                </c:pt>
                <c:pt idx="115">
                  <c:v>1076.410256791989</c:v>
                </c:pt>
                <c:pt idx="116">
                  <c:v>1077.1368539037749</c:v>
                </c:pt>
                <c:pt idx="117">
                  <c:v>1077.8534672471385</c:v>
                </c:pt>
                <c:pt idx="118">
                  <c:v>1078.5592997683675</c:v>
                </c:pt>
                <c:pt idx="119">
                  <c:v>1079.2543357385507</c:v>
                </c:pt>
                <c:pt idx="120">
                  <c:v>1079.9393841023598</c:v>
                </c:pt>
                <c:pt idx="121">
                  <c:v>1080.6070138929372</c:v>
                </c:pt>
                <c:pt idx="122">
                  <c:v>1081.2701404527111</c:v>
                </c:pt>
                <c:pt idx="123">
                  <c:v>1081.9217314933449</c:v>
                </c:pt>
                <c:pt idx="124">
                  <c:v>1082.5618293863013</c:v>
                </c:pt>
                <c:pt idx="125">
                  <c:v>1083.1896307428117</c:v>
                </c:pt>
                <c:pt idx="126">
                  <c:v>1083.8051885446562</c:v>
                </c:pt>
                <c:pt idx="127">
                  <c:v>1084.4037160749442</c:v>
                </c:pt>
                <c:pt idx="128">
                  <c:v>1084.9898671366602</c:v>
                </c:pt>
                <c:pt idx="129">
                  <c:v>1085.5637280387541</c:v>
                </c:pt>
                <c:pt idx="130">
                  <c:v>1086.1244952466491</c:v>
                </c:pt>
                <c:pt idx="131">
                  <c:v>1086.672265765561</c:v>
                </c:pt>
                <c:pt idx="132">
                  <c:v>1087.2071521225878</c:v>
                </c:pt>
                <c:pt idx="133">
                  <c:v>1087.7283465613507</c:v>
                </c:pt>
                <c:pt idx="134">
                  <c:v>1088.2322110468328</c:v>
                </c:pt>
                <c:pt idx="135">
                  <c:v>1088.7223225940252</c:v>
                </c:pt>
                <c:pt idx="136">
                  <c:v>1089.1988215620488</c:v>
                </c:pt>
                <c:pt idx="137">
                  <c:v>1089.6618634885001</c:v>
                </c:pt>
                <c:pt idx="138">
                  <c:v>1090.1157679358357</c:v>
                </c:pt>
                <c:pt idx="139">
                  <c:v>1090.5559437793679</c:v>
                </c:pt>
                <c:pt idx="140">
                  <c:v>1090.9777051078736</c:v>
                </c:pt>
                <c:pt idx="141">
                  <c:v>1091.3857558879299</c:v>
                </c:pt>
                <c:pt idx="142">
                  <c:v>1091.7792915738848</c:v>
                </c:pt>
                <c:pt idx="143">
                  <c:v>1092.1585186151026</c:v>
                </c:pt>
                <c:pt idx="144">
                  <c:v>1092.5236581115614</c:v>
                </c:pt>
                <c:pt idx="145">
                  <c:v>1092.8749456639664</c:v>
                </c:pt>
                <c:pt idx="146">
                  <c:v>1093.2115787313487</c:v>
                </c:pt>
                <c:pt idx="147">
                  <c:v>1093.5318889197747</c:v>
                </c:pt>
                <c:pt idx="148">
                  <c:v>1093.8376485705028</c:v>
                </c:pt>
                <c:pt idx="149">
                  <c:v>1094.1291190104857</c:v>
                </c:pt>
                <c:pt idx="150">
                  <c:v>1094.4065756628984</c:v>
                </c:pt>
                <c:pt idx="151">
                  <c:v>1094.6692181467906</c:v>
                </c:pt>
                <c:pt idx="152">
                  <c:v>1094.9173319018562</c:v>
                </c:pt>
                <c:pt idx="153">
                  <c:v>1095.1500587837056</c:v>
                </c:pt>
                <c:pt idx="154">
                  <c:v>1095.368432823994</c:v>
                </c:pt>
                <c:pt idx="155">
                  <c:v>1095.5727679735455</c:v>
                </c:pt>
                <c:pt idx="156">
                  <c:v>1095.7653299981316</c:v>
                </c:pt>
                <c:pt idx="157">
                  <c:v>1095.9438494485555</c:v>
                </c:pt>
                <c:pt idx="158">
                  <c:v>1096.1075250531417</c:v>
                </c:pt>
                <c:pt idx="159">
                  <c:v>1096.256235189687</c:v>
                </c:pt>
                <c:pt idx="160">
                  <c:v>1096.3903362784506</c:v>
                </c:pt>
                <c:pt idx="161">
                  <c:v>1096.5101882223521</c:v>
                </c:pt>
                <c:pt idx="162">
                  <c:v>1096.616164087282</c:v>
                </c:pt>
                <c:pt idx="163">
                  <c:v>1096.70864998772</c:v>
                </c:pt>
                <c:pt idx="164">
                  <c:v>1096.7868514424829</c:v>
                </c:pt>
                <c:pt idx="165">
                  <c:v>1096.8513260697864</c:v>
                </c:pt>
                <c:pt idx="166">
                  <c:v>1096.9018162376631</c:v>
                </c:pt>
                <c:pt idx="167">
                  <c:v>1096.9387305675923</c:v>
                </c:pt>
                <c:pt idx="168">
                  <c:v>1096.9629371489775</c:v>
                </c:pt>
                <c:pt idx="169">
                  <c:v>1096.9732250677998</c:v>
                </c:pt>
                <c:pt idx="170">
                  <c:v>1096.9708043750536</c:v>
                </c:pt>
                <c:pt idx="171">
                  <c:v>1096.9544648041667</c:v>
                </c:pt>
                <c:pt idx="172">
                  <c:v>1096.9254170910781</c:v>
                </c:pt>
                <c:pt idx="173">
                  <c:v>1096.8848721245033</c:v>
                </c:pt>
                <c:pt idx="174">
                  <c:v>1096.8316205985925</c:v>
                </c:pt>
                <c:pt idx="175">
                  <c:v>1096.7668737493932</c:v>
                </c:pt>
                <c:pt idx="176">
                  <c:v>1096.6894230246978</c:v>
                </c:pt>
                <c:pt idx="177">
                  <c:v>1096.6004799029365</c:v>
                </c:pt>
                <c:pt idx="178">
                  <c:v>1096.5012555773253</c:v>
                </c:pt>
                <c:pt idx="179">
                  <c:v>1096.3905423396423</c:v>
                </c:pt>
                <c:pt idx="180">
                  <c:v>1096.2695513770202</c:v>
                </c:pt>
                <c:pt idx="181">
                  <c:v>1096.1394934008508</c:v>
                </c:pt>
                <c:pt idx="182">
                  <c:v>1095.999161397674</c:v>
                </c:pt>
                <c:pt idx="183">
                  <c:v>1095.8497658952081</c:v>
                </c:pt>
                <c:pt idx="184">
                  <c:v>1095.6901006333987</c:v>
                </c:pt>
                <c:pt idx="185">
                  <c:v>1095.5213758891625</c:v>
                </c:pt>
                <c:pt idx="186">
                  <c:v>1095.3448012524823</c:v>
                </c:pt>
                <c:pt idx="187">
                  <c:v>1095.1591710602477</c:v>
                </c:pt>
                <c:pt idx="188">
                  <c:v>1094.9656945454815</c:v>
                </c:pt>
                <c:pt idx="189">
                  <c:v>1094.763166786503</c:v>
                </c:pt>
                <c:pt idx="190">
                  <c:v>1094.5527966080347</c:v>
                </c:pt>
                <c:pt idx="191">
                  <c:v>1094.3357920370772</c:v>
                </c:pt>
                <c:pt idx="192">
                  <c:v>1094.1109486571127</c:v>
                </c:pt>
                <c:pt idx="193">
                  <c:v>1093.8794740431438</c:v>
                </c:pt>
                <c:pt idx="194">
                  <c:v>1093.6401644751647</c:v>
                </c:pt>
                <c:pt idx="195">
                  <c:v>1093.3942270385126</c:v>
                </c:pt>
                <c:pt idx="196">
                  <c:v>1093.1428679969299</c:v>
                </c:pt>
                <c:pt idx="197">
                  <c:v>1092.8848840490489</c:v>
                </c:pt>
                <c:pt idx="198">
                  <c:v>1092.6214809787127</c:v>
                </c:pt>
                <c:pt idx="199">
                  <c:v>1092.3538638329439</c:v>
                </c:pt>
                <c:pt idx="200">
                  <c:v>1092.0808296352216</c:v>
                </c:pt>
                <c:pt idx="201">
                  <c:v>1091.8035830016647</c:v>
                </c:pt>
                <c:pt idx="202">
                  <c:v>1091.5209214617551</c:v>
                </c:pt>
                <c:pt idx="203">
                  <c:v>1091.2340491840082</c:v>
                </c:pt>
                <c:pt idx="204">
                  <c:v>1090.9441697017864</c:v>
                </c:pt>
                <c:pt idx="205">
                  <c:v>1090.6500807935358</c:v>
                </c:pt>
                <c:pt idx="206">
                  <c:v>1090.3529856295404</c:v>
                </c:pt>
                <c:pt idx="207">
                  <c:v>1090.0516823841501</c:v>
                </c:pt>
                <c:pt idx="208">
                  <c:v>1089.7473738551889</c:v>
                </c:pt>
                <c:pt idx="209">
                  <c:v>1089.4412623535798</c:v>
                </c:pt>
                <c:pt idx="210">
                  <c:v>1089.1321462295359</c:v>
                </c:pt>
                <c:pt idx="211">
                  <c:v>1088.8212275326503</c:v>
                </c:pt>
                <c:pt idx="212">
                  <c:v>1088.5073048848797</c:v>
                </c:pt>
                <c:pt idx="213">
                  <c:v>1088.1915800703205</c:v>
                </c:pt>
                <c:pt idx="214">
                  <c:v>1087.8752545676507</c:v>
                </c:pt>
                <c:pt idx="215">
                  <c:v>1087.5571271035617</c:v>
                </c:pt>
                <c:pt idx="216">
                  <c:v>1087.2383990200788</c:v>
                </c:pt>
                <c:pt idx="217">
                  <c:v>1086.9178691821069</c:v>
                </c:pt>
                <c:pt idx="218">
                  <c:v>1086.5967387939781</c:v>
                </c:pt>
                <c:pt idx="219">
                  <c:v>1086.275007873083</c:v>
                </c:pt>
                <c:pt idx="220">
                  <c:v>1085.9526764368445</c:v>
                </c:pt>
                <c:pt idx="221">
                  <c:v>1085.6309455159494</c:v>
                </c:pt>
                <c:pt idx="222">
                  <c:v>1085.3086140797109</c:v>
                </c:pt>
                <c:pt idx="223">
                  <c:v>1084.9868831588158</c:v>
                </c:pt>
                <c:pt idx="224">
                  <c:v>1084.6645517225772</c:v>
                </c:pt>
                <c:pt idx="225">
                  <c:v>1084.3428208016821</c:v>
                </c:pt>
                <c:pt idx="226">
                  <c:v>1084.0204893654436</c:v>
                </c:pt>
                <c:pt idx="227">
                  <c:v>1083.6987584445485</c:v>
                </c:pt>
                <c:pt idx="228">
                  <c:v>1083.37642700831</c:v>
                </c:pt>
                <c:pt idx="229">
                  <c:v>1083.0546960874149</c:v>
                </c:pt>
                <c:pt idx="230">
                  <c:v>1082.7323646511763</c:v>
                </c:pt>
                <c:pt idx="231">
                  <c:v>1082.4106337302812</c:v>
                </c:pt>
                <c:pt idx="232">
                  <c:v>1082.0883022940427</c:v>
                </c:pt>
                <c:pt idx="233">
                  <c:v>1081.7665713731476</c:v>
                </c:pt>
                <c:pt idx="234">
                  <c:v>1081.4442399369091</c:v>
                </c:pt>
                <c:pt idx="235">
                  <c:v>1081.122509016014</c:v>
                </c:pt>
                <c:pt idx="236">
                  <c:v>1080.8001775797754</c:v>
                </c:pt>
                <c:pt idx="237">
                  <c:v>1080.4784466588803</c:v>
                </c:pt>
                <c:pt idx="238">
                  <c:v>1080.1561152226418</c:v>
                </c:pt>
                <c:pt idx="239">
                  <c:v>1079.8343843017467</c:v>
                </c:pt>
                <c:pt idx="240">
                  <c:v>1079.5120528655082</c:v>
                </c:pt>
                <c:pt idx="241">
                  <c:v>1079.1903219446131</c:v>
                </c:pt>
                <c:pt idx="242">
                  <c:v>1078.8679905083745</c:v>
                </c:pt>
                <c:pt idx="243">
                  <c:v>1078.5462595874794</c:v>
                </c:pt>
                <c:pt idx="244">
                  <c:v>1078.2239281512409</c:v>
                </c:pt>
                <c:pt idx="245">
                  <c:v>1077.9021972303458</c:v>
                </c:pt>
                <c:pt idx="246">
                  <c:v>1077.5798657941073</c:v>
                </c:pt>
                <c:pt idx="247">
                  <c:v>1077.2581348732122</c:v>
                </c:pt>
                <c:pt idx="248">
                  <c:v>1076.9358034369736</c:v>
                </c:pt>
                <c:pt idx="249">
                  <c:v>1076.6140725160785</c:v>
                </c:pt>
                <c:pt idx="250">
                  <c:v>1076.29174107984</c:v>
                </c:pt>
                <c:pt idx="251">
                  <c:v>1075.9700101589449</c:v>
                </c:pt>
                <c:pt idx="252">
                  <c:v>1075.6476787227064</c:v>
                </c:pt>
                <c:pt idx="253">
                  <c:v>1075.3259478018113</c:v>
                </c:pt>
                <c:pt idx="254">
                  <c:v>1075.0036163655727</c:v>
                </c:pt>
                <c:pt idx="255">
                  <c:v>1074.6818854446776</c:v>
                </c:pt>
                <c:pt idx="256">
                  <c:v>1074.3595540084391</c:v>
                </c:pt>
                <c:pt idx="257">
                  <c:v>1074.037823087544</c:v>
                </c:pt>
                <c:pt idx="258">
                  <c:v>1073.7154916513055</c:v>
                </c:pt>
                <c:pt idx="259">
                  <c:v>1073.3937607304103</c:v>
                </c:pt>
                <c:pt idx="260">
                  <c:v>1073.0714292941718</c:v>
                </c:pt>
                <c:pt idx="261">
                  <c:v>1072.7496983732767</c:v>
                </c:pt>
                <c:pt idx="262">
                  <c:v>1072.4273669370382</c:v>
                </c:pt>
                <c:pt idx="263">
                  <c:v>1072.1056360161431</c:v>
                </c:pt>
                <c:pt idx="264">
                  <c:v>1071.7833045799046</c:v>
                </c:pt>
                <c:pt idx="265">
                  <c:v>1071.4615736590094</c:v>
                </c:pt>
                <c:pt idx="266">
                  <c:v>1071.1392422227709</c:v>
                </c:pt>
                <c:pt idx="267">
                  <c:v>1070.8175113018758</c:v>
                </c:pt>
                <c:pt idx="268">
                  <c:v>1070.4951798656373</c:v>
                </c:pt>
                <c:pt idx="269">
                  <c:v>1070.1734489447422</c:v>
                </c:pt>
                <c:pt idx="270">
                  <c:v>1069.8511175085036</c:v>
                </c:pt>
                <c:pt idx="271">
                  <c:v>1069.5293865876085</c:v>
                </c:pt>
                <c:pt idx="272">
                  <c:v>1069.20705515137</c:v>
                </c:pt>
                <c:pt idx="273">
                  <c:v>1068.8853242304749</c:v>
                </c:pt>
                <c:pt idx="274">
                  <c:v>1068.5629927942364</c:v>
                </c:pt>
                <c:pt idx="275">
                  <c:v>1068.2412618733413</c:v>
                </c:pt>
                <c:pt idx="276">
                  <c:v>1067.9189304371027</c:v>
                </c:pt>
                <c:pt idx="277">
                  <c:v>1067.5971995162076</c:v>
                </c:pt>
                <c:pt idx="278">
                  <c:v>1067.2748680799691</c:v>
                </c:pt>
                <c:pt idx="279">
                  <c:v>1066.953137159074</c:v>
                </c:pt>
                <c:pt idx="280">
                  <c:v>1066.6308057228355</c:v>
                </c:pt>
                <c:pt idx="281">
                  <c:v>1066.3090748019404</c:v>
                </c:pt>
                <c:pt idx="282">
                  <c:v>1065.9867433657018</c:v>
                </c:pt>
                <c:pt idx="283">
                  <c:v>1065.6650124448067</c:v>
                </c:pt>
                <c:pt idx="284">
                  <c:v>1065.3426810085682</c:v>
                </c:pt>
                <c:pt idx="285">
                  <c:v>1065.0209500876731</c:v>
                </c:pt>
                <c:pt idx="286">
                  <c:v>1064.6986186514346</c:v>
                </c:pt>
                <c:pt idx="287">
                  <c:v>1064.3768877305395</c:v>
                </c:pt>
                <c:pt idx="288">
                  <c:v>1064.0545562943009</c:v>
                </c:pt>
                <c:pt idx="289">
                  <c:v>1063.7328253734058</c:v>
                </c:pt>
                <c:pt idx="290">
                  <c:v>1063.4104939371673</c:v>
                </c:pt>
                <c:pt idx="291">
                  <c:v>1063.0887630162722</c:v>
                </c:pt>
                <c:pt idx="292">
                  <c:v>1062.7664315800337</c:v>
                </c:pt>
                <c:pt idx="293">
                  <c:v>1062.4447006591386</c:v>
                </c:pt>
                <c:pt idx="294">
                  <c:v>1062.1223692229</c:v>
                </c:pt>
                <c:pt idx="295">
                  <c:v>1061.8006383020049</c:v>
                </c:pt>
                <c:pt idx="296">
                  <c:v>1061.4783068657664</c:v>
                </c:pt>
                <c:pt idx="297">
                  <c:v>1061.1565759448713</c:v>
                </c:pt>
                <c:pt idx="298">
                  <c:v>1060.8342445086328</c:v>
                </c:pt>
                <c:pt idx="299">
                  <c:v>1060.5125135877377</c:v>
                </c:pt>
                <c:pt idx="300">
                  <c:v>1060.1901821514991</c:v>
                </c:pt>
                <c:pt idx="301">
                  <c:v>1059.868451230604</c:v>
                </c:pt>
                <c:pt idx="302">
                  <c:v>1059.5461197943655</c:v>
                </c:pt>
                <c:pt idx="303">
                  <c:v>1059.2243888734704</c:v>
                </c:pt>
                <c:pt idx="304">
                  <c:v>1058.9020574372319</c:v>
                </c:pt>
                <c:pt idx="305">
                  <c:v>1058.5803265163368</c:v>
                </c:pt>
                <c:pt idx="306">
                  <c:v>1058.2579950800982</c:v>
                </c:pt>
                <c:pt idx="307">
                  <c:v>1057.9362641592031</c:v>
                </c:pt>
                <c:pt idx="308">
                  <c:v>1057.6139327229646</c:v>
                </c:pt>
                <c:pt idx="309">
                  <c:v>1057.2922018020695</c:v>
                </c:pt>
                <c:pt idx="310">
                  <c:v>1056.969870365831</c:v>
                </c:pt>
                <c:pt idx="311">
                  <c:v>1056.6481394449359</c:v>
                </c:pt>
                <c:pt idx="312">
                  <c:v>1056.3258080086973</c:v>
                </c:pt>
                <c:pt idx="313">
                  <c:v>1056.0040770878022</c:v>
                </c:pt>
                <c:pt idx="314">
                  <c:v>1055.6817456515637</c:v>
                </c:pt>
                <c:pt idx="315">
                  <c:v>1055.3600147306686</c:v>
                </c:pt>
                <c:pt idx="316">
                  <c:v>1055.0388843425399</c:v>
                </c:pt>
                <c:pt idx="317">
                  <c:v>1054.7171534216448</c:v>
                </c:pt>
                <c:pt idx="318">
                  <c:v>1054.3948219854062</c:v>
                </c:pt>
                <c:pt idx="319">
                  <c:v>1054.0730910645111</c:v>
                </c:pt>
                <c:pt idx="320">
                  <c:v>1053.7519606763824</c:v>
                </c:pt>
                <c:pt idx="321">
                  <c:v>1053.4302297554873</c:v>
                </c:pt>
                <c:pt idx="322">
                  <c:v>1053.1078983192488</c:v>
                </c:pt>
                <c:pt idx="323">
                  <c:v>1052.7861673983537</c:v>
                </c:pt>
                <c:pt idx="324">
                  <c:v>1052.4650370102249</c:v>
                </c:pt>
                <c:pt idx="325">
                  <c:v>1052.1433060893298</c:v>
                </c:pt>
                <c:pt idx="326">
                  <c:v>1051.8209746530913</c:v>
                </c:pt>
                <c:pt idx="327">
                  <c:v>1051.4992437321962</c:v>
                </c:pt>
                <c:pt idx="328">
                  <c:v>1051.1781133440675</c:v>
                </c:pt>
                <c:pt idx="329">
                  <c:v>1050.8563824231724</c:v>
                </c:pt>
                <c:pt idx="330">
                  <c:v>1050.5340509869338</c:v>
                </c:pt>
                <c:pt idx="331">
                  <c:v>1050.2123200660387</c:v>
                </c:pt>
                <c:pt idx="332">
                  <c:v>1049.89118967791</c:v>
                </c:pt>
                <c:pt idx="333">
                  <c:v>1049.5694587570149</c:v>
                </c:pt>
                <c:pt idx="334">
                  <c:v>1049.2471273207764</c:v>
                </c:pt>
                <c:pt idx="335">
                  <c:v>1048.9253963998813</c:v>
                </c:pt>
                <c:pt idx="336">
                  <c:v>1048.6042660117525</c:v>
                </c:pt>
                <c:pt idx="337">
                  <c:v>1048.2825350908574</c:v>
                </c:pt>
                <c:pt idx="338">
                  <c:v>1047.9602036546189</c:v>
                </c:pt>
                <c:pt idx="339">
                  <c:v>1047.6384727337238</c:v>
                </c:pt>
                <c:pt idx="340">
                  <c:v>1047.3173423455951</c:v>
                </c:pt>
                <c:pt idx="341">
                  <c:v>1046.9956114247</c:v>
                </c:pt>
                <c:pt idx="342">
                  <c:v>1046.6732799884614</c:v>
                </c:pt>
                <c:pt idx="343">
                  <c:v>1046.3515490675663</c:v>
                </c:pt>
                <c:pt idx="344">
                  <c:v>1046.0304186794376</c:v>
                </c:pt>
                <c:pt idx="345">
                  <c:v>1045.7086877585425</c:v>
                </c:pt>
                <c:pt idx="346">
                  <c:v>1045.386356322304</c:v>
                </c:pt>
                <c:pt idx="347">
                  <c:v>1045.0646254014089</c:v>
                </c:pt>
                <c:pt idx="348">
                  <c:v>1044.7434950132802</c:v>
                </c:pt>
                <c:pt idx="349">
                  <c:v>1044.421764092385</c:v>
                </c:pt>
                <c:pt idx="350">
                  <c:v>1044.0994326561465</c:v>
                </c:pt>
                <c:pt idx="351">
                  <c:v>1043.7777017352514</c:v>
                </c:pt>
                <c:pt idx="352">
                  <c:v>1043.4565713471227</c:v>
                </c:pt>
                <c:pt idx="353">
                  <c:v>1043.1348404262276</c:v>
                </c:pt>
                <c:pt idx="354">
                  <c:v>1042.8125089899891</c:v>
                </c:pt>
                <c:pt idx="355">
                  <c:v>1042.4907780690939</c:v>
                </c:pt>
                <c:pt idx="356">
                  <c:v>1042.1696476809652</c:v>
                </c:pt>
                <c:pt idx="357">
                  <c:v>1041.8479167600701</c:v>
                </c:pt>
                <c:pt idx="358">
                  <c:v>1041.5255853238316</c:v>
                </c:pt>
                <c:pt idx="359">
                  <c:v>1041.2038544029365</c:v>
                </c:pt>
                <c:pt idx="360">
                  <c:v>1040.8827240148078</c:v>
                </c:pt>
                <c:pt idx="361">
                  <c:v>1040.5609930939127</c:v>
                </c:pt>
                <c:pt idx="362">
                  <c:v>1040.2386616576741</c:v>
                </c:pt>
                <c:pt idx="363">
                  <c:v>1039.916930736779</c:v>
                </c:pt>
                <c:pt idx="364">
                  <c:v>1039.5958003486503</c:v>
                </c:pt>
                <c:pt idx="365">
                  <c:v>1039.2740694277552</c:v>
                </c:pt>
                <c:pt idx="366">
                  <c:v>1038.9517379915167</c:v>
                </c:pt>
                <c:pt idx="367">
                  <c:v>1038.6300070706216</c:v>
                </c:pt>
                <c:pt idx="368">
                  <c:v>1038.3088766824928</c:v>
                </c:pt>
                <c:pt idx="369">
                  <c:v>1037.9871457615977</c:v>
                </c:pt>
                <c:pt idx="370">
                  <c:v>1037.6648143253592</c:v>
                </c:pt>
                <c:pt idx="371">
                  <c:v>1037.3430834044641</c:v>
                </c:pt>
                <c:pt idx="372">
                  <c:v>1037.0219530163354</c:v>
                </c:pt>
                <c:pt idx="373">
                  <c:v>1036.7002220954403</c:v>
                </c:pt>
                <c:pt idx="374">
                  <c:v>1036.3778906592017</c:v>
                </c:pt>
                <c:pt idx="375">
                  <c:v>1036.0561597383066</c:v>
                </c:pt>
                <c:pt idx="376">
                  <c:v>1035.7350293501779</c:v>
                </c:pt>
                <c:pt idx="377">
                  <c:v>1035.4132984292828</c:v>
                </c:pt>
                <c:pt idx="378">
                  <c:v>1035.0909669930443</c:v>
                </c:pt>
                <c:pt idx="379">
                  <c:v>1034.7692360721492</c:v>
                </c:pt>
                <c:pt idx="380">
                  <c:v>1034.4481056840204</c:v>
                </c:pt>
                <c:pt idx="381">
                  <c:v>1034.1263747631253</c:v>
                </c:pt>
                <c:pt idx="382">
                  <c:v>1033.8040433268868</c:v>
                </c:pt>
                <c:pt idx="383">
                  <c:v>1033.4823124059917</c:v>
                </c:pt>
                <c:pt idx="384">
                  <c:v>1033.161182017863</c:v>
                </c:pt>
                <c:pt idx="385">
                  <c:v>1032.8394510969679</c:v>
                </c:pt>
                <c:pt idx="386">
                  <c:v>1032.5171196607293</c:v>
                </c:pt>
                <c:pt idx="387">
                  <c:v>1032.1953887398342</c:v>
                </c:pt>
                <c:pt idx="388">
                  <c:v>1031.8742583517055</c:v>
                </c:pt>
                <c:pt idx="389">
                  <c:v>1031.5525274308104</c:v>
                </c:pt>
                <c:pt idx="390">
                  <c:v>1031.2301959945719</c:v>
                </c:pt>
                <c:pt idx="391">
                  <c:v>1030.9084650736768</c:v>
                </c:pt>
                <c:pt idx="392">
                  <c:v>1030.5873346855481</c:v>
                </c:pt>
                <c:pt idx="393">
                  <c:v>1030.265603764653</c:v>
                </c:pt>
                <c:pt idx="394">
                  <c:v>1029.9432723284144</c:v>
                </c:pt>
                <c:pt idx="395">
                  <c:v>1029.6215414075193</c:v>
                </c:pt>
                <c:pt idx="396">
                  <c:v>1029.3004110193906</c:v>
                </c:pt>
                <c:pt idx="397">
                  <c:v>1028.9786800984955</c:v>
                </c:pt>
                <c:pt idx="398">
                  <c:v>1028.656348662257</c:v>
                </c:pt>
                <c:pt idx="399">
                  <c:v>1028.3346177413619</c:v>
                </c:pt>
                <c:pt idx="400">
                  <c:v>1028.0134873532331</c:v>
                </c:pt>
                <c:pt idx="401">
                  <c:v>1027.691756432338</c:v>
                </c:pt>
                <c:pt idx="402">
                  <c:v>1027.3694249960995</c:v>
                </c:pt>
                <c:pt idx="403">
                  <c:v>1027.0476940752044</c:v>
                </c:pt>
                <c:pt idx="404">
                  <c:v>1026.7265636870757</c:v>
                </c:pt>
                <c:pt idx="405">
                  <c:v>1026.4048327661806</c:v>
                </c:pt>
                <c:pt idx="406">
                  <c:v>1026.082501329942</c:v>
                </c:pt>
                <c:pt idx="407">
                  <c:v>1025.7607704090469</c:v>
                </c:pt>
                <c:pt idx="408">
                  <c:v>1025.4396400209182</c:v>
                </c:pt>
                <c:pt idx="409">
                  <c:v>1025.1179091000231</c:v>
                </c:pt>
                <c:pt idx="410">
                  <c:v>1024.7955776637846</c:v>
                </c:pt>
                <c:pt idx="411">
                  <c:v>1024.4738467428895</c:v>
                </c:pt>
                <c:pt idx="412">
                  <c:v>1024.1527163547607</c:v>
                </c:pt>
                <c:pt idx="413">
                  <c:v>1023.8309854338655</c:v>
                </c:pt>
                <c:pt idx="414">
                  <c:v>1023.508653997627</c:v>
                </c:pt>
                <c:pt idx="415">
                  <c:v>1023.1869230767318</c:v>
                </c:pt>
                <c:pt idx="416">
                  <c:v>1022.8657926886029</c:v>
                </c:pt>
                <c:pt idx="417">
                  <c:v>1022.5440617677077</c:v>
                </c:pt>
                <c:pt idx="418">
                  <c:v>1022.2217303314692</c:v>
                </c:pt>
                <c:pt idx="419">
                  <c:v>1021.899999410574</c:v>
                </c:pt>
                <c:pt idx="420">
                  <c:v>1021.5788690224451</c:v>
                </c:pt>
                <c:pt idx="421">
                  <c:v>1021.2571381015499</c:v>
                </c:pt>
                <c:pt idx="422">
                  <c:v>1020.9348066653114</c:v>
                </c:pt>
                <c:pt idx="423">
                  <c:v>1020.6130757444162</c:v>
                </c:pt>
                <c:pt idx="424">
                  <c:v>1020.2919453562873</c:v>
                </c:pt>
                <c:pt idx="425">
                  <c:v>1019.9702144353921</c:v>
                </c:pt>
                <c:pt idx="426">
                  <c:v>1019.6478829991536</c:v>
                </c:pt>
                <c:pt idx="427">
                  <c:v>1019.3261520782584</c:v>
                </c:pt>
                <c:pt idx="428">
                  <c:v>1019.0050216901295</c:v>
                </c:pt>
                <c:pt idx="429">
                  <c:v>1018.6832907692343</c:v>
                </c:pt>
                <c:pt idx="430">
                  <c:v>1018.3609593329958</c:v>
                </c:pt>
                <c:pt idx="431">
                  <c:v>1018.040791194987</c:v>
                </c:pt>
                <c:pt idx="432">
                  <c:v>1017.7261265193708</c:v>
                </c:pt>
                <c:pt idx="433">
                  <c:v>1017.4114618437546</c:v>
                </c:pt>
                <c:pt idx="434">
                  <c:v>1017.0983679945613</c:v>
                </c:pt>
                <c:pt idx="435">
                  <c:v>1016.7874334132935</c:v>
                </c:pt>
                <c:pt idx="436">
                  <c:v>1016.4780817664337</c:v>
                </c:pt>
                <c:pt idx="437">
                  <c:v>1016.1752200142632</c:v>
                </c:pt>
                <c:pt idx="438">
                  <c:v>1015.8750817726227</c:v>
                </c:pt>
                <c:pt idx="439">
                  <c:v>1015.5771027989077</c:v>
                </c:pt>
                <c:pt idx="440">
                  <c:v>1015.2818352608296</c:v>
                </c:pt>
                <c:pt idx="441">
                  <c:v>1014.993033435264</c:v>
                </c:pt>
                <c:pt idx="442">
                  <c:v>1014.7015322653255</c:v>
                </c:pt>
                <c:pt idx="443">
                  <c:v>1014.4121903633123</c:v>
                </c:pt>
                <c:pt idx="444">
                  <c:v>1014.1244716987504</c:v>
                </c:pt>
                <c:pt idx="445">
                  <c:v>1013.8389163324183</c:v>
                </c:pt>
                <c:pt idx="446">
                  <c:v>1013.5603707700325</c:v>
                </c:pt>
                <c:pt idx="447">
                  <c:v>1013.2839844755722</c:v>
                </c:pt>
                <c:pt idx="448">
                  <c:v>1013.0102693125363</c:v>
                </c:pt>
                <c:pt idx="449">
                  <c:v>1012.7387093870045</c:v>
                </c:pt>
                <c:pt idx="450">
                  <c:v>1012.4731194321715</c:v>
                </c:pt>
                <c:pt idx="451">
                  <c:v>1012.2096887452641</c:v>
                </c:pt>
                <c:pt idx="452">
                  <c:v>1011.9479296594596</c:v>
                </c:pt>
                <c:pt idx="453">
                  <c:v>1011.688333871885</c:v>
                </c:pt>
                <c:pt idx="454">
                  <c:v>1011.4356995246048</c:v>
                </c:pt>
                <c:pt idx="455">
                  <c:v>1011.1792262616026</c:v>
                </c:pt>
                <c:pt idx="456">
                  <c:v>1010.9265919143224</c:v>
                </c:pt>
                <c:pt idx="457">
                  <c:v>1010.6761168349678</c:v>
                </c:pt>
                <c:pt idx="458">
                  <c:v>1010.4308792408149</c:v>
                </c:pt>
                <c:pt idx="459">
                  <c:v>1010.1899440605944</c:v>
                </c:pt>
                <c:pt idx="460">
                  <c:v>1009.9507126976259</c:v>
                </c:pt>
                <c:pt idx="461">
                  <c:v>1009.7136365721617</c:v>
                </c:pt>
                <c:pt idx="462">
                  <c:v>1009.4800003633445</c:v>
                </c:pt>
                <c:pt idx="463">
                  <c:v>1009.2506907509869</c:v>
                </c:pt>
                <c:pt idx="464">
                  <c:v>1009.0239676188124</c:v>
                </c:pt>
                <c:pt idx="465">
                  <c:v>1008.7994037545634</c:v>
                </c:pt>
                <c:pt idx="466">
                  <c:v>1008.578336256034</c:v>
                </c:pt>
                <c:pt idx="467">
                  <c:v>1008.3616034143387</c:v>
                </c:pt>
                <c:pt idx="468">
                  <c:v>1008.14311029313</c:v>
                </c:pt>
                <c:pt idx="469">
                  <c:v>1007.9267804701511</c:v>
                </c:pt>
                <c:pt idx="470">
                  <c:v>1007.7130129455295</c:v>
                </c:pt>
                <c:pt idx="471">
                  <c:v>1007.5014046888333</c:v>
                </c:pt>
                <c:pt idx="472">
                  <c:v>1007.2966571259324</c:v>
                </c:pt>
                <c:pt idx="473">
                  <c:v>1007.0940648005356</c:v>
                </c:pt>
                <c:pt idx="474">
                  <c:v>1006.8932528834669</c:v>
                </c:pt>
                <c:pt idx="475">
                  <c:v>1006.6946002343235</c:v>
                </c:pt>
                <c:pt idx="476">
                  <c:v>1006.5027840964478</c:v>
                </c:pt>
                <c:pt idx="477">
                  <c:v>1006.3131231960765</c:v>
                </c:pt>
                <c:pt idx="478">
                  <c:v>1006.1252668865606</c:v>
                </c:pt>
                <c:pt idx="479">
                  <c:v>1005.93956984497</c:v>
                </c:pt>
                <c:pt idx="480">
                  <c:v>1005.7600160918976</c:v>
                </c:pt>
                <c:pt idx="481">
                  <c:v>1005.5782990405953</c:v>
                </c:pt>
                <c:pt idx="482">
                  <c:v>1005.3990798027812</c:v>
                </c:pt>
                <c:pt idx="483">
                  <c:v>1005.2220198328926</c:v>
                </c:pt>
                <c:pt idx="484">
                  <c:v>1005.0499232755922</c:v>
                </c:pt>
                <c:pt idx="485">
                  <c:v>1004.8821291322243</c:v>
                </c:pt>
                <c:pt idx="486">
                  <c:v>1004.7161758443993</c:v>
                </c:pt>
                <c:pt idx="487">
                  <c:v>1004.5523777940786</c:v>
                </c:pt>
                <c:pt idx="488">
                  <c:v>1004.3922937250742</c:v>
                </c:pt>
                <c:pt idx="489">
                  <c:v>1004.2365362525294</c:v>
                </c:pt>
                <c:pt idx="490">
                  <c:v>1004.083228229821</c:v>
                </c:pt>
                <c:pt idx="491">
                  <c:v>1003.932079475038</c:v>
                </c:pt>
                <c:pt idx="492">
                  <c:v>1003.7847011426851</c:v>
                </c:pt>
                <c:pt idx="493">
                  <c:v>1003.6416574671662</c:v>
                </c:pt>
                <c:pt idx="494">
                  <c:v>1003.4967164857703</c:v>
                </c:pt>
                <c:pt idx="495">
                  <c:v>1003.3539388026043</c:v>
                </c:pt>
                <c:pt idx="496">
                  <c:v>1003.2135863874487</c:v>
                </c:pt>
                <c:pt idx="497">
                  <c:v>1003.0778064246828</c:v>
                </c:pt>
                <c:pt idx="498">
                  <c:v>1002.946091081229</c:v>
                </c:pt>
                <c:pt idx="499">
                  <c:v>1002.8165350057008</c:v>
                </c:pt>
                <c:pt idx="500">
                  <c:v>1002.6893759929518</c:v>
                </c:pt>
                <c:pt idx="501">
                  <c:v>1002.5686826927155</c:v>
                </c:pt>
                <c:pt idx="502">
                  <c:v>1002.4499229568146</c:v>
                </c:pt>
                <c:pt idx="503">
                  <c:v>1002.3333224888391</c:v>
                </c:pt>
                <c:pt idx="504">
                  <c:v>1002.2186676826603</c:v>
                </c:pt>
                <c:pt idx="505">
                  <c:v>1002.1105027711709</c:v>
                </c:pt>
                <c:pt idx="506">
                  <c:v>1002.0003801069719</c:v>
                </c:pt>
                <c:pt idx="507">
                  <c:v>1001.8924167106983</c:v>
                </c:pt>
                <c:pt idx="508">
                  <c:v>1001.7868100729914</c:v>
                </c:pt>
                <c:pt idx="509">
                  <c:v>1001.6833586727888</c:v>
                </c:pt>
                <c:pt idx="510">
                  <c:v>1001.5861916161426</c:v>
                </c:pt>
                <c:pt idx="511">
                  <c:v>1001.4911838274219</c:v>
                </c:pt>
                <c:pt idx="512">
                  <c:v>1001.398162003541</c:v>
                </c:pt>
                <c:pt idx="513">
                  <c:v>1001.3073034778898</c:v>
                </c:pt>
                <c:pt idx="514">
                  <c:v>1001.2230920287965</c:v>
                </c:pt>
                <c:pt idx="515">
                  <c:v>1001.1410398476286</c:v>
                </c:pt>
                <c:pt idx="516">
                  <c:v>1001.0612960599724</c:v>
                </c:pt>
                <c:pt idx="517">
                  <c:v>1000.9837075098204</c:v>
                </c:pt>
                <c:pt idx="518">
                  <c:v>1000.9124516682799</c:v>
                </c:pt>
                <c:pt idx="519">
                  <c:v>1000.8367362302373</c:v>
                </c:pt>
                <c:pt idx="520">
                  <c:v>1000.7654803886968</c:v>
                </c:pt>
                <c:pt idx="521">
                  <c:v>1000.6963838150817</c:v>
                </c:pt>
                <c:pt idx="522">
                  <c:v>1000.6313639625731</c:v>
                </c:pt>
                <c:pt idx="523">
                  <c:v>1000.5706787668984</c:v>
                </c:pt>
                <c:pt idx="524">
                  <c:v>1000.5122697146941</c:v>
                </c:pt>
                <c:pt idx="525">
                  <c:v>1000.4562335395843</c:v>
                </c:pt>
                <c:pt idx="526">
                  <c:v>1000.404507839483</c:v>
                </c:pt>
                <c:pt idx="527">
                  <c:v>1000.3569152784277</c:v>
                </c:pt>
                <c:pt idx="528">
                  <c:v>1000.3115706519927</c:v>
                </c:pt>
                <c:pt idx="529">
                  <c:v>1000.2706211394126</c:v>
                </c:pt>
                <c:pt idx="530">
                  <c:v>1000.2318268643367</c:v>
                </c:pt>
                <c:pt idx="531">
                  <c:v>1000.1951193096037</c:v>
                </c:pt>
                <c:pt idx="532">
                  <c:v>1000.1605710227961</c:v>
                </c:pt>
                <c:pt idx="533">
                  <c:v>1000.1325529352413</c:v>
                </c:pt>
                <c:pt idx="534">
                  <c:v>1000.1066900851906</c:v>
                </c:pt>
                <c:pt idx="535">
                  <c:v>1000.1066900851906</c:v>
                </c:pt>
                <c:pt idx="536">
                  <c:v>1000.1066900851906</c:v>
                </c:pt>
                <c:pt idx="537">
                  <c:v>1000.1066900851906</c:v>
                </c:pt>
                <c:pt idx="538">
                  <c:v>1000.1066900851906</c:v>
                </c:pt>
                <c:pt idx="539">
                  <c:v>1000.1066900851906</c:v>
                </c:pt>
                <c:pt idx="540">
                  <c:v>1000.1066900851906</c:v>
                </c:pt>
                <c:pt idx="541">
                  <c:v>1000.1066900851906</c:v>
                </c:pt>
                <c:pt idx="542">
                  <c:v>1000.1066900851906</c:v>
                </c:pt>
                <c:pt idx="543">
                  <c:v>1000.1066900851906</c:v>
                </c:pt>
                <c:pt idx="544">
                  <c:v>1000.1066900851906</c:v>
                </c:pt>
                <c:pt idx="545">
                  <c:v>1000.1066900851906</c:v>
                </c:pt>
                <c:pt idx="546">
                  <c:v>1000.1066900851906</c:v>
                </c:pt>
                <c:pt idx="547">
                  <c:v>1000.1066900851906</c:v>
                </c:pt>
                <c:pt idx="548">
                  <c:v>1000.1066900851906</c:v>
                </c:pt>
                <c:pt idx="549">
                  <c:v>1000.1066900851906</c:v>
                </c:pt>
                <c:pt idx="550">
                  <c:v>1000.1066900851906</c:v>
                </c:pt>
                <c:pt idx="551">
                  <c:v>1000.1066900851906</c:v>
                </c:pt>
                <c:pt idx="552">
                  <c:v>1000.1066900851906</c:v>
                </c:pt>
                <c:pt idx="553">
                  <c:v>1000.1066900851906</c:v>
                </c:pt>
                <c:pt idx="554">
                  <c:v>1000.1066900851906</c:v>
                </c:pt>
                <c:pt idx="555">
                  <c:v>1000.1066900851906</c:v>
                </c:pt>
                <c:pt idx="556">
                  <c:v>1000.1066900851906</c:v>
                </c:pt>
                <c:pt idx="557">
                  <c:v>1000.1066900851906</c:v>
                </c:pt>
                <c:pt idx="558">
                  <c:v>1000.1066900851906</c:v>
                </c:pt>
                <c:pt idx="559">
                  <c:v>1000.1066900851906</c:v>
                </c:pt>
                <c:pt idx="560">
                  <c:v>1000.1066900851906</c:v>
                </c:pt>
                <c:pt idx="561">
                  <c:v>1000.1066900851906</c:v>
                </c:pt>
                <c:pt idx="562">
                  <c:v>1000.1066900851906</c:v>
                </c:pt>
                <c:pt idx="563">
                  <c:v>1000.1066900851906</c:v>
                </c:pt>
                <c:pt idx="564">
                  <c:v>1000.1066900851906</c:v>
                </c:pt>
                <c:pt idx="565">
                  <c:v>1000.1066900851906</c:v>
                </c:pt>
                <c:pt idx="566">
                  <c:v>1000.1066900851906</c:v>
                </c:pt>
                <c:pt idx="567">
                  <c:v>1000.1066900851906</c:v>
                </c:pt>
                <c:pt idx="568">
                  <c:v>1000.1066900851906</c:v>
                </c:pt>
                <c:pt idx="569">
                  <c:v>1000.1066900851906</c:v>
                </c:pt>
                <c:pt idx="570">
                  <c:v>1000.1066900851906</c:v>
                </c:pt>
                <c:pt idx="571">
                  <c:v>1000.1066900851906</c:v>
                </c:pt>
                <c:pt idx="572">
                  <c:v>1000.1066900851906</c:v>
                </c:pt>
                <c:pt idx="573">
                  <c:v>1000.1066900851906</c:v>
                </c:pt>
                <c:pt idx="574">
                  <c:v>1000.1066900851906</c:v>
                </c:pt>
                <c:pt idx="575">
                  <c:v>1000.1066900851906</c:v>
                </c:pt>
                <c:pt idx="576">
                  <c:v>1000.1066900851906</c:v>
                </c:pt>
                <c:pt idx="577">
                  <c:v>1000.1066900851906</c:v>
                </c:pt>
                <c:pt idx="578">
                  <c:v>1000.1066900851906</c:v>
                </c:pt>
                <c:pt idx="579">
                  <c:v>1000.1066900851906</c:v>
                </c:pt>
                <c:pt idx="580">
                  <c:v>1000.1066900851906</c:v>
                </c:pt>
                <c:pt idx="581">
                  <c:v>1000.1066900851906</c:v>
                </c:pt>
                <c:pt idx="582">
                  <c:v>1000.1066900851906</c:v>
                </c:pt>
                <c:pt idx="583">
                  <c:v>1000.1066900851906</c:v>
                </c:pt>
                <c:pt idx="584">
                  <c:v>1000.1066900851906</c:v>
                </c:pt>
                <c:pt idx="585">
                  <c:v>1000.1066900851906</c:v>
                </c:pt>
                <c:pt idx="586">
                  <c:v>1000.1066900851906</c:v>
                </c:pt>
                <c:pt idx="587">
                  <c:v>1000.1066900851906</c:v>
                </c:pt>
                <c:pt idx="588">
                  <c:v>1000.1066900851906</c:v>
                </c:pt>
                <c:pt idx="589">
                  <c:v>1000.1066900851906</c:v>
                </c:pt>
                <c:pt idx="590">
                  <c:v>1000.1066900851906</c:v>
                </c:pt>
                <c:pt idx="591">
                  <c:v>1000.1066900851906</c:v>
                </c:pt>
                <c:pt idx="592">
                  <c:v>1000.1066900851906</c:v>
                </c:pt>
                <c:pt idx="593">
                  <c:v>1000.1066900851906</c:v>
                </c:pt>
                <c:pt idx="594">
                  <c:v>1000.1066900851906</c:v>
                </c:pt>
                <c:pt idx="595">
                  <c:v>1000.1066900851906</c:v>
                </c:pt>
                <c:pt idx="596">
                  <c:v>1000.1066900851906</c:v>
                </c:pt>
                <c:pt idx="597">
                  <c:v>1000.1066900851906</c:v>
                </c:pt>
                <c:pt idx="598">
                  <c:v>1000.1066900851906</c:v>
                </c:pt>
                <c:pt idx="599">
                  <c:v>1000.1066900851906</c:v>
                </c:pt>
                <c:pt idx="600">
                  <c:v>1000.1066900851906</c:v>
                </c:pt>
                <c:pt idx="601">
                  <c:v>1000.1066900851906</c:v>
                </c:pt>
                <c:pt idx="602">
                  <c:v>1000.1066900851906</c:v>
                </c:pt>
                <c:pt idx="603">
                  <c:v>1000.1066900851906</c:v>
                </c:pt>
                <c:pt idx="604">
                  <c:v>1000.1066900851906</c:v>
                </c:pt>
                <c:pt idx="605">
                  <c:v>1000.1066900851906</c:v>
                </c:pt>
                <c:pt idx="606">
                  <c:v>1000.1066900851906</c:v>
                </c:pt>
                <c:pt idx="607">
                  <c:v>1000.1066900851906</c:v>
                </c:pt>
                <c:pt idx="608">
                  <c:v>1000.1066900851906</c:v>
                </c:pt>
                <c:pt idx="609">
                  <c:v>1000.1066900851906</c:v>
                </c:pt>
                <c:pt idx="610">
                  <c:v>1000.1066900851906</c:v>
                </c:pt>
                <c:pt idx="611">
                  <c:v>1000.1066900851906</c:v>
                </c:pt>
                <c:pt idx="612">
                  <c:v>1000.1066900851906</c:v>
                </c:pt>
                <c:pt idx="613">
                  <c:v>1000.1066900851906</c:v>
                </c:pt>
                <c:pt idx="614">
                  <c:v>1000.1066900851906</c:v>
                </c:pt>
                <c:pt idx="615">
                  <c:v>1000.1066900851906</c:v>
                </c:pt>
                <c:pt idx="616">
                  <c:v>1000.1066900851906</c:v>
                </c:pt>
                <c:pt idx="617">
                  <c:v>1000.1066900851906</c:v>
                </c:pt>
                <c:pt idx="618">
                  <c:v>1000.1066900851906</c:v>
                </c:pt>
                <c:pt idx="619">
                  <c:v>1000.1066900851906</c:v>
                </c:pt>
                <c:pt idx="620">
                  <c:v>1000.1066900851906</c:v>
                </c:pt>
                <c:pt idx="621">
                  <c:v>1000.1066900851906</c:v>
                </c:pt>
                <c:pt idx="622">
                  <c:v>1000.1066900851906</c:v>
                </c:pt>
                <c:pt idx="623">
                  <c:v>1000.1066900851906</c:v>
                </c:pt>
                <c:pt idx="624">
                  <c:v>1000.1066900851906</c:v>
                </c:pt>
                <c:pt idx="625">
                  <c:v>1000.1066900851906</c:v>
                </c:pt>
                <c:pt idx="626">
                  <c:v>1000.1066900851906</c:v>
                </c:pt>
                <c:pt idx="627">
                  <c:v>1000.1066900851906</c:v>
                </c:pt>
                <c:pt idx="628">
                  <c:v>1000.1066900851906</c:v>
                </c:pt>
                <c:pt idx="629">
                  <c:v>1000.1066900851906</c:v>
                </c:pt>
                <c:pt idx="630">
                  <c:v>1000.1066900851906</c:v>
                </c:pt>
                <c:pt idx="631">
                  <c:v>1000.1066900851906</c:v>
                </c:pt>
                <c:pt idx="632">
                  <c:v>1000.1066900851906</c:v>
                </c:pt>
                <c:pt idx="633">
                  <c:v>1000.1066900851906</c:v>
                </c:pt>
                <c:pt idx="634">
                  <c:v>1000.1066900851906</c:v>
                </c:pt>
                <c:pt idx="635">
                  <c:v>1000.1066900851906</c:v>
                </c:pt>
                <c:pt idx="636">
                  <c:v>1000.1066900851906</c:v>
                </c:pt>
                <c:pt idx="637">
                  <c:v>1000.1066900851906</c:v>
                </c:pt>
                <c:pt idx="638">
                  <c:v>1000.1066900851906</c:v>
                </c:pt>
                <c:pt idx="639">
                  <c:v>1000.1066900851906</c:v>
                </c:pt>
                <c:pt idx="640">
                  <c:v>1000.1066900851906</c:v>
                </c:pt>
                <c:pt idx="641">
                  <c:v>1000.1066900851906</c:v>
                </c:pt>
                <c:pt idx="642">
                  <c:v>1000.1066900851906</c:v>
                </c:pt>
                <c:pt idx="643">
                  <c:v>1000.1066900851906</c:v>
                </c:pt>
                <c:pt idx="644">
                  <c:v>1000.1066900851906</c:v>
                </c:pt>
                <c:pt idx="645">
                  <c:v>1000.1066900851906</c:v>
                </c:pt>
                <c:pt idx="646">
                  <c:v>1000.1066900851906</c:v>
                </c:pt>
                <c:pt idx="647">
                  <c:v>1000.1066900851906</c:v>
                </c:pt>
                <c:pt idx="648">
                  <c:v>1000.1066900851906</c:v>
                </c:pt>
                <c:pt idx="649">
                  <c:v>1000.1066900851906</c:v>
                </c:pt>
                <c:pt idx="650">
                  <c:v>1000.1066900851906</c:v>
                </c:pt>
                <c:pt idx="651">
                  <c:v>1000.1066900851906</c:v>
                </c:pt>
                <c:pt idx="652">
                  <c:v>1000.1066900851906</c:v>
                </c:pt>
                <c:pt idx="653">
                  <c:v>1000.1066900851906</c:v>
                </c:pt>
                <c:pt idx="654">
                  <c:v>1000.1066900851906</c:v>
                </c:pt>
                <c:pt idx="655">
                  <c:v>1000.1066900851906</c:v>
                </c:pt>
                <c:pt idx="656">
                  <c:v>1000.1066900851906</c:v>
                </c:pt>
                <c:pt idx="657">
                  <c:v>1000.1066900851906</c:v>
                </c:pt>
                <c:pt idx="658">
                  <c:v>1000.1066900851906</c:v>
                </c:pt>
                <c:pt idx="659">
                  <c:v>1000.1066900851906</c:v>
                </c:pt>
                <c:pt idx="660">
                  <c:v>1000.1066900851906</c:v>
                </c:pt>
                <c:pt idx="661">
                  <c:v>1000.1066900851906</c:v>
                </c:pt>
                <c:pt idx="662">
                  <c:v>1000.1066900851906</c:v>
                </c:pt>
                <c:pt idx="663">
                  <c:v>1000.1066900851906</c:v>
                </c:pt>
                <c:pt idx="664">
                  <c:v>1000.1066900851906</c:v>
                </c:pt>
                <c:pt idx="665">
                  <c:v>1000.1066900851906</c:v>
                </c:pt>
                <c:pt idx="666">
                  <c:v>1000.1066900851906</c:v>
                </c:pt>
                <c:pt idx="667">
                  <c:v>1000.1066900851906</c:v>
                </c:pt>
                <c:pt idx="668">
                  <c:v>1000.1066900851906</c:v>
                </c:pt>
                <c:pt idx="669">
                  <c:v>1000.1066900851906</c:v>
                </c:pt>
                <c:pt idx="670">
                  <c:v>1000.1066900851906</c:v>
                </c:pt>
                <c:pt idx="671">
                  <c:v>1000.1066900851906</c:v>
                </c:pt>
                <c:pt idx="672">
                  <c:v>1000.1066900851906</c:v>
                </c:pt>
                <c:pt idx="673">
                  <c:v>1000.1066900851906</c:v>
                </c:pt>
                <c:pt idx="674">
                  <c:v>1000.1066900851906</c:v>
                </c:pt>
                <c:pt idx="675">
                  <c:v>1000.1066900851906</c:v>
                </c:pt>
                <c:pt idx="676">
                  <c:v>1000.1066900851906</c:v>
                </c:pt>
                <c:pt idx="677">
                  <c:v>1000.1066900851906</c:v>
                </c:pt>
                <c:pt idx="678">
                  <c:v>1000.1066900851906</c:v>
                </c:pt>
                <c:pt idx="679">
                  <c:v>1000.1066900851906</c:v>
                </c:pt>
                <c:pt idx="680">
                  <c:v>1000.1066900851906</c:v>
                </c:pt>
                <c:pt idx="681">
                  <c:v>1000.1066900851906</c:v>
                </c:pt>
                <c:pt idx="682">
                  <c:v>1000.1066900851906</c:v>
                </c:pt>
                <c:pt idx="683">
                  <c:v>1000.1066900851906</c:v>
                </c:pt>
                <c:pt idx="684">
                  <c:v>1000.1066900851906</c:v>
                </c:pt>
                <c:pt idx="685">
                  <c:v>1000.1066900851906</c:v>
                </c:pt>
                <c:pt idx="686">
                  <c:v>1000.1066900851906</c:v>
                </c:pt>
                <c:pt idx="687">
                  <c:v>1000.1066900851906</c:v>
                </c:pt>
                <c:pt idx="688">
                  <c:v>1000.1066900851906</c:v>
                </c:pt>
                <c:pt idx="689">
                  <c:v>1000.1066900851906</c:v>
                </c:pt>
                <c:pt idx="690">
                  <c:v>1000.1066900851906</c:v>
                </c:pt>
                <c:pt idx="691">
                  <c:v>1000.1066900851906</c:v>
                </c:pt>
                <c:pt idx="692">
                  <c:v>1000.1066900851906</c:v>
                </c:pt>
                <c:pt idx="693">
                  <c:v>1000.1066900851906</c:v>
                </c:pt>
              </c:numCache>
            </c:numRef>
          </c:yVal>
          <c:smooth val="1"/>
        </c:ser>
        <c:ser>
          <c:idx val="1"/>
          <c:order val="1"/>
          <c:tx>
            <c:v>Départ</c:v>
          </c:tx>
          <c:spPr>
            <a:ln>
              <a:noFill/>
            </a:ln>
          </c:spPr>
          <c:marker>
            <c:symbol val="x"/>
            <c:size val="5"/>
            <c:spPr>
              <a:ln w="25400" cmpd="sng">
                <a:solidFill>
                  <a:srgbClr val="00B050"/>
                </a:solidFill>
              </a:ln>
            </c:spPr>
          </c:marker>
          <c:xVal>
            <c:numRef>
              <c:f>'1_Constantes'!$V$4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'1_Constantes'!$E$4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smooth val="1"/>
        </c:ser>
        <c:ser>
          <c:idx val="2"/>
          <c:order val="2"/>
          <c:tx>
            <c:v>Objectif</c:v>
          </c:tx>
          <c:spPr>
            <a:ln>
              <a:noFill/>
            </a:ln>
          </c:spPr>
          <c:marker>
            <c:symbol val="x"/>
            <c:size val="5"/>
            <c:spPr>
              <a:ln w="25400">
                <a:solidFill>
                  <a:srgbClr val="FF0000"/>
                </a:solidFill>
              </a:ln>
            </c:spPr>
          </c:marker>
          <c:xVal>
            <c:numRef>
              <c:f>'1_Constantes'!$V$8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'1_Constantes'!$E$8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29072"/>
        <c:axId val="282331032"/>
      </c:scatterChart>
      <c:valAx>
        <c:axId val="282329072"/>
        <c:scaling>
          <c:orientation val="minMax"/>
          <c:max val="3000"/>
          <c:min val="0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Axe X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2331032"/>
        <c:crosses val="autoZero"/>
        <c:crossBetween val="midCat"/>
        <c:majorUnit val="200"/>
        <c:minorUnit val="100"/>
      </c:valAx>
      <c:valAx>
        <c:axId val="282331032"/>
        <c:scaling>
          <c:orientation val="maxMin"/>
          <c:max val="2000"/>
          <c:min val="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Axe</a:t>
                </a:r>
                <a:r>
                  <a:rPr lang="fr-FR" baseline="0"/>
                  <a:t> Y</a:t>
                </a:r>
                <a:endParaRPr lang="fr-FR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82329072"/>
        <c:crosses val="autoZero"/>
        <c:crossBetween val="midCat"/>
        <c:majorUnit val="200"/>
        <c:minorUnit val="100"/>
      </c:valAx>
    </c:plotArea>
    <c:legend>
      <c:legendPos val="r"/>
      <c:layout>
        <c:manualLayout>
          <c:xMode val="edge"/>
          <c:yMode val="edge"/>
          <c:x val="0.80217633510096953"/>
          <c:y val="0.79331672523985353"/>
          <c:w val="0.19102094381059512"/>
          <c:h val="0.2043267049245962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Erreur distance</a:t>
            </a:r>
          </a:p>
        </c:rich>
      </c:tx>
      <c:layout>
        <c:manualLayout>
          <c:xMode val="edge"/>
          <c:yMode val="edge"/>
          <c:x val="0.34477690288713908"/>
          <c:y val="0.4600468013787433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5.0925925925925923E-2"/>
          <c:w val="0.73814129483814528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'3_Consigne'!$B$4:$B$697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'3_Consigne'!$P$4:$P$697</c:f>
              <c:numCache>
                <c:formatCode>0.000</c:formatCode>
                <c:ptCount val="694"/>
                <c:pt idx="0">
                  <c:v>1000</c:v>
                </c:pt>
                <c:pt idx="1">
                  <c:v>1000</c:v>
                </c:pt>
                <c:pt idx="2">
                  <c:v>999.99999609074325</c:v>
                </c:pt>
                <c:pt idx="3">
                  <c:v>999.99997293982085</c:v>
                </c:pt>
                <c:pt idx="4">
                  <c:v>999.99990394399367</c:v>
                </c:pt>
                <c:pt idx="5">
                  <c:v>999.99975122924002</c:v>
                </c:pt>
                <c:pt idx="6">
                  <c:v>999.99946565088169</c:v>
                </c:pt>
                <c:pt idx="7">
                  <c:v>999.99898679384603</c:v>
                </c:pt>
                <c:pt idx="8">
                  <c:v>999.99824297314069</c:v>
                </c:pt>
                <c:pt idx="9">
                  <c:v>999.99715123463136</c:v>
                </c:pt>
                <c:pt idx="10">
                  <c:v>999.99561735623536</c:v>
                </c:pt>
                <c:pt idx="11">
                  <c:v>999.99353584965399</c:v>
                </c:pt>
                <c:pt idx="12">
                  <c:v>999.99078996278899</c:v>
                </c:pt>
                <c:pt idx="13">
                  <c:v>999.98725168300291</c:v>
                </c:pt>
                <c:pt idx="14">
                  <c:v>999.98278174140034</c:v>
                </c:pt>
                <c:pt idx="15">
                  <c:v>999.97722961832335</c:v>
                </c:pt>
                <c:pt idx="16">
                  <c:v>999.97082764777804</c:v>
                </c:pt>
                <c:pt idx="17">
                  <c:v>999.96299930638179</c:v>
                </c:pt>
                <c:pt idx="18">
                  <c:v>999.9535554101551</c:v>
                </c:pt>
                <c:pt idx="19">
                  <c:v>999.94229556928303</c:v>
                </c:pt>
                <c:pt idx="20">
                  <c:v>999.92900820477757</c:v>
                </c:pt>
                <c:pt idx="21">
                  <c:v>999.91347056810184</c:v>
                </c:pt>
                <c:pt idx="22">
                  <c:v>999.8954487640849</c:v>
                </c:pt>
                <c:pt idx="23">
                  <c:v>999.87469777746924</c:v>
                </c:pt>
                <c:pt idx="24">
                  <c:v>999.85096150345328</c:v>
                </c:pt>
                <c:pt idx="25">
                  <c:v>999.82397278260328</c:v>
                </c:pt>
                <c:pt idx="26">
                  <c:v>999.79345344053093</c:v>
                </c:pt>
                <c:pt idx="27">
                  <c:v>999.7591143327453</c:v>
                </c:pt>
                <c:pt idx="28">
                  <c:v>999.72065539510595</c:v>
                </c:pt>
                <c:pt idx="29">
                  <c:v>999.67776570032174</c:v>
                </c:pt>
                <c:pt idx="30">
                  <c:v>999.63193009616634</c:v>
                </c:pt>
                <c:pt idx="31">
                  <c:v>999.58293211868511</c:v>
                </c:pt>
                <c:pt idx="32">
                  <c:v>999.52873325293388</c:v>
                </c:pt>
                <c:pt idx="33">
                  <c:v>999.46898593622359</c:v>
                </c:pt>
                <c:pt idx="34">
                  <c:v>999.40333211163806</c:v>
                </c:pt>
                <c:pt idx="35">
                  <c:v>999.33140332931112</c:v>
                </c:pt>
                <c:pt idx="36">
                  <c:v>999.25282085721881</c:v>
                </c:pt>
                <c:pt idx="37">
                  <c:v>999.16719580205404</c:v>
                </c:pt>
                <c:pt idx="38">
                  <c:v>999.07412924076971</c:v>
                </c:pt>
                <c:pt idx="39">
                  <c:v>998.97321236339008</c:v>
                </c:pt>
                <c:pt idx="40">
                  <c:v>998.86402662770536</c:v>
                </c:pt>
                <c:pt idx="41">
                  <c:v>998.74614392648084</c:v>
                </c:pt>
                <c:pt idx="42">
                  <c:v>998.61912676782379</c:v>
                </c:pt>
                <c:pt idx="43">
                  <c:v>998.48252846936805</c:v>
                </c:pt>
                <c:pt idx="44">
                  <c:v>998.33589336695059</c:v>
                </c:pt>
                <c:pt idx="45">
                  <c:v>998.17875703846357</c:v>
                </c:pt>
                <c:pt idx="46">
                  <c:v>998.01448115191442</c:v>
                </c:pt>
                <c:pt idx="47">
                  <c:v>997.83874177937616</c:v>
                </c:pt>
                <c:pt idx="48">
                  <c:v>997.651045513339</c:v>
                </c:pt>
                <c:pt idx="49">
                  <c:v>997.45089136685419</c:v>
                </c:pt>
                <c:pt idx="50">
                  <c:v>997.23777109465641</c:v>
                </c:pt>
                <c:pt idx="51">
                  <c:v>997.01116953439509</c:v>
                </c:pt>
                <c:pt idx="52">
                  <c:v>996.77056496875753</c:v>
                </c:pt>
                <c:pt idx="53">
                  <c:v>996.51542950927285</c:v>
                </c:pt>
                <c:pt idx="54">
                  <c:v>996.24522950259552</c:v>
                </c:pt>
                <c:pt idx="55">
                  <c:v>995.95942596007831</c:v>
                </c:pt>
                <c:pt idx="56">
                  <c:v>995.65747501144551</c:v>
                </c:pt>
                <c:pt idx="57">
                  <c:v>995.33882838339207</c:v>
                </c:pt>
                <c:pt idx="58">
                  <c:v>995.00293390393108</c:v>
                </c:pt>
                <c:pt idx="59">
                  <c:v>994.65597859398531</c:v>
                </c:pt>
                <c:pt idx="60">
                  <c:v>994.29106707651897</c:v>
                </c:pt>
                <c:pt idx="61">
                  <c:v>993.91440918887895</c:v>
                </c:pt>
                <c:pt idx="62">
                  <c:v>993.51868198593036</c:v>
                </c:pt>
                <c:pt idx="63">
                  <c:v>993.1033259275988</c:v>
                </c:pt>
                <c:pt idx="64">
                  <c:v>992.66778102851379</c:v>
                </c:pt>
                <c:pt idx="65">
                  <c:v>992.21148755885076</c:v>
                </c:pt>
                <c:pt idx="66">
                  <c:v>991.73431152968612</c:v>
                </c:pt>
                <c:pt idx="67">
                  <c:v>991.22805486661321</c:v>
                </c:pt>
                <c:pt idx="68">
                  <c:v>990.70856418102073</c:v>
                </c:pt>
                <c:pt idx="69">
                  <c:v>990.1589322582339</c:v>
                </c:pt>
                <c:pt idx="70">
                  <c:v>989.59630274766857</c:v>
                </c:pt>
                <c:pt idx="71">
                  <c:v>989.02033837985005</c:v>
                </c:pt>
                <c:pt idx="72">
                  <c:v>988.42202209345362</c:v>
                </c:pt>
                <c:pt idx="73">
                  <c:v>987.80128694183236</c:v>
                </c:pt>
                <c:pt idx="74">
                  <c:v>987.15807803358757</c:v>
                </c:pt>
                <c:pt idx="75">
                  <c:v>986.49235214286261</c:v>
                </c:pt>
                <c:pt idx="76">
                  <c:v>985.81397039374735</c:v>
                </c:pt>
                <c:pt idx="77">
                  <c:v>985.11296090259179</c:v>
                </c:pt>
                <c:pt idx="78">
                  <c:v>984.38885753444708</c:v>
                </c:pt>
                <c:pt idx="79">
                  <c:v>983.64164809972942</c:v>
                </c:pt>
                <c:pt idx="80">
                  <c:v>982.87133073193888</c:v>
                </c:pt>
                <c:pt idx="81">
                  <c:v>982.07745985431518</c:v>
                </c:pt>
                <c:pt idx="82">
                  <c:v>981.27146480151509</c:v>
                </c:pt>
                <c:pt idx="83">
                  <c:v>980.44188293010518</c:v>
                </c:pt>
                <c:pt idx="84">
                  <c:v>979.58874051346288</c:v>
                </c:pt>
                <c:pt idx="85">
                  <c:v>978.70061974305429</c:v>
                </c:pt>
                <c:pt idx="86">
                  <c:v>977.80025675871605</c:v>
                </c:pt>
                <c:pt idx="87">
                  <c:v>976.86424247519324</c:v>
                </c:pt>
                <c:pt idx="88">
                  <c:v>975.90403279703776</c:v>
                </c:pt>
                <c:pt idx="89">
                  <c:v>974.93222293219287</c:v>
                </c:pt>
                <c:pt idx="90">
                  <c:v>973.93626922097383</c:v>
                </c:pt>
                <c:pt idx="91">
                  <c:v>972.91625063540971</c:v>
                </c:pt>
                <c:pt idx="92">
                  <c:v>971.8717972507327</c:v>
                </c:pt>
                <c:pt idx="93">
                  <c:v>970.80300120560855</c:v>
                </c:pt>
                <c:pt idx="94">
                  <c:v>969.70996099789761</c:v>
                </c:pt>
                <c:pt idx="95">
                  <c:v>968.6061433278395</c:v>
                </c:pt>
                <c:pt idx="96">
                  <c:v>967.47818695926139</c:v>
                </c:pt>
                <c:pt idx="97">
                  <c:v>966.32575553417826</c:v>
                </c:pt>
                <c:pt idx="98">
                  <c:v>965.14896698189284</c:v>
                </c:pt>
                <c:pt idx="99">
                  <c:v>963.94794423132919</c:v>
                </c:pt>
                <c:pt idx="100">
                  <c:v>962.72281486882594</c:v>
                </c:pt>
                <c:pt idx="101">
                  <c:v>961.47326737111553</c:v>
                </c:pt>
                <c:pt idx="102">
                  <c:v>960.21365132054473</c:v>
                </c:pt>
                <c:pt idx="103">
                  <c:v>958.92977901071413</c:v>
                </c:pt>
                <c:pt idx="104">
                  <c:v>957.60780043122941</c:v>
                </c:pt>
                <c:pt idx="105">
                  <c:v>956.2756419984978</c:v>
                </c:pt>
                <c:pt idx="106">
                  <c:v>954.90502879009387</c:v>
                </c:pt>
                <c:pt idx="107">
                  <c:v>953.51001494296929</c:v>
                </c:pt>
                <c:pt idx="108">
                  <c:v>952.09076406938175</c:v>
                </c:pt>
                <c:pt idx="109">
                  <c:v>950.66237693426012</c:v>
                </c:pt>
                <c:pt idx="110">
                  <c:v>949.20995903525352</c:v>
                </c:pt>
                <c:pt idx="111">
                  <c:v>947.73367868615128</c:v>
                </c:pt>
                <c:pt idx="112">
                  <c:v>946.2337057522758</c:v>
                </c:pt>
                <c:pt idx="113">
                  <c:v>944.70979850282038</c:v>
                </c:pt>
                <c:pt idx="114">
                  <c:v>943.17750613444377</c:v>
                </c:pt>
                <c:pt idx="115">
                  <c:v>941.62150559864858</c:v>
                </c:pt>
                <c:pt idx="116">
                  <c:v>940.04197494722064</c:v>
                </c:pt>
                <c:pt idx="117">
                  <c:v>938.4390926836179</c:v>
                </c:pt>
                <c:pt idx="118">
                  <c:v>936.81264400162149</c:v>
                </c:pt>
                <c:pt idx="119">
                  <c:v>935.16281342634522</c:v>
                </c:pt>
                <c:pt idx="120">
                  <c:v>933.49017198659908</c:v>
                </c:pt>
                <c:pt idx="121">
                  <c:v>931.81002138925442</c:v>
                </c:pt>
                <c:pt idx="122">
                  <c:v>930.09133331259932</c:v>
                </c:pt>
                <c:pt idx="123">
                  <c:v>928.34961947768181</c:v>
                </c:pt>
                <c:pt idx="124">
                  <c:v>926.58506768123004</c:v>
                </c:pt>
                <c:pt idx="125">
                  <c:v>924.7974957956003</c:v>
                </c:pt>
                <c:pt idx="126">
                  <c:v>922.98709595781247</c:v>
                </c:pt>
                <c:pt idx="127">
                  <c:v>921.1703138295386</c:v>
                </c:pt>
                <c:pt idx="128">
                  <c:v>919.33095443204206</c:v>
                </c:pt>
                <c:pt idx="129">
                  <c:v>917.46920576632101</c:v>
                </c:pt>
                <c:pt idx="130">
                  <c:v>915.58490856465164</c:v>
                </c:pt>
                <c:pt idx="131">
                  <c:v>913.67825417475183</c:v>
                </c:pt>
                <c:pt idx="132">
                  <c:v>911.74943147920726</c:v>
                </c:pt>
                <c:pt idx="133">
                  <c:v>909.79829488845598</c:v>
                </c:pt>
                <c:pt idx="134">
                  <c:v>907.84163988997159</c:v>
                </c:pt>
                <c:pt idx="135">
                  <c:v>905.86293052661313</c:v>
                </c:pt>
                <c:pt idx="136">
                  <c:v>903.86235456035968</c:v>
                </c:pt>
                <c:pt idx="137">
                  <c:v>901.84009654936096</c:v>
                </c:pt>
                <c:pt idx="138">
                  <c:v>899.77987815908921</c:v>
                </c:pt>
                <c:pt idx="139">
                  <c:v>897.6981487351851</c:v>
                </c:pt>
                <c:pt idx="140">
                  <c:v>895.61133266698312</c:v>
                </c:pt>
                <c:pt idx="141">
                  <c:v>893.50325419784508</c:v>
                </c:pt>
                <c:pt idx="142">
                  <c:v>891.37380174899408</c:v>
                </c:pt>
                <c:pt idx="143">
                  <c:v>889.22315566420014</c:v>
                </c:pt>
                <c:pt idx="144">
                  <c:v>887.05149213995912</c:v>
                </c:pt>
                <c:pt idx="145">
                  <c:v>884.8589831877656</c:v>
                </c:pt>
                <c:pt idx="146">
                  <c:v>882.64552941870613</c:v>
                </c:pt>
                <c:pt idx="147">
                  <c:v>880.42835797531666</c:v>
                </c:pt>
                <c:pt idx="148">
                  <c:v>878.19047754801795</c:v>
                </c:pt>
                <c:pt idx="149">
                  <c:v>875.93205467616883</c:v>
                </c:pt>
                <c:pt idx="150">
                  <c:v>873.65325124987226</c:v>
                </c:pt>
                <c:pt idx="151">
                  <c:v>871.35398435294701</c:v>
                </c:pt>
                <c:pt idx="152">
                  <c:v>869.03441574963176</c:v>
                </c:pt>
                <c:pt idx="153">
                  <c:v>866.71189354590297</c:v>
                </c:pt>
                <c:pt idx="154">
                  <c:v>864.3692836678706</c:v>
                </c:pt>
                <c:pt idx="155">
                  <c:v>862.00673642872664</c:v>
                </c:pt>
                <c:pt idx="156">
                  <c:v>859.60736653271613</c:v>
                </c:pt>
                <c:pt idx="157">
                  <c:v>857.1882214444629</c:v>
                </c:pt>
                <c:pt idx="158">
                  <c:v>854.74923688871866</c:v>
                </c:pt>
                <c:pt idx="159">
                  <c:v>852.30785028501919</c:v>
                </c:pt>
                <c:pt idx="160">
                  <c:v>849.84682525876462</c:v>
                </c:pt>
                <c:pt idx="161">
                  <c:v>847.36630002652169</c:v>
                </c:pt>
                <c:pt idx="162">
                  <c:v>844.86640738394419</c:v>
                </c:pt>
                <c:pt idx="163">
                  <c:v>842.34727479680021</c:v>
                </c:pt>
                <c:pt idx="164">
                  <c:v>839.80885052256804</c:v>
                </c:pt>
                <c:pt idx="165">
                  <c:v>837.26862489165842</c:v>
                </c:pt>
                <c:pt idx="166">
                  <c:v>834.70928123297756</c:v>
                </c:pt>
                <c:pt idx="167">
                  <c:v>832.13093834174288</c:v>
                </c:pt>
                <c:pt idx="168">
                  <c:v>829.55110025315707</c:v>
                </c:pt>
                <c:pt idx="169">
                  <c:v>826.96966791004456</c:v>
                </c:pt>
                <c:pt idx="170">
                  <c:v>824.3868416059496</c:v>
                </c:pt>
                <c:pt idx="171">
                  <c:v>821.80253465124622</c:v>
                </c:pt>
                <c:pt idx="172">
                  <c:v>819.21693690521363</c:v>
                </c:pt>
                <c:pt idx="173">
                  <c:v>816.63022270931322</c:v>
                </c:pt>
                <c:pt idx="174">
                  <c:v>814.04231261582004</c:v>
                </c:pt>
                <c:pt idx="175">
                  <c:v>811.45337137272236</c:v>
                </c:pt>
                <c:pt idx="176">
                  <c:v>808.86333082451029</c:v>
                </c:pt>
                <c:pt idx="177">
                  <c:v>806.2723460793693</c:v>
                </c:pt>
                <c:pt idx="178">
                  <c:v>803.68055800003856</c:v>
                </c:pt>
                <c:pt idx="179">
                  <c:v>801.08790491897446</c:v>
                </c:pt>
                <c:pt idx="180">
                  <c:v>798.49451892592185</c:v>
                </c:pt>
                <c:pt idx="181">
                  <c:v>795.90051929127446</c:v>
                </c:pt>
                <c:pt idx="182">
                  <c:v>793.30585005665046</c:v>
                </c:pt>
                <c:pt idx="183">
                  <c:v>790.7106226127479</c:v>
                </c:pt>
                <c:pt idx="184">
                  <c:v>788.11479002432816</c:v>
                </c:pt>
                <c:pt idx="185">
                  <c:v>785.5184557638969</c:v>
                </c:pt>
                <c:pt idx="186">
                  <c:v>782.92171183808273</c:v>
                </c:pt>
                <c:pt idx="187">
                  <c:v>780.32451628733736</c:v>
                </c:pt>
                <c:pt idx="188">
                  <c:v>777.72695411700602</c:v>
                </c:pt>
                <c:pt idx="189">
                  <c:v>775.1289912840125</c:v>
                </c:pt>
                <c:pt idx="190">
                  <c:v>772.53070575739446</c:v>
                </c:pt>
                <c:pt idx="191">
                  <c:v>769.93216543054223</c:v>
                </c:pt>
                <c:pt idx="192">
                  <c:v>767.33334051387556</c:v>
                </c:pt>
                <c:pt idx="193">
                  <c:v>764.73429280453445</c:v>
                </c:pt>
                <c:pt idx="194">
                  <c:v>762.13499931540218</c:v>
                </c:pt>
                <c:pt idx="195">
                  <c:v>759.53551571573439</c:v>
                </c:pt>
                <c:pt idx="196">
                  <c:v>756.9358890257497</c:v>
                </c:pt>
                <c:pt idx="197">
                  <c:v>754.33609980276856</c:v>
                </c:pt>
                <c:pt idx="198">
                  <c:v>751.73618990252078</c:v>
                </c:pt>
                <c:pt idx="199">
                  <c:v>749.13619406517603</c:v>
                </c:pt>
                <c:pt idx="200">
                  <c:v>746.53609568704098</c:v>
                </c:pt>
                <c:pt idx="201">
                  <c:v>743.93592533387857</c:v>
                </c:pt>
                <c:pt idx="202">
                  <c:v>741.33567091506006</c:v>
                </c:pt>
                <c:pt idx="203">
                  <c:v>738.73535879808298</c:v>
                </c:pt>
                <c:pt idx="204">
                  <c:v>736.13500974073509</c:v>
                </c:pt>
                <c:pt idx="205">
                  <c:v>733.53461381782733</c:v>
                </c:pt>
                <c:pt idx="206">
                  <c:v>730.93418860479937</c:v>
                </c:pt>
                <c:pt idx="207">
                  <c:v>728.33372756136566</c:v>
                </c:pt>
                <c:pt idx="208">
                  <c:v>725.7332450612771</c:v>
                </c:pt>
                <c:pt idx="209">
                  <c:v>723.13275141521251</c:v>
                </c:pt>
                <c:pt idx="210">
                  <c:v>720.53224159603531</c:v>
                </c:pt>
                <c:pt idx="211">
                  <c:v>717.93172375658469</c:v>
                </c:pt>
                <c:pt idx="212">
                  <c:v>715.33119512463259</c:v>
                </c:pt>
                <c:pt idx="213">
                  <c:v>712.73066168116384</c:v>
                </c:pt>
                <c:pt idx="214">
                  <c:v>710.13012693457347</c:v>
                </c:pt>
                <c:pt idx="215">
                  <c:v>707.52958899852945</c:v>
                </c:pt>
                <c:pt idx="216">
                  <c:v>704.92905028407836</c:v>
                </c:pt>
                <c:pt idx="217">
                  <c:v>702.32851002964617</c:v>
                </c:pt>
                <c:pt idx="218">
                  <c:v>699.72796954129626</c:v>
                </c:pt>
                <c:pt idx="219">
                  <c:v>697.1274289580291</c:v>
                </c:pt>
                <c:pt idx="220">
                  <c:v>694.52688842039959</c:v>
                </c:pt>
                <c:pt idx="221">
                  <c:v>691.92634783707251</c:v>
                </c:pt>
                <c:pt idx="222">
                  <c:v>689.32580729972699</c:v>
                </c:pt>
                <c:pt idx="223">
                  <c:v>686.72526671633977</c:v>
                </c:pt>
                <c:pt idx="224">
                  <c:v>684.12472617928336</c:v>
                </c:pt>
                <c:pt idx="225">
                  <c:v>681.524185595836</c:v>
                </c:pt>
                <c:pt idx="226">
                  <c:v>678.92364505907403</c:v>
                </c:pt>
                <c:pt idx="227">
                  <c:v>676.32310447556654</c:v>
                </c:pt>
                <c:pt idx="228">
                  <c:v>673.72256393910436</c:v>
                </c:pt>
                <c:pt idx="229">
                  <c:v>671.12202335553684</c:v>
                </c:pt>
                <c:pt idx="230">
                  <c:v>668.52148281938003</c:v>
                </c:pt>
                <c:pt idx="231">
                  <c:v>665.92094223575236</c:v>
                </c:pt>
                <c:pt idx="232">
                  <c:v>663.32040169990682</c:v>
                </c:pt>
                <c:pt idx="233">
                  <c:v>660.71986111621914</c:v>
                </c:pt>
                <c:pt idx="234">
                  <c:v>658.11932058069067</c:v>
                </c:pt>
                <c:pt idx="235">
                  <c:v>655.51877999694295</c:v>
                </c:pt>
                <c:pt idx="236">
                  <c:v>652.9182394617377</c:v>
                </c:pt>
                <c:pt idx="237">
                  <c:v>650.31769887793007</c:v>
                </c:pt>
                <c:pt idx="238">
                  <c:v>647.71715834305417</c:v>
                </c:pt>
                <c:pt idx="239">
                  <c:v>645.11661775918685</c:v>
                </c:pt>
                <c:pt idx="240">
                  <c:v>642.51607722464678</c:v>
                </c:pt>
                <c:pt idx="241">
                  <c:v>639.91553664071978</c:v>
                </c:pt>
                <c:pt idx="242">
                  <c:v>637.31499610652213</c:v>
                </c:pt>
                <c:pt idx="243">
                  <c:v>634.71445552253579</c:v>
                </c:pt>
                <c:pt idx="244">
                  <c:v>632.11391498868738</c:v>
                </c:pt>
                <c:pt idx="245">
                  <c:v>629.51337440464181</c:v>
                </c:pt>
                <c:pt idx="246">
                  <c:v>626.9128338711497</c:v>
                </c:pt>
                <c:pt idx="247">
                  <c:v>624.31229328704501</c:v>
                </c:pt>
                <c:pt idx="248">
                  <c:v>621.71175275391636</c:v>
                </c:pt>
                <c:pt idx="249">
                  <c:v>619.11121216975312</c:v>
                </c:pt>
                <c:pt idx="250">
                  <c:v>616.51067163699531</c:v>
                </c:pt>
                <c:pt idx="251">
                  <c:v>613.91013105277364</c:v>
                </c:pt>
                <c:pt idx="252">
                  <c:v>611.30959052039441</c:v>
                </c:pt>
                <c:pt idx="253">
                  <c:v>608.70904993611475</c:v>
                </c:pt>
                <c:pt idx="254">
                  <c:v>606.10850940412172</c:v>
                </c:pt>
                <c:pt idx="255">
                  <c:v>603.50796881978465</c:v>
                </c:pt>
                <c:pt idx="256">
                  <c:v>600.90742828818611</c:v>
                </c:pt>
                <c:pt idx="257">
                  <c:v>598.30688770379186</c:v>
                </c:pt>
                <c:pt idx="258">
                  <c:v>595.70634717259634</c:v>
                </c:pt>
                <c:pt idx="259">
                  <c:v>593.10580658814536</c:v>
                </c:pt>
                <c:pt idx="260">
                  <c:v>590.50526605736127</c:v>
                </c:pt>
                <c:pt idx="261">
                  <c:v>587.90472547285435</c:v>
                </c:pt>
                <c:pt idx="262">
                  <c:v>585.30418494249068</c:v>
                </c:pt>
                <c:pt idx="263">
                  <c:v>582.7036443579284</c:v>
                </c:pt>
                <c:pt idx="264">
                  <c:v>580.10310382799412</c:v>
                </c:pt>
                <c:pt idx="265">
                  <c:v>577.50256324337704</c:v>
                </c:pt>
                <c:pt idx="266">
                  <c:v>574.90202271388193</c:v>
                </c:pt>
                <c:pt idx="267">
                  <c:v>572.30148212921085</c:v>
                </c:pt>
                <c:pt idx="268">
                  <c:v>569.70094160016447</c:v>
                </c:pt>
                <c:pt idx="269">
                  <c:v>567.10040101544041</c:v>
                </c:pt>
                <c:pt idx="270">
                  <c:v>564.49986048685275</c:v>
                </c:pt>
                <c:pt idx="271">
                  <c:v>561.8993199020764</c:v>
                </c:pt>
                <c:pt idx="272">
                  <c:v>559.29877937395815</c:v>
                </c:pt>
                <c:pt idx="273">
                  <c:v>556.69823878913053</c:v>
                </c:pt>
                <c:pt idx="274">
                  <c:v>554.09769826149227</c:v>
                </c:pt>
                <c:pt idx="275">
                  <c:v>551.49715767661451</c:v>
                </c:pt>
                <c:pt idx="276">
                  <c:v>548.89661714946749</c:v>
                </c:pt>
                <c:pt idx="277">
                  <c:v>546.29607656454061</c:v>
                </c:pt>
                <c:pt idx="278">
                  <c:v>543.69553603789632</c:v>
                </c:pt>
                <c:pt idx="279">
                  <c:v>541.09499545292147</c:v>
                </c:pt>
                <c:pt idx="280">
                  <c:v>538.49445492679183</c:v>
                </c:pt>
                <c:pt idx="281">
                  <c:v>535.8939143417706</c:v>
                </c:pt>
                <c:pt idx="282">
                  <c:v>533.2933738161679</c:v>
                </c:pt>
                <c:pt idx="283">
                  <c:v>530.69283323110153</c:v>
                </c:pt>
                <c:pt idx="284">
                  <c:v>528.09229270603862</c:v>
                </c:pt>
                <c:pt idx="285">
                  <c:v>525.49175212092871</c:v>
                </c:pt>
                <c:pt idx="286">
                  <c:v>522.89121159641866</c:v>
                </c:pt>
                <c:pt idx="287">
                  <c:v>520.29067101126691</c:v>
                </c:pt>
                <c:pt idx="288">
                  <c:v>517.69013048732336</c:v>
                </c:pt>
                <c:pt idx="289">
                  <c:v>515.08958990213171</c:v>
                </c:pt>
                <c:pt idx="290">
                  <c:v>512.48904937876898</c:v>
                </c:pt>
                <c:pt idx="291">
                  <c:v>509.88850879353919</c:v>
                </c:pt>
                <c:pt idx="292">
                  <c:v>507.2879682707719</c:v>
                </c:pt>
                <c:pt idx="293">
                  <c:v>504.68742768550612</c:v>
                </c:pt>
                <c:pt idx="294">
                  <c:v>502.08688716334945</c:v>
                </c:pt>
                <c:pt idx="295">
                  <c:v>499.48634657804996</c:v>
                </c:pt>
                <c:pt idx="296">
                  <c:v>496.88580605651975</c:v>
                </c:pt>
                <c:pt idx="297">
                  <c:v>494.28526547118889</c:v>
                </c:pt>
                <c:pt idx="298">
                  <c:v>491.68472495030159</c:v>
                </c:pt>
                <c:pt idx="299">
                  <c:v>489.08418436494202</c:v>
                </c:pt>
                <c:pt idx="300">
                  <c:v>486.48364384471461</c:v>
                </c:pt>
                <c:pt idx="301">
                  <c:v>483.883103259329</c:v>
                </c:pt>
                <c:pt idx="302">
                  <c:v>481.28256273977922</c:v>
                </c:pt>
                <c:pt idx="303">
                  <c:v>478.6820221543706</c:v>
                </c:pt>
                <c:pt idx="304">
                  <c:v>476.08148163551681</c:v>
                </c:pt>
                <c:pt idx="305">
                  <c:v>473.4809410500884</c:v>
                </c:pt>
                <c:pt idx="306">
                  <c:v>470.88040053194965</c:v>
                </c:pt>
                <c:pt idx="307">
                  <c:v>468.27985994650481</c:v>
                </c:pt>
                <c:pt idx="308">
                  <c:v>465.6793194291011</c:v>
                </c:pt>
                <c:pt idx="309">
                  <c:v>463.07877884364353</c:v>
                </c:pt>
                <c:pt idx="310">
                  <c:v>460.47823832699538</c:v>
                </c:pt>
                <c:pt idx="311">
                  <c:v>457.877697741529</c:v>
                </c:pt>
                <c:pt idx="312">
                  <c:v>455.27715722565807</c:v>
                </c:pt>
                <c:pt idx="313">
                  <c:v>452.67661664018715</c:v>
                </c:pt>
                <c:pt idx="314">
                  <c:v>450.07607612511578</c:v>
                </c:pt>
                <c:pt idx="315">
                  <c:v>447.4755355396448</c:v>
                </c:pt>
                <c:pt idx="316">
                  <c:v>444.87499502460469</c:v>
                </c:pt>
                <c:pt idx="317">
                  <c:v>442.27445443913376</c:v>
                </c:pt>
                <c:pt idx="318">
                  <c:v>439.67391392406205</c:v>
                </c:pt>
                <c:pt idx="319">
                  <c:v>437.07337333859107</c:v>
                </c:pt>
                <c:pt idx="320">
                  <c:v>434.47283282355136</c:v>
                </c:pt>
                <c:pt idx="321">
                  <c:v>431.87229223808043</c:v>
                </c:pt>
                <c:pt idx="322">
                  <c:v>429.27175172300844</c:v>
                </c:pt>
                <c:pt idx="323">
                  <c:v>426.67121113753745</c:v>
                </c:pt>
                <c:pt idx="324">
                  <c:v>424.07067062249814</c:v>
                </c:pt>
                <c:pt idx="325">
                  <c:v>421.47013003702727</c:v>
                </c:pt>
                <c:pt idx="326">
                  <c:v>418.86958952195488</c:v>
                </c:pt>
                <c:pt idx="327">
                  <c:v>416.26904893648396</c:v>
                </c:pt>
                <c:pt idx="328">
                  <c:v>413.6685084214451</c:v>
                </c:pt>
                <c:pt idx="329">
                  <c:v>411.06796783597429</c:v>
                </c:pt>
                <c:pt idx="330">
                  <c:v>408.46742732090149</c:v>
                </c:pt>
                <c:pt idx="331">
                  <c:v>405.86688673543057</c:v>
                </c:pt>
                <c:pt idx="332">
                  <c:v>403.26634622039217</c:v>
                </c:pt>
                <c:pt idx="333">
                  <c:v>400.66580563492141</c:v>
                </c:pt>
                <c:pt idx="334">
                  <c:v>398.06526511984822</c:v>
                </c:pt>
                <c:pt idx="335">
                  <c:v>395.46472453437735</c:v>
                </c:pt>
                <c:pt idx="336">
                  <c:v>392.86418401933946</c:v>
                </c:pt>
                <c:pt idx="337">
                  <c:v>390.26364343386871</c:v>
                </c:pt>
                <c:pt idx="338">
                  <c:v>387.66310291879506</c:v>
                </c:pt>
                <c:pt idx="339">
                  <c:v>385.06256233332425</c:v>
                </c:pt>
                <c:pt idx="340">
                  <c:v>382.46202181828687</c:v>
                </c:pt>
                <c:pt idx="341">
                  <c:v>379.86148123281617</c:v>
                </c:pt>
                <c:pt idx="342">
                  <c:v>377.26094071774213</c:v>
                </c:pt>
                <c:pt idx="343">
                  <c:v>374.66040013227132</c:v>
                </c:pt>
                <c:pt idx="344">
                  <c:v>372.05985961723451</c:v>
                </c:pt>
                <c:pt idx="345">
                  <c:v>369.45931903176387</c:v>
                </c:pt>
                <c:pt idx="346">
                  <c:v>366.85877851668931</c:v>
                </c:pt>
                <c:pt idx="347">
                  <c:v>364.25823793121856</c:v>
                </c:pt>
                <c:pt idx="348">
                  <c:v>361.65769741618232</c:v>
                </c:pt>
                <c:pt idx="349">
                  <c:v>359.05715683071173</c:v>
                </c:pt>
                <c:pt idx="350">
                  <c:v>356.45661631563672</c:v>
                </c:pt>
                <c:pt idx="351">
                  <c:v>353.85607573016603</c:v>
                </c:pt>
                <c:pt idx="352">
                  <c:v>351.25553521513041</c:v>
                </c:pt>
                <c:pt idx="353">
                  <c:v>348.65499462965988</c:v>
                </c:pt>
                <c:pt idx="354">
                  <c:v>346.0544541145843</c:v>
                </c:pt>
                <c:pt idx="355">
                  <c:v>343.45391352911366</c:v>
                </c:pt>
                <c:pt idx="356">
                  <c:v>340.85337301407873</c:v>
                </c:pt>
                <c:pt idx="357">
                  <c:v>338.25283242860826</c:v>
                </c:pt>
                <c:pt idx="358">
                  <c:v>335.65229191353211</c:v>
                </c:pt>
                <c:pt idx="359">
                  <c:v>333.05175132806153</c:v>
                </c:pt>
                <c:pt idx="360">
                  <c:v>330.45121081302727</c:v>
                </c:pt>
                <c:pt idx="361">
                  <c:v>327.85067022755686</c:v>
                </c:pt>
                <c:pt idx="362">
                  <c:v>325.25012971248015</c:v>
                </c:pt>
                <c:pt idx="363">
                  <c:v>322.64958912700962</c:v>
                </c:pt>
                <c:pt idx="364">
                  <c:v>320.04904861197616</c:v>
                </c:pt>
                <c:pt idx="365">
                  <c:v>317.44850802650581</c:v>
                </c:pt>
                <c:pt idx="366">
                  <c:v>314.84796751142846</c:v>
                </c:pt>
                <c:pt idx="367">
                  <c:v>312.24742692595805</c:v>
                </c:pt>
                <c:pt idx="368">
                  <c:v>309.64688641092533</c:v>
                </c:pt>
                <c:pt idx="369">
                  <c:v>307.04634582545515</c:v>
                </c:pt>
                <c:pt idx="370">
                  <c:v>304.44580531037707</c:v>
                </c:pt>
                <c:pt idx="371">
                  <c:v>301.84526472490671</c:v>
                </c:pt>
                <c:pt idx="372">
                  <c:v>299.2447242098749</c:v>
                </c:pt>
                <c:pt idx="373">
                  <c:v>296.64418362440477</c:v>
                </c:pt>
                <c:pt idx="374">
                  <c:v>294.04364310932601</c:v>
                </c:pt>
                <c:pt idx="375">
                  <c:v>291.44310252385577</c:v>
                </c:pt>
                <c:pt idx="376">
                  <c:v>288.84256200882487</c:v>
                </c:pt>
                <c:pt idx="377">
                  <c:v>286.24202142335486</c:v>
                </c:pt>
                <c:pt idx="378">
                  <c:v>283.64148090827535</c:v>
                </c:pt>
                <c:pt idx="379">
                  <c:v>281.04094032280517</c:v>
                </c:pt>
                <c:pt idx="380">
                  <c:v>278.44039980777529</c:v>
                </c:pt>
                <c:pt idx="381">
                  <c:v>275.83985922230539</c:v>
                </c:pt>
                <c:pt idx="382">
                  <c:v>273.23931870722504</c:v>
                </c:pt>
                <c:pt idx="383">
                  <c:v>270.63877812175497</c:v>
                </c:pt>
                <c:pt idx="384">
                  <c:v>268.03823760672617</c:v>
                </c:pt>
                <c:pt idx="385">
                  <c:v>265.43769702125638</c:v>
                </c:pt>
                <c:pt idx="386">
                  <c:v>262.83715650617518</c:v>
                </c:pt>
                <c:pt idx="387">
                  <c:v>260.23661592070522</c:v>
                </c:pt>
                <c:pt idx="388">
                  <c:v>257.63607540567762</c:v>
                </c:pt>
                <c:pt idx="389">
                  <c:v>255.035534820208</c:v>
                </c:pt>
                <c:pt idx="390">
                  <c:v>252.43499430512585</c:v>
                </c:pt>
                <c:pt idx="391">
                  <c:v>249.83445371965604</c:v>
                </c:pt>
                <c:pt idx="392">
                  <c:v>247.23391320462969</c:v>
                </c:pt>
                <c:pt idx="393">
                  <c:v>244.63337261916024</c:v>
                </c:pt>
                <c:pt idx="394">
                  <c:v>242.03283210407707</c:v>
                </c:pt>
                <c:pt idx="395">
                  <c:v>239.43229151860743</c:v>
                </c:pt>
                <c:pt idx="396">
                  <c:v>236.8317510035825</c:v>
                </c:pt>
                <c:pt idx="397">
                  <c:v>234.23121041811322</c:v>
                </c:pt>
                <c:pt idx="398">
                  <c:v>231.63066990302897</c:v>
                </c:pt>
                <c:pt idx="399">
                  <c:v>229.03012931755944</c:v>
                </c:pt>
                <c:pt idx="400">
                  <c:v>226.42958880253607</c:v>
                </c:pt>
                <c:pt idx="401">
                  <c:v>223.82904821706703</c:v>
                </c:pt>
                <c:pt idx="402">
                  <c:v>221.22850770198158</c:v>
                </c:pt>
                <c:pt idx="403">
                  <c:v>218.62796711651228</c:v>
                </c:pt>
                <c:pt idx="404">
                  <c:v>216.02742660149059</c:v>
                </c:pt>
                <c:pt idx="405">
                  <c:v>213.4268860160218</c:v>
                </c:pt>
                <c:pt idx="406">
                  <c:v>210.82634550093505</c:v>
                </c:pt>
                <c:pt idx="407">
                  <c:v>208.22580491546597</c:v>
                </c:pt>
                <c:pt idx="408">
                  <c:v>205.62526440044616</c:v>
                </c:pt>
                <c:pt idx="409">
                  <c:v>203.02472381497768</c:v>
                </c:pt>
                <c:pt idx="410">
                  <c:v>200.42418329988948</c:v>
                </c:pt>
                <c:pt idx="411">
                  <c:v>197.82364271442071</c:v>
                </c:pt>
                <c:pt idx="412">
                  <c:v>195.22310219940297</c:v>
                </c:pt>
                <c:pt idx="413">
                  <c:v>192.62256161393481</c:v>
                </c:pt>
                <c:pt idx="414">
                  <c:v>190.02202109884507</c:v>
                </c:pt>
                <c:pt idx="415">
                  <c:v>187.42148051337657</c:v>
                </c:pt>
                <c:pt idx="416">
                  <c:v>184.82093999836115</c:v>
                </c:pt>
                <c:pt idx="417">
                  <c:v>182.22039941289339</c:v>
                </c:pt>
                <c:pt idx="418">
                  <c:v>179.61985889780195</c:v>
                </c:pt>
                <c:pt idx="419">
                  <c:v>177.01931831233381</c:v>
                </c:pt>
                <c:pt idx="420">
                  <c:v>174.41877779732107</c:v>
                </c:pt>
                <c:pt idx="421">
                  <c:v>171.81823721185378</c:v>
                </c:pt>
                <c:pt idx="422">
                  <c:v>169.21769669676041</c:v>
                </c:pt>
                <c:pt idx="423">
                  <c:v>166.61715611129273</c:v>
                </c:pt>
                <c:pt idx="424">
                  <c:v>164.016615596283</c:v>
                </c:pt>
                <c:pt idx="425">
                  <c:v>161.41607501081626</c:v>
                </c:pt>
                <c:pt idx="426">
                  <c:v>158.81553449572078</c:v>
                </c:pt>
                <c:pt idx="427">
                  <c:v>156.21499391025364</c:v>
                </c:pt>
                <c:pt idx="428">
                  <c:v>153.61445339524735</c:v>
                </c:pt>
                <c:pt idx="429">
                  <c:v>151.01391280978129</c:v>
                </c:pt>
                <c:pt idx="430">
                  <c:v>148.41337229468346</c:v>
                </c:pt>
                <c:pt idx="431">
                  <c:v>145.83028507411797</c:v>
                </c:pt>
                <c:pt idx="432">
                  <c:v>143.28210443278709</c:v>
                </c:pt>
                <c:pt idx="433">
                  <c:v>140.73392379386732</c:v>
                </c:pt>
                <c:pt idx="434">
                  <c:v>138.20319637848104</c:v>
                </c:pt>
                <c:pt idx="435">
                  <c:v>135.68992225561507</c:v>
                </c:pt>
                <c:pt idx="436">
                  <c:v>133.19410149283379</c:v>
                </c:pt>
                <c:pt idx="437">
                  <c:v>130.75064060869369</c:v>
                </c:pt>
                <c:pt idx="438">
                  <c:v>128.3246329484744</c:v>
                </c:pt>
                <c:pt idx="439">
                  <c:v>125.91607858077687</c:v>
                </c:pt>
                <c:pt idx="440">
                  <c:v>123.52497756774412</c:v>
                </c:pt>
                <c:pt idx="441">
                  <c:v>121.18623643328372</c:v>
                </c:pt>
                <c:pt idx="442">
                  <c:v>118.83004194309639</c:v>
                </c:pt>
                <c:pt idx="443">
                  <c:v>116.49130074542906</c:v>
                </c:pt>
                <c:pt idx="444">
                  <c:v>114.17001290325385</c:v>
                </c:pt>
                <c:pt idx="445">
                  <c:v>111.86617835570934</c:v>
                </c:pt>
                <c:pt idx="446">
                  <c:v>109.61470362070018</c:v>
                </c:pt>
                <c:pt idx="447">
                  <c:v>107.38068217821302</c:v>
                </c:pt>
                <c:pt idx="448">
                  <c:v>105.16411408545433</c:v>
                </c:pt>
                <c:pt idx="449">
                  <c:v>102.96499928720151</c:v>
                </c:pt>
                <c:pt idx="450">
                  <c:v>100.81824430725257</c:v>
                </c:pt>
                <c:pt idx="451">
                  <c:v>98.688942619823663</c:v>
                </c:pt>
                <c:pt idx="452">
                  <c:v>96.577094282348753</c:v>
                </c:pt>
                <c:pt idx="453">
                  <c:v>94.482699239455073</c:v>
                </c:pt>
                <c:pt idx="454">
                  <c:v>92.440664014693184</c:v>
                </c:pt>
                <c:pt idx="455">
                  <c:v>90.363722258241054</c:v>
                </c:pt>
                <c:pt idx="456">
                  <c:v>88.321687033419039</c:v>
                </c:pt>
                <c:pt idx="457">
                  <c:v>86.297105101117566</c:v>
                </c:pt>
                <c:pt idx="458">
                  <c:v>84.307429971154789</c:v>
                </c:pt>
                <c:pt idx="459">
                  <c:v>82.352661432645448</c:v>
                </c:pt>
                <c:pt idx="460">
                  <c:v>80.41534602561299</c:v>
                </c:pt>
                <c:pt idx="461">
                  <c:v>78.495483913587918</c:v>
                </c:pt>
                <c:pt idx="462">
                  <c:v>76.61052836071957</c:v>
                </c:pt>
                <c:pt idx="463">
                  <c:v>74.760479394090041</c:v>
                </c:pt>
                <c:pt idx="464">
                  <c:v>72.927883679907609</c:v>
                </c:pt>
                <c:pt idx="465">
                  <c:v>71.112741258262275</c:v>
                </c:pt>
                <c:pt idx="466">
                  <c:v>69.332505600731878</c:v>
                </c:pt>
                <c:pt idx="467">
                  <c:v>67.587176533901385</c:v>
                </c:pt>
                <c:pt idx="468">
                  <c:v>65.824394038869642</c:v>
                </c:pt>
                <c:pt idx="469">
                  <c:v>64.079064838550124</c:v>
                </c:pt>
                <c:pt idx="470">
                  <c:v>62.3511888792478</c:v>
                </c:pt>
                <c:pt idx="471">
                  <c:v>60.64076621247348</c:v>
                </c:pt>
                <c:pt idx="472">
                  <c:v>58.982703463584755</c:v>
                </c:pt>
                <c:pt idx="473">
                  <c:v>57.342094009095248</c:v>
                </c:pt>
                <c:pt idx="474">
                  <c:v>55.718937804744428</c:v>
                </c:pt>
                <c:pt idx="475">
                  <c:v>54.113234892913667</c:v>
                </c:pt>
                <c:pt idx="476">
                  <c:v>52.559891901089863</c:v>
                </c:pt>
                <c:pt idx="477">
                  <c:v>51.024002203850152</c:v>
                </c:pt>
                <c:pt idx="478">
                  <c:v>49.505565754721268</c:v>
                </c:pt>
                <c:pt idx="479">
                  <c:v>48.004582598117629</c:v>
                </c:pt>
                <c:pt idx="480">
                  <c:v>46.555959355217873</c:v>
                </c:pt>
                <c:pt idx="481">
                  <c:v>45.089882822606803</c:v>
                </c:pt>
                <c:pt idx="482">
                  <c:v>43.641259543454019</c:v>
                </c:pt>
                <c:pt idx="483">
                  <c:v>42.210089556821472</c:v>
                </c:pt>
                <c:pt idx="484">
                  <c:v>40.813826310293898</c:v>
                </c:pt>
                <c:pt idx="485">
                  <c:v>39.452469655497225</c:v>
                </c:pt>
                <c:pt idx="486">
                  <c:v>38.108566179621377</c:v>
                </c:pt>
                <c:pt idx="487">
                  <c:v>36.782115999091005</c:v>
                </c:pt>
                <c:pt idx="488">
                  <c:v>35.490572375078159</c:v>
                </c:pt>
                <c:pt idx="489">
                  <c:v>34.233935337125004</c:v>
                </c:pt>
                <c:pt idx="490">
                  <c:v>32.994751569036168</c:v>
                </c:pt>
                <c:pt idx="491">
                  <c:v>31.773021093518945</c:v>
                </c:pt>
                <c:pt idx="492">
                  <c:v>30.586197314437356</c:v>
                </c:pt>
                <c:pt idx="493">
                  <c:v>29.434280125752025</c:v>
                </c:pt>
                <c:pt idx="494">
                  <c:v>28.264909558559545</c:v>
                </c:pt>
                <c:pt idx="495">
                  <c:v>27.112992286083507</c:v>
                </c:pt>
                <c:pt idx="496">
                  <c:v>25.978528272416465</c:v>
                </c:pt>
                <c:pt idx="497">
                  <c:v>24.878970870764274</c:v>
                </c:pt>
                <c:pt idx="498">
                  <c:v>23.814320027066479</c:v>
                </c:pt>
                <c:pt idx="499">
                  <c:v>22.767122475890194</c:v>
                </c:pt>
                <c:pt idx="500">
                  <c:v>21.737378244842269</c:v>
                </c:pt>
                <c:pt idx="501">
                  <c:v>20.759993892484811</c:v>
                </c:pt>
                <c:pt idx="502">
                  <c:v>19.80006280400913</c:v>
                </c:pt>
                <c:pt idx="503">
                  <c:v>18.857585008063346</c:v>
                </c:pt>
                <c:pt idx="504">
                  <c:v>17.932560527118937</c:v>
                </c:pt>
                <c:pt idx="505">
                  <c:v>17.059895924702225</c:v>
                </c:pt>
                <c:pt idx="506">
                  <c:v>16.169778006200094</c:v>
                </c:pt>
                <c:pt idx="507">
                  <c:v>15.297113380219219</c:v>
                </c:pt>
                <c:pt idx="508">
                  <c:v>14.441902069963913</c:v>
                </c:pt>
                <c:pt idx="509">
                  <c:v>13.604144054585541</c:v>
                </c:pt>
                <c:pt idx="510">
                  <c:v>12.818745891388041</c:v>
                </c:pt>
                <c:pt idx="511">
                  <c:v>12.05080102073115</c:v>
                </c:pt>
                <c:pt idx="512">
                  <c:v>11.300309459684819</c:v>
                </c:pt>
                <c:pt idx="513">
                  <c:v>10.567271193129663</c:v>
                </c:pt>
                <c:pt idx="514">
                  <c:v>9.8865927848590687</c:v>
                </c:pt>
                <c:pt idx="515">
                  <c:v>9.2233676691094164</c:v>
                </c:pt>
                <c:pt idx="516">
                  <c:v>8.5775958638534302</c:v>
                </c:pt>
                <c:pt idx="517">
                  <c:v>7.9492773534356278</c:v>
                </c:pt>
                <c:pt idx="518">
                  <c:v>7.3733187005824403</c:v>
                </c:pt>
                <c:pt idx="519">
                  <c:v>6.7624534755615304</c:v>
                </c:pt>
                <c:pt idx="520">
                  <c:v>6.1864948224821381</c:v>
                </c:pt>
                <c:pt idx="521">
                  <c:v>5.6279894619358561</c:v>
                </c:pt>
                <c:pt idx="522">
                  <c:v>5.1043907438605398</c:v>
                </c:pt>
                <c:pt idx="523">
                  <c:v>4.6156986187648386</c:v>
                </c:pt>
                <c:pt idx="524">
                  <c:v>4.1444597462051123</c:v>
                </c:pt>
                <c:pt idx="525">
                  <c:v>3.6906741442578781</c:v>
                </c:pt>
                <c:pt idx="526">
                  <c:v>3.271795127954912</c:v>
                </c:pt>
                <c:pt idx="527">
                  <c:v>2.8878227141610675</c:v>
                </c:pt>
                <c:pt idx="528">
                  <c:v>2.5213035745054309</c:v>
                </c:pt>
                <c:pt idx="529">
                  <c:v>2.1896910181695395</c:v>
                </c:pt>
                <c:pt idx="530">
                  <c:v>1.8755317547757133</c:v>
                </c:pt>
                <c:pt idx="531">
                  <c:v>1.578825784141854</c:v>
                </c:pt>
                <c:pt idx="532">
                  <c:v>1.2995731068179306</c:v>
                </c:pt>
                <c:pt idx="533">
                  <c:v>1.0726803047569879</c:v>
                </c:pt>
                <c:pt idx="534">
                  <c:v>0.8632407954881075</c:v>
                </c:pt>
                <c:pt idx="535">
                  <c:v>0.8632407954881075</c:v>
                </c:pt>
                <c:pt idx="536">
                  <c:v>0.8632407954881075</c:v>
                </c:pt>
                <c:pt idx="537">
                  <c:v>0.8632407954881075</c:v>
                </c:pt>
                <c:pt idx="538">
                  <c:v>0.8632407954881075</c:v>
                </c:pt>
                <c:pt idx="539">
                  <c:v>0.8632407954881075</c:v>
                </c:pt>
                <c:pt idx="540">
                  <c:v>0.8632407954881075</c:v>
                </c:pt>
                <c:pt idx="541">
                  <c:v>0.8632407954881075</c:v>
                </c:pt>
                <c:pt idx="542">
                  <c:v>0.8632407954881075</c:v>
                </c:pt>
                <c:pt idx="543">
                  <c:v>0.8632407954881075</c:v>
                </c:pt>
                <c:pt idx="544">
                  <c:v>0.8632407954881075</c:v>
                </c:pt>
                <c:pt idx="545">
                  <c:v>0.8632407954881075</c:v>
                </c:pt>
                <c:pt idx="546">
                  <c:v>0.8632407954881075</c:v>
                </c:pt>
                <c:pt idx="547">
                  <c:v>0.8632407954881075</c:v>
                </c:pt>
                <c:pt idx="548">
                  <c:v>0.8632407954881075</c:v>
                </c:pt>
                <c:pt idx="549">
                  <c:v>0.8632407954881075</c:v>
                </c:pt>
                <c:pt idx="550">
                  <c:v>0.8632407954881075</c:v>
                </c:pt>
                <c:pt idx="551">
                  <c:v>0.8632407954881075</c:v>
                </c:pt>
                <c:pt idx="552">
                  <c:v>0.8632407954881075</c:v>
                </c:pt>
                <c:pt idx="553">
                  <c:v>0.8632407954881075</c:v>
                </c:pt>
                <c:pt idx="554">
                  <c:v>0.8632407954881075</c:v>
                </c:pt>
                <c:pt idx="555">
                  <c:v>0.8632407954881075</c:v>
                </c:pt>
                <c:pt idx="556">
                  <c:v>0.8632407954881075</c:v>
                </c:pt>
                <c:pt idx="557">
                  <c:v>0.8632407954881075</c:v>
                </c:pt>
                <c:pt idx="558">
                  <c:v>0.8632407954881075</c:v>
                </c:pt>
                <c:pt idx="559">
                  <c:v>0.8632407954881075</c:v>
                </c:pt>
                <c:pt idx="560">
                  <c:v>0.8632407954881075</c:v>
                </c:pt>
                <c:pt idx="561">
                  <c:v>0.8632407954881075</c:v>
                </c:pt>
                <c:pt idx="562">
                  <c:v>0.8632407954881075</c:v>
                </c:pt>
                <c:pt idx="563">
                  <c:v>0.8632407954881075</c:v>
                </c:pt>
                <c:pt idx="564">
                  <c:v>0.8632407954881075</c:v>
                </c:pt>
                <c:pt idx="565">
                  <c:v>0.8632407954881075</c:v>
                </c:pt>
                <c:pt idx="566">
                  <c:v>0.8632407954881075</c:v>
                </c:pt>
                <c:pt idx="567">
                  <c:v>0.8632407954881075</c:v>
                </c:pt>
                <c:pt idx="568">
                  <c:v>0.8632407954881075</c:v>
                </c:pt>
                <c:pt idx="569">
                  <c:v>0.8632407954881075</c:v>
                </c:pt>
                <c:pt idx="570">
                  <c:v>0.8632407954881075</c:v>
                </c:pt>
                <c:pt idx="571">
                  <c:v>0.8632407954881075</c:v>
                </c:pt>
                <c:pt idx="572">
                  <c:v>0.8632407954881075</c:v>
                </c:pt>
                <c:pt idx="573">
                  <c:v>0.8632407954881075</c:v>
                </c:pt>
                <c:pt idx="574">
                  <c:v>0.8632407954881075</c:v>
                </c:pt>
                <c:pt idx="575">
                  <c:v>0.8632407954881075</c:v>
                </c:pt>
                <c:pt idx="576">
                  <c:v>0.8632407954881075</c:v>
                </c:pt>
                <c:pt idx="577">
                  <c:v>0.8632407954881075</c:v>
                </c:pt>
                <c:pt idx="578">
                  <c:v>0.8632407954881075</c:v>
                </c:pt>
                <c:pt idx="579">
                  <c:v>0.8632407954881075</c:v>
                </c:pt>
                <c:pt idx="580">
                  <c:v>0.8632407954881075</c:v>
                </c:pt>
                <c:pt idx="581">
                  <c:v>0.8632407954881075</c:v>
                </c:pt>
                <c:pt idx="582">
                  <c:v>0.8632407954881075</c:v>
                </c:pt>
                <c:pt idx="583">
                  <c:v>0.8632407954881075</c:v>
                </c:pt>
                <c:pt idx="584">
                  <c:v>0.8632407954881075</c:v>
                </c:pt>
                <c:pt idx="585">
                  <c:v>0.8632407954881075</c:v>
                </c:pt>
                <c:pt idx="586">
                  <c:v>0.8632407954881075</c:v>
                </c:pt>
                <c:pt idx="587">
                  <c:v>0.8632407954881075</c:v>
                </c:pt>
                <c:pt idx="588">
                  <c:v>0.8632407954881075</c:v>
                </c:pt>
                <c:pt idx="589">
                  <c:v>0.8632407954881075</c:v>
                </c:pt>
                <c:pt idx="590">
                  <c:v>0.8632407954881075</c:v>
                </c:pt>
                <c:pt idx="591">
                  <c:v>0.8632407954881075</c:v>
                </c:pt>
                <c:pt idx="592">
                  <c:v>0.8632407954881075</c:v>
                </c:pt>
                <c:pt idx="593">
                  <c:v>0.8632407954881075</c:v>
                </c:pt>
                <c:pt idx="594">
                  <c:v>0.8632407954881075</c:v>
                </c:pt>
                <c:pt idx="595">
                  <c:v>0.8632407954881075</c:v>
                </c:pt>
                <c:pt idx="596">
                  <c:v>0.8632407954881075</c:v>
                </c:pt>
                <c:pt idx="597">
                  <c:v>0.8632407954881075</c:v>
                </c:pt>
                <c:pt idx="598">
                  <c:v>0.8632407954881075</c:v>
                </c:pt>
                <c:pt idx="599">
                  <c:v>0.8632407954881075</c:v>
                </c:pt>
                <c:pt idx="600">
                  <c:v>0.8632407954881075</c:v>
                </c:pt>
                <c:pt idx="601">
                  <c:v>0.8632407954881075</c:v>
                </c:pt>
                <c:pt idx="602">
                  <c:v>0.8632407954881075</c:v>
                </c:pt>
                <c:pt idx="603">
                  <c:v>0.8632407954881075</c:v>
                </c:pt>
                <c:pt idx="604">
                  <c:v>0.8632407954881075</c:v>
                </c:pt>
                <c:pt idx="605">
                  <c:v>0.8632407954881075</c:v>
                </c:pt>
                <c:pt idx="606">
                  <c:v>0.8632407954881075</c:v>
                </c:pt>
                <c:pt idx="607">
                  <c:v>0.8632407954881075</c:v>
                </c:pt>
                <c:pt idx="608">
                  <c:v>0.8632407954881075</c:v>
                </c:pt>
                <c:pt idx="609">
                  <c:v>0.8632407954881075</c:v>
                </c:pt>
                <c:pt idx="610">
                  <c:v>0.8632407954881075</c:v>
                </c:pt>
                <c:pt idx="611">
                  <c:v>0.8632407954881075</c:v>
                </c:pt>
                <c:pt idx="612">
                  <c:v>0.8632407954881075</c:v>
                </c:pt>
                <c:pt idx="613">
                  <c:v>0.8632407954881075</c:v>
                </c:pt>
                <c:pt idx="614">
                  <c:v>0.8632407954881075</c:v>
                </c:pt>
                <c:pt idx="615">
                  <c:v>0.8632407954881075</c:v>
                </c:pt>
                <c:pt idx="616">
                  <c:v>0.8632407954881075</c:v>
                </c:pt>
                <c:pt idx="617">
                  <c:v>0.8632407954881075</c:v>
                </c:pt>
                <c:pt idx="618">
                  <c:v>0.8632407954881075</c:v>
                </c:pt>
                <c:pt idx="619">
                  <c:v>0.8632407954881075</c:v>
                </c:pt>
                <c:pt idx="620">
                  <c:v>0.8632407954881075</c:v>
                </c:pt>
                <c:pt idx="621">
                  <c:v>0.8632407954881075</c:v>
                </c:pt>
                <c:pt idx="622">
                  <c:v>0.8632407954881075</c:v>
                </c:pt>
                <c:pt idx="623">
                  <c:v>0.8632407954881075</c:v>
                </c:pt>
                <c:pt idx="624">
                  <c:v>0.8632407954881075</c:v>
                </c:pt>
                <c:pt idx="625">
                  <c:v>0.8632407954881075</c:v>
                </c:pt>
                <c:pt idx="626">
                  <c:v>0.8632407954881075</c:v>
                </c:pt>
                <c:pt idx="627">
                  <c:v>0.8632407954881075</c:v>
                </c:pt>
                <c:pt idx="628">
                  <c:v>0.8632407954881075</c:v>
                </c:pt>
                <c:pt idx="629">
                  <c:v>0.8632407954881075</c:v>
                </c:pt>
                <c:pt idx="630">
                  <c:v>0.8632407954881075</c:v>
                </c:pt>
                <c:pt idx="631">
                  <c:v>0.8632407954881075</c:v>
                </c:pt>
                <c:pt idx="632">
                  <c:v>0.8632407954881075</c:v>
                </c:pt>
                <c:pt idx="633">
                  <c:v>0.8632407954881075</c:v>
                </c:pt>
                <c:pt idx="634">
                  <c:v>0.8632407954881075</c:v>
                </c:pt>
                <c:pt idx="635">
                  <c:v>0.8632407954881075</c:v>
                </c:pt>
                <c:pt idx="636">
                  <c:v>0.8632407954881075</c:v>
                </c:pt>
                <c:pt idx="637">
                  <c:v>0.8632407954881075</c:v>
                </c:pt>
                <c:pt idx="638">
                  <c:v>0.8632407954881075</c:v>
                </c:pt>
                <c:pt idx="639">
                  <c:v>0.8632407954881075</c:v>
                </c:pt>
                <c:pt idx="640">
                  <c:v>0.8632407954881075</c:v>
                </c:pt>
                <c:pt idx="641">
                  <c:v>0.8632407954881075</c:v>
                </c:pt>
                <c:pt idx="642">
                  <c:v>0.8632407954881075</c:v>
                </c:pt>
                <c:pt idx="643">
                  <c:v>0.8632407954881075</c:v>
                </c:pt>
                <c:pt idx="644">
                  <c:v>0.8632407954881075</c:v>
                </c:pt>
                <c:pt idx="645">
                  <c:v>0.8632407954881075</c:v>
                </c:pt>
                <c:pt idx="646">
                  <c:v>0.8632407954881075</c:v>
                </c:pt>
                <c:pt idx="647">
                  <c:v>0.8632407954881075</c:v>
                </c:pt>
                <c:pt idx="648">
                  <c:v>0.8632407954881075</c:v>
                </c:pt>
                <c:pt idx="649">
                  <c:v>0.8632407954881075</c:v>
                </c:pt>
                <c:pt idx="650">
                  <c:v>0.8632407954881075</c:v>
                </c:pt>
                <c:pt idx="651">
                  <c:v>0.8632407954881075</c:v>
                </c:pt>
                <c:pt idx="652">
                  <c:v>0.8632407954881075</c:v>
                </c:pt>
                <c:pt idx="653">
                  <c:v>0.8632407954881075</c:v>
                </c:pt>
                <c:pt idx="654">
                  <c:v>0.8632407954881075</c:v>
                </c:pt>
                <c:pt idx="655">
                  <c:v>0.8632407954881075</c:v>
                </c:pt>
                <c:pt idx="656">
                  <c:v>0.8632407954881075</c:v>
                </c:pt>
                <c:pt idx="657">
                  <c:v>0.8632407954881075</c:v>
                </c:pt>
                <c:pt idx="658">
                  <c:v>0.8632407954881075</c:v>
                </c:pt>
                <c:pt idx="659">
                  <c:v>0.8632407954881075</c:v>
                </c:pt>
                <c:pt idx="660">
                  <c:v>0.8632407954881075</c:v>
                </c:pt>
                <c:pt idx="661">
                  <c:v>0.8632407954881075</c:v>
                </c:pt>
                <c:pt idx="662">
                  <c:v>0.8632407954881075</c:v>
                </c:pt>
                <c:pt idx="663">
                  <c:v>0.8632407954881075</c:v>
                </c:pt>
                <c:pt idx="664">
                  <c:v>0.8632407954881075</c:v>
                </c:pt>
                <c:pt idx="665">
                  <c:v>0.8632407954881075</c:v>
                </c:pt>
                <c:pt idx="666">
                  <c:v>0.8632407954881075</c:v>
                </c:pt>
                <c:pt idx="667">
                  <c:v>0.8632407954881075</c:v>
                </c:pt>
                <c:pt idx="668">
                  <c:v>0.8632407954881075</c:v>
                </c:pt>
                <c:pt idx="669">
                  <c:v>0.8632407954881075</c:v>
                </c:pt>
                <c:pt idx="670">
                  <c:v>0.8632407954881075</c:v>
                </c:pt>
                <c:pt idx="671">
                  <c:v>0.8632407954881075</c:v>
                </c:pt>
                <c:pt idx="672">
                  <c:v>0.8632407954881075</c:v>
                </c:pt>
                <c:pt idx="673">
                  <c:v>0.8632407954881075</c:v>
                </c:pt>
                <c:pt idx="674">
                  <c:v>0.8632407954881075</c:v>
                </c:pt>
                <c:pt idx="675">
                  <c:v>0.8632407954881075</c:v>
                </c:pt>
                <c:pt idx="676">
                  <c:v>0.8632407954881075</c:v>
                </c:pt>
                <c:pt idx="677">
                  <c:v>0.8632407954881075</c:v>
                </c:pt>
                <c:pt idx="678">
                  <c:v>0.8632407954881075</c:v>
                </c:pt>
                <c:pt idx="679">
                  <c:v>0.8632407954881075</c:v>
                </c:pt>
                <c:pt idx="680">
                  <c:v>0.8632407954881075</c:v>
                </c:pt>
                <c:pt idx="681">
                  <c:v>0.8632407954881075</c:v>
                </c:pt>
                <c:pt idx="682">
                  <c:v>0.8632407954881075</c:v>
                </c:pt>
                <c:pt idx="683">
                  <c:v>0.8632407954881075</c:v>
                </c:pt>
                <c:pt idx="684">
                  <c:v>0.8632407954881075</c:v>
                </c:pt>
                <c:pt idx="685">
                  <c:v>0.8632407954881075</c:v>
                </c:pt>
                <c:pt idx="686">
                  <c:v>0.8632407954881075</c:v>
                </c:pt>
                <c:pt idx="687">
                  <c:v>0.8632407954881075</c:v>
                </c:pt>
                <c:pt idx="688">
                  <c:v>0.8632407954881075</c:v>
                </c:pt>
                <c:pt idx="689">
                  <c:v>0.8632407954881075</c:v>
                </c:pt>
                <c:pt idx="690">
                  <c:v>0.8632407954881075</c:v>
                </c:pt>
                <c:pt idx="691">
                  <c:v>0.8632407954881075</c:v>
                </c:pt>
                <c:pt idx="692">
                  <c:v>0.8632407954881075</c:v>
                </c:pt>
                <c:pt idx="693">
                  <c:v>0.8632407954881075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29856"/>
        <c:axId val="282331816"/>
      </c:scatterChart>
      <c:valAx>
        <c:axId val="2823298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331816"/>
        <c:crosses val="autoZero"/>
        <c:crossBetween val="midCat"/>
      </c:valAx>
      <c:valAx>
        <c:axId val="28233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>
                <a:alpha val="94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32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Erreur d'angle</a:t>
            </a:r>
          </a:p>
        </c:rich>
      </c:tx>
      <c:layout>
        <c:manualLayout>
          <c:xMode val="edge"/>
          <c:yMode val="edge"/>
          <c:x val="0.34017171582365768"/>
          <c:y val="0.3583860597306993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5.0925925925925923E-2"/>
          <c:w val="0.73814129483814528"/>
          <c:h val="0.89814814814814814"/>
        </c:manualLayout>
      </c:layout>
      <c:scatterChart>
        <c:scatterStyle val="smoothMarker"/>
        <c:varyColors val="0"/>
        <c:ser>
          <c:idx val="1"/>
          <c:order val="0"/>
          <c:tx>
            <c:v>angle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'3_Consigne'!$B$4:$B$697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'3_Consigne'!$R$4:$R$697</c:f>
              <c:numCache>
                <c:formatCode>0</c:formatCode>
                <c:ptCount val="694"/>
                <c:pt idx="0">
                  <c:v>-90</c:v>
                </c:pt>
                <c:pt idx="1">
                  <c:v>-90</c:v>
                </c:pt>
                <c:pt idx="2">
                  <c:v>-89.987666666643534</c:v>
                </c:pt>
                <c:pt idx="3">
                  <c:v>-89.962999999568083</c:v>
                </c:pt>
                <c:pt idx="4">
                  <c:v>-89.92599999714848</c:v>
                </c:pt>
                <c:pt idx="5">
                  <c:v>-89.876666654935519</c:v>
                </c:pt>
                <c:pt idx="6">
                  <c:v>-89.814999963455222</c:v>
                </c:pt>
                <c:pt idx="7">
                  <c:v>-89.740999905370202</c:v>
                </c:pt>
                <c:pt idx="8">
                  <c:v>-89.654666452001678</c:v>
                </c:pt>
                <c:pt idx="9">
                  <c:v>-89.555999559213276</c:v>
                </c:pt>
                <c:pt idx="10">
                  <c:v>-89.444999162656075</c:v>
                </c:pt>
                <c:pt idx="11">
                  <c:v>-89.321665172374779</c:v>
                </c:pt>
                <c:pt idx="12">
                  <c:v>-89.185997466775817</c:v>
                </c:pt>
                <c:pt idx="13">
                  <c:v>-89.037995885956477</c:v>
                </c:pt>
                <c:pt idx="14">
                  <c:v>-88.877660224395953</c:v>
                </c:pt>
                <c:pt idx="15">
                  <c:v>-88.704990223007712</c:v>
                </c:pt>
                <c:pt idx="16">
                  <c:v>-88.50565244713367</c:v>
                </c:pt>
                <c:pt idx="17">
                  <c:v>-88.29397956910293</c:v>
                </c:pt>
                <c:pt idx="18">
                  <c:v>-88.069971084238617</c:v>
                </c:pt>
                <c:pt idx="19">
                  <c:v>-87.833626389838912</c:v>
                </c:pt>
                <c:pt idx="20">
                  <c:v>-87.584944773544677</c:v>
                </c:pt>
                <c:pt idx="21">
                  <c:v>-87.323925401071079</c:v>
                </c:pt>
                <c:pt idx="22">
                  <c:v>-87.050567303303225</c:v>
                </c:pt>
                <c:pt idx="23">
                  <c:v>-86.764869362756826</c:v>
                </c:pt>
                <c:pt idx="24">
                  <c:v>-86.46683029940472</c:v>
                </c:pt>
                <c:pt idx="25">
                  <c:v>-86.156448655869426</c:v>
                </c:pt>
                <c:pt idx="26">
                  <c:v>-85.833722781983496</c:v>
                </c:pt>
                <c:pt idx="27">
                  <c:v>-85.498650818718261</c:v>
                </c:pt>
                <c:pt idx="28">
                  <c:v>-85.151230681481834</c:v>
                </c:pt>
                <c:pt idx="29">
                  <c:v>-84.791460042788827</c:v>
                </c:pt>
                <c:pt idx="30">
                  <c:v>-84.431674631417195</c:v>
                </c:pt>
                <c:pt idx="31">
                  <c:v>-84.045205496514598</c:v>
                </c:pt>
                <c:pt idx="32">
                  <c:v>-83.646378460999344</c:v>
                </c:pt>
                <c:pt idx="33">
                  <c:v>-83.235190143437023</c:v>
                </c:pt>
                <c:pt idx="34">
                  <c:v>-82.811636829137413</c:v>
                </c:pt>
                <c:pt idx="35">
                  <c:v>-82.375714449245891</c:v>
                </c:pt>
                <c:pt idx="36">
                  <c:v>-81.927418559223057</c:v>
                </c:pt>
                <c:pt idx="37">
                  <c:v>-81.466744316715463</c:v>
                </c:pt>
                <c:pt idx="38">
                  <c:v>-80.993686458821401</c:v>
                </c:pt>
                <c:pt idx="39">
                  <c:v>-80.508239278755639</c:v>
                </c:pt>
                <c:pt idx="40">
                  <c:v>-80.010396601917108</c:v>
                </c:pt>
                <c:pt idx="41">
                  <c:v>-79.500151761364648</c:v>
                </c:pt>
                <c:pt idx="42">
                  <c:v>-78.977497572705545</c:v>
                </c:pt>
                <c:pt idx="43">
                  <c:v>-78.442426308402617</c:v>
                </c:pt>
                <c:pt idx="44">
                  <c:v>-77.894929671505921</c:v>
                </c:pt>
                <c:pt idx="45">
                  <c:v>-77.33499876881551</c:v>
                </c:pt>
                <c:pt idx="46">
                  <c:v>-76.748313193591443</c:v>
                </c:pt>
                <c:pt idx="47">
                  <c:v>-76.149173061492888</c:v>
                </c:pt>
                <c:pt idx="48">
                  <c:v>-75.537567314719055</c:v>
                </c:pt>
                <c:pt idx="49">
                  <c:v>-74.913484170852939</c:v>
                </c:pt>
                <c:pt idx="50">
                  <c:v>-74.276911092949689</c:v>
                </c:pt>
                <c:pt idx="51">
                  <c:v>-73.627834759124198</c:v>
                </c:pt>
                <c:pt idx="52">
                  <c:v>-72.966241031650313</c:v>
                </c:pt>
                <c:pt idx="53">
                  <c:v>-72.29211492558602</c:v>
                </c:pt>
                <c:pt idx="54">
                  <c:v>-71.605440576939415</c:v>
                </c:pt>
                <c:pt idx="55">
                  <c:v>-70.906201210391785</c:v>
                </c:pt>
                <c:pt idx="56">
                  <c:v>-70.194379106595463</c:v>
                </c:pt>
                <c:pt idx="57">
                  <c:v>-69.469955569065831</c:v>
                </c:pt>
                <c:pt idx="58">
                  <c:v>-68.73291089068762</c:v>
                </c:pt>
                <c:pt idx="59">
                  <c:v>-67.995630245258511</c:v>
                </c:pt>
                <c:pt idx="60">
                  <c:v>-67.24569508248868</c:v>
                </c:pt>
                <c:pt idx="61">
                  <c:v>-66.468822211185937</c:v>
                </c:pt>
                <c:pt idx="62">
                  <c:v>-65.67924806817453</c:v>
                </c:pt>
                <c:pt idx="63">
                  <c:v>-64.876947794091492</c:v>
                </c:pt>
                <c:pt idx="64">
                  <c:v>-64.061895324446638</c:v>
                </c:pt>
                <c:pt idx="65">
                  <c:v>-63.234063354512891</c:v>
                </c:pt>
                <c:pt idx="66">
                  <c:v>-62.420102795926553</c:v>
                </c:pt>
                <c:pt idx="67">
                  <c:v>-61.634226054447751</c:v>
                </c:pt>
                <c:pt idx="68">
                  <c:v>-60.821290018811844</c:v>
                </c:pt>
                <c:pt idx="69">
                  <c:v>-60.036381497369995</c:v>
                </c:pt>
                <c:pt idx="70">
                  <c:v>-59.25106282971899</c:v>
                </c:pt>
                <c:pt idx="71">
                  <c:v>-58.438641571971672</c:v>
                </c:pt>
                <c:pt idx="72">
                  <c:v>-57.639969303515336</c:v>
                </c:pt>
                <c:pt idx="73">
                  <c:v>-56.855030650769223</c:v>
                </c:pt>
                <c:pt idx="74">
                  <c:v>-56.083810779640238</c:v>
                </c:pt>
                <c:pt idx="75">
                  <c:v>-55.326295414790195</c:v>
                </c:pt>
                <c:pt idx="76">
                  <c:v>-54.56830167944004</c:v>
                </c:pt>
                <c:pt idx="77">
                  <c:v>-53.823981672357647</c:v>
                </c:pt>
                <c:pt idx="78">
                  <c:v>-53.066635944935051</c:v>
                </c:pt>
                <c:pt idx="79">
                  <c:v>-52.322917335556482</c:v>
                </c:pt>
                <c:pt idx="80">
                  <c:v>-51.592812641382451</c:v>
                </c:pt>
                <c:pt idx="81">
                  <c:v>-50.849621096665253</c:v>
                </c:pt>
                <c:pt idx="82">
                  <c:v>-50.132558411516527</c:v>
                </c:pt>
                <c:pt idx="83">
                  <c:v>-49.402378444433694</c:v>
                </c:pt>
                <c:pt idx="84">
                  <c:v>-48.685735257275446</c:v>
                </c:pt>
                <c:pt idx="85">
                  <c:v>-47.996721464630205</c:v>
                </c:pt>
                <c:pt idx="86">
                  <c:v>-47.2804392031559</c:v>
                </c:pt>
                <c:pt idx="87">
                  <c:v>-46.591724139602945</c:v>
                </c:pt>
                <c:pt idx="88">
                  <c:v>-45.889789720038166</c:v>
                </c:pt>
                <c:pt idx="89">
                  <c:v>-45.213910407589246</c:v>
                </c:pt>
                <c:pt idx="90">
                  <c:v>-44.524783563280131</c:v>
                </c:pt>
                <c:pt idx="91">
                  <c:v>-43.849065550883225</c:v>
                </c:pt>
                <c:pt idx="92">
                  <c:v>-43.160051514746243</c:v>
                </c:pt>
                <c:pt idx="93">
                  <c:v>-42.484397940411739</c:v>
                </c:pt>
                <c:pt idx="94">
                  <c:v>-41.822095414939042</c:v>
                </c:pt>
                <c:pt idx="95">
                  <c:v>-41.185804150784278</c:v>
                </c:pt>
                <c:pt idx="96">
                  <c:v>-40.536171901653184</c:v>
                </c:pt>
                <c:pt idx="97">
                  <c:v>-39.873158988927209</c:v>
                </c:pt>
                <c:pt idx="98">
                  <c:v>-39.223423554884171</c:v>
                </c:pt>
                <c:pt idx="99">
                  <c:v>-38.586957875284284</c:v>
                </c:pt>
                <c:pt idx="100">
                  <c:v>-37.963755033211143</c:v>
                </c:pt>
                <c:pt idx="101">
                  <c:v>-37.327107622013926</c:v>
                </c:pt>
                <c:pt idx="102">
                  <c:v>-36.716403956064205</c:v>
                </c:pt>
                <c:pt idx="103">
                  <c:v>-36.092232060485678</c:v>
                </c:pt>
                <c:pt idx="104">
                  <c:v>-35.49521051929019</c:v>
                </c:pt>
                <c:pt idx="105">
                  <c:v>-34.870734930135498</c:v>
                </c:pt>
                <c:pt idx="106">
                  <c:v>-34.273346208064105</c:v>
                </c:pt>
                <c:pt idx="107">
                  <c:v>-33.662405142280377</c:v>
                </c:pt>
                <c:pt idx="108">
                  <c:v>-33.064573738534506</c:v>
                </c:pt>
                <c:pt idx="109">
                  <c:v>-32.492636681543182</c:v>
                </c:pt>
                <c:pt idx="110">
                  <c:v>-31.907122172476473</c:v>
                </c:pt>
                <c:pt idx="111">
                  <c:v>-31.334693887803084</c:v>
                </c:pt>
                <c:pt idx="112">
                  <c:v>-30.775349703045677</c:v>
                </c:pt>
                <c:pt idx="113">
                  <c:v>-30.202378699205727</c:v>
                </c:pt>
                <c:pt idx="114">
                  <c:v>-29.655276251522203</c:v>
                </c:pt>
                <c:pt idx="115">
                  <c:v>-29.09452867692638</c:v>
                </c:pt>
                <c:pt idx="116">
                  <c:v>-28.546801571535514</c:v>
                </c:pt>
                <c:pt idx="117">
                  <c:v>-28.012094746443967</c:v>
                </c:pt>
                <c:pt idx="118">
                  <c:v>-27.463695951234559</c:v>
                </c:pt>
                <c:pt idx="119">
                  <c:v>-26.928271894260831</c:v>
                </c:pt>
                <c:pt idx="120">
                  <c:v>-26.432537952618077</c:v>
                </c:pt>
                <c:pt idx="121">
                  <c:v>-25.909289133462973</c:v>
                </c:pt>
                <c:pt idx="122">
                  <c:v>-25.412821506522757</c:v>
                </c:pt>
                <c:pt idx="123">
                  <c:v>-24.902621465530785</c:v>
                </c:pt>
                <c:pt idx="124">
                  <c:v>-24.405358655350597</c:v>
                </c:pt>
                <c:pt idx="125">
                  <c:v>-23.894318768520936</c:v>
                </c:pt>
                <c:pt idx="126">
                  <c:v>-23.396171683486646</c:v>
                </c:pt>
                <c:pt idx="127">
                  <c:v>-22.923858540212162</c:v>
                </c:pt>
                <c:pt idx="128">
                  <c:v>-22.437760207177156</c:v>
                </c:pt>
                <c:pt idx="129">
                  <c:v>-21.964548341355457</c:v>
                </c:pt>
                <c:pt idx="130">
                  <c:v>-21.477507323640115</c:v>
                </c:pt>
                <c:pt idx="131">
                  <c:v>-21.003309042818472</c:v>
                </c:pt>
                <c:pt idx="132">
                  <c:v>-20.541959649431437</c:v>
                </c:pt>
                <c:pt idx="133">
                  <c:v>-20.066742385124211</c:v>
                </c:pt>
                <c:pt idx="134">
                  <c:v>-19.617322777318424</c:v>
                </c:pt>
                <c:pt idx="135">
                  <c:v>-19.154026072150366</c:v>
                </c:pt>
                <c:pt idx="136">
                  <c:v>-18.703526182757479</c:v>
                </c:pt>
                <c:pt idx="137">
                  <c:v>-18.265831297246297</c:v>
                </c:pt>
                <c:pt idx="138">
                  <c:v>-17.854654912117699</c:v>
                </c:pt>
                <c:pt idx="139">
                  <c:v>-17.429600334239407</c:v>
                </c:pt>
                <c:pt idx="140">
                  <c:v>-16.976924676792265</c:v>
                </c:pt>
                <c:pt idx="141">
                  <c:v>-16.563698278486541</c:v>
                </c:pt>
                <c:pt idx="142">
                  <c:v>-16.136535400316944</c:v>
                </c:pt>
                <c:pt idx="143">
                  <c:v>-15.722113257226807</c:v>
                </c:pt>
                <c:pt idx="144">
                  <c:v>-15.320443365910569</c:v>
                </c:pt>
                <c:pt idx="145">
                  <c:v>-14.931538218901224</c:v>
                </c:pt>
                <c:pt idx="146">
                  <c:v>-14.528677762196207</c:v>
                </c:pt>
                <c:pt idx="147">
                  <c:v>-14.151630849528782</c:v>
                </c:pt>
                <c:pt idx="148">
                  <c:v>-13.760626732363075</c:v>
                </c:pt>
                <c:pt idx="149">
                  <c:v>-13.382345711011135</c:v>
                </c:pt>
                <c:pt idx="150">
                  <c:v>-13.016802414560141</c:v>
                </c:pt>
                <c:pt idx="151">
                  <c:v>-12.63727545240374</c:v>
                </c:pt>
                <c:pt idx="152">
                  <c:v>-12.270446346326951</c:v>
                </c:pt>
                <c:pt idx="153">
                  <c:v>-11.929461784779981</c:v>
                </c:pt>
                <c:pt idx="154">
                  <c:v>-11.574510351988449</c:v>
                </c:pt>
                <c:pt idx="155">
                  <c:v>-11.232275525858125</c:v>
                </c:pt>
                <c:pt idx="156">
                  <c:v>-10.916365729943907</c:v>
                </c:pt>
                <c:pt idx="157">
                  <c:v>-10.586500985747335</c:v>
                </c:pt>
                <c:pt idx="158">
                  <c:v>-10.242624422892275</c:v>
                </c:pt>
                <c:pt idx="159">
                  <c:v>-9.9245906782361573</c:v>
                </c:pt>
                <c:pt idx="160">
                  <c:v>-9.5925495865363839</c:v>
                </c:pt>
                <c:pt idx="161">
                  <c:v>-9.2731871889495832</c:v>
                </c:pt>
                <c:pt idx="162">
                  <c:v>-8.9665239256786951</c:v>
                </c:pt>
                <c:pt idx="163">
                  <c:v>-8.6725813164595866</c:v>
                </c:pt>
                <c:pt idx="164">
                  <c:v>-8.3646347107062855</c:v>
                </c:pt>
                <c:pt idx="165">
                  <c:v>-8.0825786800669448</c:v>
                </c:pt>
                <c:pt idx="166">
                  <c:v>-7.7865272969995258</c:v>
                </c:pt>
                <c:pt idx="167">
                  <c:v>-7.503170035011812</c:v>
                </c:pt>
                <c:pt idx="168">
                  <c:v>-7.2457538520215561</c:v>
                </c:pt>
                <c:pt idx="169">
                  <c:v>-6.960854969055144</c:v>
                </c:pt>
                <c:pt idx="170">
                  <c:v>-6.7018821021416199</c:v>
                </c:pt>
                <c:pt idx="171">
                  <c:v>-6.4154106838136382</c:v>
                </c:pt>
                <c:pt idx="172">
                  <c:v>-6.1548498686090412</c:v>
                </c:pt>
                <c:pt idx="173">
                  <c:v>-5.9202765697981707</c:v>
                </c:pt>
                <c:pt idx="174">
                  <c:v>-5.6582659168443055</c:v>
                </c:pt>
                <c:pt idx="175">
                  <c:v>-5.4222285980399754</c:v>
                </c:pt>
                <c:pt idx="176">
                  <c:v>-5.1587389635438168</c:v>
                </c:pt>
                <c:pt idx="177">
                  <c:v>-4.9212081414820545</c:v>
                </c:pt>
                <c:pt idx="178">
                  <c:v>-4.7097150289944061</c:v>
                </c:pt>
                <c:pt idx="179">
                  <c:v>-4.4708336932985215</c:v>
                </c:pt>
                <c:pt idx="180">
                  <c:v>-4.2579768119903818</c:v>
                </c:pt>
                <c:pt idx="181">
                  <c:v>-4.0712248409353959</c:v>
                </c:pt>
                <c:pt idx="182">
                  <c:v>-3.8571515880529992</c:v>
                </c:pt>
                <c:pt idx="183">
                  <c:v>-3.6691713007968638</c:v>
                </c:pt>
                <c:pt idx="184">
                  <c:v>-3.4538570257594206</c:v>
                </c:pt>
                <c:pt idx="185">
                  <c:v>-3.2646234686551012</c:v>
                </c:pt>
                <c:pt idx="186">
                  <c:v>-3.1015531357617103</c:v>
                </c:pt>
                <c:pt idx="187">
                  <c:v>-2.9112188347972792</c:v>
                </c:pt>
                <c:pt idx="188">
                  <c:v>-2.7470368791014366</c:v>
                </c:pt>
                <c:pt idx="189">
                  <c:v>-2.5555793172025907</c:v>
                </c:pt>
                <c:pt idx="190">
                  <c:v>-2.3902629371636168</c:v>
                </c:pt>
                <c:pt idx="191">
                  <c:v>-2.2511723563795965</c:v>
                </c:pt>
                <c:pt idx="192">
                  <c:v>-2.0848794057635289</c:v>
                </c:pt>
                <c:pt idx="193">
                  <c:v>-1.944802530710942</c:v>
                </c:pt>
                <c:pt idx="194">
                  <c:v>-1.7775128033515881</c:v>
                </c:pt>
                <c:pt idx="195">
                  <c:v>-1.6364291658350913</c:v>
                </c:pt>
                <c:pt idx="196">
                  <c:v>-1.5216384249961197</c:v>
                </c:pt>
                <c:pt idx="197">
                  <c:v>-1.3797114581467831</c:v>
                </c:pt>
                <c:pt idx="198">
                  <c:v>-1.2640689267661409</c:v>
                </c:pt>
                <c:pt idx="199">
                  <c:v>-1.1747993853030956</c:v>
                </c:pt>
                <c:pt idx="200">
                  <c:v>-1.0584735461195205</c:v>
                </c:pt>
                <c:pt idx="201">
                  <c:v>-0.96851384687894293</c:v>
                </c:pt>
                <c:pt idx="202">
                  <c:v>-0.8514902503183609</c:v>
                </c:pt>
                <c:pt idx="203">
                  <c:v>-0.76082574862260655</c:v>
                </c:pt>
                <c:pt idx="204">
                  <c:v>-0.69661127439462611</c:v>
                </c:pt>
                <c:pt idx="205">
                  <c:v>-0.60541665374498677</c:v>
                </c:pt>
                <c:pt idx="206">
                  <c:v>-0.54066674043770557</c:v>
                </c:pt>
                <c:pt idx="207">
                  <c:v>-0.44893061016954827</c:v>
                </c:pt>
                <c:pt idx="208">
                  <c:v>-0.38363371060587548</c:v>
                </c:pt>
                <c:pt idx="209">
                  <c:v>-0.3448694837773813</c:v>
                </c:pt>
                <c:pt idx="210">
                  <c:v>-0.27920690108132373</c:v>
                </c:pt>
                <c:pt idx="211">
                  <c:v>-0.24007336989291983</c:v>
                </c:pt>
                <c:pt idx="212">
                  <c:v>-0.1740371111885822</c:v>
                </c:pt>
                <c:pt idx="213">
                  <c:v>-0.13452617199150349</c:v>
                </c:pt>
                <c:pt idx="214">
                  <c:v>-0.12163665402189919</c:v>
                </c:pt>
                <c:pt idx="215">
                  <c:v>-8.1936711240023011E-2</c:v>
                </c:pt>
                <c:pt idx="216">
                  <c:v>-6.8856461285575349E-2</c:v>
                </c:pt>
                <c:pt idx="217">
                  <c:v>-2.8963309284030236E-2</c:v>
                </c:pt>
                <c:pt idx="218">
                  <c:v>-1.5688064791047656E-2</c:v>
                </c:pt>
                <c:pt idx="219">
                  <c:v>-2.3635154683168164E-3</c:v>
                </c:pt>
                <c:pt idx="220">
                  <c:v>1.1010892525878857E-2</c:v>
                </c:pt>
                <c:pt idx="221">
                  <c:v>-2.3311694844305115E-3</c:v>
                </c:pt>
                <c:pt idx="222">
                  <c:v>1.1043670453096937E-2</c:v>
                </c:pt>
                <c:pt idx="223">
                  <c:v>-2.2983335401642519E-3</c:v>
                </c:pt>
                <c:pt idx="224">
                  <c:v>1.1076946770891917E-2</c:v>
                </c:pt>
                <c:pt idx="225">
                  <c:v>-2.2649964180571033E-3</c:v>
                </c:pt>
                <c:pt idx="226">
                  <c:v>1.1110732933437516E-2</c:v>
                </c:pt>
                <c:pt idx="227">
                  <c:v>-2.2311465555889579E-3</c:v>
                </c:pt>
                <c:pt idx="228">
                  <c:v>1.1145040748608191E-2</c:v>
                </c:pt>
                <c:pt idx="229">
                  <c:v>-2.1967720318094843E-3</c:v>
                </c:pt>
                <c:pt idx="230">
                  <c:v>1.1179882391739011E-2</c:v>
                </c:pt>
                <c:pt idx="231">
                  <c:v>-2.1618605533389157E-3</c:v>
                </c:pt>
                <c:pt idx="232">
                  <c:v>1.121527042003119E-2</c:v>
                </c:pt>
                <c:pt idx="233">
                  <c:v>-2.1263994397144378E-3</c:v>
                </c:pt>
                <c:pt idx="234">
                  <c:v>1.1251217787640631E-2</c:v>
                </c:pt>
                <c:pt idx="235">
                  <c:v>-2.0903756080273171E-3</c:v>
                </c:pt>
                <c:pt idx="236">
                  <c:v>1.1287737861490059E-2</c:v>
                </c:pt>
                <c:pt idx="237">
                  <c:v>-2.0537755568380374E-3</c:v>
                </c:pt>
                <c:pt idx="238">
                  <c:v>1.1324844437840509E-2</c:v>
                </c:pt>
                <c:pt idx="239">
                  <c:v>-2.0165853492955092E-3</c:v>
                </c:pt>
                <c:pt idx="240">
                  <c:v>1.136255175966748E-2</c:v>
                </c:pt>
                <c:pt idx="241">
                  <c:v>-1.978790595448413E-3</c:v>
                </c:pt>
                <c:pt idx="242">
                  <c:v>1.1400874534891093E-2</c:v>
                </c:pt>
                <c:pt idx="243">
                  <c:v>-1.9403764336810971E-3</c:v>
                </c:pt>
                <c:pt idx="244">
                  <c:v>1.1439827955503933E-2</c:v>
                </c:pt>
                <c:pt idx="245">
                  <c:v>-1.9013275112247283E-3</c:v>
                </c:pt>
                <c:pt idx="246">
                  <c:v>1.1479427717645929E-2</c:v>
                </c:pt>
                <c:pt idx="247">
                  <c:v>-1.8616279637039411E-3</c:v>
                </c:pt>
                <c:pt idx="248">
                  <c:v>1.1519690042703347E-2</c:v>
                </c:pt>
                <c:pt idx="249">
                  <c:v>-1.8212613936410577E-3</c:v>
                </c:pt>
                <c:pt idx="250">
                  <c:v>1.1560631699450227E-2</c:v>
                </c:pt>
                <c:pt idx="251">
                  <c:v>-1.780210847881307E-3</c:v>
                </c:pt>
                <c:pt idx="252">
                  <c:v>1.160227002734913E-2</c:v>
                </c:pt>
                <c:pt idx="253">
                  <c:v>-1.7384587938436217E-3</c:v>
                </c:pt>
                <c:pt idx="254">
                  <c:v>1.1644622961023109E-2</c:v>
                </c:pt>
                <c:pt idx="255">
                  <c:v>-1.6959870945612362E-3</c:v>
                </c:pt>
                <c:pt idx="256">
                  <c:v>1.1687709056022988E-2</c:v>
                </c:pt>
                <c:pt idx="257">
                  <c:v>-1.65277698240951E-3</c:v>
                </c:pt>
                <c:pt idx="258">
                  <c:v>1.1731547515930446E-2</c:v>
                </c:pt>
                <c:pt idx="259">
                  <c:v>-1.6088090314510036E-3</c:v>
                </c:pt>
                <c:pt idx="260">
                  <c:v>1.177615822089237E-2</c:v>
                </c:pt>
                <c:pt idx="261">
                  <c:v>-1.5640631283190922E-3</c:v>
                </c:pt>
                <c:pt idx="262">
                  <c:v>1.1821561757688229E-2</c:v>
                </c:pt>
                <c:pt idx="263">
                  <c:v>-1.5185184415375389E-3</c:v>
                </c:pt>
                <c:pt idx="264">
                  <c:v>1.1867779451402827E-2</c:v>
                </c:pt>
                <c:pt idx="265">
                  <c:v>-1.4721533891845909E-3</c:v>
                </c:pt>
                <c:pt idx="266">
                  <c:v>1.1914833398825314E-2</c:v>
                </c:pt>
                <c:pt idx="267">
                  <c:v>-1.424945604790277E-3</c:v>
                </c:pt>
                <c:pt idx="268">
                  <c:v>1.1962746503673034E-2</c:v>
                </c:pt>
                <c:pt idx="269">
                  <c:v>-1.3768719013603583E-3</c:v>
                </c:pt>
                <c:pt idx="270">
                  <c:v>1.2011542513769019E-2</c:v>
                </c:pt>
                <c:pt idx="271">
                  <c:v>-1.3279082334060716E-3</c:v>
                </c:pt>
                <c:pt idx="272">
                  <c:v>1.2061246060286863E-2</c:v>
                </c:pt>
                <c:pt idx="273">
                  <c:v>-1.2780296568309735E-3</c:v>
                </c:pt>
                <c:pt idx="274">
                  <c:v>1.2111882699210052E-2</c:v>
                </c:pt>
                <c:pt idx="275">
                  <c:v>-1.2272102865675425E-3</c:v>
                </c:pt>
                <c:pt idx="276">
                  <c:v>1.2163478955147269E-2</c:v>
                </c:pt>
                <c:pt idx="277">
                  <c:v>-1.1754232517798614E-3</c:v>
                </c:pt>
                <c:pt idx="278">
                  <c:v>1.2216062367661954E-2</c:v>
                </c:pt>
                <c:pt idx="279">
                  <c:v>-1.1226406484836887E-3</c:v>
                </c:pt>
                <c:pt idx="280">
                  <c:v>1.226966154028704E-2</c:v>
                </c:pt>
                <c:pt idx="281">
                  <c:v>-1.0688334894177376E-3</c:v>
                </c:pt>
                <c:pt idx="282">
                  <c:v>1.2324306192409335E-2</c:v>
                </c:pt>
                <c:pt idx="283">
                  <c:v>-1.0139716509546515E-3</c:v>
                </c:pt>
                <c:pt idx="284">
                  <c:v>1.2380027214219172E-2</c:v>
                </c:pt>
                <c:pt idx="285">
                  <c:v>-9.5802381686800196E-4</c:v>
                </c:pt>
                <c:pt idx="286">
                  <c:v>1.2436856724936825E-2</c:v>
                </c:pt>
                <c:pt idx="287">
                  <c:v>-9.009574187199479E-4</c:v>
                </c:pt>
                <c:pt idx="288">
                  <c:v>1.2494828134551845E-2</c:v>
                </c:pt>
                <c:pt idx="289">
                  <c:v>-8.4273857264294022E-4</c:v>
                </c:pt>
                <c:pt idx="290">
                  <c:v>1.2553976209321811E-2</c:v>
                </c:pt>
                <c:pt idx="291">
                  <c:v>-7.8333201225148712E-4</c:v>
                </c:pt>
                <c:pt idx="292">
                  <c:v>1.2614337141300056E-2</c:v>
                </c:pt>
                <c:pt idx="293">
                  <c:v>-7.2270101739852388E-4</c:v>
                </c:pt>
                <c:pt idx="294">
                  <c:v>1.2675948622180192E-2</c:v>
                </c:pt>
                <c:pt idx="295">
                  <c:v>-6.6080733849570468E-4</c:v>
                </c:pt>
                <c:pt idx="296">
                  <c:v>1.2738849921788217E-2</c:v>
                </c:pt>
                <c:pt idx="297">
                  <c:v>-5.976111160358276E-4</c:v>
                </c:pt>
                <c:pt idx="298">
                  <c:v>1.2803081971549033E-2</c:v>
                </c:pt>
                <c:pt idx="299">
                  <c:v>-5.3307079499615676E-4</c:v>
                </c:pt>
                <c:pt idx="300">
                  <c:v>1.2868687453301031E-2</c:v>
                </c:pt>
                <c:pt idx="301">
                  <c:v>-4.6714303371712073E-4</c:v>
                </c:pt>
                <c:pt idx="302">
                  <c:v>1.2935710893892163E-2</c:v>
                </c:pt>
                <c:pt idx="303">
                  <c:v>-3.9978260683735007E-4</c:v>
                </c:pt>
                <c:pt idx="304">
                  <c:v>1.3004198765945474E-2</c:v>
                </c:pt>
                <c:pt idx="305">
                  <c:v>-3.3094230183261839E-4</c:v>
                </c:pt>
                <c:pt idx="306">
                  <c:v>1.3074199595331635E-2</c:v>
                </c:pt>
                <c:pt idx="307">
                  <c:v>-2.6057280866490792E-4</c:v>
                </c:pt>
                <c:pt idx="308">
                  <c:v>1.3145764075820781E-2</c:v>
                </c:pt>
                <c:pt idx="309">
                  <c:v>-1.8862260198579563E-4</c:v>
                </c:pt>
                <c:pt idx="310">
                  <c:v>1.3218945191521152E-2</c:v>
                </c:pt>
                <c:pt idx="311">
                  <c:v>-1.1503781532166171E-4</c:v>
                </c:pt>
                <c:pt idx="312">
                  <c:v>1.3293798347700864E-2</c:v>
                </c:pt>
                <c:pt idx="313">
                  <c:v>-3.9762106575983393E-5</c:v>
                </c:pt>
                <c:pt idx="314">
                  <c:v>1.3370381510679841E-2</c:v>
                </c:pt>
                <c:pt idx="315">
                  <c:v>3.7263485838285298E-5</c:v>
                </c:pt>
                <c:pt idx="316">
                  <c:v>-1.3373792734482092E-2</c:v>
                </c:pt>
                <c:pt idx="317">
                  <c:v>-4.0697299401348644E-5</c:v>
                </c:pt>
                <c:pt idx="318">
                  <c:v>1.3371258026486364E-2</c:v>
                </c:pt>
                <c:pt idx="319">
                  <c:v>3.8150341073865425E-5</c:v>
                </c:pt>
                <c:pt idx="320">
                  <c:v>-1.3374761414767369E-2</c:v>
                </c:pt>
                <c:pt idx="321">
                  <c:v>-4.1677542708464893E-5</c:v>
                </c:pt>
                <c:pt idx="322">
                  <c:v>1.3372177021956142E-2</c:v>
                </c:pt>
                <c:pt idx="323">
                  <c:v>3.9080439029116981E-5</c:v>
                </c:pt>
                <c:pt idx="324">
                  <c:v>-1.337577761717763E-2</c:v>
                </c:pt>
                <c:pt idx="325">
                  <c:v>-4.2706172126318218E-5</c:v>
                </c:pt>
                <c:pt idx="326">
                  <c:v>1.3373141661893751E-2</c:v>
                </c:pt>
                <c:pt idx="327">
                  <c:v>4.0057021487579598E-5</c:v>
                </c:pt>
                <c:pt idx="328">
                  <c:v>-1.3376844926702915E-2</c:v>
                </c:pt>
                <c:pt idx="329">
                  <c:v>-4.3786860914086606E-5</c:v>
                </c:pt>
                <c:pt idx="330">
                  <c:v>1.3374155433490353E-2</c:v>
                </c:pt>
                <c:pt idx="331">
                  <c:v>4.1083662570541861E-5</c:v>
                </c:pt>
                <c:pt idx="332">
                  <c:v>-1.3377967298234159E-2</c:v>
                </c:pt>
                <c:pt idx="333">
                  <c:v>-4.4923663799520312E-5</c:v>
                </c:pt>
                <c:pt idx="334">
                  <c:v>1.3375222188441404E-2</c:v>
                </c:pt>
                <c:pt idx="335">
                  <c:v>4.2164312450584833E-5</c:v>
                </c:pt>
                <c:pt idx="336">
                  <c:v>-1.3379149105525442E-2</c:v>
                </c:pt>
                <c:pt idx="337">
                  <c:v>-4.6121067811361894E-5</c:v>
                </c:pt>
                <c:pt idx="338">
                  <c:v>1.3376346191854823E-2</c:v>
                </c:pt>
                <c:pt idx="339">
                  <c:v>4.3303348144245185E-5</c:v>
                </c:pt>
                <c:pt idx="340">
                  <c:v>-1.338039519816012E-2</c:v>
                </c:pt>
                <c:pt idx="341">
                  <c:v>-4.7384051468673682E-5</c:v>
                </c:pt>
                <c:pt idx="342">
                  <c:v>1.3377532179239397E-2</c:v>
                </c:pt>
                <c:pt idx="343">
                  <c:v>4.4505632763363518E-5</c:v>
                </c:pt>
                <c:pt idx="344">
                  <c:v>-1.3381710968064953E-2</c:v>
                </c:pt>
                <c:pt idx="345">
                  <c:v>-4.8718153976190315E-5</c:v>
                </c:pt>
                <c:pt idx="346">
                  <c:v>1.3378785423201787E-2</c:v>
                </c:pt>
                <c:pt idx="347">
                  <c:v>4.5776584929099951E-5</c:v>
                </c:pt>
                <c:pt idx="348">
                  <c:v>-1.3383102427507657E-2</c:v>
                </c:pt>
                <c:pt idx="349">
                  <c:v>-5.0129556435806842E-5</c:v>
                </c:pt>
                <c:pt idx="350">
                  <c:v>1.3380111811813823E-2</c:v>
                </c:pt>
                <c:pt idx="351">
                  <c:v>4.7122260415977723E-5</c:v>
                </c:pt>
                <c:pt idx="352">
                  <c:v>-1.3384576300949729E-2</c:v>
                </c:pt>
                <c:pt idx="353">
                  <c:v>-5.1625177608309307E-5</c:v>
                </c:pt>
                <c:pt idx="354">
                  <c:v>1.3381517941110177E-2</c:v>
                </c:pt>
                <c:pt idx="355">
                  <c:v>4.8549448641165666E-5</c:v>
                </c:pt>
                <c:pt idx="356">
                  <c:v>-1.3386140133722819E-2</c:v>
                </c:pt>
                <c:pt idx="357">
                  <c:v>-5.3212787331954744E-5</c:v>
                </c:pt>
                <c:pt idx="358">
                  <c:v>1.3383011224795242E-2</c:v>
                </c:pt>
                <c:pt idx="359">
                  <c:v>5.0065787236804353E-5</c:v>
                </c:pt>
                <c:pt idx="360">
                  <c:v>-1.3387802421224448E-2</c:v>
                </c:pt>
                <c:pt idx="361">
                  <c:v>-5.4901141542583347E-5</c:v>
                </c:pt>
                <c:pt idx="362">
                  <c:v>1.3384600024991759E-2</c:v>
                </c:pt>
                <c:pt idx="363">
                  <c:v>5.1679898775690771E-5</c:v>
                </c:pt>
                <c:pt idx="364">
                  <c:v>-1.3389572763314862E-2</c:v>
                </c:pt>
                <c:pt idx="365">
                  <c:v>-5.6700143836254609E-5</c:v>
                </c:pt>
                <c:pt idx="366">
                  <c:v>1.3386293808921298E-2</c:v>
                </c:pt>
                <c:pt idx="367">
                  <c:v>5.3401554836215836E-5</c:v>
                </c:pt>
                <c:pt idx="368">
                  <c:v>-1.339146204983162E-2</c:v>
                </c:pt>
                <c:pt idx="369">
                  <c:v>-5.8621039868725183E-5</c:v>
                </c:pt>
                <c:pt idx="370">
                  <c:v>1.3388103337688471E-2</c:v>
                </c:pt>
                <c:pt idx="371">
                  <c:v>5.5241873984737109E-5</c:v>
                </c:pt>
                <c:pt idx="372">
                  <c:v>-1.3393482684794062E-2</c:v>
                </c:pt>
                <c:pt idx="373">
                  <c:v>-6.0676652664811281E-5</c:v>
                </c:pt>
                <c:pt idx="374">
                  <c:v>1.3390040895148083E-2</c:v>
                </c:pt>
                <c:pt idx="375">
                  <c:v>5.7213562159516158E-5</c:v>
                </c:pt>
                <c:pt idx="376">
                  <c:v>-1.3395648859060324E-2</c:v>
                </c:pt>
                <c:pt idx="377">
                  <c:v>-6.2881669225327251E-5</c:v>
                </c:pt>
                <c:pt idx="378">
                  <c:v>1.3392120567132376E-2</c:v>
                </c:pt>
                <c:pt idx="379">
                  <c:v>5.9331206437880914E-5</c:v>
                </c:pt>
                <c:pt idx="380">
                  <c:v>-1.3397976884093167E-2</c:v>
                </c:pt>
                <c:pt idx="381">
                  <c:v>-6.5252991989509854E-5</c:v>
                </c:pt>
                <c:pt idx="382">
                  <c:v>1.3394358584449218E-2</c:v>
                </c:pt>
                <c:pt idx="383">
                  <c:v>6.1611636546817281E-5</c:v>
                </c:pt>
                <c:pt idx="384">
                  <c:v>-1.3400485603449792E-2</c:v>
                </c:pt>
                <c:pt idx="385">
                  <c:v>-6.781017293620449E-5</c:v>
                </c:pt>
                <c:pt idx="386">
                  <c:v>1.3396773747335862E-2</c:v>
                </c:pt>
                <c:pt idx="387">
                  <c:v>6.4074373082637629E-5</c:v>
                </c:pt>
                <c:pt idx="388">
                  <c:v>-1.3403196903951848E-2</c:v>
                </c:pt>
                <c:pt idx="389">
                  <c:v>-7.0575953919553518E-5</c:v>
                </c:pt>
                <c:pt idx="390">
                  <c:v>1.3399387954862278E-2</c:v>
                </c:pt>
                <c:pt idx="391">
                  <c:v>6.6742187698101113E-5</c:v>
                </c:pt>
                <c:pt idx="392">
                  <c:v>-1.3406136355900882E-2</c:v>
                </c:pt>
                <c:pt idx="393">
                  <c:v>-7.3576944860261241E-5</c:v>
                </c:pt>
                <c:pt idx="394">
                  <c:v>1.3402226870832746E-2</c:v>
                </c:pt>
                <c:pt idx="395">
                  <c:v>6.9641809311980042E-5</c:v>
                </c:pt>
                <c:pt idx="396">
                  <c:v>-1.3409334022011854E-2</c:v>
                </c:pt>
                <c:pt idx="397">
                  <c:v>-7.684448264007321E-5</c:v>
                </c:pt>
                <c:pt idx="398">
                  <c:v>1.3405320769138342E-2</c:v>
                </c:pt>
                <c:pt idx="399">
                  <c:v>7.280482277239972E-5</c:v>
                </c:pt>
                <c:pt idx="400">
                  <c:v>-1.3412825489313903E-2</c:v>
                </c:pt>
                <c:pt idx="401">
                  <c:v>-8.0415729507925647E-5</c:v>
                </c:pt>
                <c:pt idx="402">
                  <c:v>1.3408705617577843E-2</c:v>
                </c:pt>
                <c:pt idx="403">
                  <c:v>7.6268824066104263E-5</c:v>
                </c:pt>
                <c:pt idx="404">
                  <c:v>-1.3416653199193104E-2</c:v>
                </c:pt>
                <c:pt idx="405">
                  <c:v>-8.4335092676794947E-5</c:v>
                </c:pt>
                <c:pt idx="406">
                  <c:v>1.3412424482549722E-2</c:v>
                </c:pt>
                <c:pt idx="407">
                  <c:v>8.0078921783578695E-5</c:v>
                </c:pt>
                <c:pt idx="408">
                  <c:v>-1.3420868181123164E-2</c:v>
                </c:pt>
                <c:pt idx="409">
                  <c:v>-8.8656080345128553E-5</c:v>
                </c:pt>
                <c:pt idx="410">
                  <c:v>1.3416529371164989E-2</c:v>
                </c:pt>
                <c:pt idx="411">
                  <c:v>8.4289712300756131E-5</c:v>
                </c:pt>
                <c:pt idx="412">
                  <c:v>-1.3425532340688877E-2</c:v>
                </c:pt>
                <c:pt idx="413">
                  <c:v>-9.3443759049051606E-5</c:v>
                </c:pt>
                <c:pt idx="414">
                  <c:v>1.3421083678433572E-2</c:v>
                </c:pt>
                <c:pt idx="415">
                  <c:v>8.8967912766224735E-5</c:v>
                </c:pt>
                <c:pt idx="416">
                  <c:v>-1.3430721520143242E-2</c:v>
                </c:pt>
                <c:pt idx="417">
                  <c:v>-9.877805277619976E-5</c:v>
                </c:pt>
                <c:pt idx="418">
                  <c:v>1.3426165484717093E-2</c:v>
                </c:pt>
                <c:pt idx="419">
                  <c:v>9.4195922188603179E-5</c:v>
                </c:pt>
                <c:pt idx="420">
                  <c:v>-1.3436529654586964E-2</c:v>
                </c:pt>
                <c:pt idx="421">
                  <c:v>-1.0475824055390338E-4</c:v>
                </c:pt>
                <c:pt idx="422">
                  <c:v>1.3431872069311266E-2</c:v>
                </c:pt>
                <c:pt idx="423">
                  <c:v>1.0007671675308769E-4</c:v>
                </c:pt>
                <c:pt idx="424">
                  <c:v>-1.3443074508982208E-2</c:v>
                </c:pt>
                <c:pt idx="425">
                  <c:v>-1.1150919274483816E-4</c:v>
                </c:pt>
                <c:pt idx="426">
                  <c:v>1.3438326198138525E-2</c:v>
                </c:pt>
                <c:pt idx="427">
                  <c:v>1.0674070091355183E-4</c:v>
                </c:pt>
                <c:pt idx="428">
                  <c:v>-1.3450505746598842E-2</c:v>
                </c:pt>
                <c:pt idx="429">
                  <c:v>-1.1919018506933554E-4</c:v>
                </c:pt>
                <c:pt idx="430">
                  <c:v>1.344568505534589E-2</c:v>
                </c:pt>
                <c:pt idx="431">
                  <c:v>1.3683848053369956E-2</c:v>
                </c:pt>
                <c:pt idx="432">
                  <c:v>-1.3213709747750196E-2</c:v>
                </c:pt>
                <c:pt idx="433">
                  <c:v>-1.3452962083297274E-2</c:v>
                </c:pt>
                <c:pt idx="434">
                  <c:v>-1.2181934875657052E-4</c:v>
                </c:pt>
                <c:pt idx="435">
                  <c:v>-1.2407570953133006E-4</c:v>
                </c:pt>
                <c:pt idx="436">
                  <c:v>1.3456775642034718E-2</c:v>
                </c:pt>
                <c:pt idx="437">
                  <c:v>1.3708255140556645E-2</c:v>
                </c:pt>
                <c:pt idx="438">
                  <c:v>3.8200979303566892E-4</c:v>
                </c:pt>
                <c:pt idx="439">
                  <c:v>3.8931697226217676E-4</c:v>
                </c:pt>
                <c:pt idx="440">
                  <c:v>-1.319457662658222E-2</c:v>
                </c:pt>
                <c:pt idx="441">
                  <c:v>-1.3449215276787552E-2</c:v>
                </c:pt>
                <c:pt idx="442">
                  <c:v>-1.1817968226077143E-4</c:v>
                </c:pt>
                <c:pt idx="443">
                  <c:v>-1.2055232030756131E-4</c:v>
                </c:pt>
                <c:pt idx="444">
                  <c:v>1.3481421330299684E-2</c:v>
                </c:pt>
                <c:pt idx="445">
                  <c:v>1.3759065255039395E-2</c:v>
                </c:pt>
                <c:pt idx="446">
                  <c:v>4.3447641161152882E-4</c:v>
                </c:pt>
                <c:pt idx="447">
                  <c:v>4.4351555718976298E-4</c:v>
                </c:pt>
                <c:pt idx="448">
                  <c:v>-1.3161499419183386E-2</c:v>
                </c:pt>
                <c:pt idx="449">
                  <c:v>-1.3442601238900878E-2</c:v>
                </c:pt>
                <c:pt idx="450">
                  <c:v>-1.1159458184459691E-4</c:v>
                </c:pt>
                <c:pt idx="451">
                  <c:v>-1.1400233419229558E-4</c:v>
                </c:pt>
                <c:pt idx="452">
                  <c:v>1.350839770708622E-2</c:v>
                </c:pt>
                <c:pt idx="453">
                  <c:v>1.3807837942889643E-2</c:v>
                </c:pt>
                <c:pt idx="454">
                  <c:v>4.8498652396180197E-4</c:v>
                </c:pt>
                <c:pt idx="455">
                  <c:v>-1.314365634049453E-2</c:v>
                </c:pt>
                <c:pt idx="456">
                  <c:v>1.9406240614423174E-4</c:v>
                </c:pt>
                <c:pt idx="457">
                  <c:v>1.9861522675476532E-4</c:v>
                </c:pt>
                <c:pt idx="458">
                  <c:v>-2.7092703710635515E-2</c:v>
                </c:pt>
                <c:pt idx="459">
                  <c:v>-2.7735791232072527E-2</c:v>
                </c:pt>
                <c:pt idx="460">
                  <c:v>-1.4749432768274368E-2</c:v>
                </c:pt>
                <c:pt idx="461">
                  <c:v>-1.5110178079774907E-2</c:v>
                </c:pt>
                <c:pt idx="462">
                  <c:v>1.1840828978571537E-2</c:v>
                </c:pt>
                <c:pt idx="463">
                  <c:v>1.2133846277532122E-2</c:v>
                </c:pt>
                <c:pt idx="464">
                  <c:v>-1.229628816778991E-3</c:v>
                </c:pt>
                <c:pt idx="465">
                  <c:v>-1.2610149142121682E-3</c:v>
                </c:pt>
                <c:pt idx="466">
                  <c:v>2.6057987187939499E-2</c:v>
                </c:pt>
                <c:pt idx="467">
                  <c:v>2.6730892434909576E-2</c:v>
                </c:pt>
                <c:pt idx="468">
                  <c:v>1.3756346804136753E-2</c:v>
                </c:pt>
                <c:pt idx="469">
                  <c:v>1.4131030085010279E-2</c:v>
                </c:pt>
                <c:pt idx="470">
                  <c:v>8.1980252165271517E-4</c:v>
                </c:pt>
                <c:pt idx="471">
                  <c:v>8.4292572581134984E-4</c:v>
                </c:pt>
                <c:pt idx="472">
                  <c:v>-1.2841525455619651E-2</c:v>
                </c:pt>
                <c:pt idx="473">
                  <c:v>-1.3208933182953912E-2</c:v>
                </c:pt>
                <c:pt idx="474">
                  <c:v>1.2802406860543892E-4</c:v>
                </c:pt>
                <c:pt idx="475">
                  <c:v>1.3182292890161277E-4</c:v>
                </c:pt>
                <c:pt idx="476">
                  <c:v>-1.3591664822601135E-2</c:v>
                </c:pt>
                <c:pt idx="477">
                  <c:v>-1.4000791850683788E-2</c:v>
                </c:pt>
                <c:pt idx="478">
                  <c:v>-6.8793082845174005E-4</c:v>
                </c:pt>
                <c:pt idx="479">
                  <c:v>-7.0944070378770735E-4</c:v>
                </c:pt>
                <c:pt idx="480">
                  <c:v>1.3016694428577859E-2</c:v>
                </c:pt>
                <c:pt idx="481">
                  <c:v>1.3439926191114872E-2</c:v>
                </c:pt>
                <c:pt idx="482">
                  <c:v>1.1013108962247992E-4</c:v>
                </c:pt>
                <c:pt idx="483">
                  <c:v>1.1386518054016227E-4</c:v>
                </c:pt>
                <c:pt idx="484">
                  <c:v>-2.7461187367785012E-2</c:v>
                </c:pt>
                <c:pt idx="485">
                  <c:v>-2.8408769952930551E-2</c:v>
                </c:pt>
                <c:pt idx="486">
                  <c:v>-1.5607073839116817E-2</c:v>
                </c:pt>
                <c:pt idx="487">
                  <c:v>-1.6169901884380538E-2</c:v>
                </c:pt>
                <c:pt idx="488">
                  <c:v>1.0878754389126496E-2</c:v>
                </c:pt>
                <c:pt idx="489">
                  <c:v>1.1278084636503675E-2</c:v>
                </c:pt>
                <c:pt idx="490">
                  <c:v>-2.1324376649809519E-3</c:v>
                </c:pt>
                <c:pt idx="491">
                  <c:v>-2.2144337734170587E-3</c:v>
                </c:pt>
                <c:pt idx="492">
                  <c:v>2.5401043005812959E-2</c:v>
                </c:pt>
                <c:pt idx="493">
                  <c:v>2.6395118619443624E-2</c:v>
                </c:pt>
                <c:pt idx="494">
                  <c:v>1.3602175041088181E-2</c:v>
                </c:pt>
                <c:pt idx="495">
                  <c:v>1.418007439363613E-2</c:v>
                </c:pt>
                <c:pt idx="496">
                  <c:v>8.837176453046912E-4</c:v>
                </c:pt>
                <c:pt idx="497">
                  <c:v>-1.2999842117248424E-2</c:v>
                </c:pt>
                <c:pt idx="498">
                  <c:v>3.4840038428312161E-4</c:v>
                </c:pt>
                <c:pt idx="499">
                  <c:v>3.6442542350404253E-4</c:v>
                </c:pt>
                <c:pt idx="500">
                  <c:v>-1.3583271712123104E-2</c:v>
                </c:pt>
                <c:pt idx="501">
                  <c:v>-1.4222774669647794E-2</c:v>
                </c:pt>
                <c:pt idx="502">
                  <c:v>-9.3256253249443413E-4</c:v>
                </c:pt>
                <c:pt idx="503">
                  <c:v>-9.7917080599143865E-4</c:v>
                </c:pt>
                <c:pt idx="504">
                  <c:v>1.2991433649597288E-2</c:v>
                </c:pt>
                <c:pt idx="505">
                  <c:v>1.3655984274112735E-2</c:v>
                </c:pt>
                <c:pt idx="506">
                  <c:v>3.4041230918705612E-4</c:v>
                </c:pt>
                <c:pt idx="507">
                  <c:v>3.5983203727772326E-4</c:v>
                </c:pt>
                <c:pt idx="508">
                  <c:v>-1.3741757803567164E-2</c:v>
                </c:pt>
                <c:pt idx="509">
                  <c:v>-1.4587990241072317E-2</c:v>
                </c:pt>
                <c:pt idx="510">
                  <c:v>-1.3315291103314026E-3</c:v>
                </c:pt>
                <c:pt idx="511">
                  <c:v>-1.4163816398462088E-3</c:v>
                </c:pt>
                <c:pt idx="512">
                  <c:v>1.2708396552099452E-2</c:v>
                </c:pt>
                <c:pt idx="513">
                  <c:v>1.3589961998791736E-2</c:v>
                </c:pt>
                <c:pt idx="514">
                  <c:v>2.7429719827833814E-4</c:v>
                </c:pt>
                <c:pt idx="515">
                  <c:v>2.9402109938547386E-4</c:v>
                </c:pt>
                <c:pt idx="516">
                  <c:v>-1.4020988276399533E-2</c:v>
                </c:pt>
                <c:pt idx="517">
                  <c:v>-1.5129220669337048E-2</c:v>
                </c:pt>
                <c:pt idx="518">
                  <c:v>-1.9361710937178488E-3</c:v>
                </c:pt>
                <c:pt idx="519">
                  <c:v>1.2426689497141418E-2</c:v>
                </c:pt>
                <c:pt idx="520">
                  <c:v>-9.9105178945052574E-4</c:v>
                </c:pt>
                <c:pt idx="521">
                  <c:v>-1.0894008963053426E-3</c:v>
                </c:pt>
                <c:pt idx="522">
                  <c:v>2.820093336796602E-2</c:v>
                </c:pt>
                <c:pt idx="523">
                  <c:v>3.1186738225247864E-2</c:v>
                </c:pt>
                <c:pt idx="524">
                  <c:v>1.9883396550413979E-2</c:v>
                </c:pt>
                <c:pt idx="525">
                  <c:v>-7.6173048233542026E-3</c:v>
                </c:pt>
                <c:pt idx="526">
                  <c:v>-8.5925276133436528E-3</c:v>
                </c:pt>
                <c:pt idx="527">
                  <c:v>2.0477323654681537E-2</c:v>
                </c:pt>
                <c:pt idx="528">
                  <c:v>8.1825043787636925E-3</c:v>
                </c:pt>
                <c:pt idx="529">
                  <c:v>-5.9308840173437141E-3</c:v>
                </c:pt>
                <c:pt idx="530">
                  <c:v>-6.9243314272278006E-3</c:v>
                </c:pt>
                <c:pt idx="531">
                  <c:v>7.6134344402575002E-3</c:v>
                </c:pt>
                <c:pt idx="532">
                  <c:v>9.2494116367652993E-3</c:v>
                </c:pt>
                <c:pt idx="533">
                  <c:v>-4.947750774605633E-3</c:v>
                </c:pt>
                <c:pt idx="534">
                  <c:v>-6.1481742276822578E-3</c:v>
                </c:pt>
                <c:pt idx="535">
                  <c:v>-6.1481742276822578E-3</c:v>
                </c:pt>
                <c:pt idx="536">
                  <c:v>2.0518492438984074E-2</c:v>
                </c:pt>
                <c:pt idx="537">
                  <c:v>2.0518492438984074E-2</c:v>
                </c:pt>
                <c:pt idx="538">
                  <c:v>-6.1481742276822578E-3</c:v>
                </c:pt>
                <c:pt idx="539">
                  <c:v>-6.1481742276822578E-3</c:v>
                </c:pt>
                <c:pt idx="540">
                  <c:v>-6.1481742276822578E-3</c:v>
                </c:pt>
                <c:pt idx="541">
                  <c:v>2.0518492438984074E-2</c:v>
                </c:pt>
                <c:pt idx="542">
                  <c:v>2.0518492438984074E-2</c:v>
                </c:pt>
                <c:pt idx="543">
                  <c:v>-6.1481742276822578E-3</c:v>
                </c:pt>
                <c:pt idx="544">
                  <c:v>-6.1481742276822578E-3</c:v>
                </c:pt>
                <c:pt idx="545">
                  <c:v>2.0518492438984074E-2</c:v>
                </c:pt>
                <c:pt idx="546">
                  <c:v>2.0518492438984074E-2</c:v>
                </c:pt>
                <c:pt idx="547">
                  <c:v>2.0518492438984074E-2</c:v>
                </c:pt>
                <c:pt idx="548">
                  <c:v>-6.1481742276822578E-3</c:v>
                </c:pt>
                <c:pt idx="549">
                  <c:v>-6.1481742276822578E-3</c:v>
                </c:pt>
                <c:pt idx="550">
                  <c:v>2.0518492438984074E-2</c:v>
                </c:pt>
                <c:pt idx="551">
                  <c:v>2.0518492438984074E-2</c:v>
                </c:pt>
                <c:pt idx="552">
                  <c:v>-6.1481742276822578E-3</c:v>
                </c:pt>
                <c:pt idx="553">
                  <c:v>-6.1481742276822578E-3</c:v>
                </c:pt>
                <c:pt idx="554">
                  <c:v>-6.1481742276822578E-3</c:v>
                </c:pt>
                <c:pt idx="555">
                  <c:v>2.0518492438984074E-2</c:v>
                </c:pt>
                <c:pt idx="556">
                  <c:v>2.0518492438984074E-2</c:v>
                </c:pt>
                <c:pt idx="557">
                  <c:v>-6.1481742276822578E-3</c:v>
                </c:pt>
                <c:pt idx="558">
                  <c:v>-6.1481742276822578E-3</c:v>
                </c:pt>
                <c:pt idx="559">
                  <c:v>2.0518492438984074E-2</c:v>
                </c:pt>
                <c:pt idx="560">
                  <c:v>2.0518492438984074E-2</c:v>
                </c:pt>
                <c:pt idx="561">
                  <c:v>2.0518492438984074E-2</c:v>
                </c:pt>
                <c:pt idx="562">
                  <c:v>-6.1481742276822578E-3</c:v>
                </c:pt>
                <c:pt idx="563">
                  <c:v>-6.1481742276822578E-3</c:v>
                </c:pt>
                <c:pt idx="564">
                  <c:v>2.0518492438984074E-2</c:v>
                </c:pt>
                <c:pt idx="565">
                  <c:v>2.0518492438984074E-2</c:v>
                </c:pt>
                <c:pt idx="566">
                  <c:v>-6.1481742276822578E-3</c:v>
                </c:pt>
                <c:pt idx="567">
                  <c:v>-6.1481742276822578E-3</c:v>
                </c:pt>
                <c:pt idx="568">
                  <c:v>-6.1481742276822578E-3</c:v>
                </c:pt>
                <c:pt idx="569">
                  <c:v>2.0518492438984074E-2</c:v>
                </c:pt>
                <c:pt idx="570">
                  <c:v>2.0518492438984074E-2</c:v>
                </c:pt>
                <c:pt idx="571">
                  <c:v>-6.1481742276822578E-3</c:v>
                </c:pt>
                <c:pt idx="572">
                  <c:v>-6.1481742276822578E-3</c:v>
                </c:pt>
                <c:pt idx="573">
                  <c:v>2.0518492438984074E-2</c:v>
                </c:pt>
                <c:pt idx="574">
                  <c:v>2.0518492438984074E-2</c:v>
                </c:pt>
                <c:pt idx="575">
                  <c:v>2.0518492438984074E-2</c:v>
                </c:pt>
                <c:pt idx="576">
                  <c:v>-6.1481742276822578E-3</c:v>
                </c:pt>
                <c:pt idx="577">
                  <c:v>-6.1481742276822578E-3</c:v>
                </c:pt>
                <c:pt idx="578">
                  <c:v>2.0518492438984074E-2</c:v>
                </c:pt>
                <c:pt idx="579">
                  <c:v>2.0518492438984074E-2</c:v>
                </c:pt>
                <c:pt idx="580">
                  <c:v>-6.1481742276822578E-3</c:v>
                </c:pt>
                <c:pt idx="581">
                  <c:v>-6.1481742276822578E-3</c:v>
                </c:pt>
                <c:pt idx="582">
                  <c:v>-6.1481742276822578E-3</c:v>
                </c:pt>
                <c:pt idx="583">
                  <c:v>2.0518492438984074E-2</c:v>
                </c:pt>
                <c:pt idx="584">
                  <c:v>2.0518492438984074E-2</c:v>
                </c:pt>
                <c:pt idx="585">
                  <c:v>-6.1481742276822578E-3</c:v>
                </c:pt>
                <c:pt idx="586">
                  <c:v>-6.1481742276822578E-3</c:v>
                </c:pt>
                <c:pt idx="587">
                  <c:v>2.0518492438984074E-2</c:v>
                </c:pt>
                <c:pt idx="588">
                  <c:v>2.0518492438984074E-2</c:v>
                </c:pt>
                <c:pt idx="589">
                  <c:v>2.0518492438984074E-2</c:v>
                </c:pt>
                <c:pt idx="590">
                  <c:v>-6.1481742276822578E-3</c:v>
                </c:pt>
                <c:pt idx="591">
                  <c:v>-6.1481742276822578E-3</c:v>
                </c:pt>
                <c:pt idx="592">
                  <c:v>2.0518492438984074E-2</c:v>
                </c:pt>
                <c:pt idx="593">
                  <c:v>2.0518492438984074E-2</c:v>
                </c:pt>
                <c:pt idx="594">
                  <c:v>-6.1481742276822578E-3</c:v>
                </c:pt>
                <c:pt idx="595">
                  <c:v>-6.1481742276822578E-3</c:v>
                </c:pt>
                <c:pt idx="596">
                  <c:v>-6.1481742276822578E-3</c:v>
                </c:pt>
                <c:pt idx="597">
                  <c:v>2.0518492438984074E-2</c:v>
                </c:pt>
                <c:pt idx="598">
                  <c:v>2.0518492438984074E-2</c:v>
                </c:pt>
                <c:pt idx="599">
                  <c:v>-6.1481742276822578E-3</c:v>
                </c:pt>
                <c:pt idx="600">
                  <c:v>-6.1481742276822578E-3</c:v>
                </c:pt>
                <c:pt idx="601">
                  <c:v>2.0518492438984074E-2</c:v>
                </c:pt>
                <c:pt idx="602">
                  <c:v>2.0518492438984074E-2</c:v>
                </c:pt>
                <c:pt idx="603">
                  <c:v>2.0518492438984074E-2</c:v>
                </c:pt>
                <c:pt idx="604">
                  <c:v>-6.1481742276822578E-3</c:v>
                </c:pt>
                <c:pt idx="605">
                  <c:v>-6.1481742276822578E-3</c:v>
                </c:pt>
                <c:pt idx="606">
                  <c:v>2.0518492438984074E-2</c:v>
                </c:pt>
                <c:pt idx="607">
                  <c:v>2.0518492438984074E-2</c:v>
                </c:pt>
                <c:pt idx="608">
                  <c:v>-6.1481742276822578E-3</c:v>
                </c:pt>
                <c:pt idx="609">
                  <c:v>-6.1481742276822578E-3</c:v>
                </c:pt>
                <c:pt idx="610">
                  <c:v>-6.1481742276822578E-3</c:v>
                </c:pt>
                <c:pt idx="611">
                  <c:v>2.0518492438984074E-2</c:v>
                </c:pt>
                <c:pt idx="612">
                  <c:v>2.0518492438984074E-2</c:v>
                </c:pt>
                <c:pt idx="613">
                  <c:v>-6.1481742276822578E-3</c:v>
                </c:pt>
                <c:pt idx="614">
                  <c:v>-6.1481742276822578E-3</c:v>
                </c:pt>
                <c:pt idx="615">
                  <c:v>2.0518492438984074E-2</c:v>
                </c:pt>
                <c:pt idx="616">
                  <c:v>2.0518492438984074E-2</c:v>
                </c:pt>
                <c:pt idx="617">
                  <c:v>2.0518492438984074E-2</c:v>
                </c:pt>
                <c:pt idx="618">
                  <c:v>-6.1481742276822578E-3</c:v>
                </c:pt>
                <c:pt idx="619">
                  <c:v>-6.1481742276822578E-3</c:v>
                </c:pt>
                <c:pt idx="620">
                  <c:v>2.0518492438984074E-2</c:v>
                </c:pt>
                <c:pt idx="621">
                  <c:v>2.0518492438984074E-2</c:v>
                </c:pt>
                <c:pt idx="622">
                  <c:v>-6.1481742276822578E-3</c:v>
                </c:pt>
                <c:pt idx="623">
                  <c:v>-6.1481742276822578E-3</c:v>
                </c:pt>
                <c:pt idx="624">
                  <c:v>-6.1481742276822578E-3</c:v>
                </c:pt>
                <c:pt idx="625">
                  <c:v>2.0518492438984074E-2</c:v>
                </c:pt>
                <c:pt idx="626">
                  <c:v>2.0518492438984074E-2</c:v>
                </c:pt>
                <c:pt idx="627">
                  <c:v>-6.1481742276822578E-3</c:v>
                </c:pt>
                <c:pt idx="628">
                  <c:v>-6.1481742276822578E-3</c:v>
                </c:pt>
                <c:pt idx="629">
                  <c:v>2.0518492438984074E-2</c:v>
                </c:pt>
                <c:pt idx="630">
                  <c:v>2.0518492438984074E-2</c:v>
                </c:pt>
                <c:pt idx="631">
                  <c:v>2.0518492438984074E-2</c:v>
                </c:pt>
                <c:pt idx="632">
                  <c:v>-6.1481742276822578E-3</c:v>
                </c:pt>
                <c:pt idx="633">
                  <c:v>-6.1481742276822578E-3</c:v>
                </c:pt>
                <c:pt idx="634">
                  <c:v>2.0518492438984074E-2</c:v>
                </c:pt>
                <c:pt idx="635">
                  <c:v>2.0518492438984074E-2</c:v>
                </c:pt>
                <c:pt idx="636">
                  <c:v>-6.1481742276822578E-3</c:v>
                </c:pt>
                <c:pt idx="637">
                  <c:v>-6.1481742276822578E-3</c:v>
                </c:pt>
                <c:pt idx="638">
                  <c:v>-6.1481742276822578E-3</c:v>
                </c:pt>
                <c:pt idx="639">
                  <c:v>2.0518492438984074E-2</c:v>
                </c:pt>
                <c:pt idx="640">
                  <c:v>2.0518492438984074E-2</c:v>
                </c:pt>
                <c:pt idx="641">
                  <c:v>-6.1481742276822578E-3</c:v>
                </c:pt>
                <c:pt idx="642">
                  <c:v>-6.1481742276822578E-3</c:v>
                </c:pt>
                <c:pt idx="643">
                  <c:v>2.0518492438984074E-2</c:v>
                </c:pt>
                <c:pt idx="644">
                  <c:v>2.0518492438984074E-2</c:v>
                </c:pt>
                <c:pt idx="645">
                  <c:v>2.0518492438984074E-2</c:v>
                </c:pt>
                <c:pt idx="646">
                  <c:v>-6.1481742276822578E-3</c:v>
                </c:pt>
                <c:pt idx="647">
                  <c:v>-6.1481742276822578E-3</c:v>
                </c:pt>
                <c:pt idx="648">
                  <c:v>2.0518492438984074E-2</c:v>
                </c:pt>
                <c:pt idx="649">
                  <c:v>2.0518492438984074E-2</c:v>
                </c:pt>
                <c:pt idx="650">
                  <c:v>-6.1481742276822578E-3</c:v>
                </c:pt>
                <c:pt idx="651">
                  <c:v>-6.1481742276822578E-3</c:v>
                </c:pt>
                <c:pt idx="652">
                  <c:v>-6.1481742276822578E-3</c:v>
                </c:pt>
                <c:pt idx="653">
                  <c:v>2.0518492438984074E-2</c:v>
                </c:pt>
                <c:pt idx="654">
                  <c:v>2.0518492438984074E-2</c:v>
                </c:pt>
                <c:pt idx="655">
                  <c:v>-6.1481742276822578E-3</c:v>
                </c:pt>
                <c:pt idx="656">
                  <c:v>-6.1481742276822578E-3</c:v>
                </c:pt>
                <c:pt idx="657">
                  <c:v>2.0518492438984074E-2</c:v>
                </c:pt>
                <c:pt idx="658">
                  <c:v>2.0518492438984074E-2</c:v>
                </c:pt>
                <c:pt idx="659">
                  <c:v>2.0518492438984074E-2</c:v>
                </c:pt>
                <c:pt idx="660">
                  <c:v>-6.1481742276822578E-3</c:v>
                </c:pt>
                <c:pt idx="661">
                  <c:v>-6.1481742276822578E-3</c:v>
                </c:pt>
                <c:pt idx="662">
                  <c:v>2.0518492438984074E-2</c:v>
                </c:pt>
                <c:pt idx="663">
                  <c:v>2.0518492438984074E-2</c:v>
                </c:pt>
                <c:pt idx="664">
                  <c:v>-6.1481742276822578E-3</c:v>
                </c:pt>
                <c:pt idx="665">
                  <c:v>-6.1481742276822578E-3</c:v>
                </c:pt>
                <c:pt idx="666">
                  <c:v>-6.1481742276822578E-3</c:v>
                </c:pt>
                <c:pt idx="667">
                  <c:v>2.0518492438984074E-2</c:v>
                </c:pt>
                <c:pt idx="668">
                  <c:v>2.0518492438984074E-2</c:v>
                </c:pt>
                <c:pt idx="669">
                  <c:v>-6.1481742276822578E-3</c:v>
                </c:pt>
                <c:pt idx="670">
                  <c:v>-6.1481742276822578E-3</c:v>
                </c:pt>
                <c:pt idx="671">
                  <c:v>2.0518492438984074E-2</c:v>
                </c:pt>
                <c:pt idx="672">
                  <c:v>2.0518492438984074E-2</c:v>
                </c:pt>
                <c:pt idx="673">
                  <c:v>2.0518492438984074E-2</c:v>
                </c:pt>
                <c:pt idx="674">
                  <c:v>-6.1481742276822578E-3</c:v>
                </c:pt>
                <c:pt idx="675">
                  <c:v>-6.1481742276822578E-3</c:v>
                </c:pt>
                <c:pt idx="676">
                  <c:v>2.0518492438984074E-2</c:v>
                </c:pt>
                <c:pt idx="677">
                  <c:v>2.0518492438984074E-2</c:v>
                </c:pt>
                <c:pt idx="678">
                  <c:v>-6.1481742276822578E-3</c:v>
                </c:pt>
                <c:pt idx="679">
                  <c:v>-6.1481742276822578E-3</c:v>
                </c:pt>
                <c:pt idx="680">
                  <c:v>-6.1481742276822578E-3</c:v>
                </c:pt>
                <c:pt idx="681">
                  <c:v>2.0518492438984074E-2</c:v>
                </c:pt>
                <c:pt idx="682">
                  <c:v>2.0518492438984074E-2</c:v>
                </c:pt>
                <c:pt idx="683">
                  <c:v>-6.1481742276822578E-3</c:v>
                </c:pt>
                <c:pt idx="684">
                  <c:v>-6.1481742276822578E-3</c:v>
                </c:pt>
                <c:pt idx="685">
                  <c:v>2.0518492438984074E-2</c:v>
                </c:pt>
                <c:pt idx="686">
                  <c:v>2.0518492438984074E-2</c:v>
                </c:pt>
                <c:pt idx="687">
                  <c:v>2.0518492438984074E-2</c:v>
                </c:pt>
                <c:pt idx="688">
                  <c:v>-6.1481742276822578E-3</c:v>
                </c:pt>
                <c:pt idx="689">
                  <c:v>-6.1481742276822578E-3</c:v>
                </c:pt>
                <c:pt idx="690">
                  <c:v>2.0518492438984074E-2</c:v>
                </c:pt>
                <c:pt idx="691">
                  <c:v>2.0518492438984074E-2</c:v>
                </c:pt>
                <c:pt idx="692">
                  <c:v>-6.1481742276822578E-3</c:v>
                </c:pt>
                <c:pt idx="693">
                  <c:v>-6.1481742276822578E-3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1888"/>
        <c:axId val="7181104"/>
      </c:scatterChart>
      <c:valAx>
        <c:axId val="71818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104"/>
        <c:crosses val="autoZero"/>
        <c:crossBetween val="midCat"/>
      </c:valAx>
      <c:valAx>
        <c:axId val="71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70C0">
                <a:alpha val="94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5.1311545922980373E-2"/>
          <c:w val="0.85491863517060362"/>
          <c:h val="0.84128898603393654"/>
        </c:manualLayout>
      </c:layout>
      <c:scatterChart>
        <c:scatterStyle val="smooth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'4_Rampe'!$C$4:$C$697</c:f>
              <c:numCache>
                <c:formatCode>General</c:formatCode>
                <c:ptCount val="694"/>
                <c:pt idx="0">
                  <c:v>1000</c:v>
                </c:pt>
                <c:pt idx="1">
                  <c:v>1000</c:v>
                </c:pt>
                <c:pt idx="2">
                  <c:v>999.99999609074325</c:v>
                </c:pt>
                <c:pt idx="3">
                  <c:v>999.99997293982085</c:v>
                </c:pt>
                <c:pt idx="4">
                  <c:v>999.99990394399367</c:v>
                </c:pt>
                <c:pt idx="5">
                  <c:v>999.99975122924002</c:v>
                </c:pt>
                <c:pt idx="6">
                  <c:v>999.99946565088169</c:v>
                </c:pt>
                <c:pt idx="7">
                  <c:v>999.99898679384603</c:v>
                </c:pt>
                <c:pt idx="8">
                  <c:v>999.99824297314069</c:v>
                </c:pt>
                <c:pt idx="9">
                  <c:v>999.99715123463136</c:v>
                </c:pt>
                <c:pt idx="10">
                  <c:v>999.99561735623536</c:v>
                </c:pt>
                <c:pt idx="11">
                  <c:v>999.99353584965399</c:v>
                </c:pt>
                <c:pt idx="12">
                  <c:v>999.99078996278899</c:v>
                </c:pt>
                <c:pt idx="13">
                  <c:v>999.98725168300291</c:v>
                </c:pt>
                <c:pt idx="14">
                  <c:v>999.98278174140034</c:v>
                </c:pt>
                <c:pt idx="15">
                  <c:v>999.97722961832335</c:v>
                </c:pt>
                <c:pt idx="16">
                  <c:v>999.97082764777804</c:v>
                </c:pt>
                <c:pt idx="17">
                  <c:v>999.96299930638179</c:v>
                </c:pt>
                <c:pt idx="18">
                  <c:v>999.9535554101551</c:v>
                </c:pt>
                <c:pt idx="19">
                  <c:v>999.94229556928303</c:v>
                </c:pt>
                <c:pt idx="20">
                  <c:v>999.92900820477757</c:v>
                </c:pt>
                <c:pt idx="21">
                  <c:v>999.91347056810184</c:v>
                </c:pt>
                <c:pt idx="22">
                  <c:v>999.8954487640849</c:v>
                </c:pt>
                <c:pt idx="23">
                  <c:v>999.87469777746924</c:v>
                </c:pt>
                <c:pt idx="24">
                  <c:v>999.85096150345328</c:v>
                </c:pt>
                <c:pt idx="25">
                  <c:v>999.82397278260328</c:v>
                </c:pt>
                <c:pt idx="26">
                  <c:v>999.79345344053093</c:v>
                </c:pt>
                <c:pt idx="27">
                  <c:v>999.7591143327453</c:v>
                </c:pt>
                <c:pt idx="28">
                  <c:v>999.72065539510595</c:v>
                </c:pt>
                <c:pt idx="29">
                  <c:v>999.67776570032174</c:v>
                </c:pt>
                <c:pt idx="30">
                  <c:v>999.63193009616634</c:v>
                </c:pt>
                <c:pt idx="31">
                  <c:v>999.58293211868511</c:v>
                </c:pt>
                <c:pt idx="32">
                  <c:v>999.52873325293388</c:v>
                </c:pt>
                <c:pt idx="33">
                  <c:v>999.46898593622359</c:v>
                </c:pt>
                <c:pt idx="34">
                  <c:v>999.40333211163806</c:v>
                </c:pt>
                <c:pt idx="35">
                  <c:v>999.33140332931112</c:v>
                </c:pt>
                <c:pt idx="36">
                  <c:v>999.25282085721881</c:v>
                </c:pt>
                <c:pt idx="37">
                  <c:v>999.16719580205404</c:v>
                </c:pt>
                <c:pt idx="38">
                  <c:v>999.07412924076971</c:v>
                </c:pt>
                <c:pt idx="39">
                  <c:v>998.97321236339008</c:v>
                </c:pt>
                <c:pt idx="40">
                  <c:v>998.86402662770536</c:v>
                </c:pt>
                <c:pt idx="41">
                  <c:v>998.74614392648084</c:v>
                </c:pt>
                <c:pt idx="42">
                  <c:v>998.61912676782379</c:v>
                </c:pt>
                <c:pt idx="43">
                  <c:v>998.48252846936805</c:v>
                </c:pt>
                <c:pt idx="44">
                  <c:v>998.33589336695059</c:v>
                </c:pt>
                <c:pt idx="45">
                  <c:v>998.17875703846357</c:v>
                </c:pt>
                <c:pt idx="46">
                  <c:v>998.01448115191442</c:v>
                </c:pt>
                <c:pt idx="47">
                  <c:v>997.83874177937616</c:v>
                </c:pt>
                <c:pt idx="48">
                  <c:v>997.651045513339</c:v>
                </c:pt>
                <c:pt idx="49">
                  <c:v>997.45089136685419</c:v>
                </c:pt>
                <c:pt idx="50">
                  <c:v>997.23777109465641</c:v>
                </c:pt>
                <c:pt idx="51">
                  <c:v>997.01116953439509</c:v>
                </c:pt>
                <c:pt idx="52">
                  <c:v>996.77056496875753</c:v>
                </c:pt>
                <c:pt idx="53">
                  <c:v>996.51542950927285</c:v>
                </c:pt>
                <c:pt idx="54">
                  <c:v>996.24522950259552</c:v>
                </c:pt>
                <c:pt idx="55">
                  <c:v>995.95942596007831</c:v>
                </c:pt>
                <c:pt idx="56">
                  <c:v>995.65747501144551</c:v>
                </c:pt>
                <c:pt idx="57">
                  <c:v>995.33882838339207</c:v>
                </c:pt>
                <c:pt idx="58">
                  <c:v>995.00293390393108</c:v>
                </c:pt>
                <c:pt idx="59">
                  <c:v>994.65597859398531</c:v>
                </c:pt>
                <c:pt idx="60">
                  <c:v>994.29106707651897</c:v>
                </c:pt>
                <c:pt idx="61">
                  <c:v>993.91440918887895</c:v>
                </c:pt>
                <c:pt idx="62">
                  <c:v>993.51868198593036</c:v>
                </c:pt>
                <c:pt idx="63">
                  <c:v>993.1033259275988</c:v>
                </c:pt>
                <c:pt idx="64">
                  <c:v>992.66778102851379</c:v>
                </c:pt>
                <c:pt idx="65">
                  <c:v>992.21148755885076</c:v>
                </c:pt>
                <c:pt idx="66">
                  <c:v>991.73431152968612</c:v>
                </c:pt>
                <c:pt idx="67">
                  <c:v>991.22805486661321</c:v>
                </c:pt>
                <c:pt idx="68">
                  <c:v>990.70856418102073</c:v>
                </c:pt>
                <c:pt idx="69">
                  <c:v>990.1589322582339</c:v>
                </c:pt>
                <c:pt idx="70">
                  <c:v>989.59630274766857</c:v>
                </c:pt>
                <c:pt idx="71">
                  <c:v>989.02033837985005</c:v>
                </c:pt>
                <c:pt idx="72">
                  <c:v>988.42202209345362</c:v>
                </c:pt>
                <c:pt idx="73">
                  <c:v>987.80128694183236</c:v>
                </c:pt>
                <c:pt idx="74">
                  <c:v>987.15807803358757</c:v>
                </c:pt>
                <c:pt idx="75">
                  <c:v>986.49235214286261</c:v>
                </c:pt>
                <c:pt idx="76">
                  <c:v>985.81397039374735</c:v>
                </c:pt>
                <c:pt idx="77">
                  <c:v>985.11296090259179</c:v>
                </c:pt>
                <c:pt idx="78">
                  <c:v>984.38885753444708</c:v>
                </c:pt>
                <c:pt idx="79">
                  <c:v>983.64164809972942</c:v>
                </c:pt>
                <c:pt idx="80">
                  <c:v>982.87133073193888</c:v>
                </c:pt>
                <c:pt idx="81">
                  <c:v>982.07745985431518</c:v>
                </c:pt>
                <c:pt idx="82">
                  <c:v>981.27146480151509</c:v>
                </c:pt>
                <c:pt idx="83">
                  <c:v>980.44188293010518</c:v>
                </c:pt>
                <c:pt idx="84">
                  <c:v>979.58874051346288</c:v>
                </c:pt>
                <c:pt idx="85">
                  <c:v>978.70061974305429</c:v>
                </c:pt>
                <c:pt idx="86">
                  <c:v>977.80025675871605</c:v>
                </c:pt>
                <c:pt idx="87">
                  <c:v>976.86424247519324</c:v>
                </c:pt>
                <c:pt idx="88">
                  <c:v>975.90403279703776</c:v>
                </c:pt>
                <c:pt idx="89">
                  <c:v>974.93222293219287</c:v>
                </c:pt>
                <c:pt idx="90">
                  <c:v>973.93626922097383</c:v>
                </c:pt>
                <c:pt idx="91">
                  <c:v>972.91625063540971</c:v>
                </c:pt>
                <c:pt idx="92">
                  <c:v>971.8717972507327</c:v>
                </c:pt>
                <c:pt idx="93">
                  <c:v>970.80300120560855</c:v>
                </c:pt>
                <c:pt idx="94">
                  <c:v>969.70996099789761</c:v>
                </c:pt>
                <c:pt idx="95">
                  <c:v>968.6061433278395</c:v>
                </c:pt>
                <c:pt idx="96">
                  <c:v>967.47818695926139</c:v>
                </c:pt>
                <c:pt idx="97">
                  <c:v>966.32575553417826</c:v>
                </c:pt>
                <c:pt idx="98">
                  <c:v>965.14896698189284</c:v>
                </c:pt>
                <c:pt idx="99">
                  <c:v>963.94794423132919</c:v>
                </c:pt>
                <c:pt idx="100">
                  <c:v>962.72281486882594</c:v>
                </c:pt>
                <c:pt idx="101">
                  <c:v>961.47326737111553</c:v>
                </c:pt>
                <c:pt idx="102">
                  <c:v>960.21365132054473</c:v>
                </c:pt>
                <c:pt idx="103">
                  <c:v>958.92977901071413</c:v>
                </c:pt>
                <c:pt idx="104">
                  <c:v>957.60780043122941</c:v>
                </c:pt>
                <c:pt idx="105">
                  <c:v>956.2756419984978</c:v>
                </c:pt>
                <c:pt idx="106">
                  <c:v>954.90502879009387</c:v>
                </c:pt>
                <c:pt idx="107">
                  <c:v>953.51001494296929</c:v>
                </c:pt>
                <c:pt idx="108">
                  <c:v>952.09076406938175</c:v>
                </c:pt>
                <c:pt idx="109">
                  <c:v>950.66237693426012</c:v>
                </c:pt>
                <c:pt idx="110">
                  <c:v>949.20995903525352</c:v>
                </c:pt>
                <c:pt idx="111">
                  <c:v>947.73367868615128</c:v>
                </c:pt>
                <c:pt idx="112">
                  <c:v>946.2337057522758</c:v>
                </c:pt>
                <c:pt idx="113">
                  <c:v>944.70979850282038</c:v>
                </c:pt>
                <c:pt idx="114">
                  <c:v>943.17750613444377</c:v>
                </c:pt>
                <c:pt idx="115">
                  <c:v>941.62150559864858</c:v>
                </c:pt>
                <c:pt idx="116">
                  <c:v>940.04197494722064</c:v>
                </c:pt>
                <c:pt idx="117">
                  <c:v>938.4390926836179</c:v>
                </c:pt>
                <c:pt idx="118">
                  <c:v>936.81264400162149</c:v>
                </c:pt>
                <c:pt idx="119">
                  <c:v>935.16281342634522</c:v>
                </c:pt>
                <c:pt idx="120">
                  <c:v>933.49017198659908</c:v>
                </c:pt>
                <c:pt idx="121">
                  <c:v>931.81002138925442</c:v>
                </c:pt>
                <c:pt idx="122">
                  <c:v>930.09133331259932</c:v>
                </c:pt>
                <c:pt idx="123">
                  <c:v>928.34961947768181</c:v>
                </c:pt>
                <c:pt idx="124">
                  <c:v>926.58506768123004</c:v>
                </c:pt>
                <c:pt idx="125">
                  <c:v>924.7974957956003</c:v>
                </c:pt>
                <c:pt idx="126">
                  <c:v>922.98709595781247</c:v>
                </c:pt>
                <c:pt idx="127">
                  <c:v>921.1703138295386</c:v>
                </c:pt>
                <c:pt idx="128">
                  <c:v>919.33095443204206</c:v>
                </c:pt>
                <c:pt idx="129">
                  <c:v>917.46920576632101</c:v>
                </c:pt>
                <c:pt idx="130">
                  <c:v>915.58490856465164</c:v>
                </c:pt>
                <c:pt idx="131">
                  <c:v>913.67825417475183</c:v>
                </c:pt>
                <c:pt idx="132">
                  <c:v>911.74943147920726</c:v>
                </c:pt>
                <c:pt idx="133">
                  <c:v>909.79829488845598</c:v>
                </c:pt>
                <c:pt idx="134">
                  <c:v>907.84163988997159</c:v>
                </c:pt>
                <c:pt idx="135">
                  <c:v>905.86293052661313</c:v>
                </c:pt>
                <c:pt idx="136">
                  <c:v>903.86235456035968</c:v>
                </c:pt>
                <c:pt idx="137">
                  <c:v>901.84009654936096</c:v>
                </c:pt>
                <c:pt idx="138">
                  <c:v>899.77987815908921</c:v>
                </c:pt>
                <c:pt idx="139">
                  <c:v>897.6981487351851</c:v>
                </c:pt>
                <c:pt idx="140">
                  <c:v>895.61133266698312</c:v>
                </c:pt>
                <c:pt idx="141">
                  <c:v>893.50325419784508</c:v>
                </c:pt>
                <c:pt idx="142">
                  <c:v>891.37380174899408</c:v>
                </c:pt>
                <c:pt idx="143">
                  <c:v>889.22315566420014</c:v>
                </c:pt>
                <c:pt idx="144">
                  <c:v>887.05149213995912</c:v>
                </c:pt>
                <c:pt idx="145">
                  <c:v>884.8589831877656</c:v>
                </c:pt>
                <c:pt idx="146">
                  <c:v>882.64552941870613</c:v>
                </c:pt>
                <c:pt idx="147">
                  <c:v>880.42835797531666</c:v>
                </c:pt>
                <c:pt idx="148">
                  <c:v>878.19047754801795</c:v>
                </c:pt>
                <c:pt idx="149">
                  <c:v>875.93205467616883</c:v>
                </c:pt>
                <c:pt idx="150">
                  <c:v>873.65325124987226</c:v>
                </c:pt>
                <c:pt idx="151">
                  <c:v>871.35398435294701</c:v>
                </c:pt>
                <c:pt idx="152">
                  <c:v>869.03441574963176</c:v>
                </c:pt>
                <c:pt idx="153">
                  <c:v>866.71189354590297</c:v>
                </c:pt>
                <c:pt idx="154">
                  <c:v>864.3692836678706</c:v>
                </c:pt>
                <c:pt idx="155">
                  <c:v>862.00673642872664</c:v>
                </c:pt>
                <c:pt idx="156">
                  <c:v>859.60736653271613</c:v>
                </c:pt>
                <c:pt idx="157">
                  <c:v>857.1882214444629</c:v>
                </c:pt>
                <c:pt idx="158">
                  <c:v>854.74923688871866</c:v>
                </c:pt>
                <c:pt idx="159">
                  <c:v>852.30785028501919</c:v>
                </c:pt>
                <c:pt idx="160">
                  <c:v>849.84682525876462</c:v>
                </c:pt>
                <c:pt idx="161">
                  <c:v>847.36630002652169</c:v>
                </c:pt>
                <c:pt idx="162">
                  <c:v>844.86640738394419</c:v>
                </c:pt>
                <c:pt idx="163">
                  <c:v>842.34727479680021</c:v>
                </c:pt>
                <c:pt idx="164">
                  <c:v>839.80885052256804</c:v>
                </c:pt>
                <c:pt idx="165">
                  <c:v>837.26862489165842</c:v>
                </c:pt>
                <c:pt idx="166">
                  <c:v>834.70928123297756</c:v>
                </c:pt>
                <c:pt idx="167">
                  <c:v>832.13093834174288</c:v>
                </c:pt>
                <c:pt idx="168">
                  <c:v>829.55110025315707</c:v>
                </c:pt>
                <c:pt idx="169">
                  <c:v>826.96966791004456</c:v>
                </c:pt>
                <c:pt idx="170">
                  <c:v>824.3868416059496</c:v>
                </c:pt>
                <c:pt idx="171">
                  <c:v>821.80253465124622</c:v>
                </c:pt>
                <c:pt idx="172">
                  <c:v>819.21693690521363</c:v>
                </c:pt>
                <c:pt idx="173">
                  <c:v>816.63022270931322</c:v>
                </c:pt>
                <c:pt idx="174">
                  <c:v>814.04231261582004</c:v>
                </c:pt>
                <c:pt idx="175">
                  <c:v>811.45337137272236</c:v>
                </c:pt>
                <c:pt idx="176">
                  <c:v>808.86333082451029</c:v>
                </c:pt>
                <c:pt idx="177">
                  <c:v>806.2723460793693</c:v>
                </c:pt>
                <c:pt idx="178">
                  <c:v>803.68055800003856</c:v>
                </c:pt>
                <c:pt idx="179">
                  <c:v>801.08790491897446</c:v>
                </c:pt>
                <c:pt idx="180">
                  <c:v>798.49451892592185</c:v>
                </c:pt>
                <c:pt idx="181">
                  <c:v>795.90051929127446</c:v>
                </c:pt>
                <c:pt idx="182">
                  <c:v>793.30585005665046</c:v>
                </c:pt>
                <c:pt idx="183">
                  <c:v>790.7106226127479</c:v>
                </c:pt>
                <c:pt idx="184">
                  <c:v>788.11479002432816</c:v>
                </c:pt>
                <c:pt idx="185">
                  <c:v>785.5184557638969</c:v>
                </c:pt>
                <c:pt idx="186">
                  <c:v>782.92171183808273</c:v>
                </c:pt>
                <c:pt idx="187">
                  <c:v>780.32451628733736</c:v>
                </c:pt>
                <c:pt idx="188">
                  <c:v>777.72695411700602</c:v>
                </c:pt>
                <c:pt idx="189">
                  <c:v>775.1289912840125</c:v>
                </c:pt>
                <c:pt idx="190">
                  <c:v>772.53070575739446</c:v>
                </c:pt>
                <c:pt idx="191">
                  <c:v>769.93216543054223</c:v>
                </c:pt>
                <c:pt idx="192">
                  <c:v>767.33334051387556</c:v>
                </c:pt>
                <c:pt idx="193">
                  <c:v>764.73429280453445</c:v>
                </c:pt>
                <c:pt idx="194">
                  <c:v>762.13499931540218</c:v>
                </c:pt>
                <c:pt idx="195">
                  <c:v>759.53551571573439</c:v>
                </c:pt>
                <c:pt idx="196">
                  <c:v>756.9358890257497</c:v>
                </c:pt>
                <c:pt idx="197">
                  <c:v>754.33609980276856</c:v>
                </c:pt>
                <c:pt idx="198">
                  <c:v>751.73618990252078</c:v>
                </c:pt>
                <c:pt idx="199">
                  <c:v>749.13619406517603</c:v>
                </c:pt>
                <c:pt idx="200">
                  <c:v>746.53609568704098</c:v>
                </c:pt>
                <c:pt idx="201">
                  <c:v>743.93592533387857</c:v>
                </c:pt>
                <c:pt idx="202">
                  <c:v>741.33567091506006</c:v>
                </c:pt>
                <c:pt idx="203">
                  <c:v>738.73535879808298</c:v>
                </c:pt>
                <c:pt idx="204">
                  <c:v>736.13500974073509</c:v>
                </c:pt>
                <c:pt idx="205">
                  <c:v>733.53461381782733</c:v>
                </c:pt>
                <c:pt idx="206">
                  <c:v>730.93418860479937</c:v>
                </c:pt>
                <c:pt idx="207">
                  <c:v>728.33372756136566</c:v>
                </c:pt>
                <c:pt idx="208">
                  <c:v>725.7332450612771</c:v>
                </c:pt>
                <c:pt idx="209">
                  <c:v>723.13275141521251</c:v>
                </c:pt>
                <c:pt idx="210">
                  <c:v>720.53224159603531</c:v>
                </c:pt>
                <c:pt idx="211">
                  <c:v>717.93172375658469</c:v>
                </c:pt>
                <c:pt idx="212">
                  <c:v>715.33119512463259</c:v>
                </c:pt>
                <c:pt idx="213">
                  <c:v>712.73066168116384</c:v>
                </c:pt>
                <c:pt idx="214">
                  <c:v>710.13012693457347</c:v>
                </c:pt>
                <c:pt idx="215">
                  <c:v>707.52958899852945</c:v>
                </c:pt>
                <c:pt idx="216">
                  <c:v>704.92905028407836</c:v>
                </c:pt>
                <c:pt idx="217">
                  <c:v>702.32851002964617</c:v>
                </c:pt>
                <c:pt idx="218">
                  <c:v>699.72796954129626</c:v>
                </c:pt>
                <c:pt idx="219">
                  <c:v>697.1274289580291</c:v>
                </c:pt>
                <c:pt idx="220">
                  <c:v>694.52688842039959</c:v>
                </c:pt>
                <c:pt idx="221">
                  <c:v>691.92634783707251</c:v>
                </c:pt>
                <c:pt idx="222">
                  <c:v>689.32580729972699</c:v>
                </c:pt>
                <c:pt idx="223">
                  <c:v>686.72526671633977</c:v>
                </c:pt>
                <c:pt idx="224">
                  <c:v>684.12472617928336</c:v>
                </c:pt>
                <c:pt idx="225">
                  <c:v>681.524185595836</c:v>
                </c:pt>
                <c:pt idx="226">
                  <c:v>678.92364505907403</c:v>
                </c:pt>
                <c:pt idx="227">
                  <c:v>676.32310447556654</c:v>
                </c:pt>
                <c:pt idx="228">
                  <c:v>673.72256393910436</c:v>
                </c:pt>
                <c:pt idx="229">
                  <c:v>671.12202335553684</c:v>
                </c:pt>
                <c:pt idx="230">
                  <c:v>668.52148281938003</c:v>
                </c:pt>
                <c:pt idx="231">
                  <c:v>665.92094223575236</c:v>
                </c:pt>
                <c:pt idx="232">
                  <c:v>663.32040169990682</c:v>
                </c:pt>
                <c:pt idx="233">
                  <c:v>660.71986111621914</c:v>
                </c:pt>
                <c:pt idx="234">
                  <c:v>658.11932058069067</c:v>
                </c:pt>
                <c:pt idx="235">
                  <c:v>655.51877999694295</c:v>
                </c:pt>
                <c:pt idx="236">
                  <c:v>652.9182394617377</c:v>
                </c:pt>
                <c:pt idx="237">
                  <c:v>650.31769887793007</c:v>
                </c:pt>
                <c:pt idx="238">
                  <c:v>647.71715834305417</c:v>
                </c:pt>
                <c:pt idx="239">
                  <c:v>645.11661775918685</c:v>
                </c:pt>
                <c:pt idx="240">
                  <c:v>642.51607722464678</c:v>
                </c:pt>
                <c:pt idx="241">
                  <c:v>639.91553664071978</c:v>
                </c:pt>
                <c:pt idx="242">
                  <c:v>637.31499610652213</c:v>
                </c:pt>
                <c:pt idx="243">
                  <c:v>634.71445552253579</c:v>
                </c:pt>
                <c:pt idx="244">
                  <c:v>632.11391498868738</c:v>
                </c:pt>
                <c:pt idx="245">
                  <c:v>629.51337440464181</c:v>
                </c:pt>
                <c:pt idx="246">
                  <c:v>626.9128338711497</c:v>
                </c:pt>
                <c:pt idx="247">
                  <c:v>624.31229328704501</c:v>
                </c:pt>
                <c:pt idx="248">
                  <c:v>621.71175275391636</c:v>
                </c:pt>
                <c:pt idx="249">
                  <c:v>619.11121216975312</c:v>
                </c:pt>
                <c:pt idx="250">
                  <c:v>616.51067163699531</c:v>
                </c:pt>
                <c:pt idx="251">
                  <c:v>613.91013105277364</c:v>
                </c:pt>
                <c:pt idx="252">
                  <c:v>611.30959052039441</c:v>
                </c:pt>
                <c:pt idx="253">
                  <c:v>608.70904993611475</c:v>
                </c:pt>
                <c:pt idx="254">
                  <c:v>606.10850940412172</c:v>
                </c:pt>
                <c:pt idx="255">
                  <c:v>603.50796881978465</c:v>
                </c:pt>
                <c:pt idx="256">
                  <c:v>600.90742828818611</c:v>
                </c:pt>
                <c:pt idx="257">
                  <c:v>598.30688770379186</c:v>
                </c:pt>
                <c:pt idx="258">
                  <c:v>595.70634717259634</c:v>
                </c:pt>
                <c:pt idx="259">
                  <c:v>593.10580658814536</c:v>
                </c:pt>
                <c:pt idx="260">
                  <c:v>590.50526605736127</c:v>
                </c:pt>
                <c:pt idx="261">
                  <c:v>587.90472547285435</c:v>
                </c:pt>
                <c:pt idx="262">
                  <c:v>585.30418494249068</c:v>
                </c:pt>
                <c:pt idx="263">
                  <c:v>582.7036443579284</c:v>
                </c:pt>
                <c:pt idx="264">
                  <c:v>580.10310382799412</c:v>
                </c:pt>
                <c:pt idx="265">
                  <c:v>577.50256324337704</c:v>
                </c:pt>
                <c:pt idx="266">
                  <c:v>574.90202271388193</c:v>
                </c:pt>
                <c:pt idx="267">
                  <c:v>572.30148212921085</c:v>
                </c:pt>
                <c:pt idx="268">
                  <c:v>569.70094160016447</c:v>
                </c:pt>
                <c:pt idx="269">
                  <c:v>567.10040101544041</c:v>
                </c:pt>
                <c:pt idx="270">
                  <c:v>564.49986048685275</c:v>
                </c:pt>
                <c:pt idx="271">
                  <c:v>561.8993199020764</c:v>
                </c:pt>
                <c:pt idx="272">
                  <c:v>559.29877937395815</c:v>
                </c:pt>
                <c:pt idx="273">
                  <c:v>556.69823878913053</c:v>
                </c:pt>
                <c:pt idx="274">
                  <c:v>554.09769826149227</c:v>
                </c:pt>
                <c:pt idx="275">
                  <c:v>551.49715767661451</c:v>
                </c:pt>
                <c:pt idx="276">
                  <c:v>548.89661714946749</c:v>
                </c:pt>
                <c:pt idx="277">
                  <c:v>546.29607656454061</c:v>
                </c:pt>
                <c:pt idx="278">
                  <c:v>543.69553603789632</c:v>
                </c:pt>
                <c:pt idx="279">
                  <c:v>541.09499545292147</c:v>
                </c:pt>
                <c:pt idx="280">
                  <c:v>538.49445492679183</c:v>
                </c:pt>
                <c:pt idx="281">
                  <c:v>535.8939143417706</c:v>
                </c:pt>
                <c:pt idx="282">
                  <c:v>533.2933738161679</c:v>
                </c:pt>
                <c:pt idx="283">
                  <c:v>530.69283323110153</c:v>
                </c:pt>
                <c:pt idx="284">
                  <c:v>528.09229270603862</c:v>
                </c:pt>
                <c:pt idx="285">
                  <c:v>525.49175212092871</c:v>
                </c:pt>
                <c:pt idx="286">
                  <c:v>522.89121159641866</c:v>
                </c:pt>
                <c:pt idx="287">
                  <c:v>520.29067101126691</c:v>
                </c:pt>
                <c:pt idx="288">
                  <c:v>517.69013048732336</c:v>
                </c:pt>
                <c:pt idx="289">
                  <c:v>515.08958990213171</c:v>
                </c:pt>
                <c:pt idx="290">
                  <c:v>512.48904937876898</c:v>
                </c:pt>
                <c:pt idx="291">
                  <c:v>509.88850879353919</c:v>
                </c:pt>
                <c:pt idx="292">
                  <c:v>507.2879682707719</c:v>
                </c:pt>
                <c:pt idx="293">
                  <c:v>504.68742768550612</c:v>
                </c:pt>
                <c:pt idx="294">
                  <c:v>502.08688716334945</c:v>
                </c:pt>
                <c:pt idx="295">
                  <c:v>499.48634657804996</c:v>
                </c:pt>
                <c:pt idx="296">
                  <c:v>496.88580605651975</c:v>
                </c:pt>
                <c:pt idx="297">
                  <c:v>494.28526547118889</c:v>
                </c:pt>
                <c:pt idx="298">
                  <c:v>491.68472495030159</c:v>
                </c:pt>
                <c:pt idx="299">
                  <c:v>489.08418436494202</c:v>
                </c:pt>
                <c:pt idx="300">
                  <c:v>486.48364384471461</c:v>
                </c:pt>
                <c:pt idx="301">
                  <c:v>483.883103259329</c:v>
                </c:pt>
                <c:pt idx="302">
                  <c:v>481.28256273977922</c:v>
                </c:pt>
                <c:pt idx="303">
                  <c:v>478.6820221543706</c:v>
                </c:pt>
                <c:pt idx="304">
                  <c:v>476.08148163551681</c:v>
                </c:pt>
                <c:pt idx="305">
                  <c:v>473.4809410500884</c:v>
                </c:pt>
                <c:pt idx="306">
                  <c:v>470.88040053194965</c:v>
                </c:pt>
                <c:pt idx="307">
                  <c:v>468.27985994650481</c:v>
                </c:pt>
                <c:pt idx="308">
                  <c:v>465.6793194291011</c:v>
                </c:pt>
                <c:pt idx="309">
                  <c:v>463.07877884364353</c:v>
                </c:pt>
                <c:pt idx="310">
                  <c:v>460.47823832699538</c:v>
                </c:pt>
                <c:pt idx="311">
                  <c:v>457.877697741529</c:v>
                </c:pt>
                <c:pt idx="312">
                  <c:v>455.27715722565807</c:v>
                </c:pt>
                <c:pt idx="313">
                  <c:v>452.67661664018715</c:v>
                </c:pt>
                <c:pt idx="314">
                  <c:v>450.07607612511578</c:v>
                </c:pt>
                <c:pt idx="315">
                  <c:v>447.4755355396448</c:v>
                </c:pt>
                <c:pt idx="316">
                  <c:v>444.87499502460469</c:v>
                </c:pt>
                <c:pt idx="317">
                  <c:v>442.27445443913376</c:v>
                </c:pt>
                <c:pt idx="318">
                  <c:v>439.67391392406205</c:v>
                </c:pt>
                <c:pt idx="319">
                  <c:v>437.07337333859107</c:v>
                </c:pt>
                <c:pt idx="320">
                  <c:v>434.47283282355136</c:v>
                </c:pt>
                <c:pt idx="321">
                  <c:v>431.87229223808043</c:v>
                </c:pt>
                <c:pt idx="322">
                  <c:v>429.27175172300844</c:v>
                </c:pt>
                <c:pt idx="323">
                  <c:v>426.67121113753745</c:v>
                </c:pt>
                <c:pt idx="324">
                  <c:v>424.07067062249814</c:v>
                </c:pt>
                <c:pt idx="325">
                  <c:v>421.47013003702727</c:v>
                </c:pt>
                <c:pt idx="326">
                  <c:v>418.86958952195488</c:v>
                </c:pt>
                <c:pt idx="327">
                  <c:v>416.26904893648396</c:v>
                </c:pt>
                <c:pt idx="328">
                  <c:v>413.6685084214451</c:v>
                </c:pt>
                <c:pt idx="329">
                  <c:v>411.06796783597429</c:v>
                </c:pt>
                <c:pt idx="330">
                  <c:v>408.46742732090149</c:v>
                </c:pt>
                <c:pt idx="331">
                  <c:v>405.86688673543057</c:v>
                </c:pt>
                <c:pt idx="332">
                  <c:v>403.26634622039217</c:v>
                </c:pt>
                <c:pt idx="333">
                  <c:v>400.66580563492141</c:v>
                </c:pt>
                <c:pt idx="334">
                  <c:v>398.06526511984822</c:v>
                </c:pt>
                <c:pt idx="335">
                  <c:v>395.46472453437735</c:v>
                </c:pt>
                <c:pt idx="336">
                  <c:v>392.86418401933946</c:v>
                </c:pt>
                <c:pt idx="337">
                  <c:v>390.26364343386871</c:v>
                </c:pt>
                <c:pt idx="338">
                  <c:v>387.66310291879506</c:v>
                </c:pt>
                <c:pt idx="339">
                  <c:v>385.06256233332425</c:v>
                </c:pt>
                <c:pt idx="340">
                  <c:v>382.46202181828687</c:v>
                </c:pt>
                <c:pt idx="341">
                  <c:v>379.86148123281617</c:v>
                </c:pt>
                <c:pt idx="342">
                  <c:v>377.26094071774213</c:v>
                </c:pt>
                <c:pt idx="343">
                  <c:v>374.66040013227132</c:v>
                </c:pt>
                <c:pt idx="344">
                  <c:v>372.05985961723451</c:v>
                </c:pt>
                <c:pt idx="345">
                  <c:v>369.45931903176387</c:v>
                </c:pt>
                <c:pt idx="346">
                  <c:v>366.85877851668931</c:v>
                </c:pt>
                <c:pt idx="347">
                  <c:v>364.25823793121856</c:v>
                </c:pt>
                <c:pt idx="348">
                  <c:v>361.65769741618232</c:v>
                </c:pt>
                <c:pt idx="349">
                  <c:v>359.05715683071173</c:v>
                </c:pt>
                <c:pt idx="350">
                  <c:v>356.45661631563672</c:v>
                </c:pt>
                <c:pt idx="351">
                  <c:v>353.85607573016603</c:v>
                </c:pt>
                <c:pt idx="352">
                  <c:v>351.25553521513041</c:v>
                </c:pt>
                <c:pt idx="353">
                  <c:v>348.65499462965988</c:v>
                </c:pt>
                <c:pt idx="354">
                  <c:v>346.0544541145843</c:v>
                </c:pt>
                <c:pt idx="355">
                  <c:v>343.45391352911366</c:v>
                </c:pt>
                <c:pt idx="356">
                  <c:v>340.85337301407873</c:v>
                </c:pt>
                <c:pt idx="357">
                  <c:v>338.25283242860826</c:v>
                </c:pt>
                <c:pt idx="358">
                  <c:v>335.65229191353211</c:v>
                </c:pt>
                <c:pt idx="359">
                  <c:v>333.05175132806153</c:v>
                </c:pt>
                <c:pt idx="360">
                  <c:v>330.45121081302727</c:v>
                </c:pt>
                <c:pt idx="361">
                  <c:v>327.85067022755686</c:v>
                </c:pt>
                <c:pt idx="362">
                  <c:v>325.25012971248015</c:v>
                </c:pt>
                <c:pt idx="363">
                  <c:v>322.64958912700962</c:v>
                </c:pt>
                <c:pt idx="364">
                  <c:v>320.04904861197616</c:v>
                </c:pt>
                <c:pt idx="365">
                  <c:v>317.44850802650581</c:v>
                </c:pt>
                <c:pt idx="366">
                  <c:v>314.84796751142846</c:v>
                </c:pt>
                <c:pt idx="367">
                  <c:v>312.24742692595805</c:v>
                </c:pt>
                <c:pt idx="368">
                  <c:v>309.64688641092533</c:v>
                </c:pt>
                <c:pt idx="369">
                  <c:v>307.04634582545515</c:v>
                </c:pt>
                <c:pt idx="370">
                  <c:v>304.44580531037707</c:v>
                </c:pt>
                <c:pt idx="371">
                  <c:v>301.84526472490671</c:v>
                </c:pt>
                <c:pt idx="372">
                  <c:v>299.2447242098749</c:v>
                </c:pt>
                <c:pt idx="373">
                  <c:v>296.64418362440477</c:v>
                </c:pt>
                <c:pt idx="374">
                  <c:v>294.04364310932601</c:v>
                </c:pt>
                <c:pt idx="375">
                  <c:v>291.44310252385577</c:v>
                </c:pt>
                <c:pt idx="376">
                  <c:v>288.84256200882487</c:v>
                </c:pt>
                <c:pt idx="377">
                  <c:v>286.24202142335486</c:v>
                </c:pt>
                <c:pt idx="378">
                  <c:v>283.64148090827535</c:v>
                </c:pt>
                <c:pt idx="379">
                  <c:v>281.04094032280517</c:v>
                </c:pt>
                <c:pt idx="380">
                  <c:v>278.44039980777529</c:v>
                </c:pt>
                <c:pt idx="381">
                  <c:v>275.83985922230539</c:v>
                </c:pt>
                <c:pt idx="382">
                  <c:v>273.23931870722504</c:v>
                </c:pt>
                <c:pt idx="383">
                  <c:v>270.63877812175497</c:v>
                </c:pt>
                <c:pt idx="384">
                  <c:v>268.03823760672617</c:v>
                </c:pt>
                <c:pt idx="385">
                  <c:v>265.43769702125638</c:v>
                </c:pt>
                <c:pt idx="386">
                  <c:v>262.83715650617518</c:v>
                </c:pt>
                <c:pt idx="387">
                  <c:v>260.23661592070522</c:v>
                </c:pt>
                <c:pt idx="388">
                  <c:v>257.63607540567762</c:v>
                </c:pt>
                <c:pt idx="389">
                  <c:v>255.035534820208</c:v>
                </c:pt>
                <c:pt idx="390">
                  <c:v>252.43499430512585</c:v>
                </c:pt>
                <c:pt idx="391">
                  <c:v>249.83445371965604</c:v>
                </c:pt>
                <c:pt idx="392">
                  <c:v>247.23391320462969</c:v>
                </c:pt>
                <c:pt idx="393">
                  <c:v>244.63337261916024</c:v>
                </c:pt>
                <c:pt idx="394">
                  <c:v>242.03283210407707</c:v>
                </c:pt>
                <c:pt idx="395">
                  <c:v>239.43229151860743</c:v>
                </c:pt>
                <c:pt idx="396">
                  <c:v>236.8317510035825</c:v>
                </c:pt>
                <c:pt idx="397">
                  <c:v>234.23121041811322</c:v>
                </c:pt>
                <c:pt idx="398">
                  <c:v>231.63066990302897</c:v>
                </c:pt>
                <c:pt idx="399">
                  <c:v>229.03012931755944</c:v>
                </c:pt>
                <c:pt idx="400">
                  <c:v>226.42958880253607</c:v>
                </c:pt>
                <c:pt idx="401">
                  <c:v>223.82904821706703</c:v>
                </c:pt>
                <c:pt idx="402">
                  <c:v>221.22850770198158</c:v>
                </c:pt>
                <c:pt idx="403">
                  <c:v>218.62796711651228</c:v>
                </c:pt>
                <c:pt idx="404">
                  <c:v>216.02742660149059</c:v>
                </c:pt>
                <c:pt idx="405">
                  <c:v>213.4268860160218</c:v>
                </c:pt>
                <c:pt idx="406">
                  <c:v>210.82634550093505</c:v>
                </c:pt>
                <c:pt idx="407">
                  <c:v>208.22580491546597</c:v>
                </c:pt>
                <c:pt idx="408">
                  <c:v>205.62526440044616</c:v>
                </c:pt>
                <c:pt idx="409">
                  <c:v>203.02472381497768</c:v>
                </c:pt>
                <c:pt idx="410">
                  <c:v>200.42418329988948</c:v>
                </c:pt>
                <c:pt idx="411">
                  <c:v>197.82364271442071</c:v>
                </c:pt>
                <c:pt idx="412">
                  <c:v>195.22310219940297</c:v>
                </c:pt>
                <c:pt idx="413">
                  <c:v>192.62256161393481</c:v>
                </c:pt>
                <c:pt idx="414">
                  <c:v>190.02202109884507</c:v>
                </c:pt>
                <c:pt idx="415">
                  <c:v>187.42148051337657</c:v>
                </c:pt>
                <c:pt idx="416">
                  <c:v>184.82093999836115</c:v>
                </c:pt>
                <c:pt idx="417">
                  <c:v>182.22039941289339</c:v>
                </c:pt>
                <c:pt idx="418">
                  <c:v>179.61985889780195</c:v>
                </c:pt>
                <c:pt idx="419">
                  <c:v>177.01931831233381</c:v>
                </c:pt>
                <c:pt idx="420">
                  <c:v>174.41877779732107</c:v>
                </c:pt>
                <c:pt idx="421">
                  <c:v>171.81823721185378</c:v>
                </c:pt>
                <c:pt idx="422">
                  <c:v>169.21769669676041</c:v>
                </c:pt>
                <c:pt idx="423">
                  <c:v>166.61715611129273</c:v>
                </c:pt>
                <c:pt idx="424">
                  <c:v>164.016615596283</c:v>
                </c:pt>
                <c:pt idx="425">
                  <c:v>161.41607501081626</c:v>
                </c:pt>
                <c:pt idx="426">
                  <c:v>158.81553449572078</c:v>
                </c:pt>
                <c:pt idx="427">
                  <c:v>156.21499391025364</c:v>
                </c:pt>
                <c:pt idx="428">
                  <c:v>153.61445339524735</c:v>
                </c:pt>
                <c:pt idx="429">
                  <c:v>151.01391280978129</c:v>
                </c:pt>
                <c:pt idx="430">
                  <c:v>148.41337229468346</c:v>
                </c:pt>
                <c:pt idx="431">
                  <c:v>145.83028507411797</c:v>
                </c:pt>
                <c:pt idx="432">
                  <c:v>143.28210443278709</c:v>
                </c:pt>
                <c:pt idx="433">
                  <c:v>140.73392379386732</c:v>
                </c:pt>
                <c:pt idx="434">
                  <c:v>138.20319637848104</c:v>
                </c:pt>
                <c:pt idx="435">
                  <c:v>135.68992225561507</c:v>
                </c:pt>
                <c:pt idx="436">
                  <c:v>133.19410149283379</c:v>
                </c:pt>
                <c:pt idx="437">
                  <c:v>130.75064060869369</c:v>
                </c:pt>
                <c:pt idx="438">
                  <c:v>128.3246329484744</c:v>
                </c:pt>
                <c:pt idx="439">
                  <c:v>125.91607858077687</c:v>
                </c:pt>
                <c:pt idx="440">
                  <c:v>123.52497756774412</c:v>
                </c:pt>
                <c:pt idx="441">
                  <c:v>121.18623643328372</c:v>
                </c:pt>
                <c:pt idx="442">
                  <c:v>118.83004194309639</c:v>
                </c:pt>
                <c:pt idx="443">
                  <c:v>116.49130074542906</c:v>
                </c:pt>
                <c:pt idx="444">
                  <c:v>114.17001290325385</c:v>
                </c:pt>
                <c:pt idx="445">
                  <c:v>111.86617835570934</c:v>
                </c:pt>
                <c:pt idx="446">
                  <c:v>109.61470362070018</c:v>
                </c:pt>
                <c:pt idx="447">
                  <c:v>107.38068217821302</c:v>
                </c:pt>
                <c:pt idx="448">
                  <c:v>105.16411408545433</c:v>
                </c:pt>
                <c:pt idx="449">
                  <c:v>102.96499928720151</c:v>
                </c:pt>
                <c:pt idx="450">
                  <c:v>100.81824430725257</c:v>
                </c:pt>
                <c:pt idx="451">
                  <c:v>98.688942619823663</c:v>
                </c:pt>
                <c:pt idx="452">
                  <c:v>96.577094282348753</c:v>
                </c:pt>
                <c:pt idx="453">
                  <c:v>94.482699239455073</c:v>
                </c:pt>
                <c:pt idx="454">
                  <c:v>92.440664014693184</c:v>
                </c:pt>
                <c:pt idx="455">
                  <c:v>90.363722258241054</c:v>
                </c:pt>
                <c:pt idx="456">
                  <c:v>88.321687033419039</c:v>
                </c:pt>
                <c:pt idx="457">
                  <c:v>86.297105101117566</c:v>
                </c:pt>
                <c:pt idx="458">
                  <c:v>84.307429971154789</c:v>
                </c:pt>
                <c:pt idx="459">
                  <c:v>82.352661432645448</c:v>
                </c:pt>
                <c:pt idx="460">
                  <c:v>80.41534602561299</c:v>
                </c:pt>
                <c:pt idx="461">
                  <c:v>78.495483913587918</c:v>
                </c:pt>
                <c:pt idx="462">
                  <c:v>76.61052836071957</c:v>
                </c:pt>
                <c:pt idx="463">
                  <c:v>74.760479394090041</c:v>
                </c:pt>
                <c:pt idx="464">
                  <c:v>72.927883679907609</c:v>
                </c:pt>
                <c:pt idx="465">
                  <c:v>71.112741258262275</c:v>
                </c:pt>
                <c:pt idx="466">
                  <c:v>69.332505600731878</c:v>
                </c:pt>
                <c:pt idx="467">
                  <c:v>67.587176533901385</c:v>
                </c:pt>
                <c:pt idx="468">
                  <c:v>65.824394038869642</c:v>
                </c:pt>
                <c:pt idx="469">
                  <c:v>64.079064838550124</c:v>
                </c:pt>
                <c:pt idx="470">
                  <c:v>62.3511888792478</c:v>
                </c:pt>
                <c:pt idx="471">
                  <c:v>60.64076621247348</c:v>
                </c:pt>
                <c:pt idx="472">
                  <c:v>58.982703463584755</c:v>
                </c:pt>
                <c:pt idx="473">
                  <c:v>57.342094009095248</c:v>
                </c:pt>
                <c:pt idx="474">
                  <c:v>55.718937804744428</c:v>
                </c:pt>
                <c:pt idx="475">
                  <c:v>54.113234892913667</c:v>
                </c:pt>
                <c:pt idx="476">
                  <c:v>52.559891901089863</c:v>
                </c:pt>
                <c:pt idx="477">
                  <c:v>51.024002203850152</c:v>
                </c:pt>
                <c:pt idx="478">
                  <c:v>49.505565754721268</c:v>
                </c:pt>
                <c:pt idx="479">
                  <c:v>48.004582598117629</c:v>
                </c:pt>
                <c:pt idx="480">
                  <c:v>46.555959355217873</c:v>
                </c:pt>
                <c:pt idx="481">
                  <c:v>45.089882822606803</c:v>
                </c:pt>
                <c:pt idx="482">
                  <c:v>43.641259543454019</c:v>
                </c:pt>
                <c:pt idx="483">
                  <c:v>42.210089556821472</c:v>
                </c:pt>
                <c:pt idx="484">
                  <c:v>40.813826310293898</c:v>
                </c:pt>
                <c:pt idx="485">
                  <c:v>39.452469655497225</c:v>
                </c:pt>
                <c:pt idx="486">
                  <c:v>38.108566179621377</c:v>
                </c:pt>
                <c:pt idx="487">
                  <c:v>36.782115999091005</c:v>
                </c:pt>
                <c:pt idx="488">
                  <c:v>35.490572375078159</c:v>
                </c:pt>
                <c:pt idx="489">
                  <c:v>34.233935337125004</c:v>
                </c:pt>
                <c:pt idx="490">
                  <c:v>32.994751569036168</c:v>
                </c:pt>
                <c:pt idx="491">
                  <c:v>31.773021093518945</c:v>
                </c:pt>
                <c:pt idx="492">
                  <c:v>30.586197314437356</c:v>
                </c:pt>
                <c:pt idx="493">
                  <c:v>29.434280125752025</c:v>
                </c:pt>
                <c:pt idx="494">
                  <c:v>28.264909558559545</c:v>
                </c:pt>
                <c:pt idx="495">
                  <c:v>27.112992286083507</c:v>
                </c:pt>
                <c:pt idx="496">
                  <c:v>25.978528272416465</c:v>
                </c:pt>
                <c:pt idx="497">
                  <c:v>24.878970870764274</c:v>
                </c:pt>
                <c:pt idx="498">
                  <c:v>23.814320027066479</c:v>
                </c:pt>
                <c:pt idx="499">
                  <c:v>22.767122475890194</c:v>
                </c:pt>
                <c:pt idx="500">
                  <c:v>21.737378244842269</c:v>
                </c:pt>
                <c:pt idx="501">
                  <c:v>20.759993892484811</c:v>
                </c:pt>
                <c:pt idx="502">
                  <c:v>19.80006280400913</c:v>
                </c:pt>
                <c:pt idx="503">
                  <c:v>18.857585008063346</c:v>
                </c:pt>
                <c:pt idx="504">
                  <c:v>17.932560527118937</c:v>
                </c:pt>
                <c:pt idx="505">
                  <c:v>17.059895924702225</c:v>
                </c:pt>
                <c:pt idx="506">
                  <c:v>16.169778006200094</c:v>
                </c:pt>
                <c:pt idx="507">
                  <c:v>15.297113380219219</c:v>
                </c:pt>
                <c:pt idx="508">
                  <c:v>14.441902069963913</c:v>
                </c:pt>
                <c:pt idx="509">
                  <c:v>13.604144054585541</c:v>
                </c:pt>
                <c:pt idx="510">
                  <c:v>12.818745891388041</c:v>
                </c:pt>
                <c:pt idx="511">
                  <c:v>12.05080102073115</c:v>
                </c:pt>
                <c:pt idx="512">
                  <c:v>11.300309459684819</c:v>
                </c:pt>
                <c:pt idx="513">
                  <c:v>10.567271193129663</c:v>
                </c:pt>
                <c:pt idx="514">
                  <c:v>9.8865927848590687</c:v>
                </c:pt>
                <c:pt idx="515">
                  <c:v>9.2233676691094164</c:v>
                </c:pt>
                <c:pt idx="516">
                  <c:v>8.5775958638534302</c:v>
                </c:pt>
                <c:pt idx="517">
                  <c:v>7.9492773534356278</c:v>
                </c:pt>
                <c:pt idx="518">
                  <c:v>7.3733187005824403</c:v>
                </c:pt>
                <c:pt idx="519">
                  <c:v>6.7624534755615304</c:v>
                </c:pt>
                <c:pt idx="520">
                  <c:v>6.1864948224821381</c:v>
                </c:pt>
                <c:pt idx="521">
                  <c:v>5.6279894619358561</c:v>
                </c:pt>
                <c:pt idx="522">
                  <c:v>5.1043907438605398</c:v>
                </c:pt>
                <c:pt idx="523">
                  <c:v>4.6156986187648386</c:v>
                </c:pt>
                <c:pt idx="524">
                  <c:v>4.1444597462051123</c:v>
                </c:pt>
                <c:pt idx="525">
                  <c:v>3.6906741442578781</c:v>
                </c:pt>
                <c:pt idx="526">
                  <c:v>3.271795127954912</c:v>
                </c:pt>
                <c:pt idx="527">
                  <c:v>2.8878227141610675</c:v>
                </c:pt>
                <c:pt idx="528">
                  <c:v>2.5213035745054309</c:v>
                </c:pt>
                <c:pt idx="529">
                  <c:v>2.1896910181695395</c:v>
                </c:pt>
                <c:pt idx="530">
                  <c:v>1.8755317547757133</c:v>
                </c:pt>
                <c:pt idx="531">
                  <c:v>1.578825784141854</c:v>
                </c:pt>
                <c:pt idx="532">
                  <c:v>1.2995731068179306</c:v>
                </c:pt>
                <c:pt idx="533">
                  <c:v>1.0726803047569879</c:v>
                </c:pt>
                <c:pt idx="534">
                  <c:v>0.8632407954881075</c:v>
                </c:pt>
                <c:pt idx="535">
                  <c:v>0.8632407954881075</c:v>
                </c:pt>
                <c:pt idx="536">
                  <c:v>0.8632407954881075</c:v>
                </c:pt>
                <c:pt idx="537">
                  <c:v>0.8632407954881075</c:v>
                </c:pt>
                <c:pt idx="538">
                  <c:v>0.8632407954881075</c:v>
                </c:pt>
                <c:pt idx="539">
                  <c:v>0.8632407954881075</c:v>
                </c:pt>
                <c:pt idx="540">
                  <c:v>0.8632407954881075</c:v>
                </c:pt>
                <c:pt idx="541">
                  <c:v>0.8632407954881075</c:v>
                </c:pt>
                <c:pt idx="542">
                  <c:v>0.8632407954881075</c:v>
                </c:pt>
                <c:pt idx="543">
                  <c:v>0.8632407954881075</c:v>
                </c:pt>
                <c:pt idx="544">
                  <c:v>0.8632407954881075</c:v>
                </c:pt>
                <c:pt idx="545">
                  <c:v>0.8632407954881075</c:v>
                </c:pt>
                <c:pt idx="546">
                  <c:v>0.8632407954881075</c:v>
                </c:pt>
                <c:pt idx="547">
                  <c:v>0.8632407954881075</c:v>
                </c:pt>
                <c:pt idx="548">
                  <c:v>0.8632407954881075</c:v>
                </c:pt>
                <c:pt idx="549">
                  <c:v>0.8632407954881075</c:v>
                </c:pt>
                <c:pt idx="550">
                  <c:v>0.8632407954881075</c:v>
                </c:pt>
                <c:pt idx="551">
                  <c:v>0.8632407954881075</c:v>
                </c:pt>
                <c:pt idx="552">
                  <c:v>0.8632407954881075</c:v>
                </c:pt>
                <c:pt idx="553">
                  <c:v>0.8632407954881075</c:v>
                </c:pt>
                <c:pt idx="554">
                  <c:v>0.8632407954881075</c:v>
                </c:pt>
                <c:pt idx="555">
                  <c:v>0.8632407954881075</c:v>
                </c:pt>
                <c:pt idx="556">
                  <c:v>0.8632407954881075</c:v>
                </c:pt>
                <c:pt idx="557">
                  <c:v>0.8632407954881075</c:v>
                </c:pt>
                <c:pt idx="558">
                  <c:v>0.8632407954881075</c:v>
                </c:pt>
                <c:pt idx="559">
                  <c:v>0.8632407954881075</c:v>
                </c:pt>
                <c:pt idx="560">
                  <c:v>0.8632407954881075</c:v>
                </c:pt>
                <c:pt idx="561">
                  <c:v>0.8632407954881075</c:v>
                </c:pt>
                <c:pt idx="562">
                  <c:v>0.8632407954881075</c:v>
                </c:pt>
                <c:pt idx="563">
                  <c:v>0.8632407954881075</c:v>
                </c:pt>
                <c:pt idx="564">
                  <c:v>0.8632407954881075</c:v>
                </c:pt>
                <c:pt idx="565">
                  <c:v>0.8632407954881075</c:v>
                </c:pt>
                <c:pt idx="566">
                  <c:v>0.8632407954881075</c:v>
                </c:pt>
                <c:pt idx="567">
                  <c:v>0.8632407954881075</c:v>
                </c:pt>
                <c:pt idx="568">
                  <c:v>0.8632407954881075</c:v>
                </c:pt>
                <c:pt idx="569">
                  <c:v>0.8632407954881075</c:v>
                </c:pt>
                <c:pt idx="570">
                  <c:v>0.8632407954881075</c:v>
                </c:pt>
                <c:pt idx="571">
                  <c:v>0.8632407954881075</c:v>
                </c:pt>
                <c:pt idx="572">
                  <c:v>0.8632407954881075</c:v>
                </c:pt>
                <c:pt idx="573">
                  <c:v>0.8632407954881075</c:v>
                </c:pt>
                <c:pt idx="574">
                  <c:v>0.8632407954881075</c:v>
                </c:pt>
                <c:pt idx="575">
                  <c:v>0.8632407954881075</c:v>
                </c:pt>
                <c:pt idx="576">
                  <c:v>0.8632407954881075</c:v>
                </c:pt>
                <c:pt idx="577">
                  <c:v>0.8632407954881075</c:v>
                </c:pt>
                <c:pt idx="578">
                  <c:v>0.8632407954881075</c:v>
                </c:pt>
                <c:pt idx="579">
                  <c:v>0.8632407954881075</c:v>
                </c:pt>
                <c:pt idx="580">
                  <c:v>0.8632407954881075</c:v>
                </c:pt>
                <c:pt idx="581">
                  <c:v>0.8632407954881075</c:v>
                </c:pt>
                <c:pt idx="582">
                  <c:v>0.8632407954881075</c:v>
                </c:pt>
                <c:pt idx="583">
                  <c:v>0.8632407954881075</c:v>
                </c:pt>
                <c:pt idx="584">
                  <c:v>0.8632407954881075</c:v>
                </c:pt>
                <c:pt idx="585">
                  <c:v>0.8632407954881075</c:v>
                </c:pt>
                <c:pt idx="586">
                  <c:v>0.8632407954881075</c:v>
                </c:pt>
                <c:pt idx="587">
                  <c:v>0.8632407954881075</c:v>
                </c:pt>
                <c:pt idx="588">
                  <c:v>0.8632407954881075</c:v>
                </c:pt>
                <c:pt idx="589">
                  <c:v>0.8632407954881075</c:v>
                </c:pt>
                <c:pt idx="590">
                  <c:v>0.8632407954881075</c:v>
                </c:pt>
                <c:pt idx="591">
                  <c:v>0.8632407954881075</c:v>
                </c:pt>
                <c:pt idx="592">
                  <c:v>0.8632407954881075</c:v>
                </c:pt>
                <c:pt idx="593">
                  <c:v>0.8632407954881075</c:v>
                </c:pt>
                <c:pt idx="594">
                  <c:v>0.8632407954881075</c:v>
                </c:pt>
                <c:pt idx="595">
                  <c:v>0.8632407954881075</c:v>
                </c:pt>
                <c:pt idx="596">
                  <c:v>0.8632407954881075</c:v>
                </c:pt>
                <c:pt idx="597">
                  <c:v>0.8632407954881075</c:v>
                </c:pt>
                <c:pt idx="598">
                  <c:v>0.8632407954881075</c:v>
                </c:pt>
                <c:pt idx="599">
                  <c:v>0.8632407954881075</c:v>
                </c:pt>
                <c:pt idx="600">
                  <c:v>0.8632407954881075</c:v>
                </c:pt>
                <c:pt idx="601">
                  <c:v>0.8632407954881075</c:v>
                </c:pt>
                <c:pt idx="602">
                  <c:v>0.8632407954881075</c:v>
                </c:pt>
                <c:pt idx="603">
                  <c:v>0.8632407954881075</c:v>
                </c:pt>
                <c:pt idx="604">
                  <c:v>0.8632407954881075</c:v>
                </c:pt>
                <c:pt idx="605">
                  <c:v>0.8632407954881075</c:v>
                </c:pt>
                <c:pt idx="606">
                  <c:v>0.8632407954881075</c:v>
                </c:pt>
                <c:pt idx="607">
                  <c:v>0.8632407954881075</c:v>
                </c:pt>
                <c:pt idx="608">
                  <c:v>0.8632407954881075</c:v>
                </c:pt>
                <c:pt idx="609">
                  <c:v>0.8632407954881075</c:v>
                </c:pt>
                <c:pt idx="610">
                  <c:v>0.8632407954881075</c:v>
                </c:pt>
                <c:pt idx="611">
                  <c:v>0.8632407954881075</c:v>
                </c:pt>
                <c:pt idx="612">
                  <c:v>0.8632407954881075</c:v>
                </c:pt>
                <c:pt idx="613">
                  <c:v>0.8632407954881075</c:v>
                </c:pt>
                <c:pt idx="614">
                  <c:v>0.8632407954881075</c:v>
                </c:pt>
                <c:pt idx="615">
                  <c:v>0.8632407954881075</c:v>
                </c:pt>
                <c:pt idx="616">
                  <c:v>0.8632407954881075</c:v>
                </c:pt>
                <c:pt idx="617">
                  <c:v>0.8632407954881075</c:v>
                </c:pt>
                <c:pt idx="618">
                  <c:v>0.8632407954881075</c:v>
                </c:pt>
                <c:pt idx="619">
                  <c:v>0.8632407954881075</c:v>
                </c:pt>
                <c:pt idx="620">
                  <c:v>0.8632407954881075</c:v>
                </c:pt>
                <c:pt idx="621">
                  <c:v>0.8632407954881075</c:v>
                </c:pt>
                <c:pt idx="622">
                  <c:v>0.8632407954881075</c:v>
                </c:pt>
                <c:pt idx="623">
                  <c:v>0.8632407954881075</c:v>
                </c:pt>
                <c:pt idx="624">
                  <c:v>0.8632407954881075</c:v>
                </c:pt>
                <c:pt idx="625">
                  <c:v>0.8632407954881075</c:v>
                </c:pt>
                <c:pt idx="626">
                  <c:v>0.8632407954881075</c:v>
                </c:pt>
                <c:pt idx="627">
                  <c:v>0.8632407954881075</c:v>
                </c:pt>
                <c:pt idx="628">
                  <c:v>0.8632407954881075</c:v>
                </c:pt>
                <c:pt idx="629">
                  <c:v>0.8632407954881075</c:v>
                </c:pt>
                <c:pt idx="630">
                  <c:v>0.8632407954881075</c:v>
                </c:pt>
                <c:pt idx="631">
                  <c:v>0.8632407954881075</c:v>
                </c:pt>
                <c:pt idx="632">
                  <c:v>0.8632407954881075</c:v>
                </c:pt>
                <c:pt idx="633">
                  <c:v>0.8632407954881075</c:v>
                </c:pt>
                <c:pt idx="634">
                  <c:v>0.8632407954881075</c:v>
                </c:pt>
                <c:pt idx="635">
                  <c:v>0.8632407954881075</c:v>
                </c:pt>
                <c:pt idx="636">
                  <c:v>0.8632407954881075</c:v>
                </c:pt>
                <c:pt idx="637">
                  <c:v>0.8632407954881075</c:v>
                </c:pt>
                <c:pt idx="638">
                  <c:v>0.8632407954881075</c:v>
                </c:pt>
                <c:pt idx="639">
                  <c:v>0.8632407954881075</c:v>
                </c:pt>
                <c:pt idx="640">
                  <c:v>0.8632407954881075</c:v>
                </c:pt>
                <c:pt idx="641">
                  <c:v>0.8632407954881075</c:v>
                </c:pt>
                <c:pt idx="642">
                  <c:v>0.8632407954881075</c:v>
                </c:pt>
                <c:pt idx="643">
                  <c:v>0.8632407954881075</c:v>
                </c:pt>
                <c:pt idx="644">
                  <c:v>0.8632407954881075</c:v>
                </c:pt>
                <c:pt idx="645">
                  <c:v>0.8632407954881075</c:v>
                </c:pt>
                <c:pt idx="646">
                  <c:v>0.8632407954881075</c:v>
                </c:pt>
                <c:pt idx="647">
                  <c:v>0.8632407954881075</c:v>
                </c:pt>
                <c:pt idx="648">
                  <c:v>0.8632407954881075</c:v>
                </c:pt>
                <c:pt idx="649">
                  <c:v>0.8632407954881075</c:v>
                </c:pt>
                <c:pt idx="650">
                  <c:v>0.8632407954881075</c:v>
                </c:pt>
                <c:pt idx="651">
                  <c:v>0.8632407954881075</c:v>
                </c:pt>
                <c:pt idx="652">
                  <c:v>0.8632407954881075</c:v>
                </c:pt>
                <c:pt idx="653">
                  <c:v>0.8632407954881075</c:v>
                </c:pt>
                <c:pt idx="654">
                  <c:v>0.8632407954881075</c:v>
                </c:pt>
                <c:pt idx="655">
                  <c:v>0.8632407954881075</c:v>
                </c:pt>
                <c:pt idx="656">
                  <c:v>0.8632407954881075</c:v>
                </c:pt>
                <c:pt idx="657">
                  <c:v>0.8632407954881075</c:v>
                </c:pt>
                <c:pt idx="658">
                  <c:v>0.8632407954881075</c:v>
                </c:pt>
                <c:pt idx="659">
                  <c:v>0.8632407954881075</c:v>
                </c:pt>
                <c:pt idx="660">
                  <c:v>0.8632407954881075</c:v>
                </c:pt>
                <c:pt idx="661">
                  <c:v>0.8632407954881075</c:v>
                </c:pt>
                <c:pt idx="662">
                  <c:v>0.8632407954881075</c:v>
                </c:pt>
                <c:pt idx="663">
                  <c:v>0.8632407954881075</c:v>
                </c:pt>
                <c:pt idx="664">
                  <c:v>0.8632407954881075</c:v>
                </c:pt>
                <c:pt idx="665">
                  <c:v>0.8632407954881075</c:v>
                </c:pt>
                <c:pt idx="666">
                  <c:v>0.8632407954881075</c:v>
                </c:pt>
                <c:pt idx="667">
                  <c:v>0.8632407954881075</c:v>
                </c:pt>
                <c:pt idx="668">
                  <c:v>0.8632407954881075</c:v>
                </c:pt>
                <c:pt idx="669">
                  <c:v>0.8632407954881075</c:v>
                </c:pt>
                <c:pt idx="670">
                  <c:v>0.8632407954881075</c:v>
                </c:pt>
                <c:pt idx="671">
                  <c:v>0.8632407954881075</c:v>
                </c:pt>
                <c:pt idx="672">
                  <c:v>0.8632407954881075</c:v>
                </c:pt>
                <c:pt idx="673">
                  <c:v>0.8632407954881075</c:v>
                </c:pt>
                <c:pt idx="674">
                  <c:v>0.8632407954881075</c:v>
                </c:pt>
                <c:pt idx="675">
                  <c:v>0.8632407954881075</c:v>
                </c:pt>
                <c:pt idx="676">
                  <c:v>0.8632407954881075</c:v>
                </c:pt>
                <c:pt idx="677">
                  <c:v>0.8632407954881075</c:v>
                </c:pt>
                <c:pt idx="678">
                  <c:v>0.8632407954881075</c:v>
                </c:pt>
                <c:pt idx="679">
                  <c:v>0.8632407954881075</c:v>
                </c:pt>
                <c:pt idx="680">
                  <c:v>0.8632407954881075</c:v>
                </c:pt>
                <c:pt idx="681">
                  <c:v>0.8632407954881075</c:v>
                </c:pt>
                <c:pt idx="682">
                  <c:v>0.8632407954881075</c:v>
                </c:pt>
                <c:pt idx="683">
                  <c:v>0.8632407954881075</c:v>
                </c:pt>
                <c:pt idx="684">
                  <c:v>0.8632407954881075</c:v>
                </c:pt>
                <c:pt idx="685">
                  <c:v>0.8632407954881075</c:v>
                </c:pt>
                <c:pt idx="686">
                  <c:v>0.8632407954881075</c:v>
                </c:pt>
                <c:pt idx="687">
                  <c:v>0.8632407954881075</c:v>
                </c:pt>
                <c:pt idx="688">
                  <c:v>0.8632407954881075</c:v>
                </c:pt>
                <c:pt idx="689">
                  <c:v>0.8632407954881075</c:v>
                </c:pt>
                <c:pt idx="690">
                  <c:v>0.8632407954881075</c:v>
                </c:pt>
                <c:pt idx="691">
                  <c:v>0.8632407954881075</c:v>
                </c:pt>
                <c:pt idx="692">
                  <c:v>0.8632407954881075</c:v>
                </c:pt>
                <c:pt idx="693">
                  <c:v>0.8632407954881075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0776"/>
        <c:axId val="284319864"/>
      </c:scatterChart>
      <c:scatterChart>
        <c:scatterStyle val="smoothMarker"/>
        <c:varyColors val="0"/>
        <c:ser>
          <c:idx val="1"/>
          <c:order val="1"/>
          <c:tx>
            <c:v>vitesse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'4_Rampe'!$G$4:$G$697</c:f>
              <c:numCache>
                <c:formatCode>0.000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7.81851349529461E-4</c:v>
                </c:pt>
                <c:pt idx="3">
                  <c:v>4.6301844804474968E-3</c:v>
                </c:pt>
                <c:pt idx="4">
                  <c:v>1.379916543555737E-2</c:v>
                </c:pt>
                <c:pt idx="5">
                  <c:v>3.0542950730705343E-2</c:v>
                </c:pt>
                <c:pt idx="6">
                  <c:v>5.711567166599707E-2</c:v>
                </c:pt>
                <c:pt idx="7">
                  <c:v>9.5771407131906017E-2</c:v>
                </c:pt>
                <c:pt idx="8">
                  <c:v>0.14876414106765878</c:v>
                </c:pt>
                <c:pt idx="9">
                  <c:v>0.2183477018661506</c:v>
                </c:pt>
                <c:pt idx="10">
                  <c:v>0.30677567920065485</c:v>
                </c:pt>
                <c:pt idx="11">
                  <c:v>0.41630131627243827</c:v>
                </c:pt>
                <c:pt idx="12">
                  <c:v>0.54917737300002045</c:v>
                </c:pt>
                <c:pt idx="13">
                  <c:v>0.70765595721695718</c:v>
                </c:pt>
                <c:pt idx="14">
                  <c:v>0.89398832051301724</c:v>
                </c:pt>
                <c:pt idx="15">
                  <c:v>1.1104246153990971</c:v>
                </c:pt>
                <c:pt idx="16">
                  <c:v>1.2803941090623994</c:v>
                </c:pt>
                <c:pt idx="17">
                  <c:v>1.5656682792496213</c:v>
                </c:pt>
                <c:pt idx="18">
                  <c:v>1.8887792453369912</c:v>
                </c:pt>
                <c:pt idx="19">
                  <c:v>2.2519681744142872</c:v>
                </c:pt>
                <c:pt idx="20">
                  <c:v>2.6574729010917508</c:v>
                </c:pt>
                <c:pt idx="21">
                  <c:v>3.1075273351461874</c:v>
                </c:pt>
                <c:pt idx="22">
                  <c:v>3.6043608033878627</c:v>
                </c:pt>
                <c:pt idx="23">
                  <c:v>4.1501973231333977</c:v>
                </c:pt>
                <c:pt idx="24">
                  <c:v>4.7472548031919359</c:v>
                </c:pt>
                <c:pt idx="25">
                  <c:v>5.3977441699998963</c:v>
                </c:pt>
                <c:pt idx="26">
                  <c:v>6.1038684144705257</c:v>
                </c:pt>
                <c:pt idx="27">
                  <c:v>6.8678215571253531</c:v>
                </c:pt>
                <c:pt idx="28">
                  <c:v>7.6917875278695647</c:v>
                </c:pt>
                <c:pt idx="29">
                  <c:v>8.5779389568415354</c:v>
                </c:pt>
                <c:pt idx="30">
                  <c:v>9.1671208310799557</c:v>
                </c:pt>
                <c:pt idx="31">
                  <c:v>9.7995954962470933</c:v>
                </c:pt>
                <c:pt idx="32">
                  <c:v>10.839773150246401</c:v>
                </c:pt>
                <c:pt idx="33">
                  <c:v>11.949463342057243</c:v>
                </c:pt>
                <c:pt idx="34">
                  <c:v>13.130764917104898</c:v>
                </c:pt>
                <c:pt idx="35">
                  <c:v>14.385756465389932</c:v>
                </c:pt>
                <c:pt idx="36">
                  <c:v>15.71649441846148</c:v>
                </c:pt>
                <c:pt idx="37">
                  <c:v>17.125011032953807</c:v>
                </c:pt>
                <c:pt idx="38">
                  <c:v>18.613312256866266</c:v>
                </c:pt>
                <c:pt idx="39">
                  <c:v>20.183375475926368</c:v>
                </c:pt>
                <c:pt idx="40">
                  <c:v>21.837147136943713</c:v>
                </c:pt>
                <c:pt idx="41">
                  <c:v>23.576540244903299</c:v>
                </c:pt>
                <c:pt idx="42">
                  <c:v>25.403431731410819</c:v>
                </c:pt>
                <c:pt idx="43">
                  <c:v>27.319659691147535</c:v>
                </c:pt>
                <c:pt idx="44">
                  <c:v>29.327020483492561</c:v>
                </c:pt>
                <c:pt idx="45">
                  <c:v>31.427265697402618</c:v>
                </c:pt>
                <c:pt idx="46">
                  <c:v>32.855177309829742</c:v>
                </c:pt>
                <c:pt idx="47">
                  <c:v>35.147874507651977</c:v>
                </c:pt>
                <c:pt idx="48">
                  <c:v>37.539253207432921</c:v>
                </c:pt>
                <c:pt idx="49">
                  <c:v>40.030829296961201</c:v>
                </c:pt>
                <c:pt idx="50">
                  <c:v>42.624054439556858</c:v>
                </c:pt>
                <c:pt idx="51">
                  <c:v>45.320312052263034</c:v>
                </c:pt>
                <c:pt idx="52">
                  <c:v>48.120913127513631</c:v>
                </c:pt>
                <c:pt idx="53">
                  <c:v>51.027091896935417</c:v>
                </c:pt>
                <c:pt idx="54">
                  <c:v>54.040001335465604</c:v>
                </c:pt>
                <c:pt idx="55">
                  <c:v>57.160708503442947</c:v>
                </c:pt>
                <c:pt idx="56">
                  <c:v>60.390189726558674</c:v>
                </c:pt>
                <c:pt idx="57">
                  <c:v>63.729325610688647</c:v>
                </c:pt>
                <c:pt idx="58">
                  <c:v>67.178895892197943</c:v>
                </c:pt>
                <c:pt idx="59">
                  <c:v>69.391061989153968</c:v>
                </c:pt>
                <c:pt idx="60">
                  <c:v>72.982303493267864</c:v>
                </c:pt>
                <c:pt idx="61">
                  <c:v>75.331577528004345</c:v>
                </c:pt>
                <c:pt idx="62">
                  <c:v>79.145440589718419</c:v>
                </c:pt>
                <c:pt idx="63">
                  <c:v>83.071211666310774</c:v>
                </c:pt>
                <c:pt idx="64">
                  <c:v>87.108979817003274</c:v>
                </c:pt>
                <c:pt idx="65">
                  <c:v>91.258693932604729</c:v>
                </c:pt>
                <c:pt idx="66">
                  <c:v>95.43520583292775</c:v>
                </c:pt>
                <c:pt idx="67">
                  <c:v>101.25133261458359</c:v>
                </c:pt>
                <c:pt idx="68">
                  <c:v>103.89813711849456</c:v>
                </c:pt>
                <c:pt idx="69">
                  <c:v>109.92638455736596</c:v>
                </c:pt>
                <c:pt idx="70">
                  <c:v>112.52590211306597</c:v>
                </c:pt>
                <c:pt idx="71">
                  <c:v>115.19287356370569</c:v>
                </c:pt>
                <c:pt idx="72">
                  <c:v>119.66325727928506</c:v>
                </c:pt>
                <c:pt idx="73">
                  <c:v>124.14703032425223</c:v>
                </c:pt>
                <c:pt idx="74">
                  <c:v>128.64178164895748</c:v>
                </c:pt>
                <c:pt idx="75">
                  <c:v>133.14517814499141</c:v>
                </c:pt>
                <c:pt idx="76">
                  <c:v>135.67634982305208</c:v>
                </c:pt>
                <c:pt idx="77">
                  <c:v>140.20189823111195</c:v>
                </c:pt>
                <c:pt idx="78">
                  <c:v>144.82067362894213</c:v>
                </c:pt>
                <c:pt idx="79">
                  <c:v>149.44188694353215</c:v>
                </c:pt>
                <c:pt idx="80">
                  <c:v>154.06347355810794</c:v>
                </c:pt>
                <c:pt idx="81">
                  <c:v>158.77417552474071</c:v>
                </c:pt>
                <c:pt idx="82">
                  <c:v>161.19901056001709</c:v>
                </c:pt>
                <c:pt idx="83">
                  <c:v>165.91637428198283</c:v>
                </c:pt>
                <c:pt idx="84">
                  <c:v>170.62848332845988</c:v>
                </c:pt>
                <c:pt idx="85">
                  <c:v>177.62415408171819</c:v>
                </c:pt>
                <c:pt idx="86">
                  <c:v>180.07259686764883</c:v>
                </c:pt>
                <c:pt idx="87">
                  <c:v>187.20285670456178</c:v>
                </c:pt>
                <c:pt idx="88">
                  <c:v>192.04193563109584</c:v>
                </c:pt>
                <c:pt idx="89">
                  <c:v>194.36197296897717</c:v>
                </c:pt>
                <c:pt idx="90">
                  <c:v>199.19074224380893</c:v>
                </c:pt>
                <c:pt idx="91">
                  <c:v>204.00371711282332</c:v>
                </c:pt>
                <c:pt idx="92">
                  <c:v>208.89067693540255</c:v>
                </c:pt>
                <c:pt idx="93">
                  <c:v>213.75920902482903</c:v>
                </c:pt>
                <c:pt idx="94">
                  <c:v>218.6080415421884</c:v>
                </c:pt>
                <c:pt idx="95">
                  <c:v>220.76353401162123</c:v>
                </c:pt>
                <c:pt idx="96">
                  <c:v>225.59127371562226</c:v>
                </c:pt>
                <c:pt idx="97">
                  <c:v>230.48628501662733</c:v>
                </c:pt>
                <c:pt idx="98">
                  <c:v>235.35771045708316</c:v>
                </c:pt>
                <c:pt idx="99">
                  <c:v>240.20455011273043</c:v>
                </c:pt>
                <c:pt idx="100">
                  <c:v>245.02587250065062</c:v>
                </c:pt>
                <c:pt idx="101">
                  <c:v>249.9094995420819</c:v>
                </c:pt>
                <c:pt idx="102">
                  <c:v>251.9232101141597</c:v>
                </c:pt>
                <c:pt idx="103">
                  <c:v>256.77446196611982</c:v>
                </c:pt>
                <c:pt idx="104">
                  <c:v>264.39571589694424</c:v>
                </c:pt>
                <c:pt idx="105">
                  <c:v>266.43168654632063</c:v>
                </c:pt>
                <c:pt idx="106">
                  <c:v>274.12264168078764</c:v>
                </c:pt>
                <c:pt idx="107">
                  <c:v>279.00276942491473</c:v>
                </c:pt>
                <c:pt idx="108">
                  <c:v>283.85017471750871</c:v>
                </c:pt>
                <c:pt idx="109">
                  <c:v>285.67742702432497</c:v>
                </c:pt>
                <c:pt idx="110">
                  <c:v>290.48357980132096</c:v>
                </c:pt>
                <c:pt idx="111">
                  <c:v>295.25606982044792</c:v>
                </c:pt>
                <c:pt idx="112">
                  <c:v>299.99458677509665</c:v>
                </c:pt>
                <c:pt idx="113">
                  <c:v>304.78144989108387</c:v>
                </c:pt>
                <c:pt idx="114">
                  <c:v>306.45847367532042</c:v>
                </c:pt>
                <c:pt idx="115">
                  <c:v>311.20010715903845</c:v>
                </c:pt>
                <c:pt idx="116">
                  <c:v>315.90613028558892</c:v>
                </c:pt>
                <c:pt idx="117">
                  <c:v>320.57645272054742</c:v>
                </c:pt>
                <c:pt idx="118">
                  <c:v>325.28973639928154</c:v>
                </c:pt>
                <c:pt idx="119">
                  <c:v>329.96611505525379</c:v>
                </c:pt>
                <c:pt idx="120">
                  <c:v>334.5282879492288</c:v>
                </c:pt>
                <c:pt idx="121">
                  <c:v>336.03011946893275</c:v>
                </c:pt>
                <c:pt idx="122">
                  <c:v>343.7376153310197</c:v>
                </c:pt>
                <c:pt idx="123">
                  <c:v>348.34276698350095</c:v>
                </c:pt>
                <c:pt idx="124">
                  <c:v>352.91035929035388</c:v>
                </c:pt>
                <c:pt idx="125">
                  <c:v>357.51437712594907</c:v>
                </c:pt>
                <c:pt idx="126">
                  <c:v>362.0799675575654</c:v>
                </c:pt>
                <c:pt idx="127">
                  <c:v>363.35642565477428</c:v>
                </c:pt>
                <c:pt idx="128">
                  <c:v>367.8718794993074</c:v>
                </c:pt>
                <c:pt idx="129">
                  <c:v>372.3497331442104</c:v>
                </c:pt>
                <c:pt idx="130">
                  <c:v>376.85944033387386</c:v>
                </c:pt>
                <c:pt idx="131">
                  <c:v>381.33087797996268</c:v>
                </c:pt>
                <c:pt idx="132">
                  <c:v>385.7645391089136</c:v>
                </c:pt>
                <c:pt idx="133">
                  <c:v>390.22731815025509</c:v>
                </c:pt>
                <c:pt idx="134">
                  <c:v>391.33099969687919</c:v>
                </c:pt>
                <c:pt idx="135">
                  <c:v>395.74187267169236</c:v>
                </c:pt>
                <c:pt idx="136">
                  <c:v>400.11519325069003</c:v>
                </c:pt>
                <c:pt idx="137">
                  <c:v>404.45160219974241</c:v>
                </c:pt>
                <c:pt idx="138">
                  <c:v>412.0436780543514</c:v>
                </c:pt>
                <c:pt idx="139">
                  <c:v>416.34588478082151</c:v>
                </c:pt>
                <c:pt idx="140">
                  <c:v>417.36321364039668</c:v>
                </c:pt>
                <c:pt idx="141">
                  <c:v>421.61569382760717</c:v>
                </c:pt>
                <c:pt idx="142">
                  <c:v>425.89048977019957</c:v>
                </c:pt>
                <c:pt idx="143">
                  <c:v>430.12921695878958</c:v>
                </c:pt>
                <c:pt idx="144">
                  <c:v>434.33270484820241</c:v>
                </c:pt>
                <c:pt idx="145">
                  <c:v>438.50179043870412</c:v>
                </c:pt>
                <c:pt idx="146">
                  <c:v>442.69075381189396</c:v>
                </c:pt>
                <c:pt idx="147">
                  <c:v>443.43428867789498</c:v>
                </c:pt>
                <c:pt idx="148">
                  <c:v>447.57608545974108</c:v>
                </c:pt>
                <c:pt idx="149">
                  <c:v>451.68457436982408</c:v>
                </c:pt>
                <c:pt idx="150">
                  <c:v>455.76068525931532</c:v>
                </c:pt>
                <c:pt idx="151">
                  <c:v>459.85337938504927</c:v>
                </c:pt>
                <c:pt idx="152">
                  <c:v>463.91372066304939</c:v>
                </c:pt>
                <c:pt idx="153">
                  <c:v>464.50444074575898</c:v>
                </c:pt>
                <c:pt idx="154">
                  <c:v>468.52197560647255</c:v>
                </c:pt>
                <c:pt idx="155">
                  <c:v>472.50944782879287</c:v>
                </c:pt>
                <c:pt idx="156">
                  <c:v>479.87397920210242</c:v>
                </c:pt>
                <c:pt idx="157">
                  <c:v>483.82901765064616</c:v>
                </c:pt>
                <c:pt idx="158">
                  <c:v>487.79691114884827</c:v>
                </c:pt>
                <c:pt idx="159">
                  <c:v>488.27732073989409</c:v>
                </c:pt>
                <c:pt idx="160">
                  <c:v>492.20500525091211</c:v>
                </c:pt>
                <c:pt idx="161">
                  <c:v>496.10504644858793</c:v>
                </c:pt>
                <c:pt idx="162">
                  <c:v>499.97852851549851</c:v>
                </c:pt>
                <c:pt idx="163">
                  <c:v>503.82651742879716</c:v>
                </c:pt>
                <c:pt idx="164">
                  <c:v>507.68485484643406</c:v>
                </c:pt>
                <c:pt idx="165">
                  <c:v>508.04512618192348</c:v>
                </c:pt>
                <c:pt idx="166">
                  <c:v>511.86873173617187</c:v>
                </c:pt>
                <c:pt idx="167">
                  <c:v>515.6685782469367</c:v>
                </c:pt>
                <c:pt idx="168">
                  <c:v>515.96761771716046</c:v>
                </c:pt>
                <c:pt idx="169">
                  <c:v>516.28646862250207</c:v>
                </c:pt>
                <c:pt idx="170">
                  <c:v>516.56526081899301</c:v>
                </c:pt>
                <c:pt idx="171">
                  <c:v>516.86139094067585</c:v>
                </c:pt>
                <c:pt idx="172">
                  <c:v>517.11954920651806</c:v>
                </c:pt>
                <c:pt idx="173">
                  <c:v>517.34283918008259</c:v>
                </c:pt>
                <c:pt idx="174">
                  <c:v>517.58201869863569</c:v>
                </c:pt>
                <c:pt idx="175">
                  <c:v>517.78824861953581</c:v>
                </c:pt>
                <c:pt idx="176">
                  <c:v>518.00810964241464</c:v>
                </c:pt>
                <c:pt idx="177">
                  <c:v>518.1969490281972</c:v>
                </c:pt>
                <c:pt idx="178">
                  <c:v>518.35761586614808</c:v>
                </c:pt>
                <c:pt idx="179">
                  <c:v>518.53061621281995</c:v>
                </c:pt>
                <c:pt idx="180">
                  <c:v>518.67719861052137</c:v>
                </c:pt>
                <c:pt idx="181">
                  <c:v>518.79992692947781</c:v>
                </c:pt>
                <c:pt idx="182">
                  <c:v>518.9338469248014</c:v>
                </c:pt>
                <c:pt idx="183">
                  <c:v>519.04548878051173</c:v>
                </c:pt>
                <c:pt idx="184">
                  <c:v>519.16651768394786</c:v>
                </c:pt>
                <c:pt idx="185">
                  <c:v>519.26685208625258</c:v>
                </c:pt>
                <c:pt idx="186">
                  <c:v>519.34878516283334</c:v>
                </c:pt>
                <c:pt idx="187">
                  <c:v>519.43911014907371</c:v>
                </c:pt>
                <c:pt idx="188">
                  <c:v>519.51243406626872</c:v>
                </c:pt>
                <c:pt idx="189">
                  <c:v>519.59256659870334</c:v>
                </c:pt>
                <c:pt idx="190">
                  <c:v>519.65710532360845</c:v>
                </c:pt>
                <c:pt idx="191">
                  <c:v>519.70806537044609</c:v>
                </c:pt>
                <c:pt idx="192">
                  <c:v>519.76498333333438</c:v>
                </c:pt>
                <c:pt idx="193">
                  <c:v>519.80954186822146</c:v>
                </c:pt>
                <c:pt idx="194">
                  <c:v>519.85869782645295</c:v>
                </c:pt>
                <c:pt idx="195">
                  <c:v>519.89671993355842</c:v>
                </c:pt>
                <c:pt idx="196">
                  <c:v>519.92533799693774</c:v>
                </c:pt>
                <c:pt idx="197">
                  <c:v>519.95784459622882</c:v>
                </c:pt>
                <c:pt idx="198">
                  <c:v>519.98198004955611</c:v>
                </c:pt>
                <c:pt idx="199">
                  <c:v>519.99916746894996</c:v>
                </c:pt>
                <c:pt idx="200">
                  <c:v>520.01967562700884</c:v>
                </c:pt>
                <c:pt idx="201">
                  <c:v>520.03407063248233</c:v>
                </c:pt>
                <c:pt idx="202">
                  <c:v>520.05088376370168</c:v>
                </c:pt>
                <c:pt idx="203">
                  <c:v>520.06242339541586</c:v>
                </c:pt>
                <c:pt idx="204">
                  <c:v>520.06981146957969</c:v>
                </c:pt>
                <c:pt idx="205">
                  <c:v>520.07918458155018</c:v>
                </c:pt>
                <c:pt idx="206">
                  <c:v>520.08504260559221</c:v>
                </c:pt>
                <c:pt idx="207">
                  <c:v>520.0922086867422</c:v>
                </c:pt>
                <c:pt idx="208">
                  <c:v>520.09650001771206</c:v>
                </c:pt>
                <c:pt idx="209">
                  <c:v>520.09872921291844</c:v>
                </c:pt>
                <c:pt idx="210">
                  <c:v>520.10196383544098</c:v>
                </c:pt>
                <c:pt idx="211">
                  <c:v>520.10356789012349</c:v>
                </c:pt>
                <c:pt idx="212">
                  <c:v>520.10572639042039</c:v>
                </c:pt>
                <c:pt idx="213">
                  <c:v>520.10668869374967</c:v>
                </c:pt>
                <c:pt idx="214">
                  <c:v>520.10694931807393</c:v>
                </c:pt>
                <c:pt idx="215">
                  <c:v>520.10758720880403</c:v>
                </c:pt>
                <c:pt idx="216">
                  <c:v>520.10774289021811</c:v>
                </c:pt>
                <c:pt idx="217">
                  <c:v>520.10805088643792</c:v>
                </c:pt>
                <c:pt idx="218">
                  <c:v>520.10809766998136</c:v>
                </c:pt>
                <c:pt idx="219">
                  <c:v>520.10811665343226</c:v>
                </c:pt>
                <c:pt idx="220">
                  <c:v>520.1081075259026</c:v>
                </c:pt>
                <c:pt idx="221">
                  <c:v>520.10811666541485</c:v>
                </c:pt>
                <c:pt idx="222">
                  <c:v>520.10810746910465</c:v>
                </c:pt>
                <c:pt idx="223">
                  <c:v>520.10811667744292</c:v>
                </c:pt>
                <c:pt idx="224">
                  <c:v>520.10810741128353</c:v>
                </c:pt>
                <c:pt idx="225">
                  <c:v>520.10811668947099</c:v>
                </c:pt>
                <c:pt idx="226">
                  <c:v>520.10810735239374</c:v>
                </c:pt>
                <c:pt idx="227">
                  <c:v>520.10811670149906</c:v>
                </c:pt>
                <c:pt idx="228">
                  <c:v>520.10810729243531</c:v>
                </c:pt>
                <c:pt idx="229">
                  <c:v>520.10811671350439</c:v>
                </c:pt>
                <c:pt idx="230">
                  <c:v>520.10810723136274</c:v>
                </c:pt>
                <c:pt idx="231">
                  <c:v>520.10811672553245</c:v>
                </c:pt>
                <c:pt idx="232">
                  <c:v>520.10810716910783</c:v>
                </c:pt>
                <c:pt idx="233">
                  <c:v>520.10811673753778</c:v>
                </c:pt>
                <c:pt idx="234">
                  <c:v>520.10810710569331</c:v>
                </c:pt>
                <c:pt idx="235">
                  <c:v>520.10811674954311</c:v>
                </c:pt>
                <c:pt idx="236">
                  <c:v>520.10810704105097</c:v>
                </c:pt>
                <c:pt idx="237">
                  <c:v>520.10811676152571</c:v>
                </c:pt>
                <c:pt idx="238">
                  <c:v>520.10810697518082</c:v>
                </c:pt>
                <c:pt idx="239">
                  <c:v>520.10811677346283</c:v>
                </c:pt>
                <c:pt idx="240">
                  <c:v>520.10810690801463</c:v>
                </c:pt>
                <c:pt idx="241">
                  <c:v>520.10811678539994</c:v>
                </c:pt>
                <c:pt idx="242">
                  <c:v>520.10810683952968</c:v>
                </c:pt>
                <c:pt idx="243">
                  <c:v>520.10811679726885</c:v>
                </c:pt>
                <c:pt idx="244">
                  <c:v>520.10810676968049</c:v>
                </c:pt>
                <c:pt idx="245">
                  <c:v>520.10811680911502</c:v>
                </c:pt>
                <c:pt idx="246">
                  <c:v>520.10810669842158</c:v>
                </c:pt>
                <c:pt idx="247">
                  <c:v>520.10811682093845</c:v>
                </c:pt>
                <c:pt idx="248">
                  <c:v>520.10810662573022</c:v>
                </c:pt>
                <c:pt idx="249">
                  <c:v>520.10811683264819</c:v>
                </c:pt>
                <c:pt idx="250">
                  <c:v>520.10810655156092</c:v>
                </c:pt>
                <c:pt idx="251">
                  <c:v>520.1081168443352</c:v>
                </c:pt>
                <c:pt idx="252">
                  <c:v>520.10810647584549</c:v>
                </c:pt>
                <c:pt idx="253">
                  <c:v>520.10811685593126</c:v>
                </c:pt>
                <c:pt idx="254">
                  <c:v>520.10810639860665</c:v>
                </c:pt>
                <c:pt idx="255">
                  <c:v>520.10811686741363</c:v>
                </c:pt>
                <c:pt idx="256">
                  <c:v>520.10810631970799</c:v>
                </c:pt>
                <c:pt idx="257">
                  <c:v>520.10811687885052</c:v>
                </c:pt>
                <c:pt idx="258">
                  <c:v>520.10810623910402</c:v>
                </c:pt>
                <c:pt idx="259">
                  <c:v>520.10811689019647</c:v>
                </c:pt>
                <c:pt idx="260">
                  <c:v>520.10810615681748</c:v>
                </c:pt>
                <c:pt idx="261">
                  <c:v>520.10811690138326</c:v>
                </c:pt>
                <c:pt idx="262">
                  <c:v>520.1081060727347</c:v>
                </c:pt>
                <c:pt idx="263">
                  <c:v>520.10811691245635</c:v>
                </c:pt>
                <c:pt idx="264">
                  <c:v>520.10810598685566</c:v>
                </c:pt>
                <c:pt idx="265">
                  <c:v>520.10811692341576</c:v>
                </c:pt>
                <c:pt idx="266">
                  <c:v>520.10810589902121</c:v>
                </c:pt>
                <c:pt idx="267">
                  <c:v>520.10811693421601</c:v>
                </c:pt>
                <c:pt idx="268">
                  <c:v>520.10810580927682</c:v>
                </c:pt>
                <c:pt idx="269">
                  <c:v>520.10811694481163</c:v>
                </c:pt>
                <c:pt idx="270">
                  <c:v>520.10810571753154</c:v>
                </c:pt>
                <c:pt idx="271">
                  <c:v>520.10811695527082</c:v>
                </c:pt>
                <c:pt idx="272">
                  <c:v>520.10810562364895</c:v>
                </c:pt>
                <c:pt idx="273">
                  <c:v>520.10811696552537</c:v>
                </c:pt>
                <c:pt idx="274">
                  <c:v>520.10810552765179</c:v>
                </c:pt>
                <c:pt idx="275">
                  <c:v>520.10811697555255</c:v>
                </c:pt>
                <c:pt idx="276">
                  <c:v>520.10810542940362</c:v>
                </c:pt>
                <c:pt idx="277">
                  <c:v>520.10811698537509</c:v>
                </c:pt>
                <c:pt idx="278">
                  <c:v>520.10810532885898</c:v>
                </c:pt>
                <c:pt idx="279">
                  <c:v>520.10811699497026</c:v>
                </c:pt>
                <c:pt idx="280">
                  <c:v>520.10810522592692</c:v>
                </c:pt>
                <c:pt idx="281">
                  <c:v>520.10811700424711</c:v>
                </c:pt>
                <c:pt idx="282">
                  <c:v>520.10810512053922</c:v>
                </c:pt>
                <c:pt idx="283">
                  <c:v>520.10811701327384</c:v>
                </c:pt>
                <c:pt idx="284">
                  <c:v>520.1081050125822</c:v>
                </c:pt>
                <c:pt idx="285">
                  <c:v>520.10811702198225</c:v>
                </c:pt>
                <c:pt idx="286">
                  <c:v>520.10810490201038</c:v>
                </c:pt>
                <c:pt idx="287">
                  <c:v>520.1081170303496</c:v>
                </c:pt>
                <c:pt idx="288">
                  <c:v>520.10810478871008</c:v>
                </c:pt>
                <c:pt idx="289">
                  <c:v>520.10811703833042</c:v>
                </c:pt>
                <c:pt idx="290">
                  <c:v>520.10810467254487</c:v>
                </c:pt>
                <c:pt idx="291">
                  <c:v>520.10811704595881</c:v>
                </c:pt>
                <c:pt idx="292">
                  <c:v>520.10810455345791</c:v>
                </c:pt>
                <c:pt idx="293">
                  <c:v>520.10811705315518</c:v>
                </c:pt>
                <c:pt idx="294">
                  <c:v>520.10810443133551</c:v>
                </c:pt>
                <c:pt idx="295">
                  <c:v>520.10811705989681</c:v>
                </c:pt>
                <c:pt idx="296">
                  <c:v>520.10810430604124</c:v>
                </c:pt>
                <c:pt idx="297">
                  <c:v>520.10811706617233</c:v>
                </c:pt>
                <c:pt idx="298">
                  <c:v>520.10810417746143</c:v>
                </c:pt>
                <c:pt idx="299">
                  <c:v>520.10811707191351</c:v>
                </c:pt>
                <c:pt idx="300">
                  <c:v>520.10810404548238</c:v>
                </c:pt>
                <c:pt idx="301">
                  <c:v>520.10811707712037</c:v>
                </c:pt>
                <c:pt idx="302">
                  <c:v>520.1081039099563</c:v>
                </c:pt>
                <c:pt idx="303">
                  <c:v>520.10811708172469</c:v>
                </c:pt>
                <c:pt idx="304">
                  <c:v>520.10810377075813</c:v>
                </c:pt>
                <c:pt idx="305">
                  <c:v>520.10811708568099</c:v>
                </c:pt>
                <c:pt idx="306">
                  <c:v>520.10810362775146</c:v>
                </c:pt>
                <c:pt idx="307">
                  <c:v>520.10811708896654</c:v>
                </c:pt>
                <c:pt idx="308">
                  <c:v>520.10810348074301</c:v>
                </c:pt>
                <c:pt idx="309">
                  <c:v>520.10811709151312</c:v>
                </c:pt>
                <c:pt idx="310">
                  <c:v>520.10810332963047</c:v>
                </c:pt>
                <c:pt idx="311">
                  <c:v>520.10811709327527</c:v>
                </c:pt>
                <c:pt idx="312">
                  <c:v>520.10810317418645</c:v>
                </c:pt>
                <c:pt idx="313">
                  <c:v>520.10811709418476</c:v>
                </c:pt>
                <c:pt idx="314">
                  <c:v>520.10810301427455</c:v>
                </c:pt>
                <c:pt idx="315">
                  <c:v>520.10811709419613</c:v>
                </c:pt>
                <c:pt idx="316">
                  <c:v>520.10810300802177</c:v>
                </c:pt>
                <c:pt idx="317">
                  <c:v>520.10811709418476</c:v>
                </c:pt>
                <c:pt idx="318">
                  <c:v>520.10810301434276</c:v>
                </c:pt>
                <c:pt idx="319">
                  <c:v>520.10811709419613</c:v>
                </c:pt>
                <c:pt idx="320">
                  <c:v>520.10810300794219</c:v>
                </c:pt>
                <c:pt idx="321">
                  <c:v>520.10811709418476</c:v>
                </c:pt>
                <c:pt idx="322">
                  <c:v>520.1081030143996</c:v>
                </c:pt>
                <c:pt idx="323">
                  <c:v>520.10811709419613</c:v>
                </c:pt>
                <c:pt idx="324">
                  <c:v>520.10810300786261</c:v>
                </c:pt>
                <c:pt idx="325">
                  <c:v>520.10811709417339</c:v>
                </c:pt>
                <c:pt idx="326">
                  <c:v>520.10810301447918</c:v>
                </c:pt>
                <c:pt idx="327">
                  <c:v>520.10811709418476</c:v>
                </c:pt>
                <c:pt idx="328">
                  <c:v>520.10810300777166</c:v>
                </c:pt>
                <c:pt idx="329">
                  <c:v>520.10811709416203</c:v>
                </c:pt>
                <c:pt idx="330">
                  <c:v>520.10810301455876</c:v>
                </c:pt>
                <c:pt idx="331">
                  <c:v>520.10811709418476</c:v>
                </c:pt>
                <c:pt idx="332">
                  <c:v>520.10810300768071</c:v>
                </c:pt>
                <c:pt idx="333">
                  <c:v>520.10811709415066</c:v>
                </c:pt>
                <c:pt idx="334">
                  <c:v>520.10810301463835</c:v>
                </c:pt>
                <c:pt idx="335">
                  <c:v>520.10811709417339</c:v>
                </c:pt>
                <c:pt idx="336">
                  <c:v>520.10810300757839</c:v>
                </c:pt>
                <c:pt idx="337">
                  <c:v>520.10811709415066</c:v>
                </c:pt>
                <c:pt idx="338">
                  <c:v>520.10810301472929</c:v>
                </c:pt>
                <c:pt idx="339">
                  <c:v>520.10811709416203</c:v>
                </c:pt>
                <c:pt idx="340">
                  <c:v>520.10810300747607</c:v>
                </c:pt>
                <c:pt idx="341">
                  <c:v>520.10811709413929</c:v>
                </c:pt>
                <c:pt idx="342">
                  <c:v>520.10810301480888</c:v>
                </c:pt>
                <c:pt idx="343">
                  <c:v>520.10811709416203</c:v>
                </c:pt>
                <c:pt idx="344">
                  <c:v>520.10810300736239</c:v>
                </c:pt>
                <c:pt idx="345">
                  <c:v>520.10811709412792</c:v>
                </c:pt>
                <c:pt idx="346">
                  <c:v>520.10810301491119</c:v>
                </c:pt>
                <c:pt idx="347">
                  <c:v>520.10811709415066</c:v>
                </c:pt>
                <c:pt idx="348">
                  <c:v>520.1081030072487</c:v>
                </c:pt>
                <c:pt idx="349">
                  <c:v>520.10811709411655</c:v>
                </c:pt>
                <c:pt idx="350">
                  <c:v>520.10810301500214</c:v>
                </c:pt>
                <c:pt idx="351">
                  <c:v>520.10811709413929</c:v>
                </c:pt>
                <c:pt idx="352">
                  <c:v>520.10810300712365</c:v>
                </c:pt>
                <c:pt idx="353">
                  <c:v>520.10811709410518</c:v>
                </c:pt>
                <c:pt idx="354">
                  <c:v>520.10810301511583</c:v>
                </c:pt>
                <c:pt idx="355">
                  <c:v>520.10811709412792</c:v>
                </c:pt>
                <c:pt idx="356">
                  <c:v>520.10810300698722</c:v>
                </c:pt>
                <c:pt idx="357">
                  <c:v>520.10811709409381</c:v>
                </c:pt>
                <c:pt idx="358">
                  <c:v>520.10810301522952</c:v>
                </c:pt>
                <c:pt idx="359">
                  <c:v>520.10811709411655</c:v>
                </c:pt>
                <c:pt idx="360">
                  <c:v>520.1081030068508</c:v>
                </c:pt>
                <c:pt idx="361">
                  <c:v>520.10811709408244</c:v>
                </c:pt>
                <c:pt idx="362">
                  <c:v>520.1081030153432</c:v>
                </c:pt>
                <c:pt idx="363">
                  <c:v>520.10811709410518</c:v>
                </c:pt>
                <c:pt idx="364">
                  <c:v>520.10810300669164</c:v>
                </c:pt>
                <c:pt idx="365">
                  <c:v>520.10811709407108</c:v>
                </c:pt>
                <c:pt idx="366">
                  <c:v>520.10810301546826</c:v>
                </c:pt>
                <c:pt idx="367">
                  <c:v>520.10811709408244</c:v>
                </c:pt>
                <c:pt idx="368">
                  <c:v>520.10810300654384</c:v>
                </c:pt>
                <c:pt idx="369">
                  <c:v>520.10811709403697</c:v>
                </c:pt>
                <c:pt idx="370">
                  <c:v>520.10810301561605</c:v>
                </c:pt>
                <c:pt idx="371">
                  <c:v>520.10811709407108</c:v>
                </c:pt>
                <c:pt idx="372">
                  <c:v>520.10810300636194</c:v>
                </c:pt>
                <c:pt idx="373">
                  <c:v>520.1081170940256</c:v>
                </c:pt>
                <c:pt idx="374">
                  <c:v>520.10810301575248</c:v>
                </c:pt>
                <c:pt idx="375">
                  <c:v>520.10811709404834</c:v>
                </c:pt>
                <c:pt idx="376">
                  <c:v>520.10810300618004</c:v>
                </c:pt>
                <c:pt idx="377">
                  <c:v>520.10811709400286</c:v>
                </c:pt>
                <c:pt idx="378">
                  <c:v>520.10810301590027</c:v>
                </c:pt>
                <c:pt idx="379">
                  <c:v>520.10811709403697</c:v>
                </c:pt>
                <c:pt idx="380">
                  <c:v>520.10810300597541</c:v>
                </c:pt>
                <c:pt idx="381">
                  <c:v>520.10811709398013</c:v>
                </c:pt>
                <c:pt idx="382">
                  <c:v>520.1081030160708</c:v>
                </c:pt>
                <c:pt idx="383">
                  <c:v>520.10811709401423</c:v>
                </c:pt>
                <c:pt idx="384">
                  <c:v>520.1081030057594</c:v>
                </c:pt>
                <c:pt idx="385">
                  <c:v>520.10811709395739</c:v>
                </c:pt>
                <c:pt idx="386">
                  <c:v>520.10810301624133</c:v>
                </c:pt>
                <c:pt idx="387">
                  <c:v>520.1081170939915</c:v>
                </c:pt>
                <c:pt idx="388">
                  <c:v>520.10810300552066</c:v>
                </c:pt>
                <c:pt idx="389">
                  <c:v>520.10811709392328</c:v>
                </c:pt>
                <c:pt idx="390">
                  <c:v>520.10810301642891</c:v>
                </c:pt>
                <c:pt idx="391">
                  <c:v>520.10811709396307</c:v>
                </c:pt>
                <c:pt idx="392">
                  <c:v>520.10810300527055</c:v>
                </c:pt>
                <c:pt idx="393">
                  <c:v>520.10811709388918</c:v>
                </c:pt>
                <c:pt idx="394">
                  <c:v>520.10810301663355</c:v>
                </c:pt>
                <c:pt idx="395">
                  <c:v>520.10811709392897</c:v>
                </c:pt>
                <c:pt idx="396">
                  <c:v>520.10810300498633</c:v>
                </c:pt>
                <c:pt idx="397">
                  <c:v>520.10811709385507</c:v>
                </c:pt>
                <c:pt idx="398">
                  <c:v>520.10810301684955</c:v>
                </c:pt>
                <c:pt idx="399">
                  <c:v>520.10811709390623</c:v>
                </c:pt>
                <c:pt idx="400">
                  <c:v>520.10810300467369</c:v>
                </c:pt>
                <c:pt idx="401">
                  <c:v>520.1081170938096</c:v>
                </c:pt>
                <c:pt idx="402">
                  <c:v>520.1081030170883</c:v>
                </c:pt>
                <c:pt idx="403">
                  <c:v>520.10811709386076</c:v>
                </c:pt>
                <c:pt idx="404">
                  <c:v>520.10810300433832</c:v>
                </c:pt>
                <c:pt idx="405">
                  <c:v>520.10811709375844</c:v>
                </c:pt>
                <c:pt idx="406">
                  <c:v>520.10810301734978</c:v>
                </c:pt>
                <c:pt idx="407">
                  <c:v>520.10811709381528</c:v>
                </c:pt>
                <c:pt idx="408">
                  <c:v>520.10810300396315</c:v>
                </c:pt>
                <c:pt idx="409">
                  <c:v>520.10811709369591</c:v>
                </c:pt>
                <c:pt idx="410">
                  <c:v>520.10810301763968</c:v>
                </c:pt>
                <c:pt idx="411">
                  <c:v>520.10811709375275</c:v>
                </c:pt>
                <c:pt idx="412">
                  <c:v>520.10810300354819</c:v>
                </c:pt>
                <c:pt idx="413">
                  <c:v>520.10811709363338</c:v>
                </c:pt>
                <c:pt idx="414">
                  <c:v>520.10810301794663</c:v>
                </c:pt>
                <c:pt idx="415">
                  <c:v>520.10811709370159</c:v>
                </c:pt>
                <c:pt idx="416">
                  <c:v>520.10810300308208</c:v>
                </c:pt>
                <c:pt idx="417">
                  <c:v>520.1081170935538</c:v>
                </c:pt>
                <c:pt idx="418">
                  <c:v>520.10810301828769</c:v>
                </c:pt>
                <c:pt idx="419">
                  <c:v>520.1081170936277</c:v>
                </c:pt>
                <c:pt idx="420">
                  <c:v>520.10810300254775</c:v>
                </c:pt>
                <c:pt idx="421">
                  <c:v>520.10811709345717</c:v>
                </c:pt>
                <c:pt idx="422">
                  <c:v>520.10810301867423</c:v>
                </c:pt>
                <c:pt idx="423">
                  <c:v>520.10811709353675</c:v>
                </c:pt>
                <c:pt idx="424">
                  <c:v>520.10810300194521</c:v>
                </c:pt>
                <c:pt idx="425">
                  <c:v>520.10811709334916</c:v>
                </c:pt>
                <c:pt idx="426">
                  <c:v>520.10810301909487</c:v>
                </c:pt>
                <c:pt idx="427">
                  <c:v>520.10811709342875</c:v>
                </c:pt>
                <c:pt idx="428">
                  <c:v>520.1081030012574</c:v>
                </c:pt>
                <c:pt idx="429">
                  <c:v>520.10811709321274</c:v>
                </c:pt>
                <c:pt idx="430">
                  <c:v>520.10810301956667</c:v>
                </c:pt>
                <c:pt idx="431">
                  <c:v>516.61744411309769</c:v>
                </c:pt>
                <c:pt idx="432">
                  <c:v>509.63612826617464</c:v>
                </c:pt>
                <c:pt idx="433">
                  <c:v>509.63612778395486</c:v>
                </c:pt>
                <c:pt idx="434">
                  <c:v>506.14548307725613</c:v>
                </c:pt>
                <c:pt idx="435">
                  <c:v>502.65482457319308</c:v>
                </c:pt>
                <c:pt idx="436">
                  <c:v>499.16415255625566</c:v>
                </c:pt>
                <c:pt idx="437">
                  <c:v>488.69217682802173</c:v>
                </c:pt>
                <c:pt idx="438">
                  <c:v>485.20153204385679</c:v>
                </c:pt>
                <c:pt idx="439">
                  <c:v>481.71087353950668</c:v>
                </c:pt>
                <c:pt idx="440">
                  <c:v>478.22020260655052</c:v>
                </c:pt>
                <c:pt idx="441">
                  <c:v>467.74822689207838</c:v>
                </c:pt>
                <c:pt idx="442">
                  <c:v>471.23889803746692</c:v>
                </c:pt>
                <c:pt idx="443">
                  <c:v>467.7482395334664</c:v>
                </c:pt>
                <c:pt idx="444">
                  <c:v>464.25756843504189</c:v>
                </c:pt>
                <c:pt idx="445">
                  <c:v>460.76690950890224</c:v>
                </c:pt>
                <c:pt idx="446">
                  <c:v>450.29494700183079</c:v>
                </c:pt>
                <c:pt idx="447">
                  <c:v>446.80428849743237</c:v>
                </c:pt>
                <c:pt idx="448">
                  <c:v>443.31361855173839</c:v>
                </c:pt>
                <c:pt idx="449">
                  <c:v>439.82295965056437</c:v>
                </c:pt>
                <c:pt idx="450">
                  <c:v>429.35099598978752</c:v>
                </c:pt>
                <c:pt idx="451">
                  <c:v>425.86033748578132</c:v>
                </c:pt>
                <c:pt idx="452">
                  <c:v>422.36966749498208</c:v>
                </c:pt>
                <c:pt idx="453">
                  <c:v>418.87900857873603</c:v>
                </c:pt>
                <c:pt idx="454">
                  <c:v>408.40704495237787</c:v>
                </c:pt>
                <c:pt idx="455">
                  <c:v>415.38835129042582</c:v>
                </c:pt>
                <c:pt idx="456">
                  <c:v>408.4070449644031</c:v>
                </c:pt>
                <c:pt idx="457">
                  <c:v>404.91638646029458</c:v>
                </c:pt>
                <c:pt idx="458">
                  <c:v>397.93502599255532</c:v>
                </c:pt>
                <c:pt idx="459">
                  <c:v>390.95370770186832</c:v>
                </c:pt>
                <c:pt idx="460">
                  <c:v>387.46308140649148</c:v>
                </c:pt>
                <c:pt idx="461">
                  <c:v>383.97242240501441</c:v>
                </c:pt>
                <c:pt idx="462">
                  <c:v>376.99111057366963</c:v>
                </c:pt>
                <c:pt idx="463">
                  <c:v>370.00979332590589</c:v>
                </c:pt>
                <c:pt idx="464">
                  <c:v>366.51914283648637</c:v>
                </c:pt>
                <c:pt idx="465">
                  <c:v>363.02848432906671</c:v>
                </c:pt>
                <c:pt idx="466">
                  <c:v>356.0471315060795</c:v>
                </c:pt>
                <c:pt idx="467">
                  <c:v>349.06581336609861</c:v>
                </c:pt>
                <c:pt idx="468">
                  <c:v>352.55649900634864</c:v>
                </c:pt>
                <c:pt idx="469">
                  <c:v>349.06584006390347</c:v>
                </c:pt>
                <c:pt idx="470">
                  <c:v>345.57519186046477</c:v>
                </c:pt>
                <c:pt idx="471">
                  <c:v>342.08453335486411</c:v>
                </c:pt>
                <c:pt idx="472">
                  <c:v>331.6125497777449</c:v>
                </c:pt>
                <c:pt idx="473">
                  <c:v>328.12189089790138</c:v>
                </c:pt>
                <c:pt idx="474">
                  <c:v>324.63124087016411</c:v>
                </c:pt>
                <c:pt idx="475">
                  <c:v>321.14058236615222</c:v>
                </c:pt>
                <c:pt idx="476">
                  <c:v>310.66859836476084</c:v>
                </c:pt>
                <c:pt idx="477">
                  <c:v>307.17793944794209</c:v>
                </c:pt>
                <c:pt idx="478">
                  <c:v>303.68728982577693</c:v>
                </c:pt>
                <c:pt idx="479">
                  <c:v>300.19663132072765</c:v>
                </c:pt>
                <c:pt idx="480">
                  <c:v>289.72464857995135</c:v>
                </c:pt>
                <c:pt idx="481">
                  <c:v>293.21530652221384</c:v>
                </c:pt>
                <c:pt idx="482">
                  <c:v>289.7246558305568</c:v>
                </c:pt>
                <c:pt idx="483">
                  <c:v>286.23399732650938</c:v>
                </c:pt>
                <c:pt idx="484">
                  <c:v>279.25264930551492</c:v>
                </c:pt>
                <c:pt idx="485">
                  <c:v>272.27133095933453</c:v>
                </c:pt>
                <c:pt idx="486">
                  <c:v>268.78069517516963</c:v>
                </c:pt>
                <c:pt idx="487">
                  <c:v>265.29003610607447</c:v>
                </c:pt>
                <c:pt idx="488">
                  <c:v>258.30872480256915</c:v>
                </c:pt>
                <c:pt idx="489">
                  <c:v>251.32740759063097</c:v>
                </c:pt>
                <c:pt idx="490">
                  <c:v>247.83675361776716</c:v>
                </c:pt>
                <c:pt idx="491">
                  <c:v>244.34609510344458</c:v>
                </c:pt>
                <c:pt idx="492">
                  <c:v>237.3647558163178</c:v>
                </c:pt>
                <c:pt idx="493">
                  <c:v>230.38343773706629</c:v>
                </c:pt>
                <c:pt idx="494">
                  <c:v>233.87411343849607</c:v>
                </c:pt>
                <c:pt idx="495">
                  <c:v>230.38345449520747</c:v>
                </c:pt>
                <c:pt idx="496">
                  <c:v>226.89280273340842</c:v>
                </c:pt>
                <c:pt idx="497">
                  <c:v>219.91148033043828</c:v>
                </c:pt>
                <c:pt idx="498">
                  <c:v>212.93016873955892</c:v>
                </c:pt>
                <c:pt idx="499">
                  <c:v>209.43951023525713</c:v>
                </c:pt>
                <c:pt idx="500">
                  <c:v>205.94884620958496</c:v>
                </c:pt>
                <c:pt idx="501">
                  <c:v>195.47687047149154</c:v>
                </c:pt>
                <c:pt idx="502">
                  <c:v>191.98621769513622</c:v>
                </c:pt>
                <c:pt idx="503">
                  <c:v>188.49555918915684</c:v>
                </c:pt>
                <c:pt idx="504">
                  <c:v>185.00489618888167</c:v>
                </c:pt>
                <c:pt idx="505">
                  <c:v>174.53292048334248</c:v>
                </c:pt>
                <c:pt idx="506">
                  <c:v>178.02358370042626</c:v>
                </c:pt>
                <c:pt idx="507">
                  <c:v>174.53292519617492</c:v>
                </c:pt>
                <c:pt idx="508">
                  <c:v>171.0422620510613</c:v>
                </c:pt>
                <c:pt idx="509">
                  <c:v>167.55160307567428</c:v>
                </c:pt>
                <c:pt idx="510">
                  <c:v>157.07963263950012</c:v>
                </c:pt>
                <c:pt idx="511">
                  <c:v>153.58897413137811</c:v>
                </c:pt>
                <c:pt idx="512">
                  <c:v>150.09831220926628</c:v>
                </c:pt>
                <c:pt idx="513">
                  <c:v>146.60765331103107</c:v>
                </c:pt>
                <c:pt idx="514">
                  <c:v>136.13568165411891</c:v>
                </c:pt>
                <c:pt idx="515">
                  <c:v>132.64502314993044</c:v>
                </c:pt>
                <c:pt idx="516">
                  <c:v>129.15436105119724</c:v>
                </c:pt>
                <c:pt idx="517">
                  <c:v>125.66370208356048</c:v>
                </c:pt>
                <c:pt idx="518">
                  <c:v>115.19173057063749</c:v>
                </c:pt>
                <c:pt idx="519">
                  <c:v>122.17304500418197</c:v>
                </c:pt>
                <c:pt idx="520">
                  <c:v>115.19173061587846</c:v>
                </c:pt>
                <c:pt idx="521">
                  <c:v>111.70107210925639</c:v>
                </c:pt>
                <c:pt idx="522">
                  <c:v>104.71974361506327</c:v>
                </c:pt>
                <c:pt idx="523">
                  <c:v>97.738425019140251</c:v>
                </c:pt>
                <c:pt idx="524">
                  <c:v>94.247774511945252</c:v>
                </c:pt>
                <c:pt idx="525">
                  <c:v>90.757120389446825</c:v>
                </c:pt>
                <c:pt idx="526">
                  <c:v>83.775803260593221</c:v>
                </c:pt>
                <c:pt idx="527">
                  <c:v>76.794482758768893</c:v>
                </c:pt>
                <c:pt idx="528">
                  <c:v>73.30382793112733</c:v>
                </c:pt>
                <c:pt idx="529">
                  <c:v>66.322511267178271</c:v>
                </c:pt>
                <c:pt idx="530">
                  <c:v>62.83185267876523</c:v>
                </c:pt>
                <c:pt idx="531">
                  <c:v>59.341194126771853</c:v>
                </c:pt>
                <c:pt idx="532">
                  <c:v>55.850535464784691</c:v>
                </c:pt>
                <c:pt idx="533">
                  <c:v>45.378560412188527</c:v>
                </c:pt>
                <c:pt idx="534">
                  <c:v>41.887901853776086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20648"/>
        <c:axId val="284320256"/>
      </c:scatterChart>
      <c:valAx>
        <c:axId val="11828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19864"/>
        <c:crosses val="autoZero"/>
        <c:crossBetween val="midCat"/>
      </c:valAx>
      <c:valAx>
        <c:axId val="284319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280776"/>
        <c:crosses val="autoZero"/>
        <c:crossBetween val="midCat"/>
      </c:valAx>
      <c:valAx>
        <c:axId val="284320256"/>
        <c:scaling>
          <c:orientation val="minMax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20648"/>
        <c:crosses val="max"/>
        <c:crossBetween val="midCat"/>
      </c:valAx>
      <c:valAx>
        <c:axId val="284320648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843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534219289782448"/>
          <c:y val="0.31365891763529558"/>
          <c:w val="0.37640160592574151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0.17171296296296296"/>
          <c:w val="0.8549186351706036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'4_Rampe'!$F$4:$F$697</c:f>
              <c:numCache>
                <c:formatCode>General</c:formatCode>
                <c:ptCount val="694"/>
                <c:pt idx="0">
                  <c:v>1.5707963267948966</c:v>
                </c:pt>
                <c:pt idx="1">
                  <c:v>1.5707963267948966</c:v>
                </c:pt>
                <c:pt idx="2">
                  <c:v>1.5705810695200801</c:v>
                </c:pt>
                <c:pt idx="3">
                  <c:v>1.5701505549641204</c:v>
                </c:pt>
                <c:pt idx="4">
                  <c:v>1.5695047830986524</c:v>
                </c:pt>
                <c:pt idx="5">
                  <c:v>1.5686437538460229</c:v>
                </c:pt>
                <c:pt idx="6">
                  <c:v>1.5675674670408801</c:v>
                </c:pt>
                <c:pt idx="7">
                  <c:v>1.5662759223806295</c:v>
                </c:pt>
                <c:pt idx="8">
                  <c:v>1.564769119364732</c:v>
                </c:pt>
                <c:pt idx="9">
                  <c:v>1.5630470572228623</c:v>
                </c:pt>
                <c:pt idx="10">
                  <c:v>1.5611097348319194</c:v>
                </c:pt>
                <c:pt idx="11">
                  <c:v>1.5589571506218882</c:v>
                </c:pt>
                <c:pt idx="12">
                  <c:v>1.5565893024705599</c:v>
                </c:pt>
                <c:pt idx="13">
                  <c:v>1.5540061875871061</c:v>
                </c:pt>
                <c:pt idx="14">
                  <c:v>1.5512078023845115</c:v>
                </c:pt>
                <c:pt idx="15">
                  <c:v>1.5481941423408636</c:v>
                </c:pt>
                <c:pt idx="16">
                  <c:v>1.5447150418282591</c:v>
                </c:pt>
                <c:pt idx="17">
                  <c:v>1.5410206531694504</c:v>
                </c:pt>
                <c:pt idx="18">
                  <c:v>1.5371109675561643</c:v>
                </c:pt>
                <c:pt idx="19">
                  <c:v>1.5329859744692693</c:v>
                </c:pt>
                <c:pt idx="20">
                  <c:v>1.528645661475754</c:v>
                </c:pt>
                <c:pt idx="21">
                  <c:v>1.5240900140146001</c:v>
                </c:pt>
                <c:pt idx="22">
                  <c:v>1.5193190151715623</c:v>
                </c:pt>
                <c:pt idx="23">
                  <c:v>1.5143326454428609</c:v>
                </c:pt>
                <c:pt idx="24">
                  <c:v>1.5091308824878067</c:v>
                </c:pt>
                <c:pt idx="25">
                  <c:v>1.5037137008703645</c:v>
                </c:pt>
                <c:pt idx="26">
                  <c:v>1.4980810717896791</c:v>
                </c:pt>
                <c:pt idx="27">
                  <c:v>1.492232962799579</c:v>
                </c:pt>
                <c:pt idx="28">
                  <c:v>1.486169337517073</c:v>
                </c:pt>
                <c:pt idx="29">
                  <c:v>1.4798901553198769</c:v>
                </c:pt>
                <c:pt idx="30">
                  <c:v>1.4736107152907998</c:v>
                </c:pt>
                <c:pt idx="31">
                  <c:v>1.4668655564294155</c:v>
                </c:pt>
                <c:pt idx="32">
                  <c:v>1.459904711513706</c:v>
                </c:pt>
                <c:pt idx="33">
                  <c:v>1.4527281215265073</c:v>
                </c:pt>
                <c:pt idx="34">
                  <c:v>1.4453357216342446</c:v>
                </c:pt>
                <c:pt idx="35">
                  <c:v>1.437727440822008</c:v>
                </c:pt>
                <c:pt idx="36">
                  <c:v>1.4299032015179514</c:v>
                </c:pt>
                <c:pt idx="37">
                  <c:v>1.4218629192070629</c:v>
                </c:pt>
                <c:pt idx="38">
                  <c:v>1.4136065020343802</c:v>
                </c:pt>
                <c:pt idx="39">
                  <c:v>1.4051338503977109</c:v>
                </c:pt>
                <c:pt idx="40">
                  <c:v>1.3964448565299363</c:v>
                </c:pt>
                <c:pt idx="41">
                  <c:v>1.3875394040709823</c:v>
                </c:pt>
                <c:pt idx="42">
                  <c:v>1.3784173676295415</c:v>
                </c:pt>
                <c:pt idx="43">
                  <c:v>1.3690786123346466</c:v>
                </c:pt>
                <c:pt idx="44">
                  <c:v>1.3595229933772033</c:v>
                </c:pt>
                <c:pt idx="45">
                  <c:v>1.3497503555415917</c:v>
                </c:pt>
                <c:pt idx="46">
                  <c:v>1.3395107605799748</c:v>
                </c:pt>
                <c:pt idx="47">
                  <c:v>1.3290537925940213</c:v>
                </c:pt>
                <c:pt idx="48">
                  <c:v>1.3183792585886993</c:v>
                </c:pt>
                <c:pt idx="49">
                  <c:v>1.3074869529220381</c:v>
                </c:pt>
                <c:pt idx="50">
                  <c:v>1.2963766567830719</c:v>
                </c:pt>
                <c:pt idx="51">
                  <c:v>1.2850481376610432</c:v>
                </c:pt>
                <c:pt idx="52">
                  <c:v>1.2735011488060819</c:v>
                </c:pt>
                <c:pt idx="53">
                  <c:v>1.2617354286816114</c:v>
                </c:pt>
                <c:pt idx="54">
                  <c:v>1.2497507004087407</c:v>
                </c:pt>
                <c:pt idx="55">
                  <c:v>1.2375466712029251</c:v>
                </c:pt>
                <c:pt idx="56">
                  <c:v>1.2251230318032065</c:v>
                </c:pt>
                <c:pt idx="57">
                  <c:v>1.2124794558943697</c:v>
                </c:pt>
                <c:pt idx="58">
                  <c:v>1.1996155995223672</c:v>
                </c:pt>
                <c:pt idx="59">
                  <c:v>1.1867476247484006</c:v>
                </c:pt>
                <c:pt idx="60">
                  <c:v>1.1736587869815873</c:v>
                </c:pt>
                <c:pt idx="61">
                  <c:v>1.1600997975079324</c:v>
                </c:pt>
                <c:pt idx="62">
                  <c:v>1.1463191290237706</c:v>
                </c:pt>
                <c:pt idx="63">
                  <c:v>1.1323163476513687</c:v>
                </c:pt>
                <c:pt idx="64">
                  <c:v>1.1180909984795548</c:v>
                </c:pt>
                <c:pt idx="65">
                  <c:v>1.1036426049509402</c:v>
                </c:pt>
                <c:pt idx="66">
                  <c:v>1.0894363132222364</c:v>
                </c:pt>
                <c:pt idx="67">
                  <c:v>1.0757201765685871</c:v>
                </c:pt>
                <c:pt idx="68">
                  <c:v>1.0615317661386305</c:v>
                </c:pt>
                <c:pt idx="69">
                  <c:v>1.0478325281125098</c:v>
                </c:pt>
                <c:pt idx="70">
                  <c:v>1.0341261316846246</c:v>
                </c:pt>
                <c:pt idx="71">
                  <c:v>1.0199467058237404</c:v>
                </c:pt>
                <c:pt idx="72">
                  <c:v>1.0060072450948054</c:v>
                </c:pt>
                <c:pt idx="73">
                  <c:v>0.99230748117821721</c:v>
                </c:pt>
                <c:pt idx="74">
                  <c:v>0.97884715517021004</c:v>
                </c:pt>
                <c:pt idx="75">
                  <c:v>0.96562601791913072</c:v>
                </c:pt>
                <c:pt idx="76">
                  <c:v>0.95239653152777992</c:v>
                </c:pt>
                <c:pt idx="77">
                  <c:v>0.9394056967157246</c:v>
                </c:pt>
                <c:pt idx="78">
                  <c:v>0.92618752019628892</c:v>
                </c:pt>
                <c:pt idx="79">
                  <c:v>0.91320718175427928</c:v>
                </c:pt>
                <c:pt idx="80">
                  <c:v>0.90046445095667627</c:v>
                </c:pt>
                <c:pt idx="81">
                  <c:v>0.8874933115283784</c:v>
                </c:pt>
                <c:pt idx="82">
                  <c:v>0.87497820672934179</c:v>
                </c:pt>
                <c:pt idx="83">
                  <c:v>0.8622341621716425</c:v>
                </c:pt>
                <c:pt idx="84">
                  <c:v>0.84972637899374504</c:v>
                </c:pt>
                <c:pt idx="85">
                  <c:v>0.8377008197204322</c:v>
                </c:pt>
                <c:pt idx="86">
                  <c:v>0.82519933588407468</c:v>
                </c:pt>
                <c:pt idx="87">
                  <c:v>0.81317899041699349</c:v>
                </c:pt>
                <c:pt idx="88">
                  <c:v>0.80092792366251286</c:v>
                </c:pt>
                <c:pt idx="89">
                  <c:v>0.78913160431416363</c:v>
                </c:pt>
                <c:pt idx="90">
                  <c:v>0.7771040719170913</c:v>
                </c:pt>
                <c:pt idx="91">
                  <c:v>0.76531056778573336</c:v>
                </c:pt>
                <c:pt idx="92">
                  <c:v>0.75328500426268796</c:v>
                </c:pt>
                <c:pt idx="93">
                  <c:v>0.74149262478768252</c:v>
                </c:pt>
                <c:pt idx="94">
                  <c:v>0.72993326507391032</c:v>
                </c:pt>
                <c:pt idx="95">
                  <c:v>0.71882788751273274</c:v>
                </c:pt>
                <c:pt idx="96">
                  <c:v>0.70748966583825912</c:v>
                </c:pt>
                <c:pt idx="97">
                  <c:v>0.69591790752795302</c:v>
                </c:pt>
                <c:pt idx="98">
                  <c:v>0.68457788493702754</c:v>
                </c:pt>
                <c:pt idx="99">
                  <c:v>0.67346946325206625</c:v>
                </c:pt>
                <c:pt idx="100">
                  <c:v>0.66259252175010364</c:v>
                </c:pt>
                <c:pt idx="101">
                  <c:v>0.65148092825041393</c:v>
                </c:pt>
                <c:pt idx="102">
                  <c:v>0.64082213852559178</c:v>
                </c:pt>
                <c:pt idx="103">
                  <c:v>0.6299282838493323</c:v>
                </c:pt>
                <c:pt idx="104">
                  <c:v>0.61950829225014004</c:v>
                </c:pt>
                <c:pt idx="105">
                  <c:v>0.60860913712105924</c:v>
                </c:pt>
                <c:pt idx="106">
                  <c:v>0.59818273700663216</c:v>
                </c:pt>
                <c:pt idx="107">
                  <c:v>0.58751980387306291</c:v>
                </c:pt>
                <c:pt idx="108">
                  <c:v>0.5770856775058778</c:v>
                </c:pt>
                <c:pt idx="109">
                  <c:v>0.56710349274721272</c:v>
                </c:pt>
                <c:pt idx="110">
                  <c:v>0.55688433674580051</c:v>
                </c:pt>
                <c:pt idx="111">
                  <c:v>0.5468935784467065</c:v>
                </c:pt>
                <c:pt idx="112">
                  <c:v>0.53713118077080624</c:v>
                </c:pt>
                <c:pt idx="113">
                  <c:v>0.52713095023534207</c:v>
                </c:pt>
                <c:pt idx="114">
                  <c:v>0.51758221117754455</c:v>
                </c:pt>
                <c:pt idx="115">
                  <c:v>0.50779531972827485</c:v>
                </c:pt>
                <c:pt idx="116">
                  <c:v>0.49823567833678628</c:v>
                </c:pt>
                <c:pt idx="117">
                  <c:v>0.4889032837060534</c:v>
                </c:pt>
                <c:pt idx="118">
                  <c:v>0.47933191911567907</c:v>
                </c:pt>
                <c:pt idx="119">
                  <c:v>0.46998700642710184</c:v>
                </c:pt>
                <c:pt idx="120">
                  <c:v>0.46133481693154632</c:v>
                </c:pt>
                <c:pt idx="121">
                  <c:v>0.45220240223011743</c:v>
                </c:pt>
                <c:pt idx="122">
                  <c:v>0.44353740751044779</c:v>
                </c:pt>
                <c:pt idx="123">
                  <c:v>0.43463273695132776</c:v>
                </c:pt>
                <c:pt idx="124">
                  <c:v>0.42595386366596388</c:v>
                </c:pt>
                <c:pt idx="125">
                  <c:v>0.41703453503176713</c:v>
                </c:pt>
                <c:pt idx="126">
                  <c:v>0.40834022823870658</c:v>
                </c:pt>
                <c:pt idx="127">
                  <c:v>0.4000968087881232</c:v>
                </c:pt>
                <c:pt idx="128">
                  <c:v>0.3916127923882064</c:v>
                </c:pt>
                <c:pt idx="129">
                  <c:v>0.38335368727011215</c:v>
                </c:pt>
                <c:pt idx="130">
                  <c:v>0.3748532179187154</c:v>
                </c:pt>
                <c:pt idx="131">
                  <c:v>0.366576896611081</c:v>
                </c:pt>
                <c:pt idx="132">
                  <c:v>0.35852483069439867</c:v>
                </c:pt>
                <c:pt idx="133">
                  <c:v>0.35023072476991746</c:v>
                </c:pt>
                <c:pt idx="134">
                  <c:v>0.34238687289068487</c:v>
                </c:pt>
                <c:pt idx="135">
                  <c:v>0.33430081997186084</c:v>
                </c:pt>
                <c:pt idx="136">
                  <c:v>0.32643811362208469</c:v>
                </c:pt>
                <c:pt idx="137">
                  <c:v>0.31879889675077494</c:v>
                </c:pt>
                <c:pt idx="138">
                  <c:v>0.31162251502383265</c:v>
                </c:pt>
                <c:pt idx="139">
                  <c:v>0.30420391313918177</c:v>
                </c:pt>
                <c:pt idx="140">
                  <c:v>0.2963032324730992</c:v>
                </c:pt>
                <c:pt idx="141">
                  <c:v>0.28909107126650679</c:v>
                </c:pt>
                <c:pt idx="142">
                  <c:v>0.28163567260015188</c:v>
                </c:pt>
                <c:pt idx="143">
                  <c:v>0.27440264171005796</c:v>
                </c:pt>
                <c:pt idx="144">
                  <c:v>0.2673921796004618</c:v>
                </c:pt>
                <c:pt idx="145">
                  <c:v>0.26060450430719617</c:v>
                </c:pt>
                <c:pt idx="146">
                  <c:v>0.25357326291160553</c:v>
                </c:pt>
                <c:pt idx="147">
                  <c:v>0.24699255285107946</c:v>
                </c:pt>
                <c:pt idx="148">
                  <c:v>0.24016824361768421</c:v>
                </c:pt>
                <c:pt idx="149">
                  <c:v>0.23356599429728586</c:v>
                </c:pt>
                <c:pt idx="150">
                  <c:v>0.22718606021562232</c:v>
                </c:pt>
                <c:pt idx="151">
                  <c:v>0.22056206512590121</c:v>
                </c:pt>
                <c:pt idx="152">
                  <c:v>0.21415968943271368</c:v>
                </c:pt>
                <c:pt idx="153">
                  <c:v>0.20820838613524983</c:v>
                </c:pt>
                <c:pt idx="154">
                  <c:v>0.20201331494836625</c:v>
                </c:pt>
                <c:pt idx="155">
                  <c:v>0.19604019041740173</c:v>
                </c:pt>
                <c:pt idx="156">
                  <c:v>0.19052652433939532</c:v>
                </c:pt>
                <c:pt idx="157">
                  <c:v>0.18476929846691631</c:v>
                </c:pt>
                <c:pt idx="158">
                  <c:v>0.17876752022465422</c:v>
                </c:pt>
                <c:pt idx="159">
                  <c:v>0.17321678424795808</c:v>
                </c:pt>
                <c:pt idx="160">
                  <c:v>0.16742157394588061</c:v>
                </c:pt>
                <c:pt idx="161">
                  <c:v>0.16184764860092773</c:v>
                </c:pt>
                <c:pt idx="162">
                  <c:v>0.15649536496194055</c:v>
                </c:pt>
                <c:pt idx="163">
                  <c:v>0.15136509861916408</c:v>
                </c:pt>
                <c:pt idx="164">
                  <c:v>0.14599041642842805</c:v>
                </c:pt>
                <c:pt idx="165">
                  <c:v>0.14106761001866555</c:v>
                </c:pt>
                <c:pt idx="166">
                  <c:v>0.1359005386290561</c:v>
                </c:pt>
                <c:pt idx="167">
                  <c:v>0.13095502144793433</c:v>
                </c:pt>
                <c:pt idx="168">
                  <c:v>0.12646226150683815</c:v>
                </c:pt>
                <c:pt idx="169">
                  <c:v>0.12148983796382025</c:v>
                </c:pt>
                <c:pt idx="170">
                  <c:v>0.11696990876285017</c:v>
                </c:pt>
                <c:pt idx="171">
                  <c:v>0.11197003930016888</c:v>
                </c:pt>
                <c:pt idx="172">
                  <c:v>0.10742239517316814</c:v>
                </c:pt>
                <c:pt idx="173">
                  <c:v>0.10332831877165397</c:v>
                </c:pt>
                <c:pt idx="174">
                  <c:v>9.8755370202308804E-2</c:v>
                </c:pt>
                <c:pt idx="175">
                  <c:v>9.4635741831593706E-2</c:v>
                </c:pt>
                <c:pt idx="176">
                  <c:v>9.0036980164759334E-2</c:v>
                </c:pt>
                <c:pt idx="177">
                  <c:v>8.5891285244812779E-2</c:v>
                </c:pt>
                <c:pt idx="178">
                  <c:v>8.2200034086612583E-2</c:v>
                </c:pt>
                <c:pt idx="179">
                  <c:v>7.8030768257157546E-2</c:v>
                </c:pt>
                <c:pt idx="180">
                  <c:v>7.4315714842803721E-2</c:v>
                </c:pt>
                <c:pt idx="181">
                  <c:v>7.1056278063305084E-2</c:v>
                </c:pt>
                <c:pt idx="182">
                  <c:v>6.7319994960052809E-2</c:v>
                </c:pt>
                <c:pt idx="183">
                  <c:v>6.4039120018588511E-2</c:v>
                </c:pt>
                <c:pt idx="184">
                  <c:v>6.0281176992640489E-2</c:v>
                </c:pt>
                <c:pt idx="185">
                  <c:v>5.6978428365909412E-2</c:v>
                </c:pt>
                <c:pt idx="186">
                  <c:v>5.413231414459653E-2</c:v>
                </c:pt>
                <c:pt idx="187">
                  <c:v>5.0810353913285394E-2</c:v>
                </c:pt>
                <c:pt idx="188">
                  <c:v>4.7944838214029478E-2</c:v>
                </c:pt>
                <c:pt idx="189">
                  <c:v>4.4603273381053771E-2</c:v>
                </c:pt>
                <c:pt idx="190">
                  <c:v>4.1717958241895448E-2</c:v>
                </c:pt>
                <c:pt idx="191">
                  <c:v>3.9290369648703138E-2</c:v>
                </c:pt>
                <c:pt idx="192">
                  <c:v>3.6388010137596419E-2</c:v>
                </c:pt>
                <c:pt idx="193">
                  <c:v>3.3943207462024075E-2</c:v>
                </c:pt>
                <c:pt idx="194">
                  <c:v>3.1023450914839712E-2</c:v>
                </c:pt>
                <c:pt idx="195">
                  <c:v>2.8561076919486644E-2</c:v>
                </c:pt>
                <c:pt idx="196">
                  <c:v>2.6557600541043072E-2</c:v>
                </c:pt>
                <c:pt idx="197">
                  <c:v>2.4080507672153306E-2</c:v>
                </c:pt>
                <c:pt idx="198">
                  <c:v>2.2062164744220236E-2</c:v>
                </c:pt>
                <c:pt idx="199">
                  <c:v>2.0504117323944498E-2</c:v>
                </c:pt>
                <c:pt idx="200">
                  <c:v>1.847384842504568E-2</c:v>
                </c:pt>
                <c:pt idx="201">
                  <c:v>1.6903755479193761E-2</c:v>
                </c:pt>
                <c:pt idx="202">
                  <c:v>1.4861308416686092E-2</c:v>
                </c:pt>
                <c:pt idx="203">
                  <c:v>1.3278914347415197E-2</c:v>
                </c:pt>
                <c:pt idx="204">
                  <c:v>1.2158160344699895E-2</c:v>
                </c:pt>
                <c:pt idx="205">
                  <c:v>1.0566513954256479E-2</c:v>
                </c:pt>
                <c:pt idx="206">
                  <c:v>9.4364147766635292E-3</c:v>
                </c:pt>
                <c:pt idx="207">
                  <c:v>7.8353172604457566E-3</c:v>
                </c:pt>
                <c:pt idx="208">
                  <c:v>6.6956713717156169E-3</c:v>
                </c:pt>
                <c:pt idx="209">
                  <c:v>6.019107981568475E-3</c:v>
                </c:pt>
                <c:pt idx="210">
                  <c:v>4.873079718159215E-3</c:v>
                </c:pt>
                <c:pt idx="211">
                  <c:v>4.1900707509896773E-3</c:v>
                </c:pt>
                <c:pt idx="212">
                  <c:v>3.0375206109002212E-3</c:v>
                </c:pt>
                <c:pt idx="213">
                  <c:v>2.3479246313559132E-3</c:v>
                </c:pt>
                <c:pt idx="214">
                  <c:v>2.1229601037913437E-3</c:v>
                </c:pt>
                <c:pt idx="215">
                  <c:v>1.4300653893942472E-3</c:v>
                </c:pt>
                <c:pt idx="216">
                  <c:v>1.2017719607052973E-3</c:v>
                </c:pt>
                <c:pt idx="217">
                  <c:v>5.055051092797691E-4</c:v>
                </c:pt>
                <c:pt idx="218">
                  <c:v>2.7380838386997786E-4</c:v>
                </c:pt>
                <c:pt idx="219">
                  <c:v>4.1251126843944164E-5</c:v>
                </c:pt>
                <c:pt idx="220">
                  <c:v>1.92176328159821E-4</c:v>
                </c:pt>
                <c:pt idx="221">
                  <c:v>4.0686582925331116E-5</c:v>
                </c:pt>
                <c:pt idx="222">
                  <c:v>1.9274841091175554E-4</c:v>
                </c:pt>
                <c:pt idx="223">
                  <c:v>4.0113487584883534E-5</c:v>
                </c:pt>
                <c:pt idx="224">
                  <c:v>1.9332919222021794E-4</c:v>
                </c:pt>
                <c:pt idx="225">
                  <c:v>3.9531645040974395E-5</c:v>
                </c:pt>
                <c:pt idx="226">
                  <c:v>1.9391887199825264E-4</c:v>
                </c:pt>
                <c:pt idx="227">
                  <c:v>3.8940853489558003E-5</c:v>
                </c:pt>
                <c:pt idx="228">
                  <c:v>1.9451765633214657E-4</c:v>
                </c:pt>
                <c:pt idx="229">
                  <c:v>3.8340904870801107E-5</c:v>
                </c:pt>
                <c:pt idx="230">
                  <c:v>1.9512575772158425E-4</c:v>
                </c:pt>
                <c:pt idx="231">
                  <c:v>3.7731584624750569E-5</c:v>
                </c:pt>
                <c:pt idx="232">
                  <c:v>1.9574339533107166E-4</c:v>
                </c:pt>
                <c:pt idx="233">
                  <c:v>3.7112671435579614E-5</c:v>
                </c:pt>
                <c:pt idx="234">
                  <c:v>1.9637079525328116E-4</c:v>
                </c:pt>
                <c:pt idx="235">
                  <c:v>3.6483936963455088E-5</c:v>
                </c:pt>
                <c:pt idx="236">
                  <c:v>1.9700819078502518E-4</c:v>
                </c:pt>
                <c:pt idx="237">
                  <c:v>3.5845145563803693E-5</c:v>
                </c:pt>
                <c:pt idx="238">
                  <c:v>1.9765582271648319E-4</c:v>
                </c:pt>
                <c:pt idx="239">
                  <c:v>3.5196053992686549E-5</c:v>
                </c:pt>
                <c:pt idx="240">
                  <c:v>1.9831393963447297E-4</c:v>
                </c:pt>
                <c:pt idx="241">
                  <c:v>3.4536411098073927E-5</c:v>
                </c:pt>
                <c:pt idx="242">
                  <c:v>1.989827982406267E-4</c:v>
                </c:pt>
                <c:pt idx="243">
                  <c:v>3.3865957495840537E-5</c:v>
                </c:pt>
                <c:pt idx="244">
                  <c:v>1.99662663685235E-4</c:v>
                </c:pt>
                <c:pt idx="245">
                  <c:v>3.3184425229620951E-5</c:v>
                </c:pt>
                <c:pt idx="246">
                  <c:v>2.0035380991761942E-4</c:v>
                </c:pt>
                <c:pt idx="247">
                  <c:v>3.2491537413831262E-5</c:v>
                </c:pt>
                <c:pt idx="248">
                  <c:v>2.0105652005437957E-4</c:v>
                </c:pt>
                <c:pt idx="249">
                  <c:v>3.1787007858496974E-5</c:v>
                </c:pt>
                <c:pt idx="250">
                  <c:v>2.01771086765834E-4</c:v>
                </c:pt>
                <c:pt idx="251">
                  <c:v>3.1070540675248726E-5</c:v>
                </c:pt>
                <c:pt idx="252">
                  <c:v>2.0249781268269484E-4</c:v>
                </c:pt>
                <c:pt idx="253">
                  <c:v>3.0341829862820524E-5</c:v>
                </c:pt>
                <c:pt idx="254">
                  <c:v>2.0323701082318457E-4</c:v>
                </c:pt>
                <c:pt idx="255">
                  <c:v>2.9600558871425986E-5</c:v>
                </c:pt>
                <c:pt idx="256">
                  <c:v>2.0398900504275952E-4</c:v>
                </c:pt>
                <c:pt idx="257">
                  <c:v>2.8846400144222351E-5</c:v>
                </c:pt>
                <c:pt idx="258">
                  <c:v>2.0475413050714819E-4</c:v>
                </c:pt>
                <c:pt idx="259">
                  <c:v>2.807901463464102E-5</c:v>
                </c:pt>
                <c:pt idx="260">
                  <c:v>2.0553273419036955E-4</c:v>
                </c:pt>
                <c:pt idx="261">
                  <c:v>2.7298051298210724E-5</c:v>
                </c:pt>
                <c:pt idx="262">
                  <c:v>2.0632517539950768E-4</c:v>
                </c:pt>
                <c:pt idx="263">
                  <c:v>2.6503146557083079E-5</c:v>
                </c:pt>
                <c:pt idx="264">
                  <c:v>2.0713182632750571E-4</c:v>
                </c:pt>
                <c:pt idx="265">
                  <c:v>2.5693923735664592E-5</c:v>
                </c:pt>
                <c:pt idx="266">
                  <c:v>2.0795307263608842E-4</c:v>
                </c:pt>
                <c:pt idx="267">
                  <c:v>2.4869992465412216E-5</c:v>
                </c:pt>
                <c:pt idx="268">
                  <c:v>2.0878931407053436E-4</c:v>
                </c:pt>
                <c:pt idx="269">
                  <c:v>2.4030948056932844E-5</c:v>
                </c:pt>
                <c:pt idx="270">
                  <c:v>2.0964096510854568E-4</c:v>
                </c:pt>
                <c:pt idx="271">
                  <c:v>2.3176370837277305E-5</c:v>
                </c:pt>
                <c:pt idx="272">
                  <c:v>2.1050845564520027E-4</c:v>
                </c:pt>
                <c:pt idx="273">
                  <c:v>2.2305825449833727E-5</c:v>
                </c:pt>
                <c:pt idx="274">
                  <c:v>2.1139223171655341E-4</c:v>
                </c:pt>
                <c:pt idx="275">
                  <c:v>2.1418860114946758E-5</c:v>
                </c:pt>
                <c:pt idx="276">
                  <c:v>2.1229275626435951E-4</c:v>
                </c:pt>
                <c:pt idx="277">
                  <c:v>2.0515005848056878E-5</c:v>
                </c:pt>
                <c:pt idx="278">
                  <c:v>2.1321050994467516E-4</c:v>
                </c:pt>
                <c:pt idx="279">
                  <c:v>1.9593775632764654E-5</c:v>
                </c:pt>
                <c:pt idx="280">
                  <c:v>2.1414599198332773E-4</c:v>
                </c:pt>
                <c:pt idx="281">
                  <c:v>1.8654663545919492E-5</c:v>
                </c:pt>
                <c:pt idx="282">
                  <c:v>2.1509972108146869E-4</c:v>
                </c:pt>
                <c:pt idx="283">
                  <c:v>1.7697143831041373E-5</c:v>
                </c:pt>
                <c:pt idx="284">
                  <c:v>2.1607223637462591E-4</c:v>
                </c:pt>
                <c:pt idx="285">
                  <c:v>1.6720669916869824E-5</c:v>
                </c:pt>
                <c:pt idx="286">
                  <c:v>2.1706409844894636E-4</c:v>
                </c:pt>
                <c:pt idx="287">
                  <c:v>1.5724673376932286E-5</c:v>
                </c:pt>
                <c:pt idx="288">
                  <c:v>2.1807589041875075E-4</c:v>
                </c:pt>
                <c:pt idx="289">
                  <c:v>1.4708562826176719E-5</c:v>
                </c:pt>
                <c:pt idx="290">
                  <c:v>2.1910821906970246E-4</c:v>
                </c:pt>
                <c:pt idx="291">
                  <c:v>1.3671722750061011E-5</c:v>
                </c:pt>
                <c:pt idx="292">
                  <c:v>2.2016171607229518E-4</c:v>
                </c:pt>
                <c:pt idx="293">
                  <c:v>1.2613512261117066E-5</c:v>
                </c:pt>
                <c:pt idx="294">
                  <c:v>2.2123703927068306E-4</c:v>
                </c:pt>
                <c:pt idx="295">
                  <c:v>1.1533263778090719E-5</c:v>
                </c:pt>
                <c:pt idx="296">
                  <c:v>2.2233487405262653E-4</c:v>
                </c:pt>
                <c:pt idx="297">
                  <c:v>1.0430281621343074E-5</c:v>
                </c:pt>
                <c:pt idx="298">
                  <c:v>2.2345593480625758E-4</c:v>
                </c:pt>
                <c:pt idx="299">
                  <c:v>9.3038405189066475E-6</c:v>
                </c:pt>
                <c:pt idx="300">
                  <c:v>2.2460096647018701E-4</c:v>
                </c:pt>
                <c:pt idx="301">
                  <c:v>8.153184016118642E-6</c:v>
                </c:pt>
                <c:pt idx="302">
                  <c:v>2.2577074618451709E-4</c:v>
                </c:pt>
                <c:pt idx="303">
                  <c:v>6.9775227815177532E-6</c:v>
                </c:pt>
                <c:pt idx="304">
                  <c:v>2.2696608504953197E-4</c:v>
                </c:pt>
                <c:pt idx="305">
                  <c:v>5.7760328011080553E-6</c:v>
                </c:pt>
                <c:pt idx="306">
                  <c:v>2.2818783000144727E-4</c:v>
                </c:pt>
                <c:pt idx="307">
                  <c:v>4.5478534523718528E-6</c:v>
                </c:pt>
                <c:pt idx="308">
                  <c:v>2.2943686581346212E-4</c:v>
                </c:pt>
                <c:pt idx="309">
                  <c:v>3.2920854483309281E-6</c:v>
                </c:pt>
                <c:pt idx="310">
                  <c:v>2.3071411723271651E-4</c:v>
                </c:pt>
                <c:pt idx="311">
                  <c:v>2.0077886416641766E-6</c:v>
                </c:pt>
                <c:pt idx="312">
                  <c:v>2.3202055126356202E-4</c:v>
                </c:pt>
                <c:pt idx="313">
                  <c:v>6.9397967727979903E-7</c:v>
                </c:pt>
                <c:pt idx="314">
                  <c:v>2.333571796091366E-4</c:v>
                </c:pt>
                <c:pt idx="315">
                  <c:v>6.5037051864835771E-7</c:v>
                </c:pt>
                <c:pt idx="316">
                  <c:v>2.3341671669600828E-4</c:v>
                </c:pt>
                <c:pt idx="317">
                  <c:v>7.1030187122345101E-7</c:v>
                </c:pt>
                <c:pt idx="318">
                  <c:v>2.3337247769590619E-4</c:v>
                </c:pt>
                <c:pt idx="319">
                  <c:v>6.6584906249778086E-7</c:v>
                </c:pt>
                <c:pt idx="320">
                  <c:v>2.3343362335638551E-4</c:v>
                </c:pt>
                <c:pt idx="321">
                  <c:v>7.2741034440326757E-7</c:v>
                </c:pt>
                <c:pt idx="322">
                  <c:v>2.3338851719266474E-4</c:v>
                </c:pt>
                <c:pt idx="323">
                  <c:v>6.8208233418298736E-7</c:v>
                </c:pt>
                <c:pt idx="324">
                  <c:v>2.3345135943431128E-4</c:v>
                </c:pt>
                <c:pt idx="325">
                  <c:v>7.4536331452768056E-7</c:v>
                </c:pt>
                <c:pt idx="326">
                  <c:v>2.3340535333567225E-4</c:v>
                </c:pt>
                <c:pt idx="327">
                  <c:v>6.9912691350038081E-7</c:v>
                </c:pt>
                <c:pt idx="328">
                  <c:v>2.3346998749966541E-4</c:v>
                </c:pt>
                <c:pt idx="329">
                  <c:v>7.6422489206362521E-7</c:v>
                </c:pt>
                <c:pt idx="330">
                  <c:v>2.3342304698789618E-4</c:v>
                </c:pt>
                <c:pt idx="331">
                  <c:v>7.1704518063431255E-7</c:v>
                </c:pt>
                <c:pt idx="332">
                  <c:v>2.3348957657831626E-4</c:v>
                </c:pt>
                <c:pt idx="333">
                  <c:v>7.840658453606153E-7</c:v>
                </c:pt>
                <c:pt idx="334">
                  <c:v>2.3344166537410393E-4</c:v>
                </c:pt>
                <c:pt idx="335">
                  <c:v>7.3590607910234418E-7</c:v>
                </c:pt>
                <c:pt idx="336">
                  <c:v>2.3351020300667324E-4</c:v>
                </c:pt>
                <c:pt idx="337">
                  <c:v>8.0496448784384E-7</c:v>
                </c:pt>
                <c:pt idx="338">
                  <c:v>2.3346128293447177E-4</c:v>
                </c:pt>
                <c:pt idx="339">
                  <c:v>7.5578600225445491E-7</c:v>
                </c:pt>
                <c:pt idx="340">
                  <c:v>2.3353195142593319E-4</c:v>
                </c:pt>
                <c:pt idx="341">
                  <c:v>8.2700771106281046E-7</c:v>
                </c:pt>
                <c:pt idx="342">
                  <c:v>2.3348198231921968E-4</c:v>
                </c:pt>
                <c:pt idx="343">
                  <c:v>7.7676982740415568E-7</c:v>
                </c:pt>
                <c:pt idx="344">
                  <c:v>2.3355491594297118E-4</c:v>
                </c:pt>
                <c:pt idx="345">
                  <c:v>8.5029219237808817E-7</c:v>
                </c:pt>
                <c:pt idx="346">
                  <c:v>2.3350385555269415E-4</c:v>
                </c:pt>
                <c:pt idx="347">
                  <c:v>7.9895212733160914E-7</c:v>
                </c:pt>
                <c:pt idx="348">
                  <c:v>2.3357920149165434E-4</c:v>
                </c:pt>
                <c:pt idx="349">
                  <c:v>8.749258123691428E-7</c:v>
                </c:pt>
                <c:pt idx="350">
                  <c:v>2.3352700540113513E-4</c:v>
                </c:pt>
                <c:pt idx="351">
                  <c:v>8.2243859524100404E-7</c:v>
                </c:pt>
                <c:pt idx="352">
                  <c:v>2.3360492543597622E-4</c:v>
                </c:pt>
                <c:pt idx="353">
                  <c:v>9.0102932619184894E-7</c:v>
                </c:pt>
                <c:pt idx="354">
                  <c:v>2.3355154698706526E-4</c:v>
                </c:pt>
                <c:pt idx="355">
                  <c:v>8.4734772881622789E-7</c:v>
                </c:pt>
                <c:pt idx="356">
                  <c:v>2.3363221946681723E-4</c:v>
                </c:pt>
                <c:pt idx="357">
                  <c:v>9.2873834310613912E-7</c:v>
                </c:pt>
                <c:pt idx="358">
                  <c:v>2.3357760970403596E-4</c:v>
                </c:pt>
                <c:pt idx="359">
                  <c:v>8.7381282988518993E-7</c:v>
                </c:pt>
                <c:pt idx="360">
                  <c:v>2.3366123185683541E-4</c:v>
                </c:pt>
                <c:pt idx="361">
                  <c:v>9.5820568302151798E-7</c:v>
                </c:pt>
                <c:pt idx="362">
                  <c:v>2.336053394986215E-4</c:v>
                </c:pt>
                <c:pt idx="363">
                  <c:v>9.0198439073319037E-7</c:v>
                </c:pt>
                <c:pt idx="364">
                  <c:v>2.3369213015519974E-4</c:v>
                </c:pt>
                <c:pt idx="365">
                  <c:v>9.8960419629701146E-7</c:v>
                </c:pt>
                <c:pt idx="366">
                  <c:v>2.3363490160500933E-4</c:v>
                </c:pt>
                <c:pt idx="367">
                  <c:v>9.3203295757626758E-7</c:v>
                </c:pt>
                <c:pt idx="368">
                  <c:v>2.3372510442543071E-4</c:v>
                </c:pt>
                <c:pt idx="369">
                  <c:v>1.0231301566521189E-6</c:v>
                </c:pt>
                <c:pt idx="370">
                  <c:v>2.3366648383990607E-4</c:v>
                </c:pt>
                <c:pt idx="371">
                  <c:v>9.6415258600546228E-7</c:v>
                </c:pt>
                <c:pt idx="372">
                  <c:v>2.3376037115850623E-4</c:v>
                </c:pt>
                <c:pt idx="373">
                  <c:v>1.0590073680899481E-6</c:v>
                </c:pt>
                <c:pt idx="374">
                  <c:v>2.3370030059702285E-4</c:v>
                </c:pt>
                <c:pt idx="375">
                  <c:v>9.9856503647799411E-7</c:v>
                </c:pt>
                <c:pt idx="376">
                  <c:v>2.337981780316245E-4</c:v>
                </c:pt>
                <c:pt idx="377">
                  <c:v>1.0974921671319526E-6</c:v>
                </c:pt>
                <c:pt idx="378">
                  <c:v>2.3373659772051025E-4</c:v>
                </c:pt>
                <c:pt idx="379">
                  <c:v>1.0355249015214785E-6</c:v>
                </c:pt>
                <c:pt idx="380">
                  <c:v>2.3383880973351645E-4</c:v>
                </c:pt>
                <c:pt idx="381">
                  <c:v>1.1388795569944321E-6</c:v>
                </c:pt>
                <c:pt idx="382">
                  <c:v>2.337756584914058E-4</c:v>
                </c:pt>
                <c:pt idx="383">
                  <c:v>1.0753259152840311E-6</c:v>
                </c:pt>
                <c:pt idx="384">
                  <c:v>2.3388259514629806E-4</c:v>
                </c:pt>
                <c:pt idx="385">
                  <c:v>1.1835107840835191E-6</c:v>
                </c:pt>
                <c:pt idx="386">
                  <c:v>2.3381781103574972E-4</c:v>
                </c:pt>
                <c:pt idx="387">
                  <c:v>1.1183087764432553E-6</c:v>
                </c:pt>
                <c:pt idx="388">
                  <c:v>2.3392991626706994E-4</c:v>
                </c:pt>
                <c:pt idx="389">
                  <c:v>1.231782768632006E-6</c:v>
                </c:pt>
                <c:pt idx="390">
                  <c:v>2.3386343756441608E-4</c:v>
                </c:pt>
                <c:pt idx="391">
                  <c:v>1.1648709253159195E-6</c:v>
                </c:pt>
                <c:pt idx="392">
                  <c:v>2.3398121938178473E-4</c:v>
                </c:pt>
                <c:pt idx="393">
                  <c:v>1.2841599413698779E-6</c:v>
                </c:pt>
                <c:pt idx="394">
                  <c:v>2.339129859952882E-4</c:v>
                </c:pt>
                <c:pt idx="395">
                  <c:v>1.2154788695400986E-6</c:v>
                </c:pt>
                <c:pt idx="396">
                  <c:v>2.3403702918380065E-4</c:v>
                </c:pt>
                <c:pt idx="397">
                  <c:v>1.3411892340609022E-6</c:v>
                </c:pt>
                <c:pt idx="398">
                  <c:v>2.339669847074427E-4</c:v>
                </c:pt>
                <c:pt idx="399">
                  <c:v>1.2706838687093214E-6</c:v>
                </c:pt>
                <c:pt idx="400">
                  <c:v>2.3409796678394712E-4</c:v>
                </c:pt>
                <c:pt idx="401">
                  <c:v>1.403519250306462E-6</c:v>
                </c:pt>
                <c:pt idx="402">
                  <c:v>2.3402606145739302E-4</c:v>
                </c:pt>
                <c:pt idx="403">
                  <c:v>1.3311420965778087E-6</c:v>
                </c:pt>
                <c:pt idx="404">
                  <c:v>2.3416477292415028E-4</c:v>
                </c:pt>
                <c:pt idx="405">
                  <c:v>1.4719250421846297E-6</c:v>
                </c:pt>
                <c:pt idx="406">
                  <c:v>2.3409096789558936E-4</c:v>
                </c:pt>
                <c:pt idx="407">
                  <c:v>1.3976408465704582E-6</c:v>
                </c:pt>
                <c:pt idx="408">
                  <c:v>2.3423833823674189E-4</c:v>
                </c:pt>
                <c:pt idx="409">
                  <c:v>1.547340503935124E-6</c:v>
                </c:pt>
                <c:pt idx="410">
                  <c:v>2.3416261171735342E-4</c:v>
                </c:pt>
                <c:pt idx="411">
                  <c:v>1.4711330052069593E-6</c:v>
                </c:pt>
                <c:pt idx="412">
                  <c:v>2.3431974317800197E-4</c:v>
                </c:pt>
                <c:pt idx="413">
                  <c:v>1.6309012608461959E-6</c:v>
                </c:pt>
                <c:pt idx="414">
                  <c:v>2.3424209937433771E-4</c:v>
                </c:pt>
                <c:pt idx="415">
                  <c:v>1.5527830063977177E-6</c:v>
                </c:pt>
                <c:pt idx="416">
                  <c:v>2.344103114449575E-4</c:v>
                </c:pt>
                <c:pt idx="417">
                  <c:v>1.7240022496534113E-6</c:v>
                </c:pt>
                <c:pt idx="418">
                  <c:v>2.3433079362593368E-4</c:v>
                </c:pt>
                <c:pt idx="419">
                  <c:v>1.6440289841435085E-6</c:v>
                </c:pt>
                <c:pt idx="420">
                  <c:v>2.3451168251439891E-4</c:v>
                </c:pt>
                <c:pt idx="421">
                  <c:v>1.8283762162618622E-6</c:v>
                </c:pt>
                <c:pt idx="422">
                  <c:v>2.344303923161456E-4</c:v>
                </c:pt>
                <c:pt idx="423">
                  <c:v>1.7466682119271493E-6</c:v>
                </c:pt>
                <c:pt idx="424">
                  <c:v>2.3462591177265957E-4</c:v>
                </c:pt>
                <c:pt idx="425">
                  <c:v>1.9462025596383992E-6</c:v>
                </c:pt>
                <c:pt idx="426">
                  <c:v>2.3454303811452915E-4</c:v>
                </c:pt>
                <c:pt idx="427">
                  <c:v>1.8629766768279987E-6</c:v>
                </c:pt>
                <c:pt idx="428">
                  <c:v>2.3475561133656786E-4</c:v>
                </c:pt>
                <c:pt idx="429">
                  <c:v>2.080261165521291E-6</c:v>
                </c:pt>
                <c:pt idx="430">
                  <c:v>2.3467147440198177E-4</c:v>
                </c:pt>
                <c:pt idx="431">
                  <c:v>2.3882820287392248E-4</c:v>
                </c:pt>
                <c:pt idx="432">
                  <c:v>2.3062274150111028E-4</c:v>
                </c:pt>
                <c:pt idx="433">
                  <c:v>2.3479848249949309E-4</c:v>
                </c:pt>
                <c:pt idx="434">
                  <c:v>2.1261487284374159E-6</c:v>
                </c:pt>
                <c:pt idx="435">
                  <c:v>2.1655296530698198E-6</c:v>
                </c:pt>
                <c:pt idx="436">
                  <c:v>2.3486504165567967E-4</c:v>
                </c:pt>
                <c:pt idx="437">
                  <c:v>2.3925418690615152E-4</c:v>
                </c:pt>
                <c:pt idx="438">
                  <c:v>6.6673286633345263E-6</c:v>
                </c:pt>
                <c:pt idx="439">
                  <c:v>6.7948629998704213E-6</c:v>
                </c:pt>
                <c:pt idx="440">
                  <c:v>2.3028880554054609E-4</c:v>
                </c:pt>
                <c:pt idx="441">
                  <c:v>2.3473308838946327E-4</c:v>
                </c:pt>
                <c:pt idx="442">
                  <c:v>2.0626245644111973E-6</c:v>
                </c:pt>
                <c:pt idx="443">
                  <c:v>2.1040349102857681E-6</c:v>
                </c:pt>
                <c:pt idx="444">
                  <c:v>2.3529519006232347E-4</c:v>
                </c:pt>
                <c:pt idx="445">
                  <c:v>2.4014099069719075E-4</c:v>
                </c:pt>
                <c:pt idx="446">
                  <c:v>7.5830439048713005E-6</c:v>
                </c:pt>
                <c:pt idx="447">
                  <c:v>7.7408067567785732E-6</c:v>
                </c:pt>
                <c:pt idx="448">
                  <c:v>2.2971149936407143E-4</c:v>
                </c:pt>
                <c:pt idx="449">
                  <c:v>2.3461765165148918E-4</c:v>
                </c:pt>
                <c:pt idx="450">
                  <c:v>1.9476928805745031E-6</c:v>
                </c:pt>
                <c:pt idx="451">
                  <c:v>1.9897160866144681E-6</c:v>
                </c:pt>
                <c:pt idx="452">
                  <c:v>2.3576601665750707E-4</c:v>
                </c:pt>
                <c:pt idx="453">
                  <c:v>2.4099223468522502E-4</c:v>
                </c:pt>
                <c:pt idx="454">
                  <c:v>8.4646116709358177E-6</c:v>
                </c:pt>
                <c:pt idx="455">
                  <c:v>2.2940007889225844E-4</c:v>
                </c:pt>
                <c:pt idx="456">
                  <c:v>3.3870279415593174E-6</c:v>
                </c:pt>
                <c:pt idx="457">
                  <c:v>3.4664896514657872E-6</c:v>
                </c:pt>
                <c:pt idx="458">
                  <c:v>4.7285688301787476E-4</c:v>
                </c:pt>
                <c:pt idx="459">
                  <c:v>4.8408087764544028E-4</c:v>
                </c:pt>
                <c:pt idx="460">
                  <c:v>2.5742616460792955E-4</c:v>
                </c:pt>
                <c:pt idx="461">
                  <c:v>2.6372235805474653E-4</c:v>
                </c:pt>
                <c:pt idx="462">
                  <c:v>2.0666145184163043E-4</c:v>
                </c:pt>
                <c:pt idx="463">
                  <c:v>2.117755684737932E-4</c:v>
                </c:pt>
                <c:pt idx="464">
                  <c:v>2.1461071430195489E-5</c:v>
                </c:pt>
                <c:pt idx="465">
                  <c:v>2.2008862169756171E-5</c:v>
                </c:pt>
                <c:pt idx="466">
                  <c:v>4.5479767287204265E-4</c:v>
                </c:pt>
                <c:pt idx="467">
                  <c:v>4.6654208498561611E-4</c:v>
                </c:pt>
                <c:pt idx="468">
                  <c:v>2.4009354477838585E-4</c:v>
                </c:pt>
                <c:pt idx="469">
                  <c:v>2.4663300168180358E-4</c:v>
                </c:pt>
                <c:pt idx="470">
                  <c:v>1.4308253218991984E-5</c:v>
                </c:pt>
                <c:pt idx="471">
                  <c:v>1.4711829265171006E-5</c:v>
                </c:pt>
                <c:pt idx="472">
                  <c:v>2.2412690017922787E-4</c:v>
                </c:pt>
                <c:pt idx="473">
                  <c:v>2.3053937471848029E-4</c:v>
                </c:pt>
                <c:pt idx="474">
                  <c:v>2.2344415189640143E-6</c:v>
                </c:pt>
                <c:pt idx="475">
                  <c:v>2.300744138955535E-6</c:v>
                </c:pt>
                <c:pt idx="476">
                  <c:v>2.3721930198188079E-4</c:v>
                </c:pt>
                <c:pt idx="477">
                  <c:v>2.4435991568082238E-4</c:v>
                </c:pt>
                <c:pt idx="478">
                  <c:v>1.2006657982455149E-5</c:v>
                </c:pt>
                <c:pt idx="479">
                  <c:v>1.2382076128761299E-5</c:v>
                </c:pt>
                <c:pt idx="480">
                  <c:v>2.271841755046855E-4</c:v>
                </c:pt>
                <c:pt idx="481">
                  <c:v>2.3457096325997517E-4</c:v>
                </c:pt>
                <c:pt idx="482">
                  <c:v>1.9221501227212334E-6</c:v>
                </c:pt>
                <c:pt idx="483">
                  <c:v>1.987322303803607E-6</c:v>
                </c:pt>
                <c:pt idx="484">
                  <c:v>4.7928813607492349E-4</c:v>
                </c:pt>
                <c:pt idx="485">
                  <c:v>4.9582657212027259E-4</c:v>
                </c:pt>
                <c:pt idx="486">
                  <c:v>2.7239482509446022E-4</c:v>
                </c:pt>
                <c:pt idx="487">
                  <c:v>2.8221802760687587E-4</c:v>
                </c:pt>
                <c:pt idx="488">
                  <c:v>1.8987008260604177E-4</c:v>
                </c:pt>
                <c:pt idx="489">
                  <c:v>1.96839710225577E-4</c:v>
                </c:pt>
                <c:pt idx="490">
                  <c:v>3.7218058347457394E-5</c:v>
                </c:pt>
                <c:pt idx="491">
                  <c:v>3.8649160413489758E-5</c:v>
                </c:pt>
                <c:pt idx="492">
                  <c:v>4.4333183389211328E-4</c:v>
                </c:pt>
                <c:pt idx="493">
                  <c:v>4.6068172636375138E-4</c:v>
                </c:pt>
                <c:pt idx="494">
                  <c:v>2.3740273989958371E-4</c:v>
                </c:pt>
                <c:pt idx="495">
                  <c:v>2.4748898634668892E-4</c:v>
                </c:pt>
                <c:pt idx="496">
                  <c:v>1.5423782568538269E-5</c:v>
                </c:pt>
                <c:pt idx="497">
                  <c:v>2.2689004718541572E-4</c:v>
                </c:pt>
                <c:pt idx="498">
                  <c:v>6.0807338209539763E-6</c:v>
                </c:pt>
                <c:pt idx="499">
                  <c:v>6.3604235181202728E-6</c:v>
                </c:pt>
                <c:pt idx="500">
                  <c:v>2.3707281456955553E-4</c:v>
                </c:pt>
                <c:pt idx="501">
                  <c:v>2.4823424675460282E-4</c:v>
                </c:pt>
                <c:pt idx="502">
                  <c:v>1.6276286672764484E-5</c:v>
                </c:pt>
                <c:pt idx="503">
                  <c:v>1.7089754503957222E-5</c:v>
                </c:pt>
                <c:pt idx="504">
                  <c:v>2.2674329173985597E-4</c:v>
                </c:pt>
                <c:pt idx="505">
                  <c:v>2.3834188818383506E-4</c:v>
                </c:pt>
                <c:pt idx="506">
                  <c:v>5.9413156096310704E-6</c:v>
                </c:pt>
                <c:pt idx="507">
                  <c:v>6.2802538046552447E-6</c:v>
                </c:pt>
                <c:pt idx="508">
                  <c:v>2.3983891868387119E-4</c:v>
                </c:pt>
                <c:pt idx="509">
                  <c:v>2.5460846095551326E-4</c:v>
                </c:pt>
                <c:pt idx="510">
                  <c:v>2.3239567061433819E-5</c:v>
                </c:pt>
                <c:pt idx="511">
                  <c:v>2.4720523080112855E-5</c:v>
                </c:pt>
                <c:pt idx="512">
                  <c:v>2.2180336248323052E-4</c:v>
                </c:pt>
                <c:pt idx="513">
                  <c:v>2.3718958209982544E-4</c:v>
                </c:pt>
                <c:pt idx="514">
                  <c:v>4.7873892389527217E-6</c:v>
                </c:pt>
                <c:pt idx="515">
                  <c:v>5.1316362546099947E-6</c:v>
                </c:pt>
                <c:pt idx="516">
                  <c:v>2.4471240980669662E-4</c:v>
                </c:pt>
                <c:pt idx="517">
                  <c:v>2.6405471394071178E-4</c:v>
                </c:pt>
                <c:pt idx="518">
                  <c:v>3.3792560467316157E-5</c:v>
                </c:pt>
                <c:pt idx="519">
                  <c:v>2.168866468481162E-4</c:v>
                </c:pt>
                <c:pt idx="520">
                  <c:v>1.7297116783693278E-5</c:v>
                </c:pt>
                <c:pt idx="521">
                  <c:v>1.9013632514705558E-5</c:v>
                </c:pt>
                <c:pt idx="522">
                  <c:v>4.9219913940654059E-4</c:v>
                </c:pt>
                <c:pt idx="523">
                  <c:v>5.4431126498814819E-4</c:v>
                </c:pt>
                <c:pt idx="524">
                  <c:v>3.4703073628440662E-4</c:v>
                </c:pt>
                <c:pt idx="525">
                  <c:v>1.3294704929557588E-4</c:v>
                </c:pt>
                <c:pt idx="526">
                  <c:v>1.4996789792137699E-4</c:v>
                </c:pt>
                <c:pt idx="527">
                  <c:v>3.5739671977071119E-4</c:v>
                </c:pt>
                <c:pt idx="528">
                  <c:v>1.428116424682796E-4</c:v>
                </c:pt>
                <c:pt idx="529">
                  <c:v>1.0351345365655629E-4</c:v>
                </c:pt>
                <c:pt idx="530">
                  <c:v>1.2085238190444325E-4</c:v>
                </c:pt>
                <c:pt idx="531">
                  <c:v>1.328794983672249E-4</c:v>
                </c:pt>
                <c:pt idx="532">
                  <c:v>1.6143268693383228E-4</c:v>
                </c:pt>
                <c:pt idx="533">
                  <c:v>8.6354541584968136E-5</c:v>
                </c:pt>
                <c:pt idx="534">
                  <c:v>1.0730588325931489E-4</c:v>
                </c:pt>
                <c:pt idx="535">
                  <c:v>1.0730588325931489E-4</c:v>
                </c:pt>
                <c:pt idx="536">
                  <c:v>3.5811525060583382E-4</c:v>
                </c:pt>
                <c:pt idx="537">
                  <c:v>3.5811525060583382E-4</c:v>
                </c:pt>
                <c:pt idx="538">
                  <c:v>1.0730588325931489E-4</c:v>
                </c:pt>
                <c:pt idx="539">
                  <c:v>1.0730588325931489E-4</c:v>
                </c:pt>
                <c:pt idx="540">
                  <c:v>1.0730588325931489E-4</c:v>
                </c:pt>
                <c:pt idx="541">
                  <c:v>3.5811525060583382E-4</c:v>
                </c:pt>
                <c:pt idx="542">
                  <c:v>3.5811525060583382E-4</c:v>
                </c:pt>
                <c:pt idx="543">
                  <c:v>1.0730588325931489E-4</c:v>
                </c:pt>
                <c:pt idx="544">
                  <c:v>1.0730588325931489E-4</c:v>
                </c:pt>
                <c:pt idx="545">
                  <c:v>3.5811525060583382E-4</c:v>
                </c:pt>
                <c:pt idx="546">
                  <c:v>3.5811525060583382E-4</c:v>
                </c:pt>
                <c:pt idx="547">
                  <c:v>3.5811525060583382E-4</c:v>
                </c:pt>
                <c:pt idx="548">
                  <c:v>1.0730588325931489E-4</c:v>
                </c:pt>
                <c:pt idx="549">
                  <c:v>1.0730588325931489E-4</c:v>
                </c:pt>
                <c:pt idx="550">
                  <c:v>3.5811525060583382E-4</c:v>
                </c:pt>
                <c:pt idx="551">
                  <c:v>3.5811525060583382E-4</c:v>
                </c:pt>
                <c:pt idx="552">
                  <c:v>1.0730588325931489E-4</c:v>
                </c:pt>
                <c:pt idx="553">
                  <c:v>1.0730588325931489E-4</c:v>
                </c:pt>
                <c:pt idx="554">
                  <c:v>1.0730588325931489E-4</c:v>
                </c:pt>
                <c:pt idx="555">
                  <c:v>3.5811525060583382E-4</c:v>
                </c:pt>
                <c:pt idx="556">
                  <c:v>3.5811525060583382E-4</c:v>
                </c:pt>
                <c:pt idx="557">
                  <c:v>1.0730588325931489E-4</c:v>
                </c:pt>
                <c:pt idx="558">
                  <c:v>1.0730588325931489E-4</c:v>
                </c:pt>
                <c:pt idx="559">
                  <c:v>3.5811525060583382E-4</c:v>
                </c:pt>
                <c:pt idx="560">
                  <c:v>3.5811525060583382E-4</c:v>
                </c:pt>
                <c:pt idx="561">
                  <c:v>3.5811525060583382E-4</c:v>
                </c:pt>
                <c:pt idx="562">
                  <c:v>1.0730588325931489E-4</c:v>
                </c:pt>
                <c:pt idx="563">
                  <c:v>1.0730588325931489E-4</c:v>
                </c:pt>
                <c:pt idx="564">
                  <c:v>3.5811525060583382E-4</c:v>
                </c:pt>
                <c:pt idx="565">
                  <c:v>3.5811525060583382E-4</c:v>
                </c:pt>
                <c:pt idx="566">
                  <c:v>1.0730588325931489E-4</c:v>
                </c:pt>
                <c:pt idx="567">
                  <c:v>1.0730588325931489E-4</c:v>
                </c:pt>
                <c:pt idx="568">
                  <c:v>1.0730588325931489E-4</c:v>
                </c:pt>
                <c:pt idx="569">
                  <c:v>3.5811525060583382E-4</c:v>
                </c:pt>
                <c:pt idx="570">
                  <c:v>3.5811525060583382E-4</c:v>
                </c:pt>
                <c:pt idx="571">
                  <c:v>1.0730588325931489E-4</c:v>
                </c:pt>
                <c:pt idx="572">
                  <c:v>1.0730588325931489E-4</c:v>
                </c:pt>
                <c:pt idx="573">
                  <c:v>3.5811525060583382E-4</c:v>
                </c:pt>
                <c:pt idx="574">
                  <c:v>3.5811525060583382E-4</c:v>
                </c:pt>
                <c:pt idx="575">
                  <c:v>3.5811525060583382E-4</c:v>
                </c:pt>
                <c:pt idx="576">
                  <c:v>1.0730588325931489E-4</c:v>
                </c:pt>
                <c:pt idx="577">
                  <c:v>1.0730588325931489E-4</c:v>
                </c:pt>
                <c:pt idx="578">
                  <c:v>3.5811525060583382E-4</c:v>
                </c:pt>
                <c:pt idx="579">
                  <c:v>3.5811525060583382E-4</c:v>
                </c:pt>
                <c:pt idx="580">
                  <c:v>1.0730588325931489E-4</c:v>
                </c:pt>
                <c:pt idx="581">
                  <c:v>1.0730588325931489E-4</c:v>
                </c:pt>
                <c:pt idx="582">
                  <c:v>1.0730588325931489E-4</c:v>
                </c:pt>
                <c:pt idx="583">
                  <c:v>3.5811525060583382E-4</c:v>
                </c:pt>
                <c:pt idx="584">
                  <c:v>3.5811525060583382E-4</c:v>
                </c:pt>
                <c:pt idx="585">
                  <c:v>1.0730588325931489E-4</c:v>
                </c:pt>
                <c:pt idx="586">
                  <c:v>1.0730588325931489E-4</c:v>
                </c:pt>
                <c:pt idx="587">
                  <c:v>3.5811525060583382E-4</c:v>
                </c:pt>
                <c:pt idx="588">
                  <c:v>3.5811525060583382E-4</c:v>
                </c:pt>
                <c:pt idx="589">
                  <c:v>3.5811525060583382E-4</c:v>
                </c:pt>
                <c:pt idx="590">
                  <c:v>1.0730588325931489E-4</c:v>
                </c:pt>
                <c:pt idx="591">
                  <c:v>1.0730588325931489E-4</c:v>
                </c:pt>
                <c:pt idx="592">
                  <c:v>3.5811525060583382E-4</c:v>
                </c:pt>
                <c:pt idx="593">
                  <c:v>3.5811525060583382E-4</c:v>
                </c:pt>
                <c:pt idx="594">
                  <c:v>1.0730588325931489E-4</c:v>
                </c:pt>
                <c:pt idx="595">
                  <c:v>1.0730588325931489E-4</c:v>
                </c:pt>
                <c:pt idx="596">
                  <c:v>1.0730588325931489E-4</c:v>
                </c:pt>
                <c:pt idx="597">
                  <c:v>3.5811525060583382E-4</c:v>
                </c:pt>
                <c:pt idx="598">
                  <c:v>3.5811525060583382E-4</c:v>
                </c:pt>
                <c:pt idx="599">
                  <c:v>1.0730588325931489E-4</c:v>
                </c:pt>
                <c:pt idx="600">
                  <c:v>1.0730588325931489E-4</c:v>
                </c:pt>
                <c:pt idx="601">
                  <c:v>3.5811525060583382E-4</c:v>
                </c:pt>
                <c:pt idx="602">
                  <c:v>3.5811525060583382E-4</c:v>
                </c:pt>
                <c:pt idx="603">
                  <c:v>3.5811525060583382E-4</c:v>
                </c:pt>
                <c:pt idx="604">
                  <c:v>1.0730588325931489E-4</c:v>
                </c:pt>
                <c:pt idx="605">
                  <c:v>1.0730588325931489E-4</c:v>
                </c:pt>
                <c:pt idx="606">
                  <c:v>3.5811525060583382E-4</c:v>
                </c:pt>
                <c:pt idx="607">
                  <c:v>3.5811525060583382E-4</c:v>
                </c:pt>
                <c:pt idx="608">
                  <c:v>1.0730588325931489E-4</c:v>
                </c:pt>
                <c:pt idx="609">
                  <c:v>1.0730588325931489E-4</c:v>
                </c:pt>
                <c:pt idx="610">
                  <c:v>1.0730588325931489E-4</c:v>
                </c:pt>
                <c:pt idx="611">
                  <c:v>3.5811525060583382E-4</c:v>
                </c:pt>
                <c:pt idx="612">
                  <c:v>3.5811525060583382E-4</c:v>
                </c:pt>
                <c:pt idx="613">
                  <c:v>1.0730588325931489E-4</c:v>
                </c:pt>
                <c:pt idx="614">
                  <c:v>1.0730588325931489E-4</c:v>
                </c:pt>
                <c:pt idx="615">
                  <c:v>3.5811525060583382E-4</c:v>
                </c:pt>
                <c:pt idx="616">
                  <c:v>3.5811525060583382E-4</c:v>
                </c:pt>
                <c:pt idx="617">
                  <c:v>3.5811525060583382E-4</c:v>
                </c:pt>
                <c:pt idx="618">
                  <c:v>1.0730588325931489E-4</c:v>
                </c:pt>
                <c:pt idx="619">
                  <c:v>1.0730588325931489E-4</c:v>
                </c:pt>
                <c:pt idx="620">
                  <c:v>3.5811525060583382E-4</c:v>
                </c:pt>
                <c:pt idx="621">
                  <c:v>3.5811525060583382E-4</c:v>
                </c:pt>
                <c:pt idx="622">
                  <c:v>1.0730588325931489E-4</c:v>
                </c:pt>
                <c:pt idx="623">
                  <c:v>1.0730588325931489E-4</c:v>
                </c:pt>
                <c:pt idx="624">
                  <c:v>1.0730588325931489E-4</c:v>
                </c:pt>
                <c:pt idx="625">
                  <c:v>3.5811525060583382E-4</c:v>
                </c:pt>
                <c:pt idx="626">
                  <c:v>3.5811525060583382E-4</c:v>
                </c:pt>
                <c:pt idx="627">
                  <c:v>1.0730588325931489E-4</c:v>
                </c:pt>
                <c:pt idx="628">
                  <c:v>1.0730588325931489E-4</c:v>
                </c:pt>
                <c:pt idx="629">
                  <c:v>3.5811525060583382E-4</c:v>
                </c:pt>
                <c:pt idx="630">
                  <c:v>3.5811525060583382E-4</c:v>
                </c:pt>
                <c:pt idx="631">
                  <c:v>3.5811525060583382E-4</c:v>
                </c:pt>
                <c:pt idx="632">
                  <c:v>1.0730588325931489E-4</c:v>
                </c:pt>
                <c:pt idx="633">
                  <c:v>1.0730588325931489E-4</c:v>
                </c:pt>
                <c:pt idx="634">
                  <c:v>3.5811525060583382E-4</c:v>
                </c:pt>
                <c:pt idx="635">
                  <c:v>3.5811525060583382E-4</c:v>
                </c:pt>
                <c:pt idx="636">
                  <c:v>1.0730588325931489E-4</c:v>
                </c:pt>
                <c:pt idx="637">
                  <c:v>1.0730588325931489E-4</c:v>
                </c:pt>
                <c:pt idx="638">
                  <c:v>1.0730588325931489E-4</c:v>
                </c:pt>
                <c:pt idx="639">
                  <c:v>3.5811525060583382E-4</c:v>
                </c:pt>
                <c:pt idx="640">
                  <c:v>3.5811525060583382E-4</c:v>
                </c:pt>
                <c:pt idx="641">
                  <c:v>1.0730588325931489E-4</c:v>
                </c:pt>
                <c:pt idx="642">
                  <c:v>1.0730588325931489E-4</c:v>
                </c:pt>
                <c:pt idx="643">
                  <c:v>3.5811525060583382E-4</c:v>
                </c:pt>
                <c:pt idx="644">
                  <c:v>3.5811525060583382E-4</c:v>
                </c:pt>
                <c:pt idx="645">
                  <c:v>3.5811525060583382E-4</c:v>
                </c:pt>
                <c:pt idx="646">
                  <c:v>1.0730588325931489E-4</c:v>
                </c:pt>
                <c:pt idx="647">
                  <c:v>1.0730588325931489E-4</c:v>
                </c:pt>
                <c:pt idx="648">
                  <c:v>3.5811525060583382E-4</c:v>
                </c:pt>
                <c:pt idx="649">
                  <c:v>3.5811525060583382E-4</c:v>
                </c:pt>
                <c:pt idx="650">
                  <c:v>1.0730588325931489E-4</c:v>
                </c:pt>
                <c:pt idx="651">
                  <c:v>1.0730588325931489E-4</c:v>
                </c:pt>
                <c:pt idx="652">
                  <c:v>1.0730588325931489E-4</c:v>
                </c:pt>
                <c:pt idx="653">
                  <c:v>3.5811525060583382E-4</c:v>
                </c:pt>
                <c:pt idx="654">
                  <c:v>3.5811525060583382E-4</c:v>
                </c:pt>
                <c:pt idx="655">
                  <c:v>1.0730588325931489E-4</c:v>
                </c:pt>
                <c:pt idx="656">
                  <c:v>1.0730588325931489E-4</c:v>
                </c:pt>
                <c:pt idx="657">
                  <c:v>3.5811525060583382E-4</c:v>
                </c:pt>
                <c:pt idx="658">
                  <c:v>3.5811525060583382E-4</c:v>
                </c:pt>
                <c:pt idx="659">
                  <c:v>3.5811525060583382E-4</c:v>
                </c:pt>
                <c:pt idx="660">
                  <c:v>1.0730588325931489E-4</c:v>
                </c:pt>
                <c:pt idx="661">
                  <c:v>1.0730588325931489E-4</c:v>
                </c:pt>
                <c:pt idx="662">
                  <c:v>3.5811525060583382E-4</c:v>
                </c:pt>
                <c:pt idx="663">
                  <c:v>3.5811525060583382E-4</c:v>
                </c:pt>
                <c:pt idx="664">
                  <c:v>1.0730588325931489E-4</c:v>
                </c:pt>
                <c:pt idx="665">
                  <c:v>1.0730588325931489E-4</c:v>
                </c:pt>
                <c:pt idx="666">
                  <c:v>1.0730588325931489E-4</c:v>
                </c:pt>
                <c:pt idx="667">
                  <c:v>3.5811525060583382E-4</c:v>
                </c:pt>
                <c:pt idx="668">
                  <c:v>3.5811525060583382E-4</c:v>
                </c:pt>
                <c:pt idx="669">
                  <c:v>1.0730588325931489E-4</c:v>
                </c:pt>
                <c:pt idx="670">
                  <c:v>1.0730588325931489E-4</c:v>
                </c:pt>
                <c:pt idx="671">
                  <c:v>3.5811525060583382E-4</c:v>
                </c:pt>
                <c:pt idx="672">
                  <c:v>3.5811525060583382E-4</c:v>
                </c:pt>
                <c:pt idx="673">
                  <c:v>3.5811525060583382E-4</c:v>
                </c:pt>
                <c:pt idx="674">
                  <c:v>1.0730588325931489E-4</c:v>
                </c:pt>
                <c:pt idx="675">
                  <c:v>1.0730588325931489E-4</c:v>
                </c:pt>
                <c:pt idx="676">
                  <c:v>3.5811525060583382E-4</c:v>
                </c:pt>
                <c:pt idx="677">
                  <c:v>3.5811525060583382E-4</c:v>
                </c:pt>
                <c:pt idx="678">
                  <c:v>1.0730588325931489E-4</c:v>
                </c:pt>
                <c:pt idx="679">
                  <c:v>1.0730588325931489E-4</c:v>
                </c:pt>
                <c:pt idx="680">
                  <c:v>1.0730588325931489E-4</c:v>
                </c:pt>
                <c:pt idx="681">
                  <c:v>3.5811525060583382E-4</c:v>
                </c:pt>
                <c:pt idx="682">
                  <c:v>3.5811525060583382E-4</c:v>
                </c:pt>
                <c:pt idx="683">
                  <c:v>1.0730588325931489E-4</c:v>
                </c:pt>
                <c:pt idx="684">
                  <c:v>1.0730588325931489E-4</c:v>
                </c:pt>
                <c:pt idx="685">
                  <c:v>3.5811525060583382E-4</c:v>
                </c:pt>
                <c:pt idx="686">
                  <c:v>3.5811525060583382E-4</c:v>
                </c:pt>
                <c:pt idx="687">
                  <c:v>3.5811525060583382E-4</c:v>
                </c:pt>
                <c:pt idx="688">
                  <c:v>1.0730588325931489E-4</c:v>
                </c:pt>
                <c:pt idx="689">
                  <c:v>1.0730588325931489E-4</c:v>
                </c:pt>
                <c:pt idx="690">
                  <c:v>3.5811525060583382E-4</c:v>
                </c:pt>
                <c:pt idx="691">
                  <c:v>3.5811525060583382E-4</c:v>
                </c:pt>
                <c:pt idx="692">
                  <c:v>1.0730588325931489E-4</c:v>
                </c:pt>
                <c:pt idx="693">
                  <c:v>1.0730588325931489E-4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2272"/>
        <c:axId val="284321432"/>
      </c:scatterChart>
      <c:scatterChart>
        <c:scatterStyle val="smoothMarker"/>
        <c:varyColors val="0"/>
        <c:ser>
          <c:idx val="1"/>
          <c:order val="1"/>
          <c:tx>
            <c:v>vitesse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'4_Rampe'!$H$4:$H$697</c:f>
              <c:numCache>
                <c:formatCode>0.000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4.305145496328322E-2</c:v>
                </c:pt>
                <c:pt idx="3">
                  <c:v>8.6102911191954234E-2</c:v>
                </c:pt>
                <c:pt idx="4">
                  <c:v>0.12915437309359845</c:v>
                </c:pt>
                <c:pt idx="5">
                  <c:v>0.17220585052588611</c:v>
                </c:pt>
                <c:pt idx="6">
                  <c:v>0.21525736102856463</c:v>
                </c:pt>
                <c:pt idx="7">
                  <c:v>0.25830893205012195</c:v>
                </c:pt>
                <c:pt idx="8">
                  <c:v>0.30136060317951241</c:v>
                </c:pt>
                <c:pt idx="9">
                  <c:v>0.34441242837393027</c:v>
                </c:pt>
                <c:pt idx="10">
                  <c:v>0.38746447818858165</c:v>
                </c:pt>
                <c:pt idx="11">
                  <c:v>0.43051684200623441</c:v>
                </c:pt>
                <c:pt idx="12">
                  <c:v>0.47356963026565779</c:v>
                </c:pt>
                <c:pt idx="13">
                  <c:v>0.51662297669077262</c:v>
                </c:pt>
                <c:pt idx="14">
                  <c:v>0.55967704051891332</c:v>
                </c:pt>
                <c:pt idx="15">
                  <c:v>0.60273200872957844</c:v>
                </c:pt>
                <c:pt idx="16">
                  <c:v>0.69582010252089432</c:v>
                </c:pt>
                <c:pt idx="17">
                  <c:v>0.73887773176175564</c:v>
                </c:pt>
                <c:pt idx="18">
                  <c:v>0.78193712265721693</c:v>
                </c:pt>
                <c:pt idx="19">
                  <c:v>0.82499861737899138</c:v>
                </c:pt>
                <c:pt idx="20">
                  <c:v>0.86806259870306768</c:v>
                </c:pt>
                <c:pt idx="21">
                  <c:v>0.91112949223077777</c:v>
                </c:pt>
                <c:pt idx="22">
                  <c:v>0.9541997686075554</c:v>
                </c:pt>
                <c:pt idx="23">
                  <c:v>0.9972739457402735</c:v>
                </c:pt>
                <c:pt idx="24">
                  <c:v>1.0403525910108513</c:v>
                </c:pt>
                <c:pt idx="25">
                  <c:v>1.0834363234884403</c:v>
                </c:pt>
                <c:pt idx="26">
                  <c:v>1.1265258161370806</c:v>
                </c:pt>
                <c:pt idx="27">
                  <c:v>1.1696217980200263</c:v>
                </c:pt>
                <c:pt idx="28">
                  <c:v>1.2127250565011849</c:v>
                </c:pt>
                <c:pt idx="29">
                  <c:v>1.2558364394392285</c:v>
                </c:pt>
                <c:pt idx="30">
                  <c:v>1.2558880058154198</c:v>
                </c:pt>
                <c:pt idx="31">
                  <c:v>1.3490317722768541</c:v>
                </c:pt>
                <c:pt idx="32">
                  <c:v>1.3921689831418949</c:v>
                </c:pt>
                <c:pt idx="33">
                  <c:v>1.4353179974397445</c:v>
                </c:pt>
                <c:pt idx="34">
                  <c:v>1.4784799784525404</c:v>
                </c:pt>
                <c:pt idx="35">
                  <c:v>1.5216561624473268</c:v>
                </c:pt>
                <c:pt idx="36">
                  <c:v>1.5648478608113248</c:v>
                </c:pt>
                <c:pt idx="37">
                  <c:v>1.6080564621776983</c:v>
                </c:pt>
                <c:pt idx="38">
                  <c:v>1.6512834345365324</c:v>
                </c:pt>
                <c:pt idx="39">
                  <c:v>1.6945303273338652</c:v>
                </c:pt>
                <c:pt idx="40">
                  <c:v>1.7377987735549105</c:v>
                </c:pt>
                <c:pt idx="41">
                  <c:v>1.7810904917908044</c:v>
                </c:pt>
                <c:pt idx="42">
                  <c:v>1.8244072882881657</c:v>
                </c:pt>
                <c:pt idx="43">
                  <c:v>1.8677510589789836</c:v>
                </c:pt>
                <c:pt idx="44">
                  <c:v>1.9111237914886559</c:v>
                </c:pt>
                <c:pt idx="45">
                  <c:v>1.9545275671223106</c:v>
                </c:pt>
                <c:pt idx="46">
                  <c:v>2.0479189923233942</c:v>
                </c:pt>
                <c:pt idx="47">
                  <c:v>2.0913935971906827</c:v>
                </c:pt>
                <c:pt idx="48">
                  <c:v>2.1349068010644068</c:v>
                </c:pt>
                <c:pt idx="49">
                  <c:v>2.1784611333322434</c:v>
                </c:pt>
                <c:pt idx="50">
                  <c:v>2.2220592277932383</c:v>
                </c:pt>
                <c:pt idx="51">
                  <c:v>2.2657038244057404</c:v>
                </c:pt>
                <c:pt idx="52">
                  <c:v>2.3093977709922608</c:v>
                </c:pt>
                <c:pt idx="53">
                  <c:v>2.3531440248941049</c:v>
                </c:pt>
                <c:pt idx="54">
                  <c:v>2.3969456545741341</c:v>
                </c:pt>
                <c:pt idx="55">
                  <c:v>2.4408058411631295</c:v>
                </c:pt>
                <c:pt idx="56">
                  <c:v>2.4847278799437156</c:v>
                </c:pt>
                <c:pt idx="57">
                  <c:v>2.5287151817673603</c:v>
                </c:pt>
                <c:pt idx="58">
                  <c:v>2.5727712744004982</c:v>
                </c:pt>
                <c:pt idx="59">
                  <c:v>2.5735949547933235</c:v>
                </c:pt>
                <c:pt idx="60">
                  <c:v>2.6177675533626488</c:v>
                </c:pt>
                <c:pt idx="61">
                  <c:v>2.711797894730994</c:v>
                </c:pt>
                <c:pt idx="62">
                  <c:v>2.7561336968323413</c:v>
                </c:pt>
                <c:pt idx="63">
                  <c:v>2.8005562744803925</c:v>
                </c:pt>
                <c:pt idx="64">
                  <c:v>2.8450698343627678</c:v>
                </c:pt>
                <c:pt idx="65">
                  <c:v>2.8896787057229201</c:v>
                </c:pt>
                <c:pt idx="66">
                  <c:v>2.8412583457407603</c:v>
                </c:pt>
                <c:pt idx="67">
                  <c:v>2.7432273307298694</c:v>
                </c:pt>
                <c:pt idx="68">
                  <c:v>2.837682085991311</c:v>
                </c:pt>
                <c:pt idx="69">
                  <c:v>2.7398476052241438</c:v>
                </c:pt>
                <c:pt idx="70">
                  <c:v>2.7412792855770363</c:v>
                </c:pt>
                <c:pt idx="71">
                  <c:v>2.8358851721768552</c:v>
                </c:pt>
                <c:pt idx="72">
                  <c:v>2.7878921457869854</c:v>
                </c:pt>
                <c:pt idx="73">
                  <c:v>2.7399527833176451</c:v>
                </c:pt>
                <c:pt idx="74">
                  <c:v>2.6920652016014346</c:v>
                </c:pt>
                <c:pt idx="75">
                  <c:v>2.6442274502158636</c:v>
                </c:pt>
                <c:pt idx="76">
                  <c:v>2.6458972782701595</c:v>
                </c:pt>
                <c:pt idx="77">
                  <c:v>2.5981669624110637</c:v>
                </c:pt>
                <c:pt idx="78">
                  <c:v>2.6436353038871374</c:v>
                </c:pt>
                <c:pt idx="79">
                  <c:v>2.5960676884019263</c:v>
                </c:pt>
                <c:pt idx="80">
                  <c:v>2.5485461595206038</c:v>
                </c:pt>
                <c:pt idx="81">
                  <c:v>2.5942278856595724</c:v>
                </c:pt>
                <c:pt idx="82">
                  <c:v>2.5030209598073228</c:v>
                </c:pt>
                <c:pt idx="83">
                  <c:v>2.5488089115398571</c:v>
                </c:pt>
                <c:pt idx="84">
                  <c:v>2.5015566355794938</c:v>
                </c:pt>
                <c:pt idx="85">
                  <c:v>2.4051118546625672</c:v>
                </c:pt>
                <c:pt idx="86">
                  <c:v>2.5002967672715037</c:v>
                </c:pt>
                <c:pt idx="87">
                  <c:v>2.404069093416239</c:v>
                </c:pt>
                <c:pt idx="88">
                  <c:v>2.4502133508961244</c:v>
                </c:pt>
                <c:pt idx="89">
                  <c:v>2.3592638696698476</c:v>
                </c:pt>
                <c:pt idx="90">
                  <c:v>2.4055064794144654</c:v>
                </c:pt>
                <c:pt idx="91">
                  <c:v>2.3587008262715869</c:v>
                </c:pt>
                <c:pt idx="92">
                  <c:v>2.4051127046090803</c:v>
                </c:pt>
                <c:pt idx="93">
                  <c:v>2.3584758950010887</c:v>
                </c:pt>
                <c:pt idx="94">
                  <c:v>2.3118719427544399</c:v>
                </c:pt>
                <c:pt idx="95">
                  <c:v>2.2210755122355152</c:v>
                </c:pt>
                <c:pt idx="96">
                  <c:v>2.2676443348947251</c:v>
                </c:pt>
                <c:pt idx="97">
                  <c:v>2.3143516620612203</c:v>
                </c:pt>
                <c:pt idx="98">
                  <c:v>2.2680045181850961</c:v>
                </c:pt>
                <c:pt idx="99">
                  <c:v>2.2216843369922579</c:v>
                </c:pt>
                <c:pt idx="100">
                  <c:v>2.1753883003925223</c:v>
                </c:pt>
                <c:pt idx="101">
                  <c:v>2.2223186999379418</c:v>
                </c:pt>
                <c:pt idx="102">
                  <c:v>2.1317579449644297</c:v>
                </c:pt>
                <c:pt idx="103">
                  <c:v>2.1787709352518947</c:v>
                </c:pt>
                <c:pt idx="104">
                  <c:v>2.0839983198384537</c:v>
                </c:pt>
                <c:pt idx="105">
                  <c:v>2.1798310258161591</c:v>
                </c:pt>
                <c:pt idx="106">
                  <c:v>2.0852800228854163</c:v>
                </c:pt>
                <c:pt idx="107">
                  <c:v>2.1325866267138505</c:v>
                </c:pt>
                <c:pt idx="108">
                  <c:v>2.0868252734370207</c:v>
                </c:pt>
                <c:pt idx="109">
                  <c:v>1.9964369517330161</c:v>
                </c:pt>
                <c:pt idx="110">
                  <c:v>2.0438312002824421</c:v>
                </c:pt>
                <c:pt idx="111">
                  <c:v>1.9981516598188032</c:v>
                </c:pt>
                <c:pt idx="112">
                  <c:v>1.9524795351800517</c:v>
                </c:pt>
                <c:pt idx="113">
                  <c:v>2.0000461070928344</c:v>
                </c:pt>
                <c:pt idx="114">
                  <c:v>1.9097478115595035</c:v>
                </c:pt>
                <c:pt idx="115">
                  <c:v>1.9573782898539394</c:v>
                </c:pt>
                <c:pt idx="116">
                  <c:v>1.9119282782977143</c:v>
                </c:pt>
                <c:pt idx="117">
                  <c:v>1.8664789261465753</c:v>
                </c:pt>
                <c:pt idx="118">
                  <c:v>1.9142729180748663</c:v>
                </c:pt>
                <c:pt idx="119">
                  <c:v>1.8689825377154468</c:v>
                </c:pt>
                <c:pt idx="120">
                  <c:v>1.7304378991111036</c:v>
                </c:pt>
                <c:pt idx="121">
                  <c:v>1.8264829402857785</c:v>
                </c:pt>
                <c:pt idx="122">
                  <c:v>1.7329989439339277</c:v>
                </c:pt>
                <c:pt idx="123">
                  <c:v>1.7809341118240063</c:v>
                </c:pt>
                <c:pt idx="124">
                  <c:v>1.735774657072775</c:v>
                </c:pt>
                <c:pt idx="125">
                  <c:v>1.783865726839351</c:v>
                </c:pt>
                <c:pt idx="126">
                  <c:v>1.7388613586121093</c:v>
                </c:pt>
                <c:pt idx="127">
                  <c:v>1.6486838901166756</c:v>
                </c:pt>
                <c:pt idx="128">
                  <c:v>1.696803279983361</c:v>
                </c:pt>
                <c:pt idx="129">
                  <c:v>1.6518210236188491</c:v>
                </c:pt>
                <c:pt idx="130">
                  <c:v>1.7000938702793511</c:v>
                </c:pt>
                <c:pt idx="131">
                  <c:v>1.6552642615268787</c:v>
                </c:pt>
                <c:pt idx="132">
                  <c:v>1.6104131833364677</c:v>
                </c:pt>
                <c:pt idx="133">
                  <c:v>1.658821184896242</c:v>
                </c:pt>
                <c:pt idx="134">
                  <c:v>1.5687703758465177</c:v>
                </c:pt>
                <c:pt idx="135">
                  <c:v>1.6172105837648054</c:v>
                </c:pt>
                <c:pt idx="136">
                  <c:v>1.5725412699552299</c:v>
                </c:pt>
                <c:pt idx="137">
                  <c:v>1.5278433742619502</c:v>
                </c:pt>
                <c:pt idx="138">
                  <c:v>1.4352763453884587</c:v>
                </c:pt>
                <c:pt idx="139">
                  <c:v>1.4837203769301754</c:v>
                </c:pt>
                <c:pt idx="140">
                  <c:v>1.5801361332165142</c:v>
                </c:pt>
                <c:pt idx="141">
                  <c:v>1.4424322413184809</c:v>
                </c:pt>
                <c:pt idx="142">
                  <c:v>1.4910797332709835</c:v>
                </c:pt>
                <c:pt idx="143">
                  <c:v>1.4466061780187833</c:v>
                </c:pt>
                <c:pt idx="144">
                  <c:v>1.4020924219192321</c:v>
                </c:pt>
                <c:pt idx="145">
                  <c:v>1.3575350586531254</c:v>
                </c:pt>
                <c:pt idx="146">
                  <c:v>1.4062482791181274</c:v>
                </c:pt>
                <c:pt idx="147">
                  <c:v>1.3161420121052148</c:v>
                </c:pt>
                <c:pt idx="148">
                  <c:v>1.3648618466790496</c:v>
                </c:pt>
                <c:pt idx="149">
                  <c:v>1.3204498640796702</c:v>
                </c:pt>
                <c:pt idx="150">
                  <c:v>1.2759868163327082</c:v>
                </c:pt>
                <c:pt idx="151">
                  <c:v>1.3247990179442226</c:v>
                </c:pt>
                <c:pt idx="152">
                  <c:v>1.2804751386375046</c:v>
                </c:pt>
                <c:pt idx="153">
                  <c:v>1.19026065949277</c:v>
                </c:pt>
                <c:pt idx="154">
                  <c:v>1.2390142373767177</c:v>
                </c:pt>
                <c:pt idx="155">
                  <c:v>1.1946249061929037</c:v>
                </c:pt>
                <c:pt idx="156">
                  <c:v>1.1027332156012815</c:v>
                </c:pt>
                <c:pt idx="157">
                  <c:v>1.1514451744958021</c:v>
                </c:pt>
                <c:pt idx="158">
                  <c:v>1.2003556484524169</c:v>
                </c:pt>
                <c:pt idx="159">
                  <c:v>1.1101471953392283</c:v>
                </c:pt>
                <c:pt idx="160">
                  <c:v>1.1590420604154938</c:v>
                </c:pt>
                <c:pt idx="161">
                  <c:v>1.1147850689905758</c:v>
                </c:pt>
                <c:pt idx="162">
                  <c:v>1.0704567277974364</c:v>
                </c:pt>
                <c:pt idx="163">
                  <c:v>1.0260532685552937</c:v>
                </c:pt>
                <c:pt idx="164">
                  <c:v>1.074936438147206</c:v>
                </c:pt>
                <c:pt idx="165">
                  <c:v>0.9845612819525007</c:v>
                </c:pt>
                <c:pt idx="166">
                  <c:v>1.0334142779218902</c:v>
                </c:pt>
                <c:pt idx="167">
                  <c:v>0.98910343622435337</c:v>
                </c:pt>
                <c:pt idx="168">
                  <c:v>0.89855198821923721</c:v>
                </c:pt>
                <c:pt idx="169">
                  <c:v>0.99448470860357963</c:v>
                </c:pt>
                <c:pt idx="170">
                  <c:v>0.90398584019401595</c:v>
                </c:pt>
                <c:pt idx="171">
                  <c:v>0.99997389253625724</c:v>
                </c:pt>
                <c:pt idx="172">
                  <c:v>0.90952882540014934</c:v>
                </c:pt>
                <c:pt idx="173">
                  <c:v>0.81881528030283424</c:v>
                </c:pt>
                <c:pt idx="174">
                  <c:v>0.91458971386903232</c:v>
                </c:pt>
                <c:pt idx="175">
                  <c:v>0.82392567414301954</c:v>
                </c:pt>
                <c:pt idx="176">
                  <c:v>0.91975233336687445</c:v>
                </c:pt>
                <c:pt idx="177">
                  <c:v>0.82913898398931096</c:v>
                </c:pt>
                <c:pt idx="178">
                  <c:v>0.73825023164003911</c:v>
                </c:pt>
                <c:pt idx="179">
                  <c:v>0.83385316589100755</c:v>
                </c:pt>
                <c:pt idx="180">
                  <c:v>0.74301068287076499</c:v>
                </c:pt>
                <c:pt idx="181">
                  <c:v>0.65188735589972735</c:v>
                </c:pt>
                <c:pt idx="182">
                  <c:v>0.74725662065045495</c:v>
                </c:pt>
                <c:pt idx="183">
                  <c:v>0.6561749882928597</c:v>
                </c:pt>
                <c:pt idx="184">
                  <c:v>0.75158860518960424</c:v>
                </c:pt>
                <c:pt idx="185">
                  <c:v>0.66054972534621559</c:v>
                </c:pt>
                <c:pt idx="186">
                  <c:v>0.5692228442625763</c:v>
                </c:pt>
                <c:pt idx="187">
                  <c:v>0.66439204626222714</c:v>
                </c:pt>
                <c:pt idx="188">
                  <c:v>0.57310313985118322</c:v>
                </c:pt>
                <c:pt idx="189">
                  <c:v>0.6683129665951415</c:v>
                </c:pt>
                <c:pt idx="190">
                  <c:v>0.57706302783166463</c:v>
                </c:pt>
                <c:pt idx="191">
                  <c:v>0.48551771863846183</c:v>
                </c:pt>
                <c:pt idx="192">
                  <c:v>0.58047190222134393</c:v>
                </c:pt>
                <c:pt idx="193">
                  <c:v>0.4889605351144688</c:v>
                </c:pt>
                <c:pt idx="194">
                  <c:v>0.58395130943687257</c:v>
                </c:pt>
                <c:pt idx="195">
                  <c:v>0.49247479907061353</c:v>
                </c:pt>
                <c:pt idx="196">
                  <c:v>0.40069527568871444</c:v>
                </c:pt>
                <c:pt idx="197">
                  <c:v>0.49541857377795318</c:v>
                </c:pt>
                <c:pt idx="198">
                  <c:v>0.403668585586614</c:v>
                </c:pt>
                <c:pt idx="199">
                  <c:v>0.31160948405514755</c:v>
                </c:pt>
                <c:pt idx="200">
                  <c:v>0.40605377977976365</c:v>
                </c:pt>
                <c:pt idx="201">
                  <c:v>0.31401858917038394</c:v>
                </c:pt>
                <c:pt idx="202">
                  <c:v>0.4084894125015337</c:v>
                </c:pt>
                <c:pt idx="203">
                  <c:v>0.31647881385417909</c:v>
                </c:pt>
                <c:pt idx="204">
                  <c:v>0.22415080054306036</c:v>
                </c:pt>
                <c:pt idx="205">
                  <c:v>0.31832927808868317</c:v>
                </c:pt>
                <c:pt idx="206">
                  <c:v>0.22601983551858995</c:v>
                </c:pt>
                <c:pt idx="207">
                  <c:v>0.32021950324355453</c:v>
                </c:pt>
                <c:pt idx="208">
                  <c:v>0.22792917774602794</c:v>
                </c:pt>
                <c:pt idx="209">
                  <c:v>0.13531267802942837</c:v>
                </c:pt>
                <c:pt idx="210">
                  <c:v>0.229205652681852</c:v>
                </c:pt>
                <c:pt idx="211">
                  <c:v>0.13660179343390755</c:v>
                </c:pt>
                <c:pt idx="212">
                  <c:v>0.23051002801789122</c:v>
                </c:pt>
                <c:pt idx="213">
                  <c:v>0.13791919590886159</c:v>
                </c:pt>
                <c:pt idx="214">
                  <c:v>4.4992905512913905E-2</c:v>
                </c:pt>
                <c:pt idx="215">
                  <c:v>0.1385789428794193</c:v>
                </c:pt>
                <c:pt idx="216">
                  <c:v>4.5658685737789972E-2</c:v>
                </c:pt>
                <c:pt idx="217">
                  <c:v>0.13925337028510565</c:v>
                </c:pt>
                <c:pt idx="218">
                  <c:v>4.633934508195825E-2</c:v>
                </c:pt>
                <c:pt idx="219">
                  <c:v>4.6511451405206738E-2</c:v>
                </c:pt>
                <c:pt idx="220">
                  <c:v>4.6685491000753032E-2</c:v>
                </c:pt>
                <c:pt idx="221">
                  <c:v>4.6572582217030423E-2</c:v>
                </c:pt>
                <c:pt idx="222">
                  <c:v>4.6686998767417331E-2</c:v>
                </c:pt>
                <c:pt idx="223">
                  <c:v>4.6572379699327815E-2</c:v>
                </c:pt>
                <c:pt idx="224">
                  <c:v>4.6688535961020294E-2</c:v>
                </c:pt>
                <c:pt idx="225">
                  <c:v>4.6572167452238467E-2</c:v>
                </c:pt>
                <c:pt idx="226">
                  <c:v>4.6690103407845407E-2</c:v>
                </c:pt>
                <c:pt idx="227">
                  <c:v>4.6571945097562129E-2</c:v>
                </c:pt>
                <c:pt idx="228">
                  <c:v>4.6691701964340915E-2</c:v>
                </c:pt>
                <c:pt idx="229">
                  <c:v>4.6571712240589536E-2</c:v>
                </c:pt>
                <c:pt idx="230">
                  <c:v>4.6693332518477071E-2</c:v>
                </c:pt>
                <c:pt idx="231">
                  <c:v>4.6571468469266963E-2</c:v>
                </c:pt>
                <c:pt idx="232">
                  <c:v>4.6694995991164445E-2</c:v>
                </c:pt>
                <c:pt idx="233">
                  <c:v>4.6571213353330254E-2</c:v>
                </c:pt>
                <c:pt idx="234">
                  <c:v>4.6696693337772155E-2</c:v>
                </c:pt>
                <c:pt idx="235">
                  <c:v>4.657094644334725E-2</c:v>
                </c:pt>
                <c:pt idx="236">
                  <c:v>4.6698425549696054E-2</c:v>
                </c:pt>
                <c:pt idx="237">
                  <c:v>4.6570667269765775E-2</c:v>
                </c:pt>
                <c:pt idx="238">
                  <c:v>4.6700193656057376E-2</c:v>
                </c:pt>
                <c:pt idx="239">
                  <c:v>4.6570375341833947E-2</c:v>
                </c:pt>
                <c:pt idx="240">
                  <c:v>4.6701998725431904E-2</c:v>
                </c:pt>
                <c:pt idx="241">
                  <c:v>4.6570070146509379E-2</c:v>
                </c:pt>
                <c:pt idx="242">
                  <c:v>4.6703841867740126E-2</c:v>
                </c:pt>
                <c:pt idx="243">
                  <c:v>4.6569751147293448E-2</c:v>
                </c:pt>
                <c:pt idx="244">
                  <c:v>4.6705724236215107E-2</c:v>
                </c:pt>
                <c:pt idx="245">
                  <c:v>4.656941778297119E-2</c:v>
                </c:pt>
                <c:pt idx="246">
                  <c:v>4.6707647029448074E-2</c:v>
                </c:pt>
                <c:pt idx="247">
                  <c:v>4.6569069466290136E-2</c:v>
                </c:pt>
                <c:pt idx="248">
                  <c:v>4.6709611493642167E-2</c:v>
                </c:pt>
                <c:pt idx="249">
                  <c:v>4.6568705582575309E-2</c:v>
                </c:pt>
                <c:pt idx="250">
                  <c:v>4.6711618924866194E-2</c:v>
                </c:pt>
                <c:pt idx="251">
                  <c:v>4.6568325488216544E-2</c:v>
                </c:pt>
                <c:pt idx="252">
                  <c:v>4.6713670671588714E-2</c:v>
                </c:pt>
                <c:pt idx="253">
                  <c:v>4.6567928509103074E-2</c:v>
                </c:pt>
                <c:pt idx="254">
                  <c:v>4.6715768137201019E-2</c:v>
                </c:pt>
                <c:pt idx="255">
                  <c:v>4.6567513938922112E-2</c:v>
                </c:pt>
                <c:pt idx="256">
                  <c:v>4.6717912782837101E-2</c:v>
                </c:pt>
                <c:pt idx="257">
                  <c:v>4.6567081037396374E-2</c:v>
                </c:pt>
                <c:pt idx="258">
                  <c:v>4.6720106130274108E-2</c:v>
                </c:pt>
                <c:pt idx="259">
                  <c:v>4.6566629028357842E-2</c:v>
                </c:pt>
                <c:pt idx="260">
                  <c:v>4.6722349765002114E-2</c:v>
                </c:pt>
                <c:pt idx="261">
                  <c:v>4.6566157097716054E-2</c:v>
                </c:pt>
                <c:pt idx="262">
                  <c:v>4.672464533954368E-2</c:v>
                </c:pt>
                <c:pt idx="263">
                  <c:v>4.6565664391318151E-2</c:v>
                </c:pt>
                <c:pt idx="264">
                  <c:v>4.6726994576917757E-2</c:v>
                </c:pt>
                <c:pt idx="265">
                  <c:v>4.656515001263406E-2</c:v>
                </c:pt>
                <c:pt idx="266">
                  <c:v>4.6729399274350603E-2</c:v>
                </c:pt>
                <c:pt idx="267">
                  <c:v>4.6564613020300127E-2</c:v>
                </c:pt>
                <c:pt idx="268">
                  <c:v>4.6731861307189315E-2</c:v>
                </c:pt>
                <c:pt idx="269">
                  <c:v>4.6564052425493441E-2</c:v>
                </c:pt>
                <c:pt idx="270">
                  <c:v>4.6734382633095706E-2</c:v>
                </c:pt>
                <c:pt idx="271">
                  <c:v>4.6563467189164598E-2</c:v>
                </c:pt>
                <c:pt idx="272">
                  <c:v>4.6736965296495514E-2</c:v>
                </c:pt>
                <c:pt idx="273">
                  <c:v>4.6562856219006798E-2</c:v>
                </c:pt>
                <c:pt idx="274">
                  <c:v>4.6739611433277428E-2</c:v>
                </c:pt>
                <c:pt idx="275">
                  <c:v>4.6562218366300034E-2</c:v>
                </c:pt>
                <c:pt idx="276">
                  <c:v>4.6742323275861253E-2</c:v>
                </c:pt>
                <c:pt idx="277">
                  <c:v>4.6561552422483277E-2</c:v>
                </c:pt>
                <c:pt idx="278">
                  <c:v>4.6745103158546408E-2</c:v>
                </c:pt>
                <c:pt idx="279">
                  <c:v>4.6560857115487964E-2</c:v>
                </c:pt>
                <c:pt idx="280">
                  <c:v>4.6747953523218477E-2</c:v>
                </c:pt>
                <c:pt idx="281">
                  <c:v>4.6560131105849445E-2</c:v>
                </c:pt>
                <c:pt idx="282">
                  <c:v>4.6750876925477636E-2</c:v>
                </c:pt>
                <c:pt idx="283">
                  <c:v>4.6559372982502012E-2</c:v>
                </c:pt>
                <c:pt idx="284">
                  <c:v>4.6753876041133458E-2</c:v>
                </c:pt>
                <c:pt idx="285">
                  <c:v>4.6558581258299148E-2</c:v>
                </c:pt>
                <c:pt idx="286">
                  <c:v>4.6756953673163237E-2</c:v>
                </c:pt>
                <c:pt idx="287">
                  <c:v>4.655775436517573E-2</c:v>
                </c:pt>
                <c:pt idx="288">
                  <c:v>4.6760112759136607E-2</c:v>
                </c:pt>
                <c:pt idx="289">
                  <c:v>4.6556890648985494E-2</c:v>
                </c:pt>
                <c:pt idx="290">
                  <c:v>4.6763356379175836E-2</c:v>
                </c:pt>
                <c:pt idx="291">
                  <c:v>4.6555988363952694E-2</c:v>
                </c:pt>
                <c:pt idx="292">
                  <c:v>4.6766687764471238E-2</c:v>
                </c:pt>
                <c:pt idx="293">
                  <c:v>4.6555045666682449E-2</c:v>
                </c:pt>
                <c:pt idx="294">
                  <c:v>4.6770110306360024E-2</c:v>
                </c:pt>
                <c:pt idx="295">
                  <c:v>4.6554060609754755E-2</c:v>
                </c:pt>
                <c:pt idx="296">
                  <c:v>4.677362756614345E-2</c:v>
                </c:pt>
                <c:pt idx="297">
                  <c:v>4.6553031134793921E-2</c:v>
                </c:pt>
                <c:pt idx="298">
                  <c:v>4.6777243285520131E-2</c:v>
                </c:pt>
                <c:pt idx="299">
                  <c:v>4.6551955065032846E-2</c:v>
                </c:pt>
                <c:pt idx="300">
                  <c:v>4.6780961397818732E-2</c:v>
                </c:pt>
                <c:pt idx="301">
                  <c:v>4.6550830097261131E-2</c:v>
                </c:pt>
                <c:pt idx="302">
                  <c:v>4.6784786040127146E-2</c:v>
                </c:pt>
                <c:pt idx="303">
                  <c:v>4.6549653793206969E-2</c:v>
                </c:pt>
                <c:pt idx="304">
                  <c:v>4.6788721566209945E-2</c:v>
                </c:pt>
                <c:pt idx="305">
                  <c:v>4.6548423570128006E-2</c:v>
                </c:pt>
                <c:pt idx="306">
                  <c:v>4.6792772560511064E-2</c:v>
                </c:pt>
                <c:pt idx="307">
                  <c:v>4.6547136690763824E-2</c:v>
                </c:pt>
                <c:pt idx="308">
                  <c:v>4.6796943853166795E-2</c:v>
                </c:pt>
                <c:pt idx="309">
                  <c:v>4.654579025235861E-2</c:v>
                </c:pt>
                <c:pt idx="310">
                  <c:v>4.6801240536209487E-2</c:v>
                </c:pt>
                <c:pt idx="311">
                  <c:v>4.6544381174876137E-2</c:v>
                </c:pt>
                <c:pt idx="312">
                  <c:v>4.680566798104524E-2</c:v>
                </c:pt>
                <c:pt idx="313">
                  <c:v>4.6542906188168365E-2</c:v>
                </c:pt>
                <c:pt idx="314">
                  <c:v>4.681023185728328E-2</c:v>
                </c:pt>
                <c:pt idx="315">
                  <c:v>4.6541361818097648E-2</c:v>
                </c:pt>
                <c:pt idx="316">
                  <c:v>4.6813417442931327E-2</c:v>
                </c:pt>
                <c:pt idx="317">
                  <c:v>4.6541282964956965E-2</c:v>
                </c:pt>
                <c:pt idx="318">
                  <c:v>4.6816555913425928E-2</c:v>
                </c:pt>
                <c:pt idx="319">
                  <c:v>4.6541325726681682E-2</c:v>
                </c:pt>
                <c:pt idx="320">
                  <c:v>4.6819894483776658E-2</c:v>
                </c:pt>
                <c:pt idx="321">
                  <c:v>4.6541242602396449E-2</c:v>
                </c:pt>
                <c:pt idx="322">
                  <c:v>4.6823185507413601E-2</c:v>
                </c:pt>
                <c:pt idx="323">
                  <c:v>4.654128697169635E-2</c:v>
                </c:pt>
                <c:pt idx="324">
                  <c:v>4.6826688353698853E-2</c:v>
                </c:pt>
                <c:pt idx="325">
                  <c:v>4.654119922395672E-2</c:v>
                </c:pt>
                <c:pt idx="326">
                  <c:v>4.6830143330039986E-2</c:v>
                </c:pt>
                <c:pt idx="327">
                  <c:v>4.6541245284434374E-2</c:v>
                </c:pt>
                <c:pt idx="328">
                  <c:v>4.6833822882633158E-2</c:v>
                </c:pt>
                <c:pt idx="329">
                  <c:v>4.6541152521520357E-2</c:v>
                </c:pt>
                <c:pt idx="330">
                  <c:v>4.683745437599196E-2</c:v>
                </c:pt>
                <c:pt idx="331">
                  <c:v>4.6541200361452373E-2</c:v>
                </c:pt>
                <c:pt idx="332">
                  <c:v>4.6841324351790115E-2</c:v>
                </c:pt>
                <c:pt idx="333">
                  <c:v>4.6541102146591129E-2</c:v>
                </c:pt>
                <c:pt idx="334">
                  <c:v>4.684514624389291E-2</c:v>
                </c:pt>
                <c:pt idx="335">
                  <c:v>4.6541151859000318E-2</c:v>
                </c:pt>
                <c:pt idx="336">
                  <c:v>4.6849221817155118E-2</c:v>
                </c:pt>
                <c:pt idx="337">
                  <c:v>4.6541047703765881E-2</c:v>
                </c:pt>
                <c:pt idx="338">
                  <c:v>4.6853249484463122E-2</c:v>
                </c:pt>
                <c:pt idx="339">
                  <c:v>4.6541099386443463E-2</c:v>
                </c:pt>
                <c:pt idx="340">
                  <c:v>4.685754748563753E-2</c:v>
                </c:pt>
                <c:pt idx="341">
                  <c:v>4.6540988742974077E-2</c:v>
                </c:pt>
                <c:pt idx="342">
                  <c:v>4.6861798006056499E-2</c:v>
                </c:pt>
                <c:pt idx="343">
                  <c:v>4.6541042498363105E-2</c:v>
                </c:pt>
                <c:pt idx="344">
                  <c:v>4.6866337154075066E-2</c:v>
                </c:pt>
                <c:pt idx="345">
                  <c:v>4.6540924750118617E-2</c:v>
                </c:pt>
                <c:pt idx="346">
                  <c:v>4.6870829549014448E-2</c:v>
                </c:pt>
                <c:pt idx="347">
                  <c:v>4.6540980685072508E-2</c:v>
                </c:pt>
                <c:pt idx="348">
                  <c:v>4.687563072379719E-2</c:v>
                </c:pt>
                <c:pt idx="349">
                  <c:v>4.654085513585704E-2</c:v>
                </c:pt>
                <c:pt idx="350">
                  <c:v>4.6880386242700856E-2</c:v>
                </c:pt>
                <c:pt idx="351">
                  <c:v>4.6540913361178826E-2</c:v>
                </c:pt>
                <c:pt idx="352">
                  <c:v>4.6885472806243444E-2</c:v>
                </c:pt>
                <c:pt idx="353">
                  <c:v>4.6540779221956874E-2</c:v>
                </c:pt>
                <c:pt idx="354">
                  <c:v>4.6890515262651422E-2</c:v>
                </c:pt>
                <c:pt idx="355">
                  <c:v>4.6540839851649807E-2</c:v>
                </c:pt>
                <c:pt idx="356">
                  <c:v>4.6895913439126691E-2</c:v>
                </c:pt>
                <c:pt idx="357">
                  <c:v>4.6540696224742217E-2</c:v>
                </c:pt>
                <c:pt idx="358">
                  <c:v>4.690126960942842E-2</c:v>
                </c:pt>
                <c:pt idx="359">
                  <c:v>4.6540759374830154E-2</c:v>
                </c:pt>
                <c:pt idx="360">
                  <c:v>4.6907008937344119E-2</c:v>
                </c:pt>
                <c:pt idx="361">
                  <c:v>4.6540605234762777E-2</c:v>
                </c:pt>
                <c:pt idx="362">
                  <c:v>4.6912709036328604E-2</c:v>
                </c:pt>
                <c:pt idx="363">
                  <c:v>4.6540671021577662E-2</c:v>
                </c:pt>
                <c:pt idx="364">
                  <c:v>4.6918822909186586E-2</c:v>
                </c:pt>
                <c:pt idx="365">
                  <c:v>4.6540505191780546E-2</c:v>
                </c:pt>
                <c:pt idx="366">
                  <c:v>4.6924901160261268E-2</c:v>
                </c:pt>
                <c:pt idx="367">
                  <c:v>4.6540573729486612E-2</c:v>
                </c:pt>
                <c:pt idx="368">
                  <c:v>4.6931427476601395E-2</c:v>
                </c:pt>
                <c:pt idx="369">
                  <c:v>4.6540394853755718E-2</c:v>
                </c:pt>
                <c:pt idx="370">
                  <c:v>4.6937922799311638E-2</c:v>
                </c:pt>
                <c:pt idx="371">
                  <c:v>4.6540466250780121E-2</c:v>
                </c:pt>
                <c:pt idx="372">
                  <c:v>4.6944904748902339E-2</c:v>
                </c:pt>
                <c:pt idx="373">
                  <c:v>4.6540272758083256E-2</c:v>
                </c:pt>
                <c:pt idx="374">
                  <c:v>4.6951861593022559E-2</c:v>
                </c:pt>
                <c:pt idx="375">
                  <c:v>4.6540347112108971E-2</c:v>
                </c:pt>
                <c:pt idx="376">
                  <c:v>4.69593486136205E-2</c:v>
                </c:pt>
                <c:pt idx="377">
                  <c:v>4.654013717289851E-2</c:v>
                </c:pt>
                <c:pt idx="378">
                  <c:v>4.6966817977528441E-2</c:v>
                </c:pt>
                <c:pt idx="379">
                  <c:v>4.6540214563797755E-2</c:v>
                </c:pt>
                <c:pt idx="380">
                  <c:v>4.6974866927007586E-2</c:v>
                </c:pt>
                <c:pt idx="381">
                  <c:v>4.6539986035304404E-2</c:v>
                </c:pt>
                <c:pt idx="382">
                  <c:v>4.6982907609680047E-2</c:v>
                </c:pt>
                <c:pt idx="383">
                  <c:v>4.6540066515224354E-2</c:v>
                </c:pt>
                <c:pt idx="384">
                  <c:v>4.6991584212316417E-2</c:v>
                </c:pt>
                <c:pt idx="385">
                  <c:v>4.6539816872442907E-2</c:v>
                </c:pt>
                <c:pt idx="386">
                  <c:v>4.7000264363966648E-2</c:v>
                </c:pt>
                <c:pt idx="387">
                  <c:v>4.6539900451861294E-2</c:v>
                </c:pt>
                <c:pt idx="388">
                  <c:v>4.7009645008702639E-2</c:v>
                </c:pt>
                <c:pt idx="389">
                  <c:v>4.6539626699687586E-2</c:v>
                </c:pt>
                <c:pt idx="390">
                  <c:v>4.7019044066609617E-2</c:v>
                </c:pt>
                <c:pt idx="391">
                  <c:v>4.6539713327820031E-2</c:v>
                </c:pt>
                <c:pt idx="392">
                  <c:v>4.7029218061420131E-2</c:v>
                </c:pt>
                <c:pt idx="393">
                  <c:v>4.6539411888082971E-2</c:v>
                </c:pt>
                <c:pt idx="394">
                  <c:v>4.7039429187331616E-2</c:v>
                </c:pt>
                <c:pt idx="395">
                  <c:v>4.6539501425149621E-2</c:v>
                </c:pt>
                <c:pt idx="396">
                  <c:v>4.705050161066815E-2</c:v>
                </c:pt>
                <c:pt idx="397">
                  <c:v>4.6539167989947949E-2</c:v>
                </c:pt>
                <c:pt idx="398">
                  <c:v>4.7061634788300721E-2</c:v>
                </c:pt>
                <c:pt idx="399">
                  <c:v>4.6539260167746677E-2</c:v>
                </c:pt>
                <c:pt idx="400">
                  <c:v>4.7073730130531288E-2</c:v>
                </c:pt>
                <c:pt idx="401">
                  <c:v>4.6538889506728132E-2</c:v>
                </c:pt>
                <c:pt idx="402">
                  <c:v>4.7085916141539896E-2</c:v>
                </c:pt>
                <c:pt idx="403">
                  <c:v>4.6538983872163042E-2</c:v>
                </c:pt>
                <c:pt idx="404">
                  <c:v>4.7099183004145617E-2</c:v>
                </c:pt>
                <c:pt idx="405">
                  <c:v>4.653856957639313E-2</c:v>
                </c:pt>
                <c:pt idx="406">
                  <c:v>4.7112578587554799E-2</c:v>
                </c:pt>
                <c:pt idx="407">
                  <c:v>4.6538665409803781E-2</c:v>
                </c:pt>
                <c:pt idx="408">
                  <c:v>4.712719581666247E-2</c:v>
                </c:pt>
                <c:pt idx="409">
                  <c:v>4.6538199546561354E-2</c:v>
                </c:pt>
                <c:pt idx="410">
                  <c:v>4.7141990444257709E-2</c:v>
                </c:pt>
                <c:pt idx="411">
                  <c:v>4.6538295742429292E-2</c:v>
                </c:pt>
                <c:pt idx="412">
                  <c:v>4.7158175236641786E-2</c:v>
                </c:pt>
                <c:pt idx="413">
                  <c:v>4.6537768383431155E-2</c:v>
                </c:pt>
                <c:pt idx="414">
                  <c:v>4.7174600127036781E-2</c:v>
                </c:pt>
                <c:pt idx="415">
                  <c:v>4.6537863273587998E-2</c:v>
                </c:pt>
                <c:pt idx="416">
                  <c:v>4.7192618890271043E-2</c:v>
                </c:pt>
                <c:pt idx="417">
                  <c:v>4.6537261839060817E-2</c:v>
                </c:pt>
                <c:pt idx="418">
                  <c:v>4.7210959175117417E-2</c:v>
                </c:pt>
                <c:pt idx="419">
                  <c:v>4.6537352928358033E-2</c:v>
                </c:pt>
                <c:pt idx="420">
                  <c:v>4.7231142299708484E-2</c:v>
                </c:pt>
                <c:pt idx="421">
                  <c:v>4.653666125962741E-2</c:v>
                </c:pt>
                <c:pt idx="422">
                  <c:v>4.7251753706481492E-2</c:v>
                </c:pt>
                <c:pt idx="423">
                  <c:v>4.653674482084369E-2</c:v>
                </c:pt>
                <c:pt idx="424">
                  <c:v>4.7274515996917343E-2</c:v>
                </c:pt>
                <c:pt idx="425">
                  <c:v>4.6535941842604234E-2</c:v>
                </c:pt>
                <c:pt idx="426">
                  <c:v>4.7297848134833509E-2</c:v>
                </c:pt>
                <c:pt idx="427">
                  <c:v>4.6536012287540229E-2</c:v>
                </c:pt>
                <c:pt idx="428">
                  <c:v>4.7323717602679172E-2</c:v>
                </c:pt>
                <c:pt idx="429">
                  <c:v>4.6535070034209314E-2</c:v>
                </c:pt>
                <c:pt idx="430">
                  <c:v>4.7350347113500613E-2</c:v>
                </c:pt>
                <c:pt idx="431">
                  <c:v>8.3134569438814143E-4</c:v>
                </c:pt>
                <c:pt idx="432">
                  <c:v>9.3890188875006553E-2</c:v>
                </c:pt>
                <c:pt idx="433">
                  <c:v>8.3514819967656084E-4</c:v>
                </c:pt>
                <c:pt idx="434">
                  <c:v>4.6534466754211135E-2</c:v>
                </c:pt>
                <c:pt idx="435">
                  <c:v>7.8761849264807893E-6</c:v>
                </c:pt>
                <c:pt idx="436">
                  <c:v>4.7406114261749899E-2</c:v>
                </c:pt>
                <c:pt idx="437">
                  <c:v>8.7782905009436973E-4</c:v>
                </c:pt>
                <c:pt idx="438">
                  <c:v>4.6517371648563399E-2</c:v>
                </c:pt>
                <c:pt idx="439">
                  <c:v>2.5506867307178993E-5</c:v>
                </c:pt>
                <c:pt idx="440">
                  <c:v>4.7416733708083303E-2</c:v>
                </c:pt>
                <c:pt idx="441">
                  <c:v>8.8885656978343608E-4</c:v>
                </c:pt>
                <c:pt idx="442">
                  <c:v>4.6534092765010415E-2</c:v>
                </c:pt>
                <c:pt idx="443">
                  <c:v>8.2820691749141417E-6</c:v>
                </c:pt>
                <c:pt idx="444">
                  <c:v>4.7479844994521847E-2</c:v>
                </c:pt>
                <c:pt idx="445">
                  <c:v>9.6916012697345622E-4</c:v>
                </c:pt>
                <c:pt idx="446">
                  <c:v>4.651158935846389E-2</c:v>
                </c:pt>
                <c:pt idx="447">
                  <c:v>3.1552570381454537E-5</c:v>
                </c:pt>
                <c:pt idx="448">
                  <c:v>4.749046122417E-2</c:v>
                </c:pt>
                <c:pt idx="449">
                  <c:v>9.8123045748355064E-4</c:v>
                </c:pt>
                <c:pt idx="450">
                  <c:v>4.6533991754182935E-2</c:v>
                </c:pt>
                <c:pt idx="451">
                  <c:v>8.4046412079930022E-6</c:v>
                </c:pt>
                <c:pt idx="452">
                  <c:v>4.7551146548824308E-2</c:v>
                </c:pt>
                <c:pt idx="453">
                  <c:v>1.0452436055435887E-3</c:v>
                </c:pt>
                <c:pt idx="454">
                  <c:v>4.650552460285784E-2</c:v>
                </c:pt>
                <c:pt idx="455">
                  <c:v>4.7572938112638852E-2</c:v>
                </c:pt>
                <c:pt idx="456">
                  <c:v>4.6557421366763552E-2</c:v>
                </c:pt>
                <c:pt idx="457">
                  <c:v>1.5892341981293967E-5</c:v>
                </c:pt>
                <c:pt idx="458">
                  <c:v>9.526467453386811E-2</c:v>
                </c:pt>
                <c:pt idx="459">
                  <c:v>2.2447989255131029E-3</c:v>
                </c:pt>
                <c:pt idx="460">
                  <c:v>4.5330942607502145E-2</c:v>
                </c:pt>
                <c:pt idx="461">
                  <c:v>1.2592386893633956E-3</c:v>
                </c:pt>
                <c:pt idx="462">
                  <c:v>9.4076761979275392E-2</c:v>
                </c:pt>
                <c:pt idx="463">
                  <c:v>1.0228233264325537E-3</c:v>
                </c:pt>
                <c:pt idx="464">
                  <c:v>4.6647327980797737E-2</c:v>
                </c:pt>
                <c:pt idx="465">
                  <c:v>1.0955814791213658E-4</c:v>
                </c:pt>
                <c:pt idx="466">
                  <c:v>9.5361307008359764E-2</c:v>
                </c:pt>
                <c:pt idx="467">
                  <c:v>2.3488824227146932E-3</c:v>
                </c:pt>
                <c:pt idx="468">
                  <c:v>4.5289708041446053E-2</c:v>
                </c:pt>
                <c:pt idx="469">
                  <c:v>1.3078913806835457E-3</c:v>
                </c:pt>
                <c:pt idx="470">
                  <c:v>4.6464949692562318E-2</c:v>
                </c:pt>
                <c:pt idx="471">
                  <c:v>8.071520923580433E-5</c:v>
                </c:pt>
                <c:pt idx="472">
                  <c:v>4.7767745888879776E-2</c:v>
                </c:pt>
                <c:pt idx="473">
                  <c:v>1.2824949078504844E-3</c:v>
                </c:pt>
                <c:pt idx="474">
                  <c:v>4.6554763247488862E-2</c:v>
                </c:pt>
                <c:pt idx="475">
                  <c:v>1.326052399830413E-5</c:v>
                </c:pt>
                <c:pt idx="476">
                  <c:v>4.7904009224167265E-2</c:v>
                </c:pt>
                <c:pt idx="477">
                  <c:v>1.4281227397883178E-3</c:v>
                </c:pt>
                <c:pt idx="478">
                  <c:v>4.6470651539673447E-2</c:v>
                </c:pt>
                <c:pt idx="479">
                  <c:v>7.5083629261230023E-5</c:v>
                </c:pt>
                <c:pt idx="480">
                  <c:v>4.7913250326689361E-2</c:v>
                </c:pt>
                <c:pt idx="481">
                  <c:v>1.477357551057934E-3</c:v>
                </c:pt>
                <c:pt idx="482">
                  <c:v>4.6529762627450788E-2</c:v>
                </c:pt>
                <c:pt idx="483">
                  <c:v>1.303443621647471E-5</c:v>
                </c:pt>
                <c:pt idx="484">
                  <c:v>9.6255091675745419E-2</c:v>
                </c:pt>
                <c:pt idx="485">
                  <c:v>3.3076872090698206E-3</c:v>
                </c:pt>
                <c:pt idx="486">
                  <c:v>4.4686349405162473E-2</c:v>
                </c:pt>
                <c:pt idx="487">
                  <c:v>1.9646405024831282E-3</c:v>
                </c:pt>
                <c:pt idx="488">
                  <c:v>9.4417622042583527E-2</c:v>
                </c:pt>
                <c:pt idx="489">
                  <c:v>1.3939255239070469E-3</c:v>
                </c:pt>
                <c:pt idx="490">
                  <c:v>4.6811553714606879E-2</c:v>
                </c:pt>
                <c:pt idx="491">
                  <c:v>2.8622041320647273E-4</c:v>
                </c:pt>
                <c:pt idx="492">
                  <c:v>9.6396198861120608E-2</c:v>
                </c:pt>
                <c:pt idx="493">
                  <c:v>3.4699784943276191E-3</c:v>
                </c:pt>
                <c:pt idx="494">
                  <c:v>4.4655797292833532E-2</c:v>
                </c:pt>
                <c:pt idx="495">
                  <c:v>2.0172492894210414E-3</c:v>
                </c:pt>
                <c:pt idx="496">
                  <c:v>4.6413040755630131E-2</c:v>
                </c:pt>
                <c:pt idx="497">
                  <c:v>4.8462765950790798E-2</c:v>
                </c:pt>
                <c:pt idx="498">
                  <c:v>4.659415620127394E-2</c:v>
                </c:pt>
                <c:pt idx="499">
                  <c:v>5.5937939433259309E-5</c:v>
                </c:pt>
                <c:pt idx="500">
                  <c:v>4.8686647617535161E-2</c:v>
                </c:pt>
                <c:pt idx="501">
                  <c:v>2.2322864370094564E-3</c:v>
                </c:pt>
                <c:pt idx="502">
                  <c:v>4.6391592016367666E-2</c:v>
                </c:pt>
                <c:pt idx="503">
                  <c:v>1.6269356623854758E-4</c:v>
                </c:pt>
                <c:pt idx="504">
                  <c:v>4.8766609248762638E-2</c:v>
                </c:pt>
                <c:pt idx="505">
                  <c:v>2.3197192887958185E-3</c:v>
                </c:pt>
                <c:pt idx="506">
                  <c:v>4.6480114514840798E-2</c:v>
                </c:pt>
                <c:pt idx="507">
                  <c:v>6.7787639004834865E-5</c:v>
                </c:pt>
                <c:pt idx="508">
                  <c:v>4.9223834497705288E-2</c:v>
                </c:pt>
                <c:pt idx="509">
                  <c:v>2.9539084543284133E-3</c:v>
                </c:pt>
                <c:pt idx="510">
                  <c:v>4.6273778778815888E-2</c:v>
                </c:pt>
                <c:pt idx="511">
                  <c:v>2.9619120373580721E-4</c:v>
                </c:pt>
                <c:pt idx="512">
                  <c:v>4.9304777112668674E-2</c:v>
                </c:pt>
                <c:pt idx="513">
                  <c:v>3.0772439233189841E-3</c:v>
                </c:pt>
                <c:pt idx="514">
                  <c:v>4.6480438572174543E-2</c:v>
                </c:pt>
                <c:pt idx="515">
                  <c:v>6.8849403131454601E-5</c:v>
                </c:pt>
                <c:pt idx="516">
                  <c:v>4.9968809212261323E-2</c:v>
                </c:pt>
                <c:pt idx="517">
                  <c:v>3.8684608268030329E-3</c:v>
                </c:pt>
                <c:pt idx="518">
                  <c:v>4.6052430694679125E-2</c:v>
                </c:pt>
                <c:pt idx="519">
                  <c:v>5.0135841463086472E-2</c:v>
                </c:pt>
                <c:pt idx="520">
                  <c:v>4.6836752726361897E-2</c:v>
                </c:pt>
                <c:pt idx="521">
                  <c:v>3.4330314620245606E-4</c:v>
                </c:pt>
                <c:pt idx="522">
                  <c:v>0.10224255438424923</c:v>
                </c:pt>
                <c:pt idx="523">
                  <c:v>1.0422425116321521E-2</c:v>
                </c:pt>
                <c:pt idx="524">
                  <c:v>3.9456105740748315E-2</c:v>
                </c:pt>
                <c:pt idx="525">
                  <c:v>9.5995557115996499E-2</c:v>
                </c:pt>
                <c:pt idx="526">
                  <c:v>3.4041697251602221E-3</c:v>
                </c:pt>
                <c:pt idx="527">
                  <c:v>0.10147292353841764</c:v>
                </c:pt>
                <c:pt idx="528">
                  <c:v>4.2917015460486319E-2</c:v>
                </c:pt>
                <c:pt idx="529">
                  <c:v>4.9265019224967177E-2</c:v>
                </c:pt>
                <c:pt idx="530">
                  <c:v>3.4677856495773929E-3</c:v>
                </c:pt>
                <c:pt idx="531">
                  <c:v>5.0746376054333631E-2</c:v>
                </c:pt>
                <c:pt idx="532">
                  <c:v>5.7106377133214759E-3</c:v>
                </c:pt>
                <c:pt idx="533">
                  <c:v>4.9557445703760084E-2</c:v>
                </c:pt>
                <c:pt idx="534">
                  <c:v>4.1902683348693515E-3</c:v>
                </c:pt>
                <c:pt idx="535">
                  <c:v>0</c:v>
                </c:pt>
                <c:pt idx="536">
                  <c:v>9.3084226773029743E-2</c:v>
                </c:pt>
                <c:pt idx="537">
                  <c:v>0</c:v>
                </c:pt>
                <c:pt idx="538">
                  <c:v>9.3084226773029743E-2</c:v>
                </c:pt>
                <c:pt idx="539">
                  <c:v>0</c:v>
                </c:pt>
                <c:pt idx="540">
                  <c:v>0</c:v>
                </c:pt>
                <c:pt idx="541">
                  <c:v>9.3084226773029743E-2</c:v>
                </c:pt>
                <c:pt idx="542">
                  <c:v>0</c:v>
                </c:pt>
                <c:pt idx="543">
                  <c:v>9.3084226773029743E-2</c:v>
                </c:pt>
                <c:pt idx="544">
                  <c:v>0</c:v>
                </c:pt>
                <c:pt idx="545">
                  <c:v>9.3084226773029743E-2</c:v>
                </c:pt>
                <c:pt idx="546">
                  <c:v>0</c:v>
                </c:pt>
                <c:pt idx="547">
                  <c:v>0</c:v>
                </c:pt>
                <c:pt idx="548">
                  <c:v>9.3084226773029743E-2</c:v>
                </c:pt>
                <c:pt idx="549">
                  <c:v>0</c:v>
                </c:pt>
                <c:pt idx="550">
                  <c:v>9.3084226773029743E-2</c:v>
                </c:pt>
                <c:pt idx="551">
                  <c:v>0</c:v>
                </c:pt>
                <c:pt idx="552">
                  <c:v>9.3084226773029743E-2</c:v>
                </c:pt>
                <c:pt idx="553">
                  <c:v>0</c:v>
                </c:pt>
                <c:pt idx="554">
                  <c:v>0</c:v>
                </c:pt>
                <c:pt idx="555">
                  <c:v>9.3084226773029743E-2</c:v>
                </c:pt>
                <c:pt idx="556">
                  <c:v>0</c:v>
                </c:pt>
                <c:pt idx="557">
                  <c:v>9.3084226773029743E-2</c:v>
                </c:pt>
                <c:pt idx="558">
                  <c:v>0</c:v>
                </c:pt>
                <c:pt idx="559">
                  <c:v>9.3084226773029743E-2</c:v>
                </c:pt>
                <c:pt idx="560">
                  <c:v>0</c:v>
                </c:pt>
                <c:pt idx="561">
                  <c:v>0</c:v>
                </c:pt>
                <c:pt idx="562">
                  <c:v>9.3084226773029743E-2</c:v>
                </c:pt>
                <c:pt idx="563">
                  <c:v>0</c:v>
                </c:pt>
                <c:pt idx="564">
                  <c:v>9.3084226773029743E-2</c:v>
                </c:pt>
                <c:pt idx="565">
                  <c:v>0</c:v>
                </c:pt>
                <c:pt idx="566">
                  <c:v>9.3084226773029743E-2</c:v>
                </c:pt>
                <c:pt idx="567">
                  <c:v>0</c:v>
                </c:pt>
                <c:pt idx="568">
                  <c:v>0</c:v>
                </c:pt>
                <c:pt idx="569">
                  <c:v>9.3084226773029743E-2</c:v>
                </c:pt>
                <c:pt idx="570">
                  <c:v>0</c:v>
                </c:pt>
                <c:pt idx="571">
                  <c:v>9.3084226773029743E-2</c:v>
                </c:pt>
                <c:pt idx="572">
                  <c:v>0</c:v>
                </c:pt>
                <c:pt idx="573">
                  <c:v>9.3084226773029743E-2</c:v>
                </c:pt>
                <c:pt idx="574">
                  <c:v>0</c:v>
                </c:pt>
                <c:pt idx="575">
                  <c:v>0</c:v>
                </c:pt>
                <c:pt idx="576">
                  <c:v>9.3084226773029743E-2</c:v>
                </c:pt>
                <c:pt idx="577">
                  <c:v>0</c:v>
                </c:pt>
                <c:pt idx="578">
                  <c:v>9.3084226773029743E-2</c:v>
                </c:pt>
                <c:pt idx="579">
                  <c:v>0</c:v>
                </c:pt>
                <c:pt idx="580">
                  <c:v>9.3084226773029743E-2</c:v>
                </c:pt>
                <c:pt idx="581">
                  <c:v>0</c:v>
                </c:pt>
                <c:pt idx="582">
                  <c:v>0</c:v>
                </c:pt>
                <c:pt idx="583">
                  <c:v>9.3084226773029743E-2</c:v>
                </c:pt>
                <c:pt idx="584">
                  <c:v>0</c:v>
                </c:pt>
                <c:pt idx="585">
                  <c:v>9.3084226773029743E-2</c:v>
                </c:pt>
                <c:pt idx="586">
                  <c:v>0</c:v>
                </c:pt>
                <c:pt idx="587">
                  <c:v>9.3084226773029743E-2</c:v>
                </c:pt>
                <c:pt idx="588">
                  <c:v>0</c:v>
                </c:pt>
                <c:pt idx="589">
                  <c:v>0</c:v>
                </c:pt>
                <c:pt idx="590">
                  <c:v>9.3084226773029743E-2</c:v>
                </c:pt>
                <c:pt idx="591">
                  <c:v>0</c:v>
                </c:pt>
                <c:pt idx="592">
                  <c:v>9.3084226773029743E-2</c:v>
                </c:pt>
                <c:pt idx="593">
                  <c:v>0</c:v>
                </c:pt>
                <c:pt idx="594">
                  <c:v>9.3084226773029743E-2</c:v>
                </c:pt>
                <c:pt idx="595">
                  <c:v>0</c:v>
                </c:pt>
                <c:pt idx="596">
                  <c:v>0</c:v>
                </c:pt>
                <c:pt idx="597">
                  <c:v>9.3084226773029743E-2</c:v>
                </c:pt>
                <c:pt idx="598">
                  <c:v>0</c:v>
                </c:pt>
                <c:pt idx="599">
                  <c:v>9.3084226773029743E-2</c:v>
                </c:pt>
                <c:pt idx="600">
                  <c:v>0</c:v>
                </c:pt>
                <c:pt idx="601">
                  <c:v>9.3084226773029743E-2</c:v>
                </c:pt>
                <c:pt idx="602">
                  <c:v>0</c:v>
                </c:pt>
                <c:pt idx="603">
                  <c:v>0</c:v>
                </c:pt>
                <c:pt idx="604">
                  <c:v>9.3084226773029743E-2</c:v>
                </c:pt>
                <c:pt idx="605">
                  <c:v>0</c:v>
                </c:pt>
                <c:pt idx="606">
                  <c:v>9.3084226773029743E-2</c:v>
                </c:pt>
                <c:pt idx="607">
                  <c:v>0</c:v>
                </c:pt>
                <c:pt idx="608">
                  <c:v>9.3084226773029743E-2</c:v>
                </c:pt>
                <c:pt idx="609">
                  <c:v>0</c:v>
                </c:pt>
                <c:pt idx="610">
                  <c:v>0</c:v>
                </c:pt>
                <c:pt idx="611">
                  <c:v>9.3084226773029743E-2</c:v>
                </c:pt>
                <c:pt idx="612">
                  <c:v>0</c:v>
                </c:pt>
                <c:pt idx="613">
                  <c:v>9.3084226773029743E-2</c:v>
                </c:pt>
                <c:pt idx="614">
                  <c:v>0</c:v>
                </c:pt>
                <c:pt idx="615">
                  <c:v>9.3084226773029743E-2</c:v>
                </c:pt>
                <c:pt idx="616">
                  <c:v>0</c:v>
                </c:pt>
                <c:pt idx="617">
                  <c:v>0</c:v>
                </c:pt>
                <c:pt idx="618">
                  <c:v>9.3084226773029743E-2</c:v>
                </c:pt>
                <c:pt idx="619">
                  <c:v>0</c:v>
                </c:pt>
                <c:pt idx="620">
                  <c:v>9.3084226773029743E-2</c:v>
                </c:pt>
                <c:pt idx="621">
                  <c:v>0</c:v>
                </c:pt>
                <c:pt idx="622">
                  <c:v>9.3084226773029743E-2</c:v>
                </c:pt>
                <c:pt idx="623">
                  <c:v>0</c:v>
                </c:pt>
                <c:pt idx="624">
                  <c:v>0</c:v>
                </c:pt>
                <c:pt idx="625">
                  <c:v>9.3084226773029743E-2</c:v>
                </c:pt>
                <c:pt idx="626">
                  <c:v>0</c:v>
                </c:pt>
                <c:pt idx="627">
                  <c:v>9.3084226773029743E-2</c:v>
                </c:pt>
                <c:pt idx="628">
                  <c:v>0</c:v>
                </c:pt>
                <c:pt idx="629">
                  <c:v>9.3084226773029743E-2</c:v>
                </c:pt>
                <c:pt idx="630">
                  <c:v>0</c:v>
                </c:pt>
                <c:pt idx="631">
                  <c:v>0</c:v>
                </c:pt>
                <c:pt idx="632">
                  <c:v>9.3084226773029743E-2</c:v>
                </c:pt>
                <c:pt idx="633">
                  <c:v>0</c:v>
                </c:pt>
                <c:pt idx="634">
                  <c:v>9.3084226773029743E-2</c:v>
                </c:pt>
                <c:pt idx="635">
                  <c:v>0</c:v>
                </c:pt>
                <c:pt idx="636">
                  <c:v>9.3084226773029743E-2</c:v>
                </c:pt>
                <c:pt idx="637">
                  <c:v>0</c:v>
                </c:pt>
                <c:pt idx="638">
                  <c:v>0</c:v>
                </c:pt>
                <c:pt idx="639">
                  <c:v>9.3084226773029743E-2</c:v>
                </c:pt>
                <c:pt idx="640">
                  <c:v>0</c:v>
                </c:pt>
                <c:pt idx="641">
                  <c:v>9.3084226773029743E-2</c:v>
                </c:pt>
                <c:pt idx="642">
                  <c:v>0</c:v>
                </c:pt>
                <c:pt idx="643">
                  <c:v>9.3084226773029743E-2</c:v>
                </c:pt>
                <c:pt idx="644">
                  <c:v>0</c:v>
                </c:pt>
                <c:pt idx="645">
                  <c:v>0</c:v>
                </c:pt>
                <c:pt idx="646">
                  <c:v>9.3084226773029743E-2</c:v>
                </c:pt>
                <c:pt idx="647">
                  <c:v>0</c:v>
                </c:pt>
                <c:pt idx="648">
                  <c:v>9.3084226773029743E-2</c:v>
                </c:pt>
                <c:pt idx="649">
                  <c:v>0</c:v>
                </c:pt>
                <c:pt idx="650">
                  <c:v>9.3084226773029743E-2</c:v>
                </c:pt>
                <c:pt idx="651">
                  <c:v>0</c:v>
                </c:pt>
                <c:pt idx="652">
                  <c:v>0</c:v>
                </c:pt>
                <c:pt idx="653">
                  <c:v>9.3084226773029743E-2</c:v>
                </c:pt>
                <c:pt idx="654">
                  <c:v>0</c:v>
                </c:pt>
                <c:pt idx="655">
                  <c:v>9.3084226773029743E-2</c:v>
                </c:pt>
                <c:pt idx="656">
                  <c:v>0</c:v>
                </c:pt>
                <c:pt idx="657">
                  <c:v>9.3084226773029743E-2</c:v>
                </c:pt>
                <c:pt idx="658">
                  <c:v>0</c:v>
                </c:pt>
                <c:pt idx="659">
                  <c:v>0</c:v>
                </c:pt>
                <c:pt idx="660">
                  <c:v>9.3084226773029743E-2</c:v>
                </c:pt>
                <c:pt idx="661">
                  <c:v>0</c:v>
                </c:pt>
                <c:pt idx="662">
                  <c:v>9.3084226773029743E-2</c:v>
                </c:pt>
                <c:pt idx="663">
                  <c:v>0</c:v>
                </c:pt>
                <c:pt idx="664">
                  <c:v>9.3084226773029743E-2</c:v>
                </c:pt>
                <c:pt idx="665">
                  <c:v>0</c:v>
                </c:pt>
                <c:pt idx="666">
                  <c:v>0</c:v>
                </c:pt>
                <c:pt idx="667">
                  <c:v>9.3084226773029743E-2</c:v>
                </c:pt>
                <c:pt idx="668">
                  <c:v>0</c:v>
                </c:pt>
                <c:pt idx="669">
                  <c:v>9.3084226773029743E-2</c:v>
                </c:pt>
                <c:pt idx="670">
                  <c:v>0</c:v>
                </c:pt>
                <c:pt idx="671">
                  <c:v>9.3084226773029743E-2</c:v>
                </c:pt>
                <c:pt idx="672">
                  <c:v>0</c:v>
                </c:pt>
                <c:pt idx="673">
                  <c:v>0</c:v>
                </c:pt>
                <c:pt idx="674">
                  <c:v>9.3084226773029743E-2</c:v>
                </c:pt>
                <c:pt idx="675">
                  <c:v>0</c:v>
                </c:pt>
                <c:pt idx="676">
                  <c:v>9.3084226773029743E-2</c:v>
                </c:pt>
                <c:pt idx="677">
                  <c:v>0</c:v>
                </c:pt>
                <c:pt idx="678">
                  <c:v>9.3084226773029743E-2</c:v>
                </c:pt>
                <c:pt idx="679">
                  <c:v>0</c:v>
                </c:pt>
                <c:pt idx="680">
                  <c:v>0</c:v>
                </c:pt>
                <c:pt idx="681">
                  <c:v>9.3084226773029743E-2</c:v>
                </c:pt>
                <c:pt idx="682">
                  <c:v>0</c:v>
                </c:pt>
                <c:pt idx="683">
                  <c:v>9.3084226773029743E-2</c:v>
                </c:pt>
                <c:pt idx="684">
                  <c:v>0</c:v>
                </c:pt>
                <c:pt idx="685">
                  <c:v>9.3084226773029743E-2</c:v>
                </c:pt>
                <c:pt idx="686">
                  <c:v>0</c:v>
                </c:pt>
                <c:pt idx="687">
                  <c:v>0</c:v>
                </c:pt>
                <c:pt idx="688">
                  <c:v>9.3084226773029743E-2</c:v>
                </c:pt>
                <c:pt idx="689">
                  <c:v>0</c:v>
                </c:pt>
                <c:pt idx="690">
                  <c:v>9.3084226773029743E-2</c:v>
                </c:pt>
                <c:pt idx="691">
                  <c:v>0</c:v>
                </c:pt>
                <c:pt idx="692">
                  <c:v>9.3084226773029743E-2</c:v>
                </c:pt>
                <c:pt idx="69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22216"/>
        <c:axId val="284321824"/>
      </c:scatterChart>
      <c:valAx>
        <c:axId val="19036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21432"/>
        <c:crosses val="autoZero"/>
        <c:crossBetween val="midCat"/>
      </c:valAx>
      <c:valAx>
        <c:axId val="284321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62272"/>
        <c:crosses val="autoZero"/>
        <c:crossBetween val="midCat"/>
      </c:valAx>
      <c:valAx>
        <c:axId val="284321824"/>
        <c:scaling>
          <c:orientation val="minMax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22216"/>
        <c:crosses val="max"/>
        <c:crossBetween val="midCat"/>
      </c:valAx>
      <c:valAx>
        <c:axId val="28432221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8432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18015748031498"/>
          <c:y val="0.32159542557180354"/>
          <c:w val="0.34159790026246717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549186351706036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'4_Rampe'!$C$4:$C$697</c:f>
              <c:numCache>
                <c:formatCode>General</c:formatCode>
                <c:ptCount val="694"/>
                <c:pt idx="0">
                  <c:v>1000</c:v>
                </c:pt>
                <c:pt idx="1">
                  <c:v>1000</c:v>
                </c:pt>
                <c:pt idx="2">
                  <c:v>999.99999609074325</c:v>
                </c:pt>
                <c:pt idx="3">
                  <c:v>999.99997293982085</c:v>
                </c:pt>
                <c:pt idx="4">
                  <c:v>999.99990394399367</c:v>
                </c:pt>
                <c:pt idx="5">
                  <c:v>999.99975122924002</c:v>
                </c:pt>
                <c:pt idx="6">
                  <c:v>999.99946565088169</c:v>
                </c:pt>
                <c:pt idx="7">
                  <c:v>999.99898679384603</c:v>
                </c:pt>
                <c:pt idx="8">
                  <c:v>999.99824297314069</c:v>
                </c:pt>
                <c:pt idx="9">
                  <c:v>999.99715123463136</c:v>
                </c:pt>
                <c:pt idx="10">
                  <c:v>999.99561735623536</c:v>
                </c:pt>
                <c:pt idx="11">
                  <c:v>999.99353584965399</c:v>
                </c:pt>
                <c:pt idx="12">
                  <c:v>999.99078996278899</c:v>
                </c:pt>
                <c:pt idx="13">
                  <c:v>999.98725168300291</c:v>
                </c:pt>
                <c:pt idx="14">
                  <c:v>999.98278174140034</c:v>
                </c:pt>
                <c:pt idx="15">
                  <c:v>999.97722961832335</c:v>
                </c:pt>
                <c:pt idx="16">
                  <c:v>999.97082764777804</c:v>
                </c:pt>
                <c:pt idx="17">
                  <c:v>999.96299930638179</c:v>
                </c:pt>
                <c:pt idx="18">
                  <c:v>999.9535554101551</c:v>
                </c:pt>
                <c:pt idx="19">
                  <c:v>999.94229556928303</c:v>
                </c:pt>
                <c:pt idx="20">
                  <c:v>999.92900820477757</c:v>
                </c:pt>
                <c:pt idx="21">
                  <c:v>999.91347056810184</c:v>
                </c:pt>
                <c:pt idx="22">
                  <c:v>999.8954487640849</c:v>
                </c:pt>
                <c:pt idx="23">
                  <c:v>999.87469777746924</c:v>
                </c:pt>
                <c:pt idx="24">
                  <c:v>999.85096150345328</c:v>
                </c:pt>
                <c:pt idx="25">
                  <c:v>999.82397278260328</c:v>
                </c:pt>
                <c:pt idx="26">
                  <c:v>999.79345344053093</c:v>
                </c:pt>
                <c:pt idx="27">
                  <c:v>999.7591143327453</c:v>
                </c:pt>
                <c:pt idx="28">
                  <c:v>999.72065539510595</c:v>
                </c:pt>
                <c:pt idx="29">
                  <c:v>999.67776570032174</c:v>
                </c:pt>
                <c:pt idx="30">
                  <c:v>999.63193009616634</c:v>
                </c:pt>
                <c:pt idx="31">
                  <c:v>999.58293211868511</c:v>
                </c:pt>
                <c:pt idx="32">
                  <c:v>999.52873325293388</c:v>
                </c:pt>
                <c:pt idx="33">
                  <c:v>999.46898593622359</c:v>
                </c:pt>
                <c:pt idx="34">
                  <c:v>999.40333211163806</c:v>
                </c:pt>
                <c:pt idx="35">
                  <c:v>999.33140332931112</c:v>
                </c:pt>
                <c:pt idx="36">
                  <c:v>999.25282085721881</c:v>
                </c:pt>
                <c:pt idx="37">
                  <c:v>999.16719580205404</c:v>
                </c:pt>
                <c:pt idx="38">
                  <c:v>999.07412924076971</c:v>
                </c:pt>
                <c:pt idx="39">
                  <c:v>998.97321236339008</c:v>
                </c:pt>
                <c:pt idx="40">
                  <c:v>998.86402662770536</c:v>
                </c:pt>
                <c:pt idx="41">
                  <c:v>998.74614392648084</c:v>
                </c:pt>
                <c:pt idx="42">
                  <c:v>998.61912676782379</c:v>
                </c:pt>
                <c:pt idx="43">
                  <c:v>998.48252846936805</c:v>
                </c:pt>
                <c:pt idx="44">
                  <c:v>998.33589336695059</c:v>
                </c:pt>
                <c:pt idx="45">
                  <c:v>998.17875703846357</c:v>
                </c:pt>
                <c:pt idx="46">
                  <c:v>998.01448115191442</c:v>
                </c:pt>
                <c:pt idx="47">
                  <c:v>997.83874177937616</c:v>
                </c:pt>
                <c:pt idx="48">
                  <c:v>997.651045513339</c:v>
                </c:pt>
                <c:pt idx="49">
                  <c:v>997.45089136685419</c:v>
                </c:pt>
                <c:pt idx="50">
                  <c:v>997.23777109465641</c:v>
                </c:pt>
                <c:pt idx="51">
                  <c:v>997.01116953439509</c:v>
                </c:pt>
                <c:pt idx="52">
                  <c:v>996.77056496875753</c:v>
                </c:pt>
                <c:pt idx="53">
                  <c:v>996.51542950927285</c:v>
                </c:pt>
                <c:pt idx="54">
                  <c:v>996.24522950259552</c:v>
                </c:pt>
                <c:pt idx="55">
                  <c:v>995.95942596007831</c:v>
                </c:pt>
                <c:pt idx="56">
                  <c:v>995.65747501144551</c:v>
                </c:pt>
                <c:pt idx="57">
                  <c:v>995.33882838339207</c:v>
                </c:pt>
                <c:pt idx="58">
                  <c:v>995.00293390393108</c:v>
                </c:pt>
                <c:pt idx="59">
                  <c:v>994.65597859398531</c:v>
                </c:pt>
                <c:pt idx="60">
                  <c:v>994.29106707651897</c:v>
                </c:pt>
                <c:pt idx="61">
                  <c:v>993.91440918887895</c:v>
                </c:pt>
                <c:pt idx="62">
                  <c:v>993.51868198593036</c:v>
                </c:pt>
                <c:pt idx="63">
                  <c:v>993.1033259275988</c:v>
                </c:pt>
                <c:pt idx="64">
                  <c:v>992.66778102851379</c:v>
                </c:pt>
                <c:pt idx="65">
                  <c:v>992.21148755885076</c:v>
                </c:pt>
                <c:pt idx="66">
                  <c:v>991.73431152968612</c:v>
                </c:pt>
                <c:pt idx="67">
                  <c:v>991.22805486661321</c:v>
                </c:pt>
                <c:pt idx="68">
                  <c:v>990.70856418102073</c:v>
                </c:pt>
                <c:pt idx="69">
                  <c:v>990.1589322582339</c:v>
                </c:pt>
                <c:pt idx="70">
                  <c:v>989.59630274766857</c:v>
                </c:pt>
                <c:pt idx="71">
                  <c:v>989.02033837985005</c:v>
                </c:pt>
                <c:pt idx="72">
                  <c:v>988.42202209345362</c:v>
                </c:pt>
                <c:pt idx="73">
                  <c:v>987.80128694183236</c:v>
                </c:pt>
                <c:pt idx="74">
                  <c:v>987.15807803358757</c:v>
                </c:pt>
                <c:pt idx="75">
                  <c:v>986.49235214286261</c:v>
                </c:pt>
                <c:pt idx="76">
                  <c:v>985.81397039374735</c:v>
                </c:pt>
                <c:pt idx="77">
                  <c:v>985.11296090259179</c:v>
                </c:pt>
                <c:pt idx="78">
                  <c:v>984.38885753444708</c:v>
                </c:pt>
                <c:pt idx="79">
                  <c:v>983.64164809972942</c:v>
                </c:pt>
                <c:pt idx="80">
                  <c:v>982.87133073193888</c:v>
                </c:pt>
                <c:pt idx="81">
                  <c:v>982.07745985431518</c:v>
                </c:pt>
                <c:pt idx="82">
                  <c:v>981.27146480151509</c:v>
                </c:pt>
                <c:pt idx="83">
                  <c:v>980.44188293010518</c:v>
                </c:pt>
                <c:pt idx="84">
                  <c:v>979.58874051346288</c:v>
                </c:pt>
                <c:pt idx="85">
                  <c:v>978.70061974305429</c:v>
                </c:pt>
                <c:pt idx="86">
                  <c:v>977.80025675871605</c:v>
                </c:pt>
                <c:pt idx="87">
                  <c:v>976.86424247519324</c:v>
                </c:pt>
                <c:pt idx="88">
                  <c:v>975.90403279703776</c:v>
                </c:pt>
                <c:pt idx="89">
                  <c:v>974.93222293219287</c:v>
                </c:pt>
                <c:pt idx="90">
                  <c:v>973.93626922097383</c:v>
                </c:pt>
                <c:pt idx="91">
                  <c:v>972.91625063540971</c:v>
                </c:pt>
                <c:pt idx="92">
                  <c:v>971.8717972507327</c:v>
                </c:pt>
                <c:pt idx="93">
                  <c:v>970.80300120560855</c:v>
                </c:pt>
                <c:pt idx="94">
                  <c:v>969.70996099789761</c:v>
                </c:pt>
                <c:pt idx="95">
                  <c:v>968.6061433278395</c:v>
                </c:pt>
                <c:pt idx="96">
                  <c:v>967.47818695926139</c:v>
                </c:pt>
                <c:pt idx="97">
                  <c:v>966.32575553417826</c:v>
                </c:pt>
                <c:pt idx="98">
                  <c:v>965.14896698189284</c:v>
                </c:pt>
                <c:pt idx="99">
                  <c:v>963.94794423132919</c:v>
                </c:pt>
                <c:pt idx="100">
                  <c:v>962.72281486882594</c:v>
                </c:pt>
                <c:pt idx="101">
                  <c:v>961.47326737111553</c:v>
                </c:pt>
                <c:pt idx="102">
                  <c:v>960.21365132054473</c:v>
                </c:pt>
                <c:pt idx="103">
                  <c:v>958.92977901071413</c:v>
                </c:pt>
                <c:pt idx="104">
                  <c:v>957.60780043122941</c:v>
                </c:pt>
                <c:pt idx="105">
                  <c:v>956.2756419984978</c:v>
                </c:pt>
                <c:pt idx="106">
                  <c:v>954.90502879009387</c:v>
                </c:pt>
                <c:pt idx="107">
                  <c:v>953.51001494296929</c:v>
                </c:pt>
                <c:pt idx="108">
                  <c:v>952.09076406938175</c:v>
                </c:pt>
                <c:pt idx="109">
                  <c:v>950.66237693426012</c:v>
                </c:pt>
                <c:pt idx="110">
                  <c:v>949.20995903525352</c:v>
                </c:pt>
                <c:pt idx="111">
                  <c:v>947.73367868615128</c:v>
                </c:pt>
                <c:pt idx="112">
                  <c:v>946.2337057522758</c:v>
                </c:pt>
                <c:pt idx="113">
                  <c:v>944.70979850282038</c:v>
                </c:pt>
                <c:pt idx="114">
                  <c:v>943.17750613444377</c:v>
                </c:pt>
                <c:pt idx="115">
                  <c:v>941.62150559864858</c:v>
                </c:pt>
                <c:pt idx="116">
                  <c:v>940.04197494722064</c:v>
                </c:pt>
                <c:pt idx="117">
                  <c:v>938.4390926836179</c:v>
                </c:pt>
                <c:pt idx="118">
                  <c:v>936.81264400162149</c:v>
                </c:pt>
                <c:pt idx="119">
                  <c:v>935.16281342634522</c:v>
                </c:pt>
                <c:pt idx="120">
                  <c:v>933.49017198659908</c:v>
                </c:pt>
                <c:pt idx="121">
                  <c:v>931.81002138925442</c:v>
                </c:pt>
                <c:pt idx="122">
                  <c:v>930.09133331259932</c:v>
                </c:pt>
                <c:pt idx="123">
                  <c:v>928.34961947768181</c:v>
                </c:pt>
                <c:pt idx="124">
                  <c:v>926.58506768123004</c:v>
                </c:pt>
                <c:pt idx="125">
                  <c:v>924.7974957956003</c:v>
                </c:pt>
                <c:pt idx="126">
                  <c:v>922.98709595781247</c:v>
                </c:pt>
                <c:pt idx="127">
                  <c:v>921.1703138295386</c:v>
                </c:pt>
                <c:pt idx="128">
                  <c:v>919.33095443204206</c:v>
                </c:pt>
                <c:pt idx="129">
                  <c:v>917.46920576632101</c:v>
                </c:pt>
                <c:pt idx="130">
                  <c:v>915.58490856465164</c:v>
                </c:pt>
                <c:pt idx="131">
                  <c:v>913.67825417475183</c:v>
                </c:pt>
                <c:pt idx="132">
                  <c:v>911.74943147920726</c:v>
                </c:pt>
                <c:pt idx="133">
                  <c:v>909.79829488845598</c:v>
                </c:pt>
                <c:pt idx="134">
                  <c:v>907.84163988997159</c:v>
                </c:pt>
                <c:pt idx="135">
                  <c:v>905.86293052661313</c:v>
                </c:pt>
                <c:pt idx="136">
                  <c:v>903.86235456035968</c:v>
                </c:pt>
                <c:pt idx="137">
                  <c:v>901.84009654936096</c:v>
                </c:pt>
                <c:pt idx="138">
                  <c:v>899.77987815908921</c:v>
                </c:pt>
                <c:pt idx="139">
                  <c:v>897.6981487351851</c:v>
                </c:pt>
                <c:pt idx="140">
                  <c:v>895.61133266698312</c:v>
                </c:pt>
                <c:pt idx="141">
                  <c:v>893.50325419784508</c:v>
                </c:pt>
                <c:pt idx="142">
                  <c:v>891.37380174899408</c:v>
                </c:pt>
                <c:pt idx="143">
                  <c:v>889.22315566420014</c:v>
                </c:pt>
                <c:pt idx="144">
                  <c:v>887.05149213995912</c:v>
                </c:pt>
                <c:pt idx="145">
                  <c:v>884.8589831877656</c:v>
                </c:pt>
                <c:pt idx="146">
                  <c:v>882.64552941870613</c:v>
                </c:pt>
                <c:pt idx="147">
                  <c:v>880.42835797531666</c:v>
                </c:pt>
                <c:pt idx="148">
                  <c:v>878.19047754801795</c:v>
                </c:pt>
                <c:pt idx="149">
                  <c:v>875.93205467616883</c:v>
                </c:pt>
                <c:pt idx="150">
                  <c:v>873.65325124987226</c:v>
                </c:pt>
                <c:pt idx="151">
                  <c:v>871.35398435294701</c:v>
                </c:pt>
                <c:pt idx="152">
                  <c:v>869.03441574963176</c:v>
                </c:pt>
                <c:pt idx="153">
                  <c:v>866.71189354590297</c:v>
                </c:pt>
                <c:pt idx="154">
                  <c:v>864.3692836678706</c:v>
                </c:pt>
                <c:pt idx="155">
                  <c:v>862.00673642872664</c:v>
                </c:pt>
                <c:pt idx="156">
                  <c:v>859.60736653271613</c:v>
                </c:pt>
                <c:pt idx="157">
                  <c:v>857.1882214444629</c:v>
                </c:pt>
                <c:pt idx="158">
                  <c:v>854.74923688871866</c:v>
                </c:pt>
                <c:pt idx="159">
                  <c:v>852.30785028501919</c:v>
                </c:pt>
                <c:pt idx="160">
                  <c:v>849.84682525876462</c:v>
                </c:pt>
                <c:pt idx="161">
                  <c:v>847.36630002652169</c:v>
                </c:pt>
                <c:pt idx="162">
                  <c:v>844.86640738394419</c:v>
                </c:pt>
                <c:pt idx="163">
                  <c:v>842.34727479680021</c:v>
                </c:pt>
                <c:pt idx="164">
                  <c:v>839.80885052256804</c:v>
                </c:pt>
                <c:pt idx="165">
                  <c:v>837.26862489165842</c:v>
                </c:pt>
                <c:pt idx="166">
                  <c:v>834.70928123297756</c:v>
                </c:pt>
                <c:pt idx="167">
                  <c:v>832.13093834174288</c:v>
                </c:pt>
                <c:pt idx="168">
                  <c:v>829.55110025315707</c:v>
                </c:pt>
                <c:pt idx="169">
                  <c:v>826.96966791004456</c:v>
                </c:pt>
                <c:pt idx="170">
                  <c:v>824.3868416059496</c:v>
                </c:pt>
                <c:pt idx="171">
                  <c:v>821.80253465124622</c:v>
                </c:pt>
                <c:pt idx="172">
                  <c:v>819.21693690521363</c:v>
                </c:pt>
                <c:pt idx="173">
                  <c:v>816.63022270931322</c:v>
                </c:pt>
                <c:pt idx="174">
                  <c:v>814.04231261582004</c:v>
                </c:pt>
                <c:pt idx="175">
                  <c:v>811.45337137272236</c:v>
                </c:pt>
                <c:pt idx="176">
                  <c:v>808.86333082451029</c:v>
                </c:pt>
                <c:pt idx="177">
                  <c:v>806.2723460793693</c:v>
                </c:pt>
                <c:pt idx="178">
                  <c:v>803.68055800003856</c:v>
                </c:pt>
                <c:pt idx="179">
                  <c:v>801.08790491897446</c:v>
                </c:pt>
                <c:pt idx="180">
                  <c:v>798.49451892592185</c:v>
                </c:pt>
                <c:pt idx="181">
                  <c:v>795.90051929127446</c:v>
                </c:pt>
                <c:pt idx="182">
                  <c:v>793.30585005665046</c:v>
                </c:pt>
                <c:pt idx="183">
                  <c:v>790.7106226127479</c:v>
                </c:pt>
                <c:pt idx="184">
                  <c:v>788.11479002432816</c:v>
                </c:pt>
                <c:pt idx="185">
                  <c:v>785.5184557638969</c:v>
                </c:pt>
                <c:pt idx="186">
                  <c:v>782.92171183808273</c:v>
                </c:pt>
                <c:pt idx="187">
                  <c:v>780.32451628733736</c:v>
                </c:pt>
                <c:pt idx="188">
                  <c:v>777.72695411700602</c:v>
                </c:pt>
                <c:pt idx="189">
                  <c:v>775.1289912840125</c:v>
                </c:pt>
                <c:pt idx="190">
                  <c:v>772.53070575739446</c:v>
                </c:pt>
                <c:pt idx="191">
                  <c:v>769.93216543054223</c:v>
                </c:pt>
                <c:pt idx="192">
                  <c:v>767.33334051387556</c:v>
                </c:pt>
                <c:pt idx="193">
                  <c:v>764.73429280453445</c:v>
                </c:pt>
                <c:pt idx="194">
                  <c:v>762.13499931540218</c:v>
                </c:pt>
                <c:pt idx="195">
                  <c:v>759.53551571573439</c:v>
                </c:pt>
                <c:pt idx="196">
                  <c:v>756.9358890257497</c:v>
                </c:pt>
                <c:pt idx="197">
                  <c:v>754.33609980276856</c:v>
                </c:pt>
                <c:pt idx="198">
                  <c:v>751.73618990252078</c:v>
                </c:pt>
                <c:pt idx="199">
                  <c:v>749.13619406517603</c:v>
                </c:pt>
                <c:pt idx="200">
                  <c:v>746.53609568704098</c:v>
                </c:pt>
                <c:pt idx="201">
                  <c:v>743.93592533387857</c:v>
                </c:pt>
                <c:pt idx="202">
                  <c:v>741.33567091506006</c:v>
                </c:pt>
                <c:pt idx="203">
                  <c:v>738.73535879808298</c:v>
                </c:pt>
                <c:pt idx="204">
                  <c:v>736.13500974073509</c:v>
                </c:pt>
                <c:pt idx="205">
                  <c:v>733.53461381782733</c:v>
                </c:pt>
                <c:pt idx="206">
                  <c:v>730.93418860479937</c:v>
                </c:pt>
                <c:pt idx="207">
                  <c:v>728.33372756136566</c:v>
                </c:pt>
                <c:pt idx="208">
                  <c:v>725.7332450612771</c:v>
                </c:pt>
                <c:pt idx="209">
                  <c:v>723.13275141521251</c:v>
                </c:pt>
                <c:pt idx="210">
                  <c:v>720.53224159603531</c:v>
                </c:pt>
                <c:pt idx="211">
                  <c:v>717.93172375658469</c:v>
                </c:pt>
                <c:pt idx="212">
                  <c:v>715.33119512463259</c:v>
                </c:pt>
                <c:pt idx="213">
                  <c:v>712.73066168116384</c:v>
                </c:pt>
                <c:pt idx="214">
                  <c:v>710.13012693457347</c:v>
                </c:pt>
                <c:pt idx="215">
                  <c:v>707.52958899852945</c:v>
                </c:pt>
                <c:pt idx="216">
                  <c:v>704.92905028407836</c:v>
                </c:pt>
                <c:pt idx="217">
                  <c:v>702.32851002964617</c:v>
                </c:pt>
                <c:pt idx="218">
                  <c:v>699.72796954129626</c:v>
                </c:pt>
                <c:pt idx="219">
                  <c:v>697.1274289580291</c:v>
                </c:pt>
                <c:pt idx="220">
                  <c:v>694.52688842039959</c:v>
                </c:pt>
                <c:pt idx="221">
                  <c:v>691.92634783707251</c:v>
                </c:pt>
                <c:pt idx="222">
                  <c:v>689.32580729972699</c:v>
                </c:pt>
                <c:pt idx="223">
                  <c:v>686.72526671633977</c:v>
                </c:pt>
                <c:pt idx="224">
                  <c:v>684.12472617928336</c:v>
                </c:pt>
                <c:pt idx="225">
                  <c:v>681.524185595836</c:v>
                </c:pt>
                <c:pt idx="226">
                  <c:v>678.92364505907403</c:v>
                </c:pt>
                <c:pt idx="227">
                  <c:v>676.32310447556654</c:v>
                </c:pt>
                <c:pt idx="228">
                  <c:v>673.72256393910436</c:v>
                </c:pt>
                <c:pt idx="229">
                  <c:v>671.12202335553684</c:v>
                </c:pt>
                <c:pt idx="230">
                  <c:v>668.52148281938003</c:v>
                </c:pt>
                <c:pt idx="231">
                  <c:v>665.92094223575236</c:v>
                </c:pt>
                <c:pt idx="232">
                  <c:v>663.32040169990682</c:v>
                </c:pt>
                <c:pt idx="233">
                  <c:v>660.71986111621914</c:v>
                </c:pt>
                <c:pt idx="234">
                  <c:v>658.11932058069067</c:v>
                </c:pt>
                <c:pt idx="235">
                  <c:v>655.51877999694295</c:v>
                </c:pt>
                <c:pt idx="236">
                  <c:v>652.9182394617377</c:v>
                </c:pt>
                <c:pt idx="237">
                  <c:v>650.31769887793007</c:v>
                </c:pt>
                <c:pt idx="238">
                  <c:v>647.71715834305417</c:v>
                </c:pt>
                <c:pt idx="239">
                  <c:v>645.11661775918685</c:v>
                </c:pt>
                <c:pt idx="240">
                  <c:v>642.51607722464678</c:v>
                </c:pt>
                <c:pt idx="241">
                  <c:v>639.91553664071978</c:v>
                </c:pt>
                <c:pt idx="242">
                  <c:v>637.31499610652213</c:v>
                </c:pt>
                <c:pt idx="243">
                  <c:v>634.71445552253579</c:v>
                </c:pt>
                <c:pt idx="244">
                  <c:v>632.11391498868738</c:v>
                </c:pt>
                <c:pt idx="245">
                  <c:v>629.51337440464181</c:v>
                </c:pt>
                <c:pt idx="246">
                  <c:v>626.9128338711497</c:v>
                </c:pt>
                <c:pt idx="247">
                  <c:v>624.31229328704501</c:v>
                </c:pt>
                <c:pt idx="248">
                  <c:v>621.71175275391636</c:v>
                </c:pt>
                <c:pt idx="249">
                  <c:v>619.11121216975312</c:v>
                </c:pt>
                <c:pt idx="250">
                  <c:v>616.51067163699531</c:v>
                </c:pt>
                <c:pt idx="251">
                  <c:v>613.91013105277364</c:v>
                </c:pt>
                <c:pt idx="252">
                  <c:v>611.30959052039441</c:v>
                </c:pt>
                <c:pt idx="253">
                  <c:v>608.70904993611475</c:v>
                </c:pt>
                <c:pt idx="254">
                  <c:v>606.10850940412172</c:v>
                </c:pt>
                <c:pt idx="255">
                  <c:v>603.50796881978465</c:v>
                </c:pt>
                <c:pt idx="256">
                  <c:v>600.90742828818611</c:v>
                </c:pt>
                <c:pt idx="257">
                  <c:v>598.30688770379186</c:v>
                </c:pt>
                <c:pt idx="258">
                  <c:v>595.70634717259634</c:v>
                </c:pt>
                <c:pt idx="259">
                  <c:v>593.10580658814536</c:v>
                </c:pt>
                <c:pt idx="260">
                  <c:v>590.50526605736127</c:v>
                </c:pt>
                <c:pt idx="261">
                  <c:v>587.90472547285435</c:v>
                </c:pt>
                <c:pt idx="262">
                  <c:v>585.30418494249068</c:v>
                </c:pt>
                <c:pt idx="263">
                  <c:v>582.7036443579284</c:v>
                </c:pt>
                <c:pt idx="264">
                  <c:v>580.10310382799412</c:v>
                </c:pt>
                <c:pt idx="265">
                  <c:v>577.50256324337704</c:v>
                </c:pt>
                <c:pt idx="266">
                  <c:v>574.90202271388193</c:v>
                </c:pt>
                <c:pt idx="267">
                  <c:v>572.30148212921085</c:v>
                </c:pt>
                <c:pt idx="268">
                  <c:v>569.70094160016447</c:v>
                </c:pt>
                <c:pt idx="269">
                  <c:v>567.10040101544041</c:v>
                </c:pt>
                <c:pt idx="270">
                  <c:v>564.49986048685275</c:v>
                </c:pt>
                <c:pt idx="271">
                  <c:v>561.8993199020764</c:v>
                </c:pt>
                <c:pt idx="272">
                  <c:v>559.29877937395815</c:v>
                </c:pt>
                <c:pt idx="273">
                  <c:v>556.69823878913053</c:v>
                </c:pt>
                <c:pt idx="274">
                  <c:v>554.09769826149227</c:v>
                </c:pt>
                <c:pt idx="275">
                  <c:v>551.49715767661451</c:v>
                </c:pt>
                <c:pt idx="276">
                  <c:v>548.89661714946749</c:v>
                </c:pt>
                <c:pt idx="277">
                  <c:v>546.29607656454061</c:v>
                </c:pt>
                <c:pt idx="278">
                  <c:v>543.69553603789632</c:v>
                </c:pt>
                <c:pt idx="279">
                  <c:v>541.09499545292147</c:v>
                </c:pt>
                <c:pt idx="280">
                  <c:v>538.49445492679183</c:v>
                </c:pt>
                <c:pt idx="281">
                  <c:v>535.8939143417706</c:v>
                </c:pt>
                <c:pt idx="282">
                  <c:v>533.2933738161679</c:v>
                </c:pt>
                <c:pt idx="283">
                  <c:v>530.69283323110153</c:v>
                </c:pt>
                <c:pt idx="284">
                  <c:v>528.09229270603862</c:v>
                </c:pt>
                <c:pt idx="285">
                  <c:v>525.49175212092871</c:v>
                </c:pt>
                <c:pt idx="286">
                  <c:v>522.89121159641866</c:v>
                </c:pt>
                <c:pt idx="287">
                  <c:v>520.29067101126691</c:v>
                </c:pt>
                <c:pt idx="288">
                  <c:v>517.69013048732336</c:v>
                </c:pt>
                <c:pt idx="289">
                  <c:v>515.08958990213171</c:v>
                </c:pt>
                <c:pt idx="290">
                  <c:v>512.48904937876898</c:v>
                </c:pt>
                <c:pt idx="291">
                  <c:v>509.88850879353919</c:v>
                </c:pt>
                <c:pt idx="292">
                  <c:v>507.2879682707719</c:v>
                </c:pt>
                <c:pt idx="293">
                  <c:v>504.68742768550612</c:v>
                </c:pt>
                <c:pt idx="294">
                  <c:v>502.08688716334945</c:v>
                </c:pt>
                <c:pt idx="295">
                  <c:v>499.48634657804996</c:v>
                </c:pt>
                <c:pt idx="296">
                  <c:v>496.88580605651975</c:v>
                </c:pt>
                <c:pt idx="297">
                  <c:v>494.28526547118889</c:v>
                </c:pt>
                <c:pt idx="298">
                  <c:v>491.68472495030159</c:v>
                </c:pt>
                <c:pt idx="299">
                  <c:v>489.08418436494202</c:v>
                </c:pt>
                <c:pt idx="300">
                  <c:v>486.48364384471461</c:v>
                </c:pt>
                <c:pt idx="301">
                  <c:v>483.883103259329</c:v>
                </c:pt>
                <c:pt idx="302">
                  <c:v>481.28256273977922</c:v>
                </c:pt>
                <c:pt idx="303">
                  <c:v>478.6820221543706</c:v>
                </c:pt>
                <c:pt idx="304">
                  <c:v>476.08148163551681</c:v>
                </c:pt>
                <c:pt idx="305">
                  <c:v>473.4809410500884</c:v>
                </c:pt>
                <c:pt idx="306">
                  <c:v>470.88040053194965</c:v>
                </c:pt>
                <c:pt idx="307">
                  <c:v>468.27985994650481</c:v>
                </c:pt>
                <c:pt idx="308">
                  <c:v>465.6793194291011</c:v>
                </c:pt>
                <c:pt idx="309">
                  <c:v>463.07877884364353</c:v>
                </c:pt>
                <c:pt idx="310">
                  <c:v>460.47823832699538</c:v>
                </c:pt>
                <c:pt idx="311">
                  <c:v>457.877697741529</c:v>
                </c:pt>
                <c:pt idx="312">
                  <c:v>455.27715722565807</c:v>
                </c:pt>
                <c:pt idx="313">
                  <c:v>452.67661664018715</c:v>
                </c:pt>
                <c:pt idx="314">
                  <c:v>450.07607612511578</c:v>
                </c:pt>
                <c:pt idx="315">
                  <c:v>447.4755355396448</c:v>
                </c:pt>
                <c:pt idx="316">
                  <c:v>444.87499502460469</c:v>
                </c:pt>
                <c:pt idx="317">
                  <c:v>442.27445443913376</c:v>
                </c:pt>
                <c:pt idx="318">
                  <c:v>439.67391392406205</c:v>
                </c:pt>
                <c:pt idx="319">
                  <c:v>437.07337333859107</c:v>
                </c:pt>
                <c:pt idx="320">
                  <c:v>434.47283282355136</c:v>
                </c:pt>
                <c:pt idx="321">
                  <c:v>431.87229223808043</c:v>
                </c:pt>
                <c:pt idx="322">
                  <c:v>429.27175172300844</c:v>
                </c:pt>
                <c:pt idx="323">
                  <c:v>426.67121113753745</c:v>
                </c:pt>
                <c:pt idx="324">
                  <c:v>424.07067062249814</c:v>
                </c:pt>
                <c:pt idx="325">
                  <c:v>421.47013003702727</c:v>
                </c:pt>
                <c:pt idx="326">
                  <c:v>418.86958952195488</c:v>
                </c:pt>
                <c:pt idx="327">
                  <c:v>416.26904893648396</c:v>
                </c:pt>
                <c:pt idx="328">
                  <c:v>413.6685084214451</c:v>
                </c:pt>
                <c:pt idx="329">
                  <c:v>411.06796783597429</c:v>
                </c:pt>
                <c:pt idx="330">
                  <c:v>408.46742732090149</c:v>
                </c:pt>
                <c:pt idx="331">
                  <c:v>405.86688673543057</c:v>
                </c:pt>
                <c:pt idx="332">
                  <c:v>403.26634622039217</c:v>
                </c:pt>
                <c:pt idx="333">
                  <c:v>400.66580563492141</c:v>
                </c:pt>
                <c:pt idx="334">
                  <c:v>398.06526511984822</c:v>
                </c:pt>
                <c:pt idx="335">
                  <c:v>395.46472453437735</c:v>
                </c:pt>
                <c:pt idx="336">
                  <c:v>392.86418401933946</c:v>
                </c:pt>
                <c:pt idx="337">
                  <c:v>390.26364343386871</c:v>
                </c:pt>
                <c:pt idx="338">
                  <c:v>387.66310291879506</c:v>
                </c:pt>
                <c:pt idx="339">
                  <c:v>385.06256233332425</c:v>
                </c:pt>
                <c:pt idx="340">
                  <c:v>382.46202181828687</c:v>
                </c:pt>
                <c:pt idx="341">
                  <c:v>379.86148123281617</c:v>
                </c:pt>
                <c:pt idx="342">
                  <c:v>377.26094071774213</c:v>
                </c:pt>
                <c:pt idx="343">
                  <c:v>374.66040013227132</c:v>
                </c:pt>
                <c:pt idx="344">
                  <c:v>372.05985961723451</c:v>
                </c:pt>
                <c:pt idx="345">
                  <c:v>369.45931903176387</c:v>
                </c:pt>
                <c:pt idx="346">
                  <c:v>366.85877851668931</c:v>
                </c:pt>
                <c:pt idx="347">
                  <c:v>364.25823793121856</c:v>
                </c:pt>
                <c:pt idx="348">
                  <c:v>361.65769741618232</c:v>
                </c:pt>
                <c:pt idx="349">
                  <c:v>359.05715683071173</c:v>
                </c:pt>
                <c:pt idx="350">
                  <c:v>356.45661631563672</c:v>
                </c:pt>
                <c:pt idx="351">
                  <c:v>353.85607573016603</c:v>
                </c:pt>
                <c:pt idx="352">
                  <c:v>351.25553521513041</c:v>
                </c:pt>
                <c:pt idx="353">
                  <c:v>348.65499462965988</c:v>
                </c:pt>
                <c:pt idx="354">
                  <c:v>346.0544541145843</c:v>
                </c:pt>
                <c:pt idx="355">
                  <c:v>343.45391352911366</c:v>
                </c:pt>
                <c:pt idx="356">
                  <c:v>340.85337301407873</c:v>
                </c:pt>
                <c:pt idx="357">
                  <c:v>338.25283242860826</c:v>
                </c:pt>
                <c:pt idx="358">
                  <c:v>335.65229191353211</c:v>
                </c:pt>
                <c:pt idx="359">
                  <c:v>333.05175132806153</c:v>
                </c:pt>
                <c:pt idx="360">
                  <c:v>330.45121081302727</c:v>
                </c:pt>
                <c:pt idx="361">
                  <c:v>327.85067022755686</c:v>
                </c:pt>
                <c:pt idx="362">
                  <c:v>325.25012971248015</c:v>
                </c:pt>
                <c:pt idx="363">
                  <c:v>322.64958912700962</c:v>
                </c:pt>
                <c:pt idx="364">
                  <c:v>320.04904861197616</c:v>
                </c:pt>
                <c:pt idx="365">
                  <c:v>317.44850802650581</c:v>
                </c:pt>
                <c:pt idx="366">
                  <c:v>314.84796751142846</c:v>
                </c:pt>
                <c:pt idx="367">
                  <c:v>312.24742692595805</c:v>
                </c:pt>
                <c:pt idx="368">
                  <c:v>309.64688641092533</c:v>
                </c:pt>
                <c:pt idx="369">
                  <c:v>307.04634582545515</c:v>
                </c:pt>
                <c:pt idx="370">
                  <c:v>304.44580531037707</c:v>
                </c:pt>
                <c:pt idx="371">
                  <c:v>301.84526472490671</c:v>
                </c:pt>
                <c:pt idx="372">
                  <c:v>299.2447242098749</c:v>
                </c:pt>
                <c:pt idx="373">
                  <c:v>296.64418362440477</c:v>
                </c:pt>
                <c:pt idx="374">
                  <c:v>294.04364310932601</c:v>
                </c:pt>
                <c:pt idx="375">
                  <c:v>291.44310252385577</c:v>
                </c:pt>
                <c:pt idx="376">
                  <c:v>288.84256200882487</c:v>
                </c:pt>
                <c:pt idx="377">
                  <c:v>286.24202142335486</c:v>
                </c:pt>
                <c:pt idx="378">
                  <c:v>283.64148090827535</c:v>
                </c:pt>
                <c:pt idx="379">
                  <c:v>281.04094032280517</c:v>
                </c:pt>
                <c:pt idx="380">
                  <c:v>278.44039980777529</c:v>
                </c:pt>
                <c:pt idx="381">
                  <c:v>275.83985922230539</c:v>
                </c:pt>
                <c:pt idx="382">
                  <c:v>273.23931870722504</c:v>
                </c:pt>
                <c:pt idx="383">
                  <c:v>270.63877812175497</c:v>
                </c:pt>
                <c:pt idx="384">
                  <c:v>268.03823760672617</c:v>
                </c:pt>
                <c:pt idx="385">
                  <c:v>265.43769702125638</c:v>
                </c:pt>
                <c:pt idx="386">
                  <c:v>262.83715650617518</c:v>
                </c:pt>
                <c:pt idx="387">
                  <c:v>260.23661592070522</c:v>
                </c:pt>
                <c:pt idx="388">
                  <c:v>257.63607540567762</c:v>
                </c:pt>
                <c:pt idx="389">
                  <c:v>255.035534820208</c:v>
                </c:pt>
                <c:pt idx="390">
                  <c:v>252.43499430512585</c:v>
                </c:pt>
                <c:pt idx="391">
                  <c:v>249.83445371965604</c:v>
                </c:pt>
                <c:pt idx="392">
                  <c:v>247.23391320462969</c:v>
                </c:pt>
                <c:pt idx="393">
                  <c:v>244.63337261916024</c:v>
                </c:pt>
                <c:pt idx="394">
                  <c:v>242.03283210407707</c:v>
                </c:pt>
                <c:pt idx="395">
                  <c:v>239.43229151860743</c:v>
                </c:pt>
                <c:pt idx="396">
                  <c:v>236.8317510035825</c:v>
                </c:pt>
                <c:pt idx="397">
                  <c:v>234.23121041811322</c:v>
                </c:pt>
                <c:pt idx="398">
                  <c:v>231.63066990302897</c:v>
                </c:pt>
                <c:pt idx="399">
                  <c:v>229.03012931755944</c:v>
                </c:pt>
                <c:pt idx="400">
                  <c:v>226.42958880253607</c:v>
                </c:pt>
                <c:pt idx="401">
                  <c:v>223.82904821706703</c:v>
                </c:pt>
                <c:pt idx="402">
                  <c:v>221.22850770198158</c:v>
                </c:pt>
                <c:pt idx="403">
                  <c:v>218.62796711651228</c:v>
                </c:pt>
                <c:pt idx="404">
                  <c:v>216.02742660149059</c:v>
                </c:pt>
                <c:pt idx="405">
                  <c:v>213.4268860160218</c:v>
                </c:pt>
                <c:pt idx="406">
                  <c:v>210.82634550093505</c:v>
                </c:pt>
                <c:pt idx="407">
                  <c:v>208.22580491546597</c:v>
                </c:pt>
                <c:pt idx="408">
                  <c:v>205.62526440044616</c:v>
                </c:pt>
                <c:pt idx="409">
                  <c:v>203.02472381497768</c:v>
                </c:pt>
                <c:pt idx="410">
                  <c:v>200.42418329988948</c:v>
                </c:pt>
                <c:pt idx="411">
                  <c:v>197.82364271442071</c:v>
                </c:pt>
                <c:pt idx="412">
                  <c:v>195.22310219940297</c:v>
                </c:pt>
                <c:pt idx="413">
                  <c:v>192.62256161393481</c:v>
                </c:pt>
                <c:pt idx="414">
                  <c:v>190.02202109884507</c:v>
                </c:pt>
                <c:pt idx="415">
                  <c:v>187.42148051337657</c:v>
                </c:pt>
                <c:pt idx="416">
                  <c:v>184.82093999836115</c:v>
                </c:pt>
                <c:pt idx="417">
                  <c:v>182.22039941289339</c:v>
                </c:pt>
                <c:pt idx="418">
                  <c:v>179.61985889780195</c:v>
                </c:pt>
                <c:pt idx="419">
                  <c:v>177.01931831233381</c:v>
                </c:pt>
                <c:pt idx="420">
                  <c:v>174.41877779732107</c:v>
                </c:pt>
                <c:pt idx="421">
                  <c:v>171.81823721185378</c:v>
                </c:pt>
                <c:pt idx="422">
                  <c:v>169.21769669676041</c:v>
                </c:pt>
                <c:pt idx="423">
                  <c:v>166.61715611129273</c:v>
                </c:pt>
                <c:pt idx="424">
                  <c:v>164.016615596283</c:v>
                </c:pt>
                <c:pt idx="425">
                  <c:v>161.41607501081626</c:v>
                </c:pt>
                <c:pt idx="426">
                  <c:v>158.81553449572078</c:v>
                </c:pt>
                <c:pt idx="427">
                  <c:v>156.21499391025364</c:v>
                </c:pt>
                <c:pt idx="428">
                  <c:v>153.61445339524735</c:v>
                </c:pt>
                <c:pt idx="429">
                  <c:v>151.01391280978129</c:v>
                </c:pt>
                <c:pt idx="430">
                  <c:v>148.41337229468346</c:v>
                </c:pt>
                <c:pt idx="431">
                  <c:v>145.83028507411797</c:v>
                </c:pt>
                <c:pt idx="432">
                  <c:v>143.28210443278709</c:v>
                </c:pt>
                <c:pt idx="433">
                  <c:v>140.73392379386732</c:v>
                </c:pt>
                <c:pt idx="434">
                  <c:v>138.20319637848104</c:v>
                </c:pt>
                <c:pt idx="435">
                  <c:v>135.68992225561507</c:v>
                </c:pt>
                <c:pt idx="436">
                  <c:v>133.19410149283379</c:v>
                </c:pt>
                <c:pt idx="437">
                  <c:v>130.75064060869369</c:v>
                </c:pt>
                <c:pt idx="438">
                  <c:v>128.3246329484744</c:v>
                </c:pt>
                <c:pt idx="439">
                  <c:v>125.91607858077687</c:v>
                </c:pt>
                <c:pt idx="440">
                  <c:v>123.52497756774412</c:v>
                </c:pt>
                <c:pt idx="441">
                  <c:v>121.18623643328372</c:v>
                </c:pt>
                <c:pt idx="442">
                  <c:v>118.83004194309639</c:v>
                </c:pt>
                <c:pt idx="443">
                  <c:v>116.49130074542906</c:v>
                </c:pt>
                <c:pt idx="444">
                  <c:v>114.17001290325385</c:v>
                </c:pt>
                <c:pt idx="445">
                  <c:v>111.86617835570934</c:v>
                </c:pt>
                <c:pt idx="446">
                  <c:v>109.61470362070018</c:v>
                </c:pt>
                <c:pt idx="447">
                  <c:v>107.38068217821302</c:v>
                </c:pt>
                <c:pt idx="448">
                  <c:v>105.16411408545433</c:v>
                </c:pt>
                <c:pt idx="449">
                  <c:v>102.96499928720151</c:v>
                </c:pt>
                <c:pt idx="450">
                  <c:v>100.81824430725257</c:v>
                </c:pt>
                <c:pt idx="451">
                  <c:v>98.688942619823663</c:v>
                </c:pt>
                <c:pt idx="452">
                  <c:v>96.577094282348753</c:v>
                </c:pt>
                <c:pt idx="453">
                  <c:v>94.482699239455073</c:v>
                </c:pt>
                <c:pt idx="454">
                  <c:v>92.440664014693184</c:v>
                </c:pt>
                <c:pt idx="455">
                  <c:v>90.363722258241054</c:v>
                </c:pt>
                <c:pt idx="456">
                  <c:v>88.321687033419039</c:v>
                </c:pt>
                <c:pt idx="457">
                  <c:v>86.297105101117566</c:v>
                </c:pt>
                <c:pt idx="458">
                  <c:v>84.307429971154789</c:v>
                </c:pt>
                <c:pt idx="459">
                  <c:v>82.352661432645448</c:v>
                </c:pt>
                <c:pt idx="460">
                  <c:v>80.41534602561299</c:v>
                </c:pt>
                <c:pt idx="461">
                  <c:v>78.495483913587918</c:v>
                </c:pt>
                <c:pt idx="462">
                  <c:v>76.61052836071957</c:v>
                </c:pt>
                <c:pt idx="463">
                  <c:v>74.760479394090041</c:v>
                </c:pt>
                <c:pt idx="464">
                  <c:v>72.927883679907609</c:v>
                </c:pt>
                <c:pt idx="465">
                  <c:v>71.112741258262275</c:v>
                </c:pt>
                <c:pt idx="466">
                  <c:v>69.332505600731878</c:v>
                </c:pt>
                <c:pt idx="467">
                  <c:v>67.587176533901385</c:v>
                </c:pt>
                <c:pt idx="468">
                  <c:v>65.824394038869642</c:v>
                </c:pt>
                <c:pt idx="469">
                  <c:v>64.079064838550124</c:v>
                </c:pt>
                <c:pt idx="470">
                  <c:v>62.3511888792478</c:v>
                </c:pt>
                <c:pt idx="471">
                  <c:v>60.64076621247348</c:v>
                </c:pt>
                <c:pt idx="472">
                  <c:v>58.982703463584755</c:v>
                </c:pt>
                <c:pt idx="473">
                  <c:v>57.342094009095248</c:v>
                </c:pt>
                <c:pt idx="474">
                  <c:v>55.718937804744428</c:v>
                </c:pt>
                <c:pt idx="475">
                  <c:v>54.113234892913667</c:v>
                </c:pt>
                <c:pt idx="476">
                  <c:v>52.559891901089863</c:v>
                </c:pt>
                <c:pt idx="477">
                  <c:v>51.024002203850152</c:v>
                </c:pt>
                <c:pt idx="478">
                  <c:v>49.505565754721268</c:v>
                </c:pt>
                <c:pt idx="479">
                  <c:v>48.004582598117629</c:v>
                </c:pt>
                <c:pt idx="480">
                  <c:v>46.555959355217873</c:v>
                </c:pt>
                <c:pt idx="481">
                  <c:v>45.089882822606803</c:v>
                </c:pt>
                <c:pt idx="482">
                  <c:v>43.641259543454019</c:v>
                </c:pt>
                <c:pt idx="483">
                  <c:v>42.210089556821472</c:v>
                </c:pt>
                <c:pt idx="484">
                  <c:v>40.813826310293898</c:v>
                </c:pt>
                <c:pt idx="485">
                  <c:v>39.452469655497225</c:v>
                </c:pt>
                <c:pt idx="486">
                  <c:v>38.108566179621377</c:v>
                </c:pt>
                <c:pt idx="487">
                  <c:v>36.782115999091005</c:v>
                </c:pt>
                <c:pt idx="488">
                  <c:v>35.490572375078159</c:v>
                </c:pt>
                <c:pt idx="489">
                  <c:v>34.233935337125004</c:v>
                </c:pt>
                <c:pt idx="490">
                  <c:v>32.994751569036168</c:v>
                </c:pt>
                <c:pt idx="491">
                  <c:v>31.773021093518945</c:v>
                </c:pt>
                <c:pt idx="492">
                  <c:v>30.586197314437356</c:v>
                </c:pt>
                <c:pt idx="493">
                  <c:v>29.434280125752025</c:v>
                </c:pt>
                <c:pt idx="494">
                  <c:v>28.264909558559545</c:v>
                </c:pt>
                <c:pt idx="495">
                  <c:v>27.112992286083507</c:v>
                </c:pt>
                <c:pt idx="496">
                  <c:v>25.978528272416465</c:v>
                </c:pt>
                <c:pt idx="497">
                  <c:v>24.878970870764274</c:v>
                </c:pt>
                <c:pt idx="498">
                  <c:v>23.814320027066479</c:v>
                </c:pt>
                <c:pt idx="499">
                  <c:v>22.767122475890194</c:v>
                </c:pt>
                <c:pt idx="500">
                  <c:v>21.737378244842269</c:v>
                </c:pt>
                <c:pt idx="501">
                  <c:v>20.759993892484811</c:v>
                </c:pt>
                <c:pt idx="502">
                  <c:v>19.80006280400913</c:v>
                </c:pt>
                <c:pt idx="503">
                  <c:v>18.857585008063346</c:v>
                </c:pt>
                <c:pt idx="504">
                  <c:v>17.932560527118937</c:v>
                </c:pt>
                <c:pt idx="505">
                  <c:v>17.059895924702225</c:v>
                </c:pt>
                <c:pt idx="506">
                  <c:v>16.169778006200094</c:v>
                </c:pt>
                <c:pt idx="507">
                  <c:v>15.297113380219219</c:v>
                </c:pt>
                <c:pt idx="508">
                  <c:v>14.441902069963913</c:v>
                </c:pt>
                <c:pt idx="509">
                  <c:v>13.604144054585541</c:v>
                </c:pt>
                <c:pt idx="510">
                  <c:v>12.818745891388041</c:v>
                </c:pt>
                <c:pt idx="511">
                  <c:v>12.05080102073115</c:v>
                </c:pt>
                <c:pt idx="512">
                  <c:v>11.300309459684819</c:v>
                </c:pt>
                <c:pt idx="513">
                  <c:v>10.567271193129663</c:v>
                </c:pt>
                <c:pt idx="514">
                  <c:v>9.8865927848590687</c:v>
                </c:pt>
                <c:pt idx="515">
                  <c:v>9.2233676691094164</c:v>
                </c:pt>
                <c:pt idx="516">
                  <c:v>8.5775958638534302</c:v>
                </c:pt>
                <c:pt idx="517">
                  <c:v>7.9492773534356278</c:v>
                </c:pt>
                <c:pt idx="518">
                  <c:v>7.3733187005824403</c:v>
                </c:pt>
                <c:pt idx="519">
                  <c:v>6.7624534755615304</c:v>
                </c:pt>
                <c:pt idx="520">
                  <c:v>6.1864948224821381</c:v>
                </c:pt>
                <c:pt idx="521">
                  <c:v>5.6279894619358561</c:v>
                </c:pt>
                <c:pt idx="522">
                  <c:v>5.1043907438605398</c:v>
                </c:pt>
                <c:pt idx="523">
                  <c:v>4.6156986187648386</c:v>
                </c:pt>
                <c:pt idx="524">
                  <c:v>4.1444597462051123</c:v>
                </c:pt>
                <c:pt idx="525">
                  <c:v>3.6906741442578781</c:v>
                </c:pt>
                <c:pt idx="526">
                  <c:v>3.271795127954912</c:v>
                </c:pt>
                <c:pt idx="527">
                  <c:v>2.8878227141610675</c:v>
                </c:pt>
                <c:pt idx="528">
                  <c:v>2.5213035745054309</c:v>
                </c:pt>
                <c:pt idx="529">
                  <c:v>2.1896910181695395</c:v>
                </c:pt>
                <c:pt idx="530">
                  <c:v>1.8755317547757133</c:v>
                </c:pt>
                <c:pt idx="531">
                  <c:v>1.578825784141854</c:v>
                </c:pt>
                <c:pt idx="532">
                  <c:v>1.2995731068179306</c:v>
                </c:pt>
                <c:pt idx="533">
                  <c:v>1.0726803047569879</c:v>
                </c:pt>
                <c:pt idx="534">
                  <c:v>0.8632407954881075</c:v>
                </c:pt>
                <c:pt idx="535">
                  <c:v>0.8632407954881075</c:v>
                </c:pt>
                <c:pt idx="536">
                  <c:v>0.8632407954881075</c:v>
                </c:pt>
                <c:pt idx="537">
                  <c:v>0.8632407954881075</c:v>
                </c:pt>
                <c:pt idx="538">
                  <c:v>0.8632407954881075</c:v>
                </c:pt>
                <c:pt idx="539">
                  <c:v>0.8632407954881075</c:v>
                </c:pt>
                <c:pt idx="540">
                  <c:v>0.8632407954881075</c:v>
                </c:pt>
                <c:pt idx="541">
                  <c:v>0.8632407954881075</c:v>
                </c:pt>
                <c:pt idx="542">
                  <c:v>0.8632407954881075</c:v>
                </c:pt>
                <c:pt idx="543">
                  <c:v>0.8632407954881075</c:v>
                </c:pt>
                <c:pt idx="544">
                  <c:v>0.8632407954881075</c:v>
                </c:pt>
                <c:pt idx="545">
                  <c:v>0.8632407954881075</c:v>
                </c:pt>
                <c:pt idx="546">
                  <c:v>0.8632407954881075</c:v>
                </c:pt>
                <c:pt idx="547">
                  <c:v>0.8632407954881075</c:v>
                </c:pt>
                <c:pt idx="548">
                  <c:v>0.8632407954881075</c:v>
                </c:pt>
                <c:pt idx="549">
                  <c:v>0.8632407954881075</c:v>
                </c:pt>
                <c:pt idx="550">
                  <c:v>0.8632407954881075</c:v>
                </c:pt>
                <c:pt idx="551">
                  <c:v>0.8632407954881075</c:v>
                </c:pt>
                <c:pt idx="552">
                  <c:v>0.8632407954881075</c:v>
                </c:pt>
                <c:pt idx="553">
                  <c:v>0.8632407954881075</c:v>
                </c:pt>
                <c:pt idx="554">
                  <c:v>0.8632407954881075</c:v>
                </c:pt>
                <c:pt idx="555">
                  <c:v>0.8632407954881075</c:v>
                </c:pt>
                <c:pt idx="556">
                  <c:v>0.8632407954881075</c:v>
                </c:pt>
                <c:pt idx="557">
                  <c:v>0.8632407954881075</c:v>
                </c:pt>
                <c:pt idx="558">
                  <c:v>0.8632407954881075</c:v>
                </c:pt>
                <c:pt idx="559">
                  <c:v>0.8632407954881075</c:v>
                </c:pt>
                <c:pt idx="560">
                  <c:v>0.8632407954881075</c:v>
                </c:pt>
                <c:pt idx="561">
                  <c:v>0.8632407954881075</c:v>
                </c:pt>
                <c:pt idx="562">
                  <c:v>0.8632407954881075</c:v>
                </c:pt>
                <c:pt idx="563">
                  <c:v>0.8632407954881075</c:v>
                </c:pt>
                <c:pt idx="564">
                  <c:v>0.8632407954881075</c:v>
                </c:pt>
                <c:pt idx="565">
                  <c:v>0.8632407954881075</c:v>
                </c:pt>
                <c:pt idx="566">
                  <c:v>0.8632407954881075</c:v>
                </c:pt>
                <c:pt idx="567">
                  <c:v>0.8632407954881075</c:v>
                </c:pt>
                <c:pt idx="568">
                  <c:v>0.8632407954881075</c:v>
                </c:pt>
                <c:pt idx="569">
                  <c:v>0.8632407954881075</c:v>
                </c:pt>
                <c:pt idx="570">
                  <c:v>0.8632407954881075</c:v>
                </c:pt>
                <c:pt idx="571">
                  <c:v>0.8632407954881075</c:v>
                </c:pt>
                <c:pt idx="572">
                  <c:v>0.8632407954881075</c:v>
                </c:pt>
                <c:pt idx="573">
                  <c:v>0.8632407954881075</c:v>
                </c:pt>
                <c:pt idx="574">
                  <c:v>0.8632407954881075</c:v>
                </c:pt>
                <c:pt idx="575">
                  <c:v>0.8632407954881075</c:v>
                </c:pt>
                <c:pt idx="576">
                  <c:v>0.8632407954881075</c:v>
                </c:pt>
                <c:pt idx="577">
                  <c:v>0.8632407954881075</c:v>
                </c:pt>
                <c:pt idx="578">
                  <c:v>0.8632407954881075</c:v>
                </c:pt>
                <c:pt idx="579">
                  <c:v>0.8632407954881075</c:v>
                </c:pt>
                <c:pt idx="580">
                  <c:v>0.8632407954881075</c:v>
                </c:pt>
                <c:pt idx="581">
                  <c:v>0.8632407954881075</c:v>
                </c:pt>
                <c:pt idx="582">
                  <c:v>0.8632407954881075</c:v>
                </c:pt>
                <c:pt idx="583">
                  <c:v>0.8632407954881075</c:v>
                </c:pt>
                <c:pt idx="584">
                  <c:v>0.8632407954881075</c:v>
                </c:pt>
                <c:pt idx="585">
                  <c:v>0.8632407954881075</c:v>
                </c:pt>
                <c:pt idx="586">
                  <c:v>0.8632407954881075</c:v>
                </c:pt>
                <c:pt idx="587">
                  <c:v>0.8632407954881075</c:v>
                </c:pt>
                <c:pt idx="588">
                  <c:v>0.8632407954881075</c:v>
                </c:pt>
                <c:pt idx="589">
                  <c:v>0.8632407954881075</c:v>
                </c:pt>
                <c:pt idx="590">
                  <c:v>0.8632407954881075</c:v>
                </c:pt>
                <c:pt idx="591">
                  <c:v>0.8632407954881075</c:v>
                </c:pt>
                <c:pt idx="592">
                  <c:v>0.8632407954881075</c:v>
                </c:pt>
                <c:pt idx="593">
                  <c:v>0.8632407954881075</c:v>
                </c:pt>
                <c:pt idx="594">
                  <c:v>0.8632407954881075</c:v>
                </c:pt>
                <c:pt idx="595">
                  <c:v>0.8632407954881075</c:v>
                </c:pt>
                <c:pt idx="596">
                  <c:v>0.8632407954881075</c:v>
                </c:pt>
                <c:pt idx="597">
                  <c:v>0.8632407954881075</c:v>
                </c:pt>
                <c:pt idx="598">
                  <c:v>0.8632407954881075</c:v>
                </c:pt>
                <c:pt idx="599">
                  <c:v>0.8632407954881075</c:v>
                </c:pt>
                <c:pt idx="600">
                  <c:v>0.8632407954881075</c:v>
                </c:pt>
                <c:pt idx="601">
                  <c:v>0.8632407954881075</c:v>
                </c:pt>
                <c:pt idx="602">
                  <c:v>0.8632407954881075</c:v>
                </c:pt>
                <c:pt idx="603">
                  <c:v>0.8632407954881075</c:v>
                </c:pt>
                <c:pt idx="604">
                  <c:v>0.8632407954881075</c:v>
                </c:pt>
                <c:pt idx="605">
                  <c:v>0.8632407954881075</c:v>
                </c:pt>
                <c:pt idx="606">
                  <c:v>0.8632407954881075</c:v>
                </c:pt>
                <c:pt idx="607">
                  <c:v>0.8632407954881075</c:v>
                </c:pt>
                <c:pt idx="608">
                  <c:v>0.8632407954881075</c:v>
                </c:pt>
                <c:pt idx="609">
                  <c:v>0.8632407954881075</c:v>
                </c:pt>
                <c:pt idx="610">
                  <c:v>0.8632407954881075</c:v>
                </c:pt>
                <c:pt idx="611">
                  <c:v>0.8632407954881075</c:v>
                </c:pt>
                <c:pt idx="612">
                  <c:v>0.8632407954881075</c:v>
                </c:pt>
                <c:pt idx="613">
                  <c:v>0.8632407954881075</c:v>
                </c:pt>
                <c:pt idx="614">
                  <c:v>0.8632407954881075</c:v>
                </c:pt>
                <c:pt idx="615">
                  <c:v>0.8632407954881075</c:v>
                </c:pt>
                <c:pt idx="616">
                  <c:v>0.8632407954881075</c:v>
                </c:pt>
                <c:pt idx="617">
                  <c:v>0.8632407954881075</c:v>
                </c:pt>
                <c:pt idx="618">
                  <c:v>0.8632407954881075</c:v>
                </c:pt>
                <c:pt idx="619">
                  <c:v>0.8632407954881075</c:v>
                </c:pt>
                <c:pt idx="620">
                  <c:v>0.8632407954881075</c:v>
                </c:pt>
                <c:pt idx="621">
                  <c:v>0.8632407954881075</c:v>
                </c:pt>
                <c:pt idx="622">
                  <c:v>0.8632407954881075</c:v>
                </c:pt>
                <c:pt idx="623">
                  <c:v>0.8632407954881075</c:v>
                </c:pt>
                <c:pt idx="624">
                  <c:v>0.8632407954881075</c:v>
                </c:pt>
                <c:pt idx="625">
                  <c:v>0.8632407954881075</c:v>
                </c:pt>
                <c:pt idx="626">
                  <c:v>0.8632407954881075</c:v>
                </c:pt>
                <c:pt idx="627">
                  <c:v>0.8632407954881075</c:v>
                </c:pt>
                <c:pt idx="628">
                  <c:v>0.8632407954881075</c:v>
                </c:pt>
                <c:pt idx="629">
                  <c:v>0.8632407954881075</c:v>
                </c:pt>
                <c:pt idx="630">
                  <c:v>0.8632407954881075</c:v>
                </c:pt>
                <c:pt idx="631">
                  <c:v>0.8632407954881075</c:v>
                </c:pt>
                <c:pt idx="632">
                  <c:v>0.8632407954881075</c:v>
                </c:pt>
                <c:pt idx="633">
                  <c:v>0.8632407954881075</c:v>
                </c:pt>
                <c:pt idx="634">
                  <c:v>0.8632407954881075</c:v>
                </c:pt>
                <c:pt idx="635">
                  <c:v>0.8632407954881075</c:v>
                </c:pt>
                <c:pt idx="636">
                  <c:v>0.8632407954881075</c:v>
                </c:pt>
                <c:pt idx="637">
                  <c:v>0.8632407954881075</c:v>
                </c:pt>
                <c:pt idx="638">
                  <c:v>0.8632407954881075</c:v>
                </c:pt>
                <c:pt idx="639">
                  <c:v>0.8632407954881075</c:v>
                </c:pt>
                <c:pt idx="640">
                  <c:v>0.8632407954881075</c:v>
                </c:pt>
                <c:pt idx="641">
                  <c:v>0.8632407954881075</c:v>
                </c:pt>
                <c:pt idx="642">
                  <c:v>0.8632407954881075</c:v>
                </c:pt>
                <c:pt idx="643">
                  <c:v>0.8632407954881075</c:v>
                </c:pt>
                <c:pt idx="644">
                  <c:v>0.8632407954881075</c:v>
                </c:pt>
                <c:pt idx="645">
                  <c:v>0.8632407954881075</c:v>
                </c:pt>
                <c:pt idx="646">
                  <c:v>0.8632407954881075</c:v>
                </c:pt>
                <c:pt idx="647">
                  <c:v>0.8632407954881075</c:v>
                </c:pt>
                <c:pt idx="648">
                  <c:v>0.8632407954881075</c:v>
                </c:pt>
                <c:pt idx="649">
                  <c:v>0.8632407954881075</c:v>
                </c:pt>
                <c:pt idx="650">
                  <c:v>0.8632407954881075</c:v>
                </c:pt>
                <c:pt idx="651">
                  <c:v>0.8632407954881075</c:v>
                </c:pt>
                <c:pt idx="652">
                  <c:v>0.8632407954881075</c:v>
                </c:pt>
                <c:pt idx="653">
                  <c:v>0.8632407954881075</c:v>
                </c:pt>
                <c:pt idx="654">
                  <c:v>0.8632407954881075</c:v>
                </c:pt>
                <c:pt idx="655">
                  <c:v>0.8632407954881075</c:v>
                </c:pt>
                <c:pt idx="656">
                  <c:v>0.8632407954881075</c:v>
                </c:pt>
                <c:pt idx="657">
                  <c:v>0.8632407954881075</c:v>
                </c:pt>
                <c:pt idx="658">
                  <c:v>0.8632407954881075</c:v>
                </c:pt>
                <c:pt idx="659">
                  <c:v>0.8632407954881075</c:v>
                </c:pt>
                <c:pt idx="660">
                  <c:v>0.8632407954881075</c:v>
                </c:pt>
                <c:pt idx="661">
                  <c:v>0.8632407954881075</c:v>
                </c:pt>
                <c:pt idx="662">
                  <c:v>0.8632407954881075</c:v>
                </c:pt>
                <c:pt idx="663">
                  <c:v>0.8632407954881075</c:v>
                </c:pt>
                <c:pt idx="664">
                  <c:v>0.8632407954881075</c:v>
                </c:pt>
                <c:pt idx="665">
                  <c:v>0.8632407954881075</c:v>
                </c:pt>
                <c:pt idx="666">
                  <c:v>0.8632407954881075</c:v>
                </c:pt>
                <c:pt idx="667">
                  <c:v>0.8632407954881075</c:v>
                </c:pt>
                <c:pt idx="668">
                  <c:v>0.8632407954881075</c:v>
                </c:pt>
                <c:pt idx="669">
                  <c:v>0.8632407954881075</c:v>
                </c:pt>
                <c:pt idx="670">
                  <c:v>0.8632407954881075</c:v>
                </c:pt>
                <c:pt idx="671">
                  <c:v>0.8632407954881075</c:v>
                </c:pt>
                <c:pt idx="672">
                  <c:v>0.8632407954881075</c:v>
                </c:pt>
                <c:pt idx="673">
                  <c:v>0.8632407954881075</c:v>
                </c:pt>
                <c:pt idx="674">
                  <c:v>0.8632407954881075</c:v>
                </c:pt>
                <c:pt idx="675">
                  <c:v>0.8632407954881075</c:v>
                </c:pt>
                <c:pt idx="676">
                  <c:v>0.8632407954881075</c:v>
                </c:pt>
                <c:pt idx="677">
                  <c:v>0.8632407954881075</c:v>
                </c:pt>
                <c:pt idx="678">
                  <c:v>0.8632407954881075</c:v>
                </c:pt>
                <c:pt idx="679">
                  <c:v>0.8632407954881075</c:v>
                </c:pt>
                <c:pt idx="680">
                  <c:v>0.8632407954881075</c:v>
                </c:pt>
                <c:pt idx="681">
                  <c:v>0.8632407954881075</c:v>
                </c:pt>
                <c:pt idx="682">
                  <c:v>0.8632407954881075</c:v>
                </c:pt>
                <c:pt idx="683">
                  <c:v>0.8632407954881075</c:v>
                </c:pt>
                <c:pt idx="684">
                  <c:v>0.8632407954881075</c:v>
                </c:pt>
                <c:pt idx="685">
                  <c:v>0.8632407954881075</c:v>
                </c:pt>
                <c:pt idx="686">
                  <c:v>0.8632407954881075</c:v>
                </c:pt>
                <c:pt idx="687">
                  <c:v>0.8632407954881075</c:v>
                </c:pt>
                <c:pt idx="688">
                  <c:v>0.8632407954881075</c:v>
                </c:pt>
                <c:pt idx="689">
                  <c:v>0.8632407954881075</c:v>
                </c:pt>
                <c:pt idx="690">
                  <c:v>0.8632407954881075</c:v>
                </c:pt>
                <c:pt idx="691">
                  <c:v>0.8632407954881075</c:v>
                </c:pt>
                <c:pt idx="692">
                  <c:v>0.8632407954881075</c:v>
                </c:pt>
                <c:pt idx="693">
                  <c:v>0.8632407954881075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23000"/>
        <c:axId val="284323392"/>
      </c:scatterChart>
      <c:scatterChart>
        <c:scatterStyle val="smoothMarker"/>
        <c:varyColors val="0"/>
        <c:ser>
          <c:idx val="1"/>
          <c:order val="1"/>
          <c:tx>
            <c:v>vitesse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'4_Rampe'!$G$4:$G$697</c:f>
              <c:numCache>
                <c:formatCode>0.000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7.81851349529461E-4</c:v>
                </c:pt>
                <c:pt idx="3">
                  <c:v>4.6301844804474968E-3</c:v>
                </c:pt>
                <c:pt idx="4">
                  <c:v>1.379916543555737E-2</c:v>
                </c:pt>
                <c:pt idx="5">
                  <c:v>3.0542950730705343E-2</c:v>
                </c:pt>
                <c:pt idx="6">
                  <c:v>5.711567166599707E-2</c:v>
                </c:pt>
                <c:pt idx="7">
                  <c:v>9.5771407131906017E-2</c:v>
                </c:pt>
                <c:pt idx="8">
                  <c:v>0.14876414106765878</c:v>
                </c:pt>
                <c:pt idx="9">
                  <c:v>0.2183477018661506</c:v>
                </c:pt>
                <c:pt idx="10">
                  <c:v>0.30677567920065485</c:v>
                </c:pt>
                <c:pt idx="11">
                  <c:v>0.41630131627243827</c:v>
                </c:pt>
                <c:pt idx="12">
                  <c:v>0.54917737300002045</c:v>
                </c:pt>
                <c:pt idx="13">
                  <c:v>0.70765595721695718</c:v>
                </c:pt>
                <c:pt idx="14">
                  <c:v>0.89398832051301724</c:v>
                </c:pt>
                <c:pt idx="15">
                  <c:v>1.1104246153990971</c:v>
                </c:pt>
                <c:pt idx="16">
                  <c:v>1.2803941090623994</c:v>
                </c:pt>
                <c:pt idx="17">
                  <c:v>1.5656682792496213</c:v>
                </c:pt>
                <c:pt idx="18">
                  <c:v>1.8887792453369912</c:v>
                </c:pt>
                <c:pt idx="19">
                  <c:v>2.2519681744142872</c:v>
                </c:pt>
                <c:pt idx="20">
                  <c:v>2.6574729010917508</c:v>
                </c:pt>
                <c:pt idx="21">
                  <c:v>3.1075273351461874</c:v>
                </c:pt>
                <c:pt idx="22">
                  <c:v>3.6043608033878627</c:v>
                </c:pt>
                <c:pt idx="23">
                  <c:v>4.1501973231333977</c:v>
                </c:pt>
                <c:pt idx="24">
                  <c:v>4.7472548031919359</c:v>
                </c:pt>
                <c:pt idx="25">
                  <c:v>5.3977441699998963</c:v>
                </c:pt>
                <c:pt idx="26">
                  <c:v>6.1038684144705257</c:v>
                </c:pt>
                <c:pt idx="27">
                  <c:v>6.8678215571253531</c:v>
                </c:pt>
                <c:pt idx="28">
                  <c:v>7.6917875278695647</c:v>
                </c:pt>
                <c:pt idx="29">
                  <c:v>8.5779389568415354</c:v>
                </c:pt>
                <c:pt idx="30">
                  <c:v>9.1671208310799557</c:v>
                </c:pt>
                <c:pt idx="31">
                  <c:v>9.7995954962470933</c:v>
                </c:pt>
                <c:pt idx="32">
                  <c:v>10.839773150246401</c:v>
                </c:pt>
                <c:pt idx="33">
                  <c:v>11.949463342057243</c:v>
                </c:pt>
                <c:pt idx="34">
                  <c:v>13.130764917104898</c:v>
                </c:pt>
                <c:pt idx="35">
                  <c:v>14.385756465389932</c:v>
                </c:pt>
                <c:pt idx="36">
                  <c:v>15.71649441846148</c:v>
                </c:pt>
                <c:pt idx="37">
                  <c:v>17.125011032953807</c:v>
                </c:pt>
                <c:pt idx="38">
                  <c:v>18.613312256866266</c:v>
                </c:pt>
                <c:pt idx="39">
                  <c:v>20.183375475926368</c:v>
                </c:pt>
                <c:pt idx="40">
                  <c:v>21.837147136943713</c:v>
                </c:pt>
                <c:pt idx="41">
                  <c:v>23.576540244903299</c:v>
                </c:pt>
                <c:pt idx="42">
                  <c:v>25.403431731410819</c:v>
                </c:pt>
                <c:pt idx="43">
                  <c:v>27.319659691147535</c:v>
                </c:pt>
                <c:pt idx="44">
                  <c:v>29.327020483492561</c:v>
                </c:pt>
                <c:pt idx="45">
                  <c:v>31.427265697402618</c:v>
                </c:pt>
                <c:pt idx="46">
                  <c:v>32.855177309829742</c:v>
                </c:pt>
                <c:pt idx="47">
                  <c:v>35.147874507651977</c:v>
                </c:pt>
                <c:pt idx="48">
                  <c:v>37.539253207432921</c:v>
                </c:pt>
                <c:pt idx="49">
                  <c:v>40.030829296961201</c:v>
                </c:pt>
                <c:pt idx="50">
                  <c:v>42.624054439556858</c:v>
                </c:pt>
                <c:pt idx="51">
                  <c:v>45.320312052263034</c:v>
                </c:pt>
                <c:pt idx="52">
                  <c:v>48.120913127513631</c:v>
                </c:pt>
                <c:pt idx="53">
                  <c:v>51.027091896935417</c:v>
                </c:pt>
                <c:pt idx="54">
                  <c:v>54.040001335465604</c:v>
                </c:pt>
                <c:pt idx="55">
                  <c:v>57.160708503442947</c:v>
                </c:pt>
                <c:pt idx="56">
                  <c:v>60.390189726558674</c:v>
                </c:pt>
                <c:pt idx="57">
                  <c:v>63.729325610688647</c:v>
                </c:pt>
                <c:pt idx="58">
                  <c:v>67.178895892197943</c:v>
                </c:pt>
                <c:pt idx="59">
                  <c:v>69.391061989153968</c:v>
                </c:pt>
                <c:pt idx="60">
                  <c:v>72.982303493267864</c:v>
                </c:pt>
                <c:pt idx="61">
                  <c:v>75.331577528004345</c:v>
                </c:pt>
                <c:pt idx="62">
                  <c:v>79.145440589718419</c:v>
                </c:pt>
                <c:pt idx="63">
                  <c:v>83.071211666310774</c:v>
                </c:pt>
                <c:pt idx="64">
                  <c:v>87.108979817003274</c:v>
                </c:pt>
                <c:pt idx="65">
                  <c:v>91.258693932604729</c:v>
                </c:pt>
                <c:pt idx="66">
                  <c:v>95.43520583292775</c:v>
                </c:pt>
                <c:pt idx="67">
                  <c:v>101.25133261458359</c:v>
                </c:pt>
                <c:pt idx="68">
                  <c:v>103.89813711849456</c:v>
                </c:pt>
                <c:pt idx="69">
                  <c:v>109.92638455736596</c:v>
                </c:pt>
                <c:pt idx="70">
                  <c:v>112.52590211306597</c:v>
                </c:pt>
                <c:pt idx="71">
                  <c:v>115.19287356370569</c:v>
                </c:pt>
                <c:pt idx="72">
                  <c:v>119.66325727928506</c:v>
                </c:pt>
                <c:pt idx="73">
                  <c:v>124.14703032425223</c:v>
                </c:pt>
                <c:pt idx="74">
                  <c:v>128.64178164895748</c:v>
                </c:pt>
                <c:pt idx="75">
                  <c:v>133.14517814499141</c:v>
                </c:pt>
                <c:pt idx="76">
                  <c:v>135.67634982305208</c:v>
                </c:pt>
                <c:pt idx="77">
                  <c:v>140.20189823111195</c:v>
                </c:pt>
                <c:pt idx="78">
                  <c:v>144.82067362894213</c:v>
                </c:pt>
                <c:pt idx="79">
                  <c:v>149.44188694353215</c:v>
                </c:pt>
                <c:pt idx="80">
                  <c:v>154.06347355810794</c:v>
                </c:pt>
                <c:pt idx="81">
                  <c:v>158.77417552474071</c:v>
                </c:pt>
                <c:pt idx="82">
                  <c:v>161.19901056001709</c:v>
                </c:pt>
                <c:pt idx="83">
                  <c:v>165.91637428198283</c:v>
                </c:pt>
                <c:pt idx="84">
                  <c:v>170.62848332845988</c:v>
                </c:pt>
                <c:pt idx="85">
                  <c:v>177.62415408171819</c:v>
                </c:pt>
                <c:pt idx="86">
                  <c:v>180.07259686764883</c:v>
                </c:pt>
                <c:pt idx="87">
                  <c:v>187.20285670456178</c:v>
                </c:pt>
                <c:pt idx="88">
                  <c:v>192.04193563109584</c:v>
                </c:pt>
                <c:pt idx="89">
                  <c:v>194.36197296897717</c:v>
                </c:pt>
                <c:pt idx="90">
                  <c:v>199.19074224380893</c:v>
                </c:pt>
                <c:pt idx="91">
                  <c:v>204.00371711282332</c:v>
                </c:pt>
                <c:pt idx="92">
                  <c:v>208.89067693540255</c:v>
                </c:pt>
                <c:pt idx="93">
                  <c:v>213.75920902482903</c:v>
                </c:pt>
                <c:pt idx="94">
                  <c:v>218.6080415421884</c:v>
                </c:pt>
                <c:pt idx="95">
                  <c:v>220.76353401162123</c:v>
                </c:pt>
                <c:pt idx="96">
                  <c:v>225.59127371562226</c:v>
                </c:pt>
                <c:pt idx="97">
                  <c:v>230.48628501662733</c:v>
                </c:pt>
                <c:pt idx="98">
                  <c:v>235.35771045708316</c:v>
                </c:pt>
                <c:pt idx="99">
                  <c:v>240.20455011273043</c:v>
                </c:pt>
                <c:pt idx="100">
                  <c:v>245.02587250065062</c:v>
                </c:pt>
                <c:pt idx="101">
                  <c:v>249.9094995420819</c:v>
                </c:pt>
                <c:pt idx="102">
                  <c:v>251.9232101141597</c:v>
                </c:pt>
                <c:pt idx="103">
                  <c:v>256.77446196611982</c:v>
                </c:pt>
                <c:pt idx="104">
                  <c:v>264.39571589694424</c:v>
                </c:pt>
                <c:pt idx="105">
                  <c:v>266.43168654632063</c:v>
                </c:pt>
                <c:pt idx="106">
                  <c:v>274.12264168078764</c:v>
                </c:pt>
                <c:pt idx="107">
                  <c:v>279.00276942491473</c:v>
                </c:pt>
                <c:pt idx="108">
                  <c:v>283.85017471750871</c:v>
                </c:pt>
                <c:pt idx="109">
                  <c:v>285.67742702432497</c:v>
                </c:pt>
                <c:pt idx="110">
                  <c:v>290.48357980132096</c:v>
                </c:pt>
                <c:pt idx="111">
                  <c:v>295.25606982044792</c:v>
                </c:pt>
                <c:pt idx="112">
                  <c:v>299.99458677509665</c:v>
                </c:pt>
                <c:pt idx="113">
                  <c:v>304.78144989108387</c:v>
                </c:pt>
                <c:pt idx="114">
                  <c:v>306.45847367532042</c:v>
                </c:pt>
                <c:pt idx="115">
                  <c:v>311.20010715903845</c:v>
                </c:pt>
                <c:pt idx="116">
                  <c:v>315.90613028558892</c:v>
                </c:pt>
                <c:pt idx="117">
                  <c:v>320.57645272054742</c:v>
                </c:pt>
                <c:pt idx="118">
                  <c:v>325.28973639928154</c:v>
                </c:pt>
                <c:pt idx="119">
                  <c:v>329.96611505525379</c:v>
                </c:pt>
                <c:pt idx="120">
                  <c:v>334.5282879492288</c:v>
                </c:pt>
                <c:pt idx="121">
                  <c:v>336.03011946893275</c:v>
                </c:pt>
                <c:pt idx="122">
                  <c:v>343.7376153310197</c:v>
                </c:pt>
                <c:pt idx="123">
                  <c:v>348.34276698350095</c:v>
                </c:pt>
                <c:pt idx="124">
                  <c:v>352.91035929035388</c:v>
                </c:pt>
                <c:pt idx="125">
                  <c:v>357.51437712594907</c:v>
                </c:pt>
                <c:pt idx="126">
                  <c:v>362.0799675575654</c:v>
                </c:pt>
                <c:pt idx="127">
                  <c:v>363.35642565477428</c:v>
                </c:pt>
                <c:pt idx="128">
                  <c:v>367.8718794993074</c:v>
                </c:pt>
                <c:pt idx="129">
                  <c:v>372.3497331442104</c:v>
                </c:pt>
                <c:pt idx="130">
                  <c:v>376.85944033387386</c:v>
                </c:pt>
                <c:pt idx="131">
                  <c:v>381.33087797996268</c:v>
                </c:pt>
                <c:pt idx="132">
                  <c:v>385.7645391089136</c:v>
                </c:pt>
                <c:pt idx="133">
                  <c:v>390.22731815025509</c:v>
                </c:pt>
                <c:pt idx="134">
                  <c:v>391.33099969687919</c:v>
                </c:pt>
                <c:pt idx="135">
                  <c:v>395.74187267169236</c:v>
                </c:pt>
                <c:pt idx="136">
                  <c:v>400.11519325069003</c:v>
                </c:pt>
                <c:pt idx="137">
                  <c:v>404.45160219974241</c:v>
                </c:pt>
                <c:pt idx="138">
                  <c:v>412.0436780543514</c:v>
                </c:pt>
                <c:pt idx="139">
                  <c:v>416.34588478082151</c:v>
                </c:pt>
                <c:pt idx="140">
                  <c:v>417.36321364039668</c:v>
                </c:pt>
                <c:pt idx="141">
                  <c:v>421.61569382760717</c:v>
                </c:pt>
                <c:pt idx="142">
                  <c:v>425.89048977019957</c:v>
                </c:pt>
                <c:pt idx="143">
                  <c:v>430.12921695878958</c:v>
                </c:pt>
                <c:pt idx="144">
                  <c:v>434.33270484820241</c:v>
                </c:pt>
                <c:pt idx="145">
                  <c:v>438.50179043870412</c:v>
                </c:pt>
                <c:pt idx="146">
                  <c:v>442.69075381189396</c:v>
                </c:pt>
                <c:pt idx="147">
                  <c:v>443.43428867789498</c:v>
                </c:pt>
                <c:pt idx="148">
                  <c:v>447.57608545974108</c:v>
                </c:pt>
                <c:pt idx="149">
                  <c:v>451.68457436982408</c:v>
                </c:pt>
                <c:pt idx="150">
                  <c:v>455.76068525931532</c:v>
                </c:pt>
                <c:pt idx="151">
                  <c:v>459.85337938504927</c:v>
                </c:pt>
                <c:pt idx="152">
                  <c:v>463.91372066304939</c:v>
                </c:pt>
                <c:pt idx="153">
                  <c:v>464.50444074575898</c:v>
                </c:pt>
                <c:pt idx="154">
                  <c:v>468.52197560647255</c:v>
                </c:pt>
                <c:pt idx="155">
                  <c:v>472.50944782879287</c:v>
                </c:pt>
                <c:pt idx="156">
                  <c:v>479.87397920210242</c:v>
                </c:pt>
                <c:pt idx="157">
                  <c:v>483.82901765064616</c:v>
                </c:pt>
                <c:pt idx="158">
                  <c:v>487.79691114884827</c:v>
                </c:pt>
                <c:pt idx="159">
                  <c:v>488.27732073989409</c:v>
                </c:pt>
                <c:pt idx="160">
                  <c:v>492.20500525091211</c:v>
                </c:pt>
                <c:pt idx="161">
                  <c:v>496.10504644858793</c:v>
                </c:pt>
                <c:pt idx="162">
                  <c:v>499.97852851549851</c:v>
                </c:pt>
                <c:pt idx="163">
                  <c:v>503.82651742879716</c:v>
                </c:pt>
                <c:pt idx="164">
                  <c:v>507.68485484643406</c:v>
                </c:pt>
                <c:pt idx="165">
                  <c:v>508.04512618192348</c:v>
                </c:pt>
                <c:pt idx="166">
                  <c:v>511.86873173617187</c:v>
                </c:pt>
                <c:pt idx="167">
                  <c:v>515.6685782469367</c:v>
                </c:pt>
                <c:pt idx="168">
                  <c:v>515.96761771716046</c:v>
                </c:pt>
                <c:pt idx="169">
                  <c:v>516.28646862250207</c:v>
                </c:pt>
                <c:pt idx="170">
                  <c:v>516.56526081899301</c:v>
                </c:pt>
                <c:pt idx="171">
                  <c:v>516.86139094067585</c:v>
                </c:pt>
                <c:pt idx="172">
                  <c:v>517.11954920651806</c:v>
                </c:pt>
                <c:pt idx="173">
                  <c:v>517.34283918008259</c:v>
                </c:pt>
                <c:pt idx="174">
                  <c:v>517.58201869863569</c:v>
                </c:pt>
                <c:pt idx="175">
                  <c:v>517.78824861953581</c:v>
                </c:pt>
                <c:pt idx="176">
                  <c:v>518.00810964241464</c:v>
                </c:pt>
                <c:pt idx="177">
                  <c:v>518.1969490281972</c:v>
                </c:pt>
                <c:pt idx="178">
                  <c:v>518.35761586614808</c:v>
                </c:pt>
                <c:pt idx="179">
                  <c:v>518.53061621281995</c:v>
                </c:pt>
                <c:pt idx="180">
                  <c:v>518.67719861052137</c:v>
                </c:pt>
                <c:pt idx="181">
                  <c:v>518.79992692947781</c:v>
                </c:pt>
                <c:pt idx="182">
                  <c:v>518.9338469248014</c:v>
                </c:pt>
                <c:pt idx="183">
                  <c:v>519.04548878051173</c:v>
                </c:pt>
                <c:pt idx="184">
                  <c:v>519.16651768394786</c:v>
                </c:pt>
                <c:pt idx="185">
                  <c:v>519.26685208625258</c:v>
                </c:pt>
                <c:pt idx="186">
                  <c:v>519.34878516283334</c:v>
                </c:pt>
                <c:pt idx="187">
                  <c:v>519.43911014907371</c:v>
                </c:pt>
                <c:pt idx="188">
                  <c:v>519.51243406626872</c:v>
                </c:pt>
                <c:pt idx="189">
                  <c:v>519.59256659870334</c:v>
                </c:pt>
                <c:pt idx="190">
                  <c:v>519.65710532360845</c:v>
                </c:pt>
                <c:pt idx="191">
                  <c:v>519.70806537044609</c:v>
                </c:pt>
                <c:pt idx="192">
                  <c:v>519.76498333333438</c:v>
                </c:pt>
                <c:pt idx="193">
                  <c:v>519.80954186822146</c:v>
                </c:pt>
                <c:pt idx="194">
                  <c:v>519.85869782645295</c:v>
                </c:pt>
                <c:pt idx="195">
                  <c:v>519.89671993355842</c:v>
                </c:pt>
                <c:pt idx="196">
                  <c:v>519.92533799693774</c:v>
                </c:pt>
                <c:pt idx="197">
                  <c:v>519.95784459622882</c:v>
                </c:pt>
                <c:pt idx="198">
                  <c:v>519.98198004955611</c:v>
                </c:pt>
                <c:pt idx="199">
                  <c:v>519.99916746894996</c:v>
                </c:pt>
                <c:pt idx="200">
                  <c:v>520.01967562700884</c:v>
                </c:pt>
                <c:pt idx="201">
                  <c:v>520.03407063248233</c:v>
                </c:pt>
                <c:pt idx="202">
                  <c:v>520.05088376370168</c:v>
                </c:pt>
                <c:pt idx="203">
                  <c:v>520.06242339541586</c:v>
                </c:pt>
                <c:pt idx="204">
                  <c:v>520.06981146957969</c:v>
                </c:pt>
                <c:pt idx="205">
                  <c:v>520.07918458155018</c:v>
                </c:pt>
                <c:pt idx="206">
                  <c:v>520.08504260559221</c:v>
                </c:pt>
                <c:pt idx="207">
                  <c:v>520.0922086867422</c:v>
                </c:pt>
                <c:pt idx="208">
                  <c:v>520.09650001771206</c:v>
                </c:pt>
                <c:pt idx="209">
                  <c:v>520.09872921291844</c:v>
                </c:pt>
                <c:pt idx="210">
                  <c:v>520.10196383544098</c:v>
                </c:pt>
                <c:pt idx="211">
                  <c:v>520.10356789012349</c:v>
                </c:pt>
                <c:pt idx="212">
                  <c:v>520.10572639042039</c:v>
                </c:pt>
                <c:pt idx="213">
                  <c:v>520.10668869374967</c:v>
                </c:pt>
                <c:pt idx="214">
                  <c:v>520.10694931807393</c:v>
                </c:pt>
                <c:pt idx="215">
                  <c:v>520.10758720880403</c:v>
                </c:pt>
                <c:pt idx="216">
                  <c:v>520.10774289021811</c:v>
                </c:pt>
                <c:pt idx="217">
                  <c:v>520.10805088643792</c:v>
                </c:pt>
                <c:pt idx="218">
                  <c:v>520.10809766998136</c:v>
                </c:pt>
                <c:pt idx="219">
                  <c:v>520.10811665343226</c:v>
                </c:pt>
                <c:pt idx="220">
                  <c:v>520.1081075259026</c:v>
                </c:pt>
                <c:pt idx="221">
                  <c:v>520.10811666541485</c:v>
                </c:pt>
                <c:pt idx="222">
                  <c:v>520.10810746910465</c:v>
                </c:pt>
                <c:pt idx="223">
                  <c:v>520.10811667744292</c:v>
                </c:pt>
                <c:pt idx="224">
                  <c:v>520.10810741128353</c:v>
                </c:pt>
                <c:pt idx="225">
                  <c:v>520.10811668947099</c:v>
                </c:pt>
                <c:pt idx="226">
                  <c:v>520.10810735239374</c:v>
                </c:pt>
                <c:pt idx="227">
                  <c:v>520.10811670149906</c:v>
                </c:pt>
                <c:pt idx="228">
                  <c:v>520.10810729243531</c:v>
                </c:pt>
                <c:pt idx="229">
                  <c:v>520.10811671350439</c:v>
                </c:pt>
                <c:pt idx="230">
                  <c:v>520.10810723136274</c:v>
                </c:pt>
                <c:pt idx="231">
                  <c:v>520.10811672553245</c:v>
                </c:pt>
                <c:pt idx="232">
                  <c:v>520.10810716910783</c:v>
                </c:pt>
                <c:pt idx="233">
                  <c:v>520.10811673753778</c:v>
                </c:pt>
                <c:pt idx="234">
                  <c:v>520.10810710569331</c:v>
                </c:pt>
                <c:pt idx="235">
                  <c:v>520.10811674954311</c:v>
                </c:pt>
                <c:pt idx="236">
                  <c:v>520.10810704105097</c:v>
                </c:pt>
                <c:pt idx="237">
                  <c:v>520.10811676152571</c:v>
                </c:pt>
                <c:pt idx="238">
                  <c:v>520.10810697518082</c:v>
                </c:pt>
                <c:pt idx="239">
                  <c:v>520.10811677346283</c:v>
                </c:pt>
                <c:pt idx="240">
                  <c:v>520.10810690801463</c:v>
                </c:pt>
                <c:pt idx="241">
                  <c:v>520.10811678539994</c:v>
                </c:pt>
                <c:pt idx="242">
                  <c:v>520.10810683952968</c:v>
                </c:pt>
                <c:pt idx="243">
                  <c:v>520.10811679726885</c:v>
                </c:pt>
                <c:pt idx="244">
                  <c:v>520.10810676968049</c:v>
                </c:pt>
                <c:pt idx="245">
                  <c:v>520.10811680911502</c:v>
                </c:pt>
                <c:pt idx="246">
                  <c:v>520.10810669842158</c:v>
                </c:pt>
                <c:pt idx="247">
                  <c:v>520.10811682093845</c:v>
                </c:pt>
                <c:pt idx="248">
                  <c:v>520.10810662573022</c:v>
                </c:pt>
                <c:pt idx="249">
                  <c:v>520.10811683264819</c:v>
                </c:pt>
                <c:pt idx="250">
                  <c:v>520.10810655156092</c:v>
                </c:pt>
                <c:pt idx="251">
                  <c:v>520.1081168443352</c:v>
                </c:pt>
                <c:pt idx="252">
                  <c:v>520.10810647584549</c:v>
                </c:pt>
                <c:pt idx="253">
                  <c:v>520.10811685593126</c:v>
                </c:pt>
                <c:pt idx="254">
                  <c:v>520.10810639860665</c:v>
                </c:pt>
                <c:pt idx="255">
                  <c:v>520.10811686741363</c:v>
                </c:pt>
                <c:pt idx="256">
                  <c:v>520.10810631970799</c:v>
                </c:pt>
                <c:pt idx="257">
                  <c:v>520.10811687885052</c:v>
                </c:pt>
                <c:pt idx="258">
                  <c:v>520.10810623910402</c:v>
                </c:pt>
                <c:pt idx="259">
                  <c:v>520.10811689019647</c:v>
                </c:pt>
                <c:pt idx="260">
                  <c:v>520.10810615681748</c:v>
                </c:pt>
                <c:pt idx="261">
                  <c:v>520.10811690138326</c:v>
                </c:pt>
                <c:pt idx="262">
                  <c:v>520.1081060727347</c:v>
                </c:pt>
                <c:pt idx="263">
                  <c:v>520.10811691245635</c:v>
                </c:pt>
                <c:pt idx="264">
                  <c:v>520.10810598685566</c:v>
                </c:pt>
                <c:pt idx="265">
                  <c:v>520.10811692341576</c:v>
                </c:pt>
                <c:pt idx="266">
                  <c:v>520.10810589902121</c:v>
                </c:pt>
                <c:pt idx="267">
                  <c:v>520.10811693421601</c:v>
                </c:pt>
                <c:pt idx="268">
                  <c:v>520.10810580927682</c:v>
                </c:pt>
                <c:pt idx="269">
                  <c:v>520.10811694481163</c:v>
                </c:pt>
                <c:pt idx="270">
                  <c:v>520.10810571753154</c:v>
                </c:pt>
                <c:pt idx="271">
                  <c:v>520.10811695527082</c:v>
                </c:pt>
                <c:pt idx="272">
                  <c:v>520.10810562364895</c:v>
                </c:pt>
                <c:pt idx="273">
                  <c:v>520.10811696552537</c:v>
                </c:pt>
                <c:pt idx="274">
                  <c:v>520.10810552765179</c:v>
                </c:pt>
                <c:pt idx="275">
                  <c:v>520.10811697555255</c:v>
                </c:pt>
                <c:pt idx="276">
                  <c:v>520.10810542940362</c:v>
                </c:pt>
                <c:pt idx="277">
                  <c:v>520.10811698537509</c:v>
                </c:pt>
                <c:pt idx="278">
                  <c:v>520.10810532885898</c:v>
                </c:pt>
                <c:pt idx="279">
                  <c:v>520.10811699497026</c:v>
                </c:pt>
                <c:pt idx="280">
                  <c:v>520.10810522592692</c:v>
                </c:pt>
                <c:pt idx="281">
                  <c:v>520.10811700424711</c:v>
                </c:pt>
                <c:pt idx="282">
                  <c:v>520.10810512053922</c:v>
                </c:pt>
                <c:pt idx="283">
                  <c:v>520.10811701327384</c:v>
                </c:pt>
                <c:pt idx="284">
                  <c:v>520.1081050125822</c:v>
                </c:pt>
                <c:pt idx="285">
                  <c:v>520.10811702198225</c:v>
                </c:pt>
                <c:pt idx="286">
                  <c:v>520.10810490201038</c:v>
                </c:pt>
                <c:pt idx="287">
                  <c:v>520.1081170303496</c:v>
                </c:pt>
                <c:pt idx="288">
                  <c:v>520.10810478871008</c:v>
                </c:pt>
                <c:pt idx="289">
                  <c:v>520.10811703833042</c:v>
                </c:pt>
                <c:pt idx="290">
                  <c:v>520.10810467254487</c:v>
                </c:pt>
                <c:pt idx="291">
                  <c:v>520.10811704595881</c:v>
                </c:pt>
                <c:pt idx="292">
                  <c:v>520.10810455345791</c:v>
                </c:pt>
                <c:pt idx="293">
                  <c:v>520.10811705315518</c:v>
                </c:pt>
                <c:pt idx="294">
                  <c:v>520.10810443133551</c:v>
                </c:pt>
                <c:pt idx="295">
                  <c:v>520.10811705989681</c:v>
                </c:pt>
                <c:pt idx="296">
                  <c:v>520.10810430604124</c:v>
                </c:pt>
                <c:pt idx="297">
                  <c:v>520.10811706617233</c:v>
                </c:pt>
                <c:pt idx="298">
                  <c:v>520.10810417746143</c:v>
                </c:pt>
                <c:pt idx="299">
                  <c:v>520.10811707191351</c:v>
                </c:pt>
                <c:pt idx="300">
                  <c:v>520.10810404548238</c:v>
                </c:pt>
                <c:pt idx="301">
                  <c:v>520.10811707712037</c:v>
                </c:pt>
                <c:pt idx="302">
                  <c:v>520.1081039099563</c:v>
                </c:pt>
                <c:pt idx="303">
                  <c:v>520.10811708172469</c:v>
                </c:pt>
                <c:pt idx="304">
                  <c:v>520.10810377075813</c:v>
                </c:pt>
                <c:pt idx="305">
                  <c:v>520.10811708568099</c:v>
                </c:pt>
                <c:pt idx="306">
                  <c:v>520.10810362775146</c:v>
                </c:pt>
                <c:pt idx="307">
                  <c:v>520.10811708896654</c:v>
                </c:pt>
                <c:pt idx="308">
                  <c:v>520.10810348074301</c:v>
                </c:pt>
                <c:pt idx="309">
                  <c:v>520.10811709151312</c:v>
                </c:pt>
                <c:pt idx="310">
                  <c:v>520.10810332963047</c:v>
                </c:pt>
                <c:pt idx="311">
                  <c:v>520.10811709327527</c:v>
                </c:pt>
                <c:pt idx="312">
                  <c:v>520.10810317418645</c:v>
                </c:pt>
                <c:pt idx="313">
                  <c:v>520.10811709418476</c:v>
                </c:pt>
                <c:pt idx="314">
                  <c:v>520.10810301427455</c:v>
                </c:pt>
                <c:pt idx="315">
                  <c:v>520.10811709419613</c:v>
                </c:pt>
                <c:pt idx="316">
                  <c:v>520.10810300802177</c:v>
                </c:pt>
                <c:pt idx="317">
                  <c:v>520.10811709418476</c:v>
                </c:pt>
                <c:pt idx="318">
                  <c:v>520.10810301434276</c:v>
                </c:pt>
                <c:pt idx="319">
                  <c:v>520.10811709419613</c:v>
                </c:pt>
                <c:pt idx="320">
                  <c:v>520.10810300794219</c:v>
                </c:pt>
                <c:pt idx="321">
                  <c:v>520.10811709418476</c:v>
                </c:pt>
                <c:pt idx="322">
                  <c:v>520.1081030143996</c:v>
                </c:pt>
                <c:pt idx="323">
                  <c:v>520.10811709419613</c:v>
                </c:pt>
                <c:pt idx="324">
                  <c:v>520.10810300786261</c:v>
                </c:pt>
                <c:pt idx="325">
                  <c:v>520.10811709417339</c:v>
                </c:pt>
                <c:pt idx="326">
                  <c:v>520.10810301447918</c:v>
                </c:pt>
                <c:pt idx="327">
                  <c:v>520.10811709418476</c:v>
                </c:pt>
                <c:pt idx="328">
                  <c:v>520.10810300777166</c:v>
                </c:pt>
                <c:pt idx="329">
                  <c:v>520.10811709416203</c:v>
                </c:pt>
                <c:pt idx="330">
                  <c:v>520.10810301455876</c:v>
                </c:pt>
                <c:pt idx="331">
                  <c:v>520.10811709418476</c:v>
                </c:pt>
                <c:pt idx="332">
                  <c:v>520.10810300768071</c:v>
                </c:pt>
                <c:pt idx="333">
                  <c:v>520.10811709415066</c:v>
                </c:pt>
                <c:pt idx="334">
                  <c:v>520.10810301463835</c:v>
                </c:pt>
                <c:pt idx="335">
                  <c:v>520.10811709417339</c:v>
                </c:pt>
                <c:pt idx="336">
                  <c:v>520.10810300757839</c:v>
                </c:pt>
                <c:pt idx="337">
                  <c:v>520.10811709415066</c:v>
                </c:pt>
                <c:pt idx="338">
                  <c:v>520.10810301472929</c:v>
                </c:pt>
                <c:pt idx="339">
                  <c:v>520.10811709416203</c:v>
                </c:pt>
                <c:pt idx="340">
                  <c:v>520.10810300747607</c:v>
                </c:pt>
                <c:pt idx="341">
                  <c:v>520.10811709413929</c:v>
                </c:pt>
                <c:pt idx="342">
                  <c:v>520.10810301480888</c:v>
                </c:pt>
                <c:pt idx="343">
                  <c:v>520.10811709416203</c:v>
                </c:pt>
                <c:pt idx="344">
                  <c:v>520.10810300736239</c:v>
                </c:pt>
                <c:pt idx="345">
                  <c:v>520.10811709412792</c:v>
                </c:pt>
                <c:pt idx="346">
                  <c:v>520.10810301491119</c:v>
                </c:pt>
                <c:pt idx="347">
                  <c:v>520.10811709415066</c:v>
                </c:pt>
                <c:pt idx="348">
                  <c:v>520.1081030072487</c:v>
                </c:pt>
                <c:pt idx="349">
                  <c:v>520.10811709411655</c:v>
                </c:pt>
                <c:pt idx="350">
                  <c:v>520.10810301500214</c:v>
                </c:pt>
                <c:pt idx="351">
                  <c:v>520.10811709413929</c:v>
                </c:pt>
                <c:pt idx="352">
                  <c:v>520.10810300712365</c:v>
                </c:pt>
                <c:pt idx="353">
                  <c:v>520.10811709410518</c:v>
                </c:pt>
                <c:pt idx="354">
                  <c:v>520.10810301511583</c:v>
                </c:pt>
                <c:pt idx="355">
                  <c:v>520.10811709412792</c:v>
                </c:pt>
                <c:pt idx="356">
                  <c:v>520.10810300698722</c:v>
                </c:pt>
                <c:pt idx="357">
                  <c:v>520.10811709409381</c:v>
                </c:pt>
                <c:pt idx="358">
                  <c:v>520.10810301522952</c:v>
                </c:pt>
                <c:pt idx="359">
                  <c:v>520.10811709411655</c:v>
                </c:pt>
                <c:pt idx="360">
                  <c:v>520.1081030068508</c:v>
                </c:pt>
                <c:pt idx="361">
                  <c:v>520.10811709408244</c:v>
                </c:pt>
                <c:pt idx="362">
                  <c:v>520.1081030153432</c:v>
                </c:pt>
                <c:pt idx="363">
                  <c:v>520.10811709410518</c:v>
                </c:pt>
                <c:pt idx="364">
                  <c:v>520.10810300669164</c:v>
                </c:pt>
                <c:pt idx="365">
                  <c:v>520.10811709407108</c:v>
                </c:pt>
                <c:pt idx="366">
                  <c:v>520.10810301546826</c:v>
                </c:pt>
                <c:pt idx="367">
                  <c:v>520.10811709408244</c:v>
                </c:pt>
                <c:pt idx="368">
                  <c:v>520.10810300654384</c:v>
                </c:pt>
                <c:pt idx="369">
                  <c:v>520.10811709403697</c:v>
                </c:pt>
                <c:pt idx="370">
                  <c:v>520.10810301561605</c:v>
                </c:pt>
                <c:pt idx="371">
                  <c:v>520.10811709407108</c:v>
                </c:pt>
                <c:pt idx="372">
                  <c:v>520.10810300636194</c:v>
                </c:pt>
                <c:pt idx="373">
                  <c:v>520.1081170940256</c:v>
                </c:pt>
                <c:pt idx="374">
                  <c:v>520.10810301575248</c:v>
                </c:pt>
                <c:pt idx="375">
                  <c:v>520.10811709404834</c:v>
                </c:pt>
                <c:pt idx="376">
                  <c:v>520.10810300618004</c:v>
                </c:pt>
                <c:pt idx="377">
                  <c:v>520.10811709400286</c:v>
                </c:pt>
                <c:pt idx="378">
                  <c:v>520.10810301590027</c:v>
                </c:pt>
                <c:pt idx="379">
                  <c:v>520.10811709403697</c:v>
                </c:pt>
                <c:pt idx="380">
                  <c:v>520.10810300597541</c:v>
                </c:pt>
                <c:pt idx="381">
                  <c:v>520.10811709398013</c:v>
                </c:pt>
                <c:pt idx="382">
                  <c:v>520.1081030160708</c:v>
                </c:pt>
                <c:pt idx="383">
                  <c:v>520.10811709401423</c:v>
                </c:pt>
                <c:pt idx="384">
                  <c:v>520.1081030057594</c:v>
                </c:pt>
                <c:pt idx="385">
                  <c:v>520.10811709395739</c:v>
                </c:pt>
                <c:pt idx="386">
                  <c:v>520.10810301624133</c:v>
                </c:pt>
                <c:pt idx="387">
                  <c:v>520.1081170939915</c:v>
                </c:pt>
                <c:pt idx="388">
                  <c:v>520.10810300552066</c:v>
                </c:pt>
                <c:pt idx="389">
                  <c:v>520.10811709392328</c:v>
                </c:pt>
                <c:pt idx="390">
                  <c:v>520.10810301642891</c:v>
                </c:pt>
                <c:pt idx="391">
                  <c:v>520.10811709396307</c:v>
                </c:pt>
                <c:pt idx="392">
                  <c:v>520.10810300527055</c:v>
                </c:pt>
                <c:pt idx="393">
                  <c:v>520.10811709388918</c:v>
                </c:pt>
                <c:pt idx="394">
                  <c:v>520.10810301663355</c:v>
                </c:pt>
                <c:pt idx="395">
                  <c:v>520.10811709392897</c:v>
                </c:pt>
                <c:pt idx="396">
                  <c:v>520.10810300498633</c:v>
                </c:pt>
                <c:pt idx="397">
                  <c:v>520.10811709385507</c:v>
                </c:pt>
                <c:pt idx="398">
                  <c:v>520.10810301684955</c:v>
                </c:pt>
                <c:pt idx="399">
                  <c:v>520.10811709390623</c:v>
                </c:pt>
                <c:pt idx="400">
                  <c:v>520.10810300467369</c:v>
                </c:pt>
                <c:pt idx="401">
                  <c:v>520.1081170938096</c:v>
                </c:pt>
                <c:pt idx="402">
                  <c:v>520.1081030170883</c:v>
                </c:pt>
                <c:pt idx="403">
                  <c:v>520.10811709386076</c:v>
                </c:pt>
                <c:pt idx="404">
                  <c:v>520.10810300433832</c:v>
                </c:pt>
                <c:pt idx="405">
                  <c:v>520.10811709375844</c:v>
                </c:pt>
                <c:pt idx="406">
                  <c:v>520.10810301734978</c:v>
                </c:pt>
                <c:pt idx="407">
                  <c:v>520.10811709381528</c:v>
                </c:pt>
                <c:pt idx="408">
                  <c:v>520.10810300396315</c:v>
                </c:pt>
                <c:pt idx="409">
                  <c:v>520.10811709369591</c:v>
                </c:pt>
                <c:pt idx="410">
                  <c:v>520.10810301763968</c:v>
                </c:pt>
                <c:pt idx="411">
                  <c:v>520.10811709375275</c:v>
                </c:pt>
                <c:pt idx="412">
                  <c:v>520.10810300354819</c:v>
                </c:pt>
                <c:pt idx="413">
                  <c:v>520.10811709363338</c:v>
                </c:pt>
                <c:pt idx="414">
                  <c:v>520.10810301794663</c:v>
                </c:pt>
                <c:pt idx="415">
                  <c:v>520.10811709370159</c:v>
                </c:pt>
                <c:pt idx="416">
                  <c:v>520.10810300308208</c:v>
                </c:pt>
                <c:pt idx="417">
                  <c:v>520.1081170935538</c:v>
                </c:pt>
                <c:pt idx="418">
                  <c:v>520.10810301828769</c:v>
                </c:pt>
                <c:pt idx="419">
                  <c:v>520.1081170936277</c:v>
                </c:pt>
                <c:pt idx="420">
                  <c:v>520.10810300254775</c:v>
                </c:pt>
                <c:pt idx="421">
                  <c:v>520.10811709345717</c:v>
                </c:pt>
                <c:pt idx="422">
                  <c:v>520.10810301867423</c:v>
                </c:pt>
                <c:pt idx="423">
                  <c:v>520.10811709353675</c:v>
                </c:pt>
                <c:pt idx="424">
                  <c:v>520.10810300194521</c:v>
                </c:pt>
                <c:pt idx="425">
                  <c:v>520.10811709334916</c:v>
                </c:pt>
                <c:pt idx="426">
                  <c:v>520.10810301909487</c:v>
                </c:pt>
                <c:pt idx="427">
                  <c:v>520.10811709342875</c:v>
                </c:pt>
                <c:pt idx="428">
                  <c:v>520.1081030012574</c:v>
                </c:pt>
                <c:pt idx="429">
                  <c:v>520.10811709321274</c:v>
                </c:pt>
                <c:pt idx="430">
                  <c:v>520.10810301956667</c:v>
                </c:pt>
                <c:pt idx="431">
                  <c:v>516.61744411309769</c:v>
                </c:pt>
                <c:pt idx="432">
                  <c:v>509.63612826617464</c:v>
                </c:pt>
                <c:pt idx="433">
                  <c:v>509.63612778395486</c:v>
                </c:pt>
                <c:pt idx="434">
                  <c:v>506.14548307725613</c:v>
                </c:pt>
                <c:pt idx="435">
                  <c:v>502.65482457319308</c:v>
                </c:pt>
                <c:pt idx="436">
                  <c:v>499.16415255625566</c:v>
                </c:pt>
                <c:pt idx="437">
                  <c:v>488.69217682802173</c:v>
                </c:pt>
                <c:pt idx="438">
                  <c:v>485.20153204385679</c:v>
                </c:pt>
                <c:pt idx="439">
                  <c:v>481.71087353950668</c:v>
                </c:pt>
                <c:pt idx="440">
                  <c:v>478.22020260655052</c:v>
                </c:pt>
                <c:pt idx="441">
                  <c:v>467.74822689207838</c:v>
                </c:pt>
                <c:pt idx="442">
                  <c:v>471.23889803746692</c:v>
                </c:pt>
                <c:pt idx="443">
                  <c:v>467.7482395334664</c:v>
                </c:pt>
                <c:pt idx="444">
                  <c:v>464.25756843504189</c:v>
                </c:pt>
                <c:pt idx="445">
                  <c:v>460.76690950890224</c:v>
                </c:pt>
                <c:pt idx="446">
                  <c:v>450.29494700183079</c:v>
                </c:pt>
                <c:pt idx="447">
                  <c:v>446.80428849743237</c:v>
                </c:pt>
                <c:pt idx="448">
                  <c:v>443.31361855173839</c:v>
                </c:pt>
                <c:pt idx="449">
                  <c:v>439.82295965056437</c:v>
                </c:pt>
                <c:pt idx="450">
                  <c:v>429.35099598978752</c:v>
                </c:pt>
                <c:pt idx="451">
                  <c:v>425.86033748578132</c:v>
                </c:pt>
                <c:pt idx="452">
                  <c:v>422.36966749498208</c:v>
                </c:pt>
                <c:pt idx="453">
                  <c:v>418.87900857873603</c:v>
                </c:pt>
                <c:pt idx="454">
                  <c:v>408.40704495237787</c:v>
                </c:pt>
                <c:pt idx="455">
                  <c:v>415.38835129042582</c:v>
                </c:pt>
                <c:pt idx="456">
                  <c:v>408.4070449644031</c:v>
                </c:pt>
                <c:pt idx="457">
                  <c:v>404.91638646029458</c:v>
                </c:pt>
                <c:pt idx="458">
                  <c:v>397.93502599255532</c:v>
                </c:pt>
                <c:pt idx="459">
                  <c:v>390.95370770186832</c:v>
                </c:pt>
                <c:pt idx="460">
                  <c:v>387.46308140649148</c:v>
                </c:pt>
                <c:pt idx="461">
                  <c:v>383.97242240501441</c:v>
                </c:pt>
                <c:pt idx="462">
                  <c:v>376.99111057366963</c:v>
                </c:pt>
                <c:pt idx="463">
                  <c:v>370.00979332590589</c:v>
                </c:pt>
                <c:pt idx="464">
                  <c:v>366.51914283648637</c:v>
                </c:pt>
                <c:pt idx="465">
                  <c:v>363.02848432906671</c:v>
                </c:pt>
                <c:pt idx="466">
                  <c:v>356.0471315060795</c:v>
                </c:pt>
                <c:pt idx="467">
                  <c:v>349.06581336609861</c:v>
                </c:pt>
                <c:pt idx="468">
                  <c:v>352.55649900634864</c:v>
                </c:pt>
                <c:pt idx="469">
                  <c:v>349.06584006390347</c:v>
                </c:pt>
                <c:pt idx="470">
                  <c:v>345.57519186046477</c:v>
                </c:pt>
                <c:pt idx="471">
                  <c:v>342.08453335486411</c:v>
                </c:pt>
                <c:pt idx="472">
                  <c:v>331.6125497777449</c:v>
                </c:pt>
                <c:pt idx="473">
                  <c:v>328.12189089790138</c:v>
                </c:pt>
                <c:pt idx="474">
                  <c:v>324.63124087016411</c:v>
                </c:pt>
                <c:pt idx="475">
                  <c:v>321.14058236615222</c:v>
                </c:pt>
                <c:pt idx="476">
                  <c:v>310.66859836476084</c:v>
                </c:pt>
                <c:pt idx="477">
                  <c:v>307.17793944794209</c:v>
                </c:pt>
                <c:pt idx="478">
                  <c:v>303.68728982577693</c:v>
                </c:pt>
                <c:pt idx="479">
                  <c:v>300.19663132072765</c:v>
                </c:pt>
                <c:pt idx="480">
                  <c:v>289.72464857995135</c:v>
                </c:pt>
                <c:pt idx="481">
                  <c:v>293.21530652221384</c:v>
                </c:pt>
                <c:pt idx="482">
                  <c:v>289.7246558305568</c:v>
                </c:pt>
                <c:pt idx="483">
                  <c:v>286.23399732650938</c:v>
                </c:pt>
                <c:pt idx="484">
                  <c:v>279.25264930551492</c:v>
                </c:pt>
                <c:pt idx="485">
                  <c:v>272.27133095933453</c:v>
                </c:pt>
                <c:pt idx="486">
                  <c:v>268.78069517516963</c:v>
                </c:pt>
                <c:pt idx="487">
                  <c:v>265.29003610607447</c:v>
                </c:pt>
                <c:pt idx="488">
                  <c:v>258.30872480256915</c:v>
                </c:pt>
                <c:pt idx="489">
                  <c:v>251.32740759063097</c:v>
                </c:pt>
                <c:pt idx="490">
                  <c:v>247.83675361776716</c:v>
                </c:pt>
                <c:pt idx="491">
                  <c:v>244.34609510344458</c:v>
                </c:pt>
                <c:pt idx="492">
                  <c:v>237.3647558163178</c:v>
                </c:pt>
                <c:pt idx="493">
                  <c:v>230.38343773706629</c:v>
                </c:pt>
                <c:pt idx="494">
                  <c:v>233.87411343849607</c:v>
                </c:pt>
                <c:pt idx="495">
                  <c:v>230.38345449520747</c:v>
                </c:pt>
                <c:pt idx="496">
                  <c:v>226.89280273340842</c:v>
                </c:pt>
                <c:pt idx="497">
                  <c:v>219.91148033043828</c:v>
                </c:pt>
                <c:pt idx="498">
                  <c:v>212.93016873955892</c:v>
                </c:pt>
                <c:pt idx="499">
                  <c:v>209.43951023525713</c:v>
                </c:pt>
                <c:pt idx="500">
                  <c:v>205.94884620958496</c:v>
                </c:pt>
                <c:pt idx="501">
                  <c:v>195.47687047149154</c:v>
                </c:pt>
                <c:pt idx="502">
                  <c:v>191.98621769513622</c:v>
                </c:pt>
                <c:pt idx="503">
                  <c:v>188.49555918915684</c:v>
                </c:pt>
                <c:pt idx="504">
                  <c:v>185.00489618888167</c:v>
                </c:pt>
                <c:pt idx="505">
                  <c:v>174.53292048334248</c:v>
                </c:pt>
                <c:pt idx="506">
                  <c:v>178.02358370042626</c:v>
                </c:pt>
                <c:pt idx="507">
                  <c:v>174.53292519617492</c:v>
                </c:pt>
                <c:pt idx="508">
                  <c:v>171.0422620510613</c:v>
                </c:pt>
                <c:pt idx="509">
                  <c:v>167.55160307567428</c:v>
                </c:pt>
                <c:pt idx="510">
                  <c:v>157.07963263950012</c:v>
                </c:pt>
                <c:pt idx="511">
                  <c:v>153.58897413137811</c:v>
                </c:pt>
                <c:pt idx="512">
                  <c:v>150.09831220926628</c:v>
                </c:pt>
                <c:pt idx="513">
                  <c:v>146.60765331103107</c:v>
                </c:pt>
                <c:pt idx="514">
                  <c:v>136.13568165411891</c:v>
                </c:pt>
                <c:pt idx="515">
                  <c:v>132.64502314993044</c:v>
                </c:pt>
                <c:pt idx="516">
                  <c:v>129.15436105119724</c:v>
                </c:pt>
                <c:pt idx="517">
                  <c:v>125.66370208356048</c:v>
                </c:pt>
                <c:pt idx="518">
                  <c:v>115.19173057063749</c:v>
                </c:pt>
                <c:pt idx="519">
                  <c:v>122.17304500418197</c:v>
                </c:pt>
                <c:pt idx="520">
                  <c:v>115.19173061587846</c:v>
                </c:pt>
                <c:pt idx="521">
                  <c:v>111.70107210925639</c:v>
                </c:pt>
                <c:pt idx="522">
                  <c:v>104.71974361506327</c:v>
                </c:pt>
                <c:pt idx="523">
                  <c:v>97.738425019140251</c:v>
                </c:pt>
                <c:pt idx="524">
                  <c:v>94.247774511945252</c:v>
                </c:pt>
                <c:pt idx="525">
                  <c:v>90.757120389446825</c:v>
                </c:pt>
                <c:pt idx="526">
                  <c:v>83.775803260593221</c:v>
                </c:pt>
                <c:pt idx="527">
                  <c:v>76.794482758768893</c:v>
                </c:pt>
                <c:pt idx="528">
                  <c:v>73.30382793112733</c:v>
                </c:pt>
                <c:pt idx="529">
                  <c:v>66.322511267178271</c:v>
                </c:pt>
                <c:pt idx="530">
                  <c:v>62.83185267876523</c:v>
                </c:pt>
                <c:pt idx="531">
                  <c:v>59.341194126771853</c:v>
                </c:pt>
                <c:pt idx="532">
                  <c:v>55.850535464784691</c:v>
                </c:pt>
                <c:pt idx="533">
                  <c:v>45.378560412188527</c:v>
                </c:pt>
                <c:pt idx="534">
                  <c:v>41.887901853776086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87544"/>
        <c:axId val="288287152"/>
      </c:scatterChart>
      <c:valAx>
        <c:axId val="28432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23392"/>
        <c:crosses val="autoZero"/>
        <c:crossBetween val="midCat"/>
      </c:valAx>
      <c:valAx>
        <c:axId val="2843233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23000"/>
        <c:crosses val="autoZero"/>
        <c:crossBetween val="midCat"/>
      </c:valAx>
      <c:valAx>
        <c:axId val="288287152"/>
        <c:scaling>
          <c:orientation val="minMax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287544"/>
        <c:crosses val="max"/>
        <c:crossBetween val="midCat"/>
      </c:valAx>
      <c:valAx>
        <c:axId val="28828754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8828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84667541557309"/>
          <c:y val="0.12318241469816273"/>
          <c:w val="0.16559776902887138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5491863517060362"/>
          <c:h val="0.72088764946048411"/>
        </c:manualLayout>
      </c:layout>
      <c:scatterChart>
        <c:scatterStyle val="smoothMarker"/>
        <c:varyColors val="0"/>
        <c:ser>
          <c:idx val="2"/>
          <c:order val="0"/>
          <c:tx>
            <c:v>acceleration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'4_Rampe'!$J$4:$J$697</c:f>
              <c:numCache>
                <c:formatCode>0.000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0.1563702699058922</c:v>
                </c:pt>
                <c:pt idx="3">
                  <c:v>0.76966662618360715</c:v>
                </c:pt>
                <c:pt idx="4">
                  <c:v>1.8337961910219747</c:v>
                </c:pt>
                <c:pt idx="5">
                  <c:v>3.3487570590295945</c:v>
                </c:pt>
                <c:pt idx="6">
                  <c:v>5.3145441870583454</c:v>
                </c:pt>
                <c:pt idx="7">
                  <c:v>7.7311470931817894</c:v>
                </c:pt>
                <c:pt idx="8">
                  <c:v>10.598546787150553</c:v>
                </c:pt>
                <c:pt idx="9">
                  <c:v>13.916712159698363</c:v>
                </c:pt>
                <c:pt idx="10">
                  <c:v>17.68559546690085</c:v>
                </c:pt>
                <c:pt idx="11">
                  <c:v>21.905127414356684</c:v>
                </c:pt>
                <c:pt idx="12">
                  <c:v>26.575211345516436</c:v>
                </c:pt>
                <c:pt idx="13">
                  <c:v>31.695716843387345</c:v>
                </c:pt>
                <c:pt idx="14">
                  <c:v>37.266472659212013</c:v>
                </c:pt>
                <c:pt idx="15">
                  <c:v>43.28725897721597</c:v>
                </c:pt>
                <c:pt idx="16">
                  <c:v>33.993898732660455</c:v>
                </c:pt>
                <c:pt idx="17">
                  <c:v>57.05483403744438</c:v>
                </c:pt>
                <c:pt idx="18">
                  <c:v>64.622193217473978</c:v>
                </c:pt>
                <c:pt idx="19">
                  <c:v>72.63778581545921</c:v>
                </c:pt>
                <c:pt idx="20">
                  <c:v>81.100945335492725</c:v>
                </c:pt>
                <c:pt idx="21">
                  <c:v>90.010886810887314</c:v>
                </c:pt>
                <c:pt idx="22">
                  <c:v>99.366693648335058</c:v>
                </c:pt>
                <c:pt idx="23">
                  <c:v>109.16730394910701</c:v>
                </c:pt>
                <c:pt idx="24">
                  <c:v>119.41149601170764</c:v>
                </c:pt>
                <c:pt idx="25">
                  <c:v>130.09787336159206</c:v>
                </c:pt>
                <c:pt idx="26">
                  <c:v>141.2248488941259</c:v>
                </c:pt>
                <c:pt idx="27">
                  <c:v>152.79062853096548</c:v>
                </c:pt>
                <c:pt idx="28">
                  <c:v>164.7931941488423</c:v>
                </c:pt>
                <c:pt idx="29">
                  <c:v>177.23028579439415</c:v>
                </c:pt>
                <c:pt idx="30">
                  <c:v>117.83637484768406</c:v>
                </c:pt>
                <c:pt idx="31">
                  <c:v>126.49493303342751</c:v>
                </c:pt>
                <c:pt idx="32">
                  <c:v>208.03553079986159</c:v>
                </c:pt>
                <c:pt idx="33">
                  <c:v>221.9380383621683</c:v>
                </c:pt>
                <c:pt idx="34">
                  <c:v>236.26031500953104</c:v>
                </c:pt>
                <c:pt idx="35">
                  <c:v>250.99830965700676</c:v>
                </c:pt>
                <c:pt idx="36">
                  <c:v>266.14759061430959</c:v>
                </c:pt>
                <c:pt idx="37">
                  <c:v>281.70332289846556</c:v>
                </c:pt>
                <c:pt idx="38">
                  <c:v>297.66024478249165</c:v>
                </c:pt>
                <c:pt idx="39">
                  <c:v>314.01264381202054</c:v>
                </c:pt>
                <c:pt idx="40">
                  <c:v>330.75433220346895</c:v>
                </c:pt>
                <c:pt idx="41">
                  <c:v>347.87862159191718</c:v>
                </c:pt>
                <c:pt idx="42">
                  <c:v>365.37829730150406</c:v>
                </c:pt>
                <c:pt idx="43">
                  <c:v>383.2455919473432</c:v>
                </c:pt>
                <c:pt idx="44">
                  <c:v>401.47215846900508</c:v>
                </c:pt>
                <c:pt idx="45">
                  <c:v>420.04904278201138</c:v>
                </c:pt>
                <c:pt idx="46">
                  <c:v>285.58232248542481</c:v>
                </c:pt>
                <c:pt idx="47">
                  <c:v>458.53943956444709</c:v>
                </c:pt>
                <c:pt idx="48">
                  <c:v>478.27573995618877</c:v>
                </c:pt>
                <c:pt idx="49">
                  <c:v>498.31521790565603</c:v>
                </c:pt>
                <c:pt idx="50">
                  <c:v>518.6450285191313</c:v>
                </c:pt>
                <c:pt idx="51">
                  <c:v>539.25152254123532</c:v>
                </c:pt>
                <c:pt idx="52">
                  <c:v>560.12021505011944</c:v>
                </c:pt>
                <c:pt idx="53">
                  <c:v>581.23575388435711</c:v>
                </c:pt>
                <c:pt idx="54">
                  <c:v>602.58188770603738</c:v>
                </c:pt>
                <c:pt idx="55">
                  <c:v>624.1414335954687</c:v>
                </c:pt>
                <c:pt idx="56">
                  <c:v>645.89624462314532</c:v>
                </c:pt>
                <c:pt idx="57">
                  <c:v>667.82717682599468</c:v>
                </c:pt>
                <c:pt idx="58">
                  <c:v>689.91405630185909</c:v>
                </c:pt>
                <c:pt idx="59">
                  <c:v>442.43321939120506</c:v>
                </c:pt>
                <c:pt idx="60">
                  <c:v>718.24830082277913</c:v>
                </c:pt>
                <c:pt idx="61">
                  <c:v>469.85480694729631</c:v>
                </c:pt>
                <c:pt idx="62">
                  <c:v>762.77261234281468</c:v>
                </c:pt>
                <c:pt idx="63">
                  <c:v>785.15421531847096</c:v>
                </c:pt>
                <c:pt idx="64">
                  <c:v>807.55363013850001</c:v>
                </c:pt>
                <c:pt idx="65">
                  <c:v>829.942823120291</c:v>
                </c:pt>
                <c:pt idx="66">
                  <c:v>835.30238006460422</c:v>
                </c:pt>
                <c:pt idx="67">
                  <c:v>1163.2253563311679</c:v>
                </c:pt>
                <c:pt idx="68">
                  <c:v>529.36090078219422</c:v>
                </c:pt>
                <c:pt idx="69">
                  <c:v>1205.6494877742807</c:v>
                </c:pt>
                <c:pt idx="70">
                  <c:v>519.90351114000077</c:v>
                </c:pt>
                <c:pt idx="71">
                  <c:v>533.39429012794426</c:v>
                </c:pt>
                <c:pt idx="72">
                  <c:v>894.07674311587471</c:v>
                </c:pt>
                <c:pt idx="73">
                  <c:v>896.75460899343307</c:v>
                </c:pt>
                <c:pt idx="74">
                  <c:v>898.95026494104968</c:v>
                </c:pt>
                <c:pt idx="75">
                  <c:v>900.6792992067858</c:v>
                </c:pt>
                <c:pt idx="76">
                  <c:v>506.2343356121346</c:v>
                </c:pt>
                <c:pt idx="77">
                  <c:v>905.10968161197525</c:v>
                </c:pt>
                <c:pt idx="78">
                  <c:v>923.75507956603542</c:v>
                </c:pt>
                <c:pt idx="79">
                  <c:v>924.2426629180045</c:v>
                </c:pt>
                <c:pt idx="80">
                  <c:v>924.317322915158</c:v>
                </c:pt>
                <c:pt idx="81">
                  <c:v>942.14039332655375</c:v>
                </c:pt>
                <c:pt idx="82">
                  <c:v>484.96700705527473</c:v>
                </c:pt>
                <c:pt idx="83">
                  <c:v>943.47274439314788</c:v>
                </c:pt>
                <c:pt idx="84">
                  <c:v>942.42180929541064</c:v>
                </c:pt>
                <c:pt idx="85">
                  <c:v>1399.1341506516619</c:v>
                </c:pt>
                <c:pt idx="86">
                  <c:v>489.68855718612758</c:v>
                </c:pt>
                <c:pt idx="87">
                  <c:v>1426.0519673825911</c:v>
                </c:pt>
                <c:pt idx="88">
                  <c:v>967.81578530681145</c:v>
                </c:pt>
                <c:pt idx="89">
                  <c:v>464.00746757626621</c:v>
                </c:pt>
                <c:pt idx="90">
                  <c:v>965.75385496635135</c:v>
                </c:pt>
                <c:pt idx="91">
                  <c:v>962.59497380287939</c:v>
                </c:pt>
                <c:pt idx="92">
                  <c:v>977.39196451584576</c:v>
                </c:pt>
                <c:pt idx="93">
                  <c:v>973.7064178852961</c:v>
                </c:pt>
                <c:pt idx="94">
                  <c:v>969.76650347187388</c:v>
                </c:pt>
                <c:pt idx="95">
                  <c:v>431.09849388656585</c:v>
                </c:pt>
                <c:pt idx="96">
                  <c:v>965.54794080020656</c:v>
                </c:pt>
                <c:pt idx="97">
                  <c:v>979.002260201014</c:v>
                </c:pt>
                <c:pt idx="98">
                  <c:v>974.28508809116465</c:v>
                </c:pt>
                <c:pt idx="99">
                  <c:v>969.36793112945452</c:v>
                </c:pt>
                <c:pt idx="100">
                  <c:v>964.2644775840381</c:v>
                </c:pt>
                <c:pt idx="101">
                  <c:v>976.72540828625642</c:v>
                </c:pt>
                <c:pt idx="102">
                  <c:v>402.74211441555963</c:v>
                </c:pt>
                <c:pt idx="103">
                  <c:v>970.25037039202289</c:v>
                </c:pt>
                <c:pt idx="104">
                  <c:v>1524.2507861648846</c:v>
                </c:pt>
                <c:pt idx="105">
                  <c:v>407.19412987527903</c:v>
                </c:pt>
                <c:pt idx="106">
                  <c:v>1538.1910268934007</c:v>
                </c:pt>
                <c:pt idx="107">
                  <c:v>976.02554882541881</c:v>
                </c:pt>
                <c:pt idx="108">
                  <c:v>969.48105851879518</c:v>
                </c:pt>
                <c:pt idx="109">
                  <c:v>365.45046136325254</c:v>
                </c:pt>
                <c:pt idx="110">
                  <c:v>961.23055539919733</c:v>
                </c:pt>
                <c:pt idx="111">
                  <c:v>954.49800382539252</c:v>
                </c:pt>
                <c:pt idx="112">
                  <c:v>947.70339092974609</c:v>
                </c:pt>
                <c:pt idx="113">
                  <c:v>957.37262319744332</c:v>
                </c:pt>
                <c:pt idx="114">
                  <c:v>335.40475684731064</c:v>
                </c:pt>
                <c:pt idx="115">
                  <c:v>948.32669674360659</c:v>
                </c:pt>
                <c:pt idx="116">
                  <c:v>941.20462531009252</c:v>
                </c:pt>
                <c:pt idx="117">
                  <c:v>934.06448699170141</c:v>
                </c:pt>
                <c:pt idx="118">
                  <c:v>942.65673574682296</c:v>
                </c:pt>
                <c:pt idx="119">
                  <c:v>935.27573119445151</c:v>
                </c:pt>
                <c:pt idx="120">
                  <c:v>912.43457879500056</c:v>
                </c:pt>
                <c:pt idx="121">
                  <c:v>300.36630394079111</c:v>
                </c:pt>
                <c:pt idx="122">
                  <c:v>1541.4991724173888</c:v>
                </c:pt>
                <c:pt idx="123">
                  <c:v>921.03033049625083</c:v>
                </c:pt>
                <c:pt idx="124">
                  <c:v>913.51846137058601</c:v>
                </c:pt>
                <c:pt idx="125">
                  <c:v>920.80356711903733</c:v>
                </c:pt>
                <c:pt idx="126">
                  <c:v>913.11808632326574</c:v>
                </c:pt>
                <c:pt idx="127">
                  <c:v>255.29161944177758</c:v>
                </c:pt>
                <c:pt idx="128">
                  <c:v>903.09076890662254</c:v>
                </c:pt>
                <c:pt idx="129">
                  <c:v>895.57072898060142</c:v>
                </c:pt>
                <c:pt idx="130">
                  <c:v>901.94143793269177</c:v>
                </c:pt>
                <c:pt idx="131">
                  <c:v>894.28752921776322</c:v>
                </c:pt>
                <c:pt idx="132">
                  <c:v>886.73222579018329</c:v>
                </c:pt>
                <c:pt idx="133">
                  <c:v>892.55580826829828</c:v>
                </c:pt>
                <c:pt idx="134">
                  <c:v>220.73630932482047</c:v>
                </c:pt>
                <c:pt idx="135">
                  <c:v>882.17459496263473</c:v>
                </c:pt>
                <c:pt idx="136">
                  <c:v>874.66411579953274</c:v>
                </c:pt>
                <c:pt idx="137">
                  <c:v>867.28178981047677</c:v>
                </c:pt>
                <c:pt idx="138">
                  <c:v>1518.4151709217986</c:v>
                </c:pt>
                <c:pt idx="139">
                  <c:v>860.44134529402072</c:v>
                </c:pt>
                <c:pt idx="140">
                  <c:v>203.46577191503457</c:v>
                </c:pt>
                <c:pt idx="141">
                  <c:v>850.4960374420989</c:v>
                </c:pt>
                <c:pt idx="142">
                  <c:v>854.95918851847819</c:v>
                </c:pt>
                <c:pt idx="143">
                  <c:v>847.74543771800381</c:v>
                </c:pt>
                <c:pt idx="144">
                  <c:v>840.69757788256538</c:v>
                </c:pt>
                <c:pt idx="145">
                  <c:v>833.81711810034176</c:v>
                </c:pt>
                <c:pt idx="146">
                  <c:v>837.79267463796714</c:v>
                </c:pt>
                <c:pt idx="147">
                  <c:v>148.70697320020554</c:v>
                </c:pt>
                <c:pt idx="148">
                  <c:v>828.35935636921931</c:v>
                </c:pt>
                <c:pt idx="149">
                  <c:v>821.69778201659938</c:v>
                </c:pt>
                <c:pt idx="150">
                  <c:v>815.22217789824936</c:v>
                </c:pt>
                <c:pt idx="151">
                  <c:v>818.53882514678844</c:v>
                </c:pt>
                <c:pt idx="152">
                  <c:v>812.06825560002471</c:v>
                </c:pt>
                <c:pt idx="153">
                  <c:v>118.14401654191897</c:v>
                </c:pt>
                <c:pt idx="154">
                  <c:v>803.50697214271349</c:v>
                </c:pt>
                <c:pt idx="155">
                  <c:v>797.49444446406414</c:v>
                </c:pt>
                <c:pt idx="156">
                  <c:v>1472.9062746619093</c:v>
                </c:pt>
                <c:pt idx="157">
                  <c:v>791.00768970874924</c:v>
                </c:pt>
                <c:pt idx="158">
                  <c:v>793.57869964042038</c:v>
                </c:pt>
                <c:pt idx="159">
                  <c:v>96.081918209165451</c:v>
                </c:pt>
                <c:pt idx="160">
                  <c:v>785.53690220360295</c:v>
                </c:pt>
                <c:pt idx="161">
                  <c:v>780.00823953516374</c:v>
                </c:pt>
                <c:pt idx="162">
                  <c:v>774.69641338211659</c:v>
                </c:pt>
                <c:pt idx="163">
                  <c:v>769.59778265973</c:v>
                </c:pt>
                <c:pt idx="164">
                  <c:v>771.66748352738068</c:v>
                </c:pt>
                <c:pt idx="165">
                  <c:v>72.054267097882985</c:v>
                </c:pt>
                <c:pt idx="166">
                  <c:v>764.72111084967764</c:v>
                </c:pt>
                <c:pt idx="167">
                  <c:v>759.96930215296743</c:v>
                </c:pt>
                <c:pt idx="168">
                  <c:v>59.807894044752175</c:v>
                </c:pt>
                <c:pt idx="169">
                  <c:v>63.770181068321108</c:v>
                </c:pt>
                <c:pt idx="170">
                  <c:v>55.758439298188023</c:v>
                </c:pt>
                <c:pt idx="171">
                  <c:v>59.226024336567207</c:v>
                </c:pt>
                <c:pt idx="172">
                  <c:v>51.631653168442426</c:v>
                </c:pt>
                <c:pt idx="173">
                  <c:v>44.657994712906657</c:v>
                </c:pt>
                <c:pt idx="174">
                  <c:v>47.835903710620187</c:v>
                </c:pt>
                <c:pt idx="175">
                  <c:v>41.245984180022788</c:v>
                </c:pt>
                <c:pt idx="176">
                  <c:v>43.972204575766227</c:v>
                </c:pt>
                <c:pt idx="177">
                  <c:v>37.767877156511531</c:v>
                </c:pt>
                <c:pt idx="178">
                  <c:v>32.133367590176931</c:v>
                </c:pt>
                <c:pt idx="179">
                  <c:v>34.600069334373984</c:v>
                </c:pt>
                <c:pt idx="180">
                  <c:v>29.31647954028449</c:v>
                </c:pt>
                <c:pt idx="181">
                  <c:v>24.545663791286643</c:v>
                </c:pt>
                <c:pt idx="182">
                  <c:v>26.783999064718955</c:v>
                </c:pt>
                <c:pt idx="183">
                  <c:v>22.328371142066317</c:v>
                </c:pt>
                <c:pt idx="184">
                  <c:v>24.205780687225342</c:v>
                </c:pt>
                <c:pt idx="185">
                  <c:v>20.066880460944958</c:v>
                </c:pt>
                <c:pt idx="186">
                  <c:v>16.38661531615071</c:v>
                </c:pt>
                <c:pt idx="187">
                  <c:v>18.064997248075088</c:v>
                </c:pt>
                <c:pt idx="188">
                  <c:v>14.664783439002349</c:v>
                </c:pt>
                <c:pt idx="189">
                  <c:v>16.026506486923608</c:v>
                </c:pt>
                <c:pt idx="190">
                  <c:v>12.907744981021096</c:v>
                </c:pt>
                <c:pt idx="191">
                  <c:v>10.192009367528954</c:v>
                </c:pt>
                <c:pt idx="192">
                  <c:v>11.383592577658419</c:v>
                </c:pt>
                <c:pt idx="193">
                  <c:v>8.911706977414724</c:v>
                </c:pt>
                <c:pt idx="194">
                  <c:v>9.8311916462989757</c:v>
                </c:pt>
                <c:pt idx="195">
                  <c:v>7.604421421092411</c:v>
                </c:pt>
                <c:pt idx="196">
                  <c:v>5.7236126758652972</c:v>
                </c:pt>
                <c:pt idx="197">
                  <c:v>6.5013198582164478</c:v>
                </c:pt>
                <c:pt idx="198">
                  <c:v>4.8270906654579449</c:v>
                </c:pt>
                <c:pt idx="199">
                  <c:v>3.4374838787698536</c:v>
                </c:pt>
                <c:pt idx="200">
                  <c:v>4.101631611774792</c:v>
                </c:pt>
                <c:pt idx="201">
                  <c:v>2.8790010946977418</c:v>
                </c:pt>
                <c:pt idx="202">
                  <c:v>3.3626262438701815</c:v>
                </c:pt>
                <c:pt idx="203">
                  <c:v>2.3079263428371632</c:v>
                </c:pt>
                <c:pt idx="204">
                  <c:v>1.4776148327655392</c:v>
                </c:pt>
                <c:pt idx="205">
                  <c:v>1.8746223940979689</c:v>
                </c:pt>
                <c:pt idx="206">
                  <c:v>1.1716048084053909</c:v>
                </c:pt>
                <c:pt idx="207">
                  <c:v>1.4332162299979245</c:v>
                </c:pt>
                <c:pt idx="208">
                  <c:v>0.85826619397266768</c:v>
                </c:pt>
                <c:pt idx="209">
                  <c:v>0.44583904127648566</c:v>
                </c:pt>
                <c:pt idx="210">
                  <c:v>0.64692450450820616</c:v>
                </c:pt>
                <c:pt idx="211">
                  <c:v>0.32081093650049297</c:v>
                </c:pt>
                <c:pt idx="212">
                  <c:v>0.43170005938009126</c:v>
                </c:pt>
                <c:pt idx="213">
                  <c:v>0.1924606658576522</c:v>
                </c:pt>
                <c:pt idx="214">
                  <c:v>5.2124864851066377E-2</c:v>
                </c:pt>
                <c:pt idx="215">
                  <c:v>0.12757814602082362</c:v>
                </c:pt>
                <c:pt idx="216">
                  <c:v>3.1136282814259175E-2</c:v>
                </c:pt>
                <c:pt idx="217">
                  <c:v>6.1599243963428307E-2</c:v>
                </c:pt>
                <c:pt idx="218">
                  <c:v>9.3567086878465489E-3</c:v>
                </c:pt>
                <c:pt idx="219">
                  <c:v>3.7966901800245978E-3</c:v>
                </c:pt>
                <c:pt idx="220">
                  <c:v>1.8255059330840595E-3</c:v>
                </c:pt>
                <c:pt idx="221">
                  <c:v>1.8279024516232312E-3</c:v>
                </c:pt>
                <c:pt idx="222">
                  <c:v>1.839262040448375E-3</c:v>
                </c:pt>
                <c:pt idx="223">
                  <c:v>1.8416676539345644E-3</c:v>
                </c:pt>
                <c:pt idx="224">
                  <c:v>1.8532318790676072E-3</c:v>
                </c:pt>
                <c:pt idx="225">
                  <c:v>1.8556374925537966E-3</c:v>
                </c:pt>
                <c:pt idx="226">
                  <c:v>1.867415448941756E-3</c:v>
                </c:pt>
                <c:pt idx="227">
                  <c:v>1.8698210624279454E-3</c:v>
                </c:pt>
                <c:pt idx="228">
                  <c:v>1.8818127500708215E-3</c:v>
                </c:pt>
                <c:pt idx="229">
                  <c:v>1.884213816083502E-3</c:v>
                </c:pt>
                <c:pt idx="230">
                  <c:v>1.8964283299283125E-3</c:v>
                </c:pt>
                <c:pt idx="231">
                  <c:v>1.8988339434145018E-3</c:v>
                </c:pt>
                <c:pt idx="232">
                  <c:v>1.9112849258817732E-3</c:v>
                </c:pt>
                <c:pt idx="233">
                  <c:v>1.9136859918944538E-3</c:v>
                </c:pt>
                <c:pt idx="234">
                  <c:v>1.9263688955106772E-3</c:v>
                </c:pt>
                <c:pt idx="235">
                  <c:v>1.9287699615233578E-3</c:v>
                </c:pt>
                <c:pt idx="236">
                  <c:v>1.94169842870906E-3</c:v>
                </c:pt>
                <c:pt idx="237">
                  <c:v>1.9440949472482316E-3</c:v>
                </c:pt>
                <c:pt idx="238">
                  <c:v>1.9572689780034125E-3</c:v>
                </c:pt>
                <c:pt idx="239">
                  <c:v>1.9596564015955664E-3</c:v>
                </c:pt>
                <c:pt idx="240">
                  <c:v>1.9730896383407526E-3</c:v>
                </c:pt>
                <c:pt idx="241">
                  <c:v>1.9754770619329065E-3</c:v>
                </c:pt>
                <c:pt idx="242">
                  <c:v>1.9891740521416068E-3</c:v>
                </c:pt>
                <c:pt idx="243">
                  <c:v>1.9915478333132342E-3</c:v>
                </c:pt>
                <c:pt idx="244">
                  <c:v>2.0055176719324663E-3</c:v>
                </c:pt>
                <c:pt idx="245">
                  <c:v>2.0078869056305848E-3</c:v>
                </c:pt>
                <c:pt idx="246">
                  <c:v>2.0221386876073666E-3</c:v>
                </c:pt>
                <c:pt idx="247">
                  <c:v>2.0245033738319762E-3</c:v>
                </c:pt>
                <c:pt idx="248">
                  <c:v>2.0390416466398165E-3</c:v>
                </c:pt>
                <c:pt idx="249">
                  <c:v>2.0413835954968818E-3</c:v>
                </c:pt>
                <c:pt idx="250">
                  <c:v>2.0562174540827982E-3</c:v>
                </c:pt>
                <c:pt idx="251">
                  <c:v>2.0585548554663546E-3</c:v>
                </c:pt>
                <c:pt idx="252">
                  <c:v>2.0736979422508739E-3</c:v>
                </c:pt>
                <c:pt idx="253">
                  <c:v>2.0760171537403949E-3</c:v>
                </c:pt>
                <c:pt idx="254">
                  <c:v>2.091464921250008E-3</c:v>
                </c:pt>
                <c:pt idx="255">
                  <c:v>2.0937613953719847E-3</c:v>
                </c:pt>
                <c:pt idx="256">
                  <c:v>2.109541128447745E-3</c:v>
                </c:pt>
                <c:pt idx="257">
                  <c:v>2.1118285076227039E-3</c:v>
                </c:pt>
                <c:pt idx="258">
                  <c:v>2.1279493012116291E-3</c:v>
                </c:pt>
                <c:pt idx="259">
                  <c:v>2.1302184904925525E-3</c:v>
                </c:pt>
                <c:pt idx="260">
                  <c:v>2.1466757971211337E-3</c:v>
                </c:pt>
                <c:pt idx="261">
                  <c:v>2.1489131540874951E-3</c:v>
                </c:pt>
                <c:pt idx="262">
                  <c:v>2.1657297111232765E-3</c:v>
                </c:pt>
                <c:pt idx="263">
                  <c:v>2.1679443307220936E-3</c:v>
                </c:pt>
                <c:pt idx="264">
                  <c:v>2.1851201381650753E-3</c:v>
                </c:pt>
                <c:pt idx="265">
                  <c:v>2.1873120203963481E-3</c:v>
                </c:pt>
                <c:pt idx="266">
                  <c:v>2.2048789105610922E-3</c:v>
                </c:pt>
                <c:pt idx="267">
                  <c:v>2.2070389604778029E-3</c:v>
                </c:pt>
                <c:pt idx="268">
                  <c:v>2.2249878384172916E-3</c:v>
                </c:pt>
                <c:pt idx="269">
                  <c:v>2.2271069610724226E-3</c:v>
                </c:pt>
                <c:pt idx="270">
                  <c:v>2.2454560166806914E-3</c:v>
                </c:pt>
                <c:pt idx="271">
                  <c:v>2.2475478544947691E-3</c:v>
                </c:pt>
                <c:pt idx="272">
                  <c:v>2.2663243726128712E-3</c:v>
                </c:pt>
                <c:pt idx="273">
                  <c:v>2.2683752831653692E-3</c:v>
                </c:pt>
                <c:pt idx="274">
                  <c:v>2.2875747163197957E-3</c:v>
                </c:pt>
                <c:pt idx="275">
                  <c:v>2.289580152137205E-3</c:v>
                </c:pt>
                <c:pt idx="276">
                  <c:v>2.3092297851690091E-3</c:v>
                </c:pt>
                <c:pt idx="277">
                  <c:v>2.3111942937248386E-3</c:v>
                </c:pt>
                <c:pt idx="278">
                  <c:v>2.3313032215810381E-3</c:v>
                </c:pt>
                <c:pt idx="279">
                  <c:v>2.333222255401779E-3</c:v>
                </c:pt>
                <c:pt idx="280">
                  <c:v>2.3538086679764092E-3</c:v>
                </c:pt>
                <c:pt idx="281">
                  <c:v>2.355664037168026E-3</c:v>
                </c:pt>
                <c:pt idx="282">
                  <c:v>2.3767415768816136E-3</c:v>
                </c:pt>
                <c:pt idx="283">
                  <c:v>2.3785469238646328E-3</c:v>
                </c:pt>
                <c:pt idx="284">
                  <c:v>2.4001383280847222E-3</c:v>
                </c:pt>
                <c:pt idx="285">
                  <c:v>2.4018800104386173E-3</c:v>
                </c:pt>
                <c:pt idx="286">
                  <c:v>2.4239943741122261E-3</c:v>
                </c:pt>
                <c:pt idx="287">
                  <c:v>2.4256678443634883E-3</c:v>
                </c:pt>
                <c:pt idx="288">
                  <c:v>2.4483279048581608E-3</c:v>
                </c:pt>
                <c:pt idx="289">
                  <c:v>2.4499240680597723E-3</c:v>
                </c:pt>
                <c:pt idx="290">
                  <c:v>2.4731571102165617E-3</c:v>
                </c:pt>
                <c:pt idx="291">
                  <c:v>2.4746827875787858E-3</c:v>
                </c:pt>
                <c:pt idx="292">
                  <c:v>2.4985001800814644E-3</c:v>
                </c:pt>
                <c:pt idx="293">
                  <c:v>2.49993945544702E-3</c:v>
                </c:pt>
                <c:pt idx="294">
                  <c:v>2.524363935663132E-3</c:v>
                </c:pt>
                <c:pt idx="295">
                  <c:v>2.5257122615585104E-3</c:v>
                </c:pt>
                <c:pt idx="296">
                  <c:v>2.550771114329109E-3</c:v>
                </c:pt>
                <c:pt idx="297">
                  <c:v>2.5520262170175556E-3</c:v>
                </c:pt>
                <c:pt idx="298">
                  <c:v>2.5777421797101852E-3</c:v>
                </c:pt>
                <c:pt idx="299">
                  <c:v>2.5788904167711735E-3</c:v>
                </c:pt>
                <c:pt idx="300">
                  <c:v>2.6052862267533783E-3</c:v>
                </c:pt>
                <c:pt idx="301">
                  <c:v>2.6063275981869083E-3</c:v>
                </c:pt>
                <c:pt idx="302">
                  <c:v>2.633432814036496E-3</c:v>
                </c:pt>
                <c:pt idx="303">
                  <c:v>2.6343536774220411E-3</c:v>
                </c:pt>
                <c:pt idx="304">
                  <c:v>2.6621933102433104E-3</c:v>
                </c:pt>
                <c:pt idx="305">
                  <c:v>2.6629845706338529E-3</c:v>
                </c:pt>
                <c:pt idx="306">
                  <c:v>2.691585905267857E-3</c:v>
                </c:pt>
                <c:pt idx="307">
                  <c:v>2.692243015189888E-3</c:v>
                </c:pt>
                <c:pt idx="308">
                  <c:v>2.7216447051614523E-3</c:v>
                </c:pt>
                <c:pt idx="309">
                  <c:v>2.7221540221944451E-3</c:v>
                </c:pt>
                <c:pt idx="310">
                  <c:v>2.7523765311343595E-3</c:v>
                </c:pt>
                <c:pt idx="311">
                  <c:v>2.7527289603312965E-3</c:v>
                </c:pt>
                <c:pt idx="312">
                  <c:v>2.7838177629746497E-3</c:v>
                </c:pt>
                <c:pt idx="313">
                  <c:v>2.7839996619150043E-3</c:v>
                </c:pt>
                <c:pt idx="314">
                  <c:v>2.8159820431028493E-3</c:v>
                </c:pt>
                <c:pt idx="315">
                  <c:v>2.8159843168396037E-3</c:v>
                </c:pt>
                <c:pt idx="316">
                  <c:v>2.8172348720545415E-3</c:v>
                </c:pt>
                <c:pt idx="317">
                  <c:v>2.8172325983177871E-3</c:v>
                </c:pt>
                <c:pt idx="318">
                  <c:v>2.8159684006823227E-3</c:v>
                </c:pt>
                <c:pt idx="319">
                  <c:v>2.8159706744190771E-3</c:v>
                </c:pt>
                <c:pt idx="320">
                  <c:v>2.8172507882118225E-3</c:v>
                </c:pt>
                <c:pt idx="321">
                  <c:v>2.8172485144750681E-3</c:v>
                </c:pt>
                <c:pt idx="322">
                  <c:v>2.8159570319985505E-3</c:v>
                </c:pt>
                <c:pt idx="323">
                  <c:v>2.815959305735305E-3</c:v>
                </c:pt>
                <c:pt idx="324">
                  <c:v>2.8172667043691035E-3</c:v>
                </c:pt>
                <c:pt idx="325">
                  <c:v>2.8172621568955947E-3</c:v>
                </c:pt>
                <c:pt idx="326">
                  <c:v>2.8159388421045151E-3</c:v>
                </c:pt>
                <c:pt idx="327">
                  <c:v>2.8159411158412695E-3</c:v>
                </c:pt>
                <c:pt idx="328">
                  <c:v>2.8172826205263846E-3</c:v>
                </c:pt>
                <c:pt idx="329">
                  <c:v>2.8172780730528757E-3</c:v>
                </c:pt>
                <c:pt idx="330">
                  <c:v>2.8159206522104796E-3</c:v>
                </c:pt>
                <c:pt idx="331">
                  <c:v>2.8159251996839885E-3</c:v>
                </c:pt>
                <c:pt idx="332">
                  <c:v>2.81730081042042E-3</c:v>
                </c:pt>
                <c:pt idx="333">
                  <c:v>2.8172939892101567E-3</c:v>
                </c:pt>
                <c:pt idx="334">
                  <c:v>2.8159024623164441E-3</c:v>
                </c:pt>
                <c:pt idx="335">
                  <c:v>2.815907009789953E-3</c:v>
                </c:pt>
                <c:pt idx="336">
                  <c:v>2.8173190003144555E-3</c:v>
                </c:pt>
                <c:pt idx="337">
                  <c:v>2.8173144528409466E-3</c:v>
                </c:pt>
                <c:pt idx="338">
                  <c:v>2.8158842724224087E-3</c:v>
                </c:pt>
                <c:pt idx="339">
                  <c:v>2.8158865461591631E-3</c:v>
                </c:pt>
                <c:pt idx="340">
                  <c:v>2.8173371902084909E-3</c:v>
                </c:pt>
                <c:pt idx="341">
                  <c:v>2.8173326427349821E-3</c:v>
                </c:pt>
                <c:pt idx="342">
                  <c:v>2.8158660825283732E-3</c:v>
                </c:pt>
                <c:pt idx="343">
                  <c:v>2.8158706300018821E-3</c:v>
                </c:pt>
                <c:pt idx="344">
                  <c:v>2.8173599275760353E-3</c:v>
                </c:pt>
                <c:pt idx="345">
                  <c:v>2.817353106365772E-3</c:v>
                </c:pt>
                <c:pt idx="346">
                  <c:v>2.8158433451608289E-3</c:v>
                </c:pt>
                <c:pt idx="347">
                  <c:v>2.8158478926343378E-3</c:v>
                </c:pt>
                <c:pt idx="348">
                  <c:v>2.8173803912068252E-3</c:v>
                </c:pt>
                <c:pt idx="349">
                  <c:v>2.8173735699965619E-3</c:v>
                </c:pt>
                <c:pt idx="350">
                  <c:v>2.815822881530039E-3</c:v>
                </c:pt>
                <c:pt idx="351">
                  <c:v>2.8158274290035479E-3</c:v>
                </c:pt>
                <c:pt idx="352">
                  <c:v>2.8174031285743695E-3</c:v>
                </c:pt>
                <c:pt idx="353">
                  <c:v>2.8173963073641062E-3</c:v>
                </c:pt>
                <c:pt idx="354">
                  <c:v>2.8157978704257403E-3</c:v>
                </c:pt>
                <c:pt idx="355">
                  <c:v>2.8158024178992491E-3</c:v>
                </c:pt>
                <c:pt idx="356">
                  <c:v>2.8174281396786682E-3</c:v>
                </c:pt>
                <c:pt idx="357">
                  <c:v>2.8174213184684049E-3</c:v>
                </c:pt>
                <c:pt idx="358">
                  <c:v>2.8157728593214415E-3</c:v>
                </c:pt>
                <c:pt idx="359">
                  <c:v>2.8157774067949504E-3</c:v>
                </c:pt>
                <c:pt idx="360">
                  <c:v>2.817453150782967E-3</c:v>
                </c:pt>
                <c:pt idx="361">
                  <c:v>2.8174463295727037E-3</c:v>
                </c:pt>
                <c:pt idx="362">
                  <c:v>2.8157478482171427E-3</c:v>
                </c:pt>
                <c:pt idx="363">
                  <c:v>2.8157523956906516E-3</c:v>
                </c:pt>
                <c:pt idx="364">
                  <c:v>2.8174827093607746E-3</c:v>
                </c:pt>
                <c:pt idx="365">
                  <c:v>2.8174758881505113E-3</c:v>
                </c:pt>
                <c:pt idx="366">
                  <c:v>2.8157205633760896E-3</c:v>
                </c:pt>
                <c:pt idx="367">
                  <c:v>2.815722837112844E-3</c:v>
                </c:pt>
                <c:pt idx="368">
                  <c:v>2.8175077204650734E-3</c:v>
                </c:pt>
                <c:pt idx="369">
                  <c:v>2.8174986255180556E-3</c:v>
                </c:pt>
                <c:pt idx="370">
                  <c:v>2.8156841835880186E-3</c:v>
                </c:pt>
                <c:pt idx="371">
                  <c:v>2.8156910047982819E-3</c:v>
                </c:pt>
                <c:pt idx="372">
                  <c:v>2.8175418265163898E-3</c:v>
                </c:pt>
                <c:pt idx="373">
                  <c:v>2.8175327315693721E-3</c:v>
                </c:pt>
                <c:pt idx="374">
                  <c:v>2.815654625010211E-3</c:v>
                </c:pt>
                <c:pt idx="375">
                  <c:v>2.8156591724837199E-3</c:v>
                </c:pt>
                <c:pt idx="376">
                  <c:v>2.8175736588309519E-3</c:v>
                </c:pt>
                <c:pt idx="377">
                  <c:v>2.8175645638839342E-3</c:v>
                </c:pt>
                <c:pt idx="378">
                  <c:v>2.8156205189588945E-3</c:v>
                </c:pt>
                <c:pt idx="379">
                  <c:v>2.8156273401691578E-3</c:v>
                </c:pt>
                <c:pt idx="380">
                  <c:v>2.8176123123557772E-3</c:v>
                </c:pt>
                <c:pt idx="381">
                  <c:v>2.8176009436720051E-3</c:v>
                </c:pt>
                <c:pt idx="382">
                  <c:v>2.8155818654340692E-3</c:v>
                </c:pt>
                <c:pt idx="383">
                  <c:v>2.8155886866443325E-3</c:v>
                </c:pt>
                <c:pt idx="384">
                  <c:v>2.8176509658806026E-3</c:v>
                </c:pt>
                <c:pt idx="385">
                  <c:v>2.8176395971968304E-3</c:v>
                </c:pt>
                <c:pt idx="386">
                  <c:v>2.8155432119092438E-3</c:v>
                </c:pt>
                <c:pt idx="387">
                  <c:v>2.8155500331195071E-3</c:v>
                </c:pt>
                <c:pt idx="388">
                  <c:v>2.8176941668789368E-3</c:v>
                </c:pt>
                <c:pt idx="389">
                  <c:v>2.8176805244584102E-3</c:v>
                </c:pt>
                <c:pt idx="390">
                  <c:v>2.8154988740425324E-3</c:v>
                </c:pt>
                <c:pt idx="391">
                  <c:v>2.8155068321211729E-3</c:v>
                </c:pt>
                <c:pt idx="392">
                  <c:v>2.8177385047456482E-3</c:v>
                </c:pt>
                <c:pt idx="393">
                  <c:v>2.8177237254567444E-3</c:v>
                </c:pt>
                <c:pt idx="394">
                  <c:v>2.8154511255706893E-3</c:v>
                </c:pt>
                <c:pt idx="395">
                  <c:v>2.8154590836493298E-3</c:v>
                </c:pt>
                <c:pt idx="396">
                  <c:v>2.8177885269542458E-3</c:v>
                </c:pt>
                <c:pt idx="397">
                  <c:v>2.8177737476653419E-3</c:v>
                </c:pt>
                <c:pt idx="398">
                  <c:v>2.8154011033620918E-3</c:v>
                </c:pt>
                <c:pt idx="399">
                  <c:v>2.8154113351774868E-3</c:v>
                </c:pt>
                <c:pt idx="400">
                  <c:v>2.8178465072414838E-3</c:v>
                </c:pt>
                <c:pt idx="401">
                  <c:v>2.8178271804790711E-3</c:v>
                </c:pt>
                <c:pt idx="402">
                  <c:v>2.815344259943231E-3</c:v>
                </c:pt>
                <c:pt idx="403">
                  <c:v>2.815354491758626E-3</c:v>
                </c:pt>
                <c:pt idx="404">
                  <c:v>2.8179044875287218E-3</c:v>
                </c:pt>
                <c:pt idx="405">
                  <c:v>2.8178840238979319E-3</c:v>
                </c:pt>
                <c:pt idx="406">
                  <c:v>2.8152817321824841E-3</c:v>
                </c:pt>
                <c:pt idx="407">
                  <c:v>2.8152931008662563E-3</c:v>
                </c:pt>
                <c:pt idx="408">
                  <c:v>2.8179704258946003E-3</c:v>
                </c:pt>
                <c:pt idx="409">
                  <c:v>2.8179465516586788E-3</c:v>
                </c:pt>
                <c:pt idx="410">
                  <c:v>2.8152112463430967E-3</c:v>
                </c:pt>
                <c:pt idx="411">
                  <c:v>2.8152226150268689E-3</c:v>
                </c:pt>
                <c:pt idx="412">
                  <c:v>2.8180409117339877E-3</c:v>
                </c:pt>
                <c:pt idx="413">
                  <c:v>2.8180170374980662E-3</c:v>
                </c:pt>
                <c:pt idx="414">
                  <c:v>2.8151373498985777E-3</c:v>
                </c:pt>
                <c:pt idx="415">
                  <c:v>2.8151509923191043E-3</c:v>
                </c:pt>
                <c:pt idx="416">
                  <c:v>2.8181239031255245E-3</c:v>
                </c:pt>
                <c:pt idx="417">
                  <c:v>2.8180943445477169E-3</c:v>
                </c:pt>
                <c:pt idx="418">
                  <c:v>2.8150532216386637E-3</c:v>
                </c:pt>
                <c:pt idx="419">
                  <c:v>2.8150680009275675E-3</c:v>
                </c:pt>
                <c:pt idx="420">
                  <c:v>2.818215989464079E-3</c:v>
                </c:pt>
                <c:pt idx="421">
                  <c:v>2.8181818834127625E-3</c:v>
                </c:pt>
                <c:pt idx="422">
                  <c:v>2.8149565878266003E-3</c:v>
                </c:pt>
                <c:pt idx="423">
                  <c:v>2.8149725039838813E-3</c:v>
                </c:pt>
                <c:pt idx="424">
                  <c:v>2.8183183076180285E-3</c:v>
                </c:pt>
                <c:pt idx="425">
                  <c:v>2.8182807909615804E-3</c:v>
                </c:pt>
                <c:pt idx="426">
                  <c:v>2.8148508590675192E-3</c:v>
                </c:pt>
                <c:pt idx="427">
                  <c:v>2.8148667752248002E-3</c:v>
                </c:pt>
                <c:pt idx="428">
                  <c:v>2.8184342681925045E-3</c:v>
                </c:pt>
                <c:pt idx="429">
                  <c:v>2.8183910671941703E-3</c:v>
                </c:pt>
                <c:pt idx="430">
                  <c:v>2.8147292141511571E-3</c:v>
                </c:pt>
                <c:pt idx="431">
                  <c:v>698.13178129379594</c:v>
                </c:pt>
                <c:pt idx="432">
                  <c:v>1396.2631693846106</c:v>
                </c:pt>
                <c:pt idx="433">
                  <c:v>9.6443955044378527E-5</c:v>
                </c:pt>
                <c:pt idx="434">
                  <c:v>698.12894133974623</c:v>
                </c:pt>
                <c:pt idx="435">
                  <c:v>698.13170081260978</c:v>
                </c:pt>
                <c:pt idx="436">
                  <c:v>698.13440338748478</c:v>
                </c:pt>
                <c:pt idx="437">
                  <c:v>2094.3951456467857</c:v>
                </c:pt>
                <c:pt idx="438">
                  <c:v>698.12895683298848</c:v>
                </c:pt>
                <c:pt idx="439">
                  <c:v>698.13170087002163</c:v>
                </c:pt>
                <c:pt idx="440">
                  <c:v>698.13418659123272</c:v>
                </c:pt>
                <c:pt idx="441">
                  <c:v>2094.3951428944274</c:v>
                </c:pt>
                <c:pt idx="442">
                  <c:v>698.13422907770928</c:v>
                </c:pt>
                <c:pt idx="443">
                  <c:v>698.13170080010423</c:v>
                </c:pt>
                <c:pt idx="444">
                  <c:v>698.13421968490275</c:v>
                </c:pt>
                <c:pt idx="445">
                  <c:v>698.13178522792896</c:v>
                </c:pt>
                <c:pt idx="446">
                  <c:v>2094.3925014142906</c:v>
                </c:pt>
                <c:pt idx="447">
                  <c:v>698.13170087968501</c:v>
                </c:pt>
                <c:pt idx="448">
                  <c:v>698.1339891387961</c:v>
                </c:pt>
                <c:pt idx="449">
                  <c:v>698.13178023480305</c:v>
                </c:pt>
                <c:pt idx="450">
                  <c:v>2094.3927321553701</c:v>
                </c:pt>
                <c:pt idx="451">
                  <c:v>698.1317008012411</c:v>
                </c:pt>
                <c:pt idx="452">
                  <c:v>698.13399815984667</c:v>
                </c:pt>
                <c:pt idx="453">
                  <c:v>698.13178324920955</c:v>
                </c:pt>
                <c:pt idx="454">
                  <c:v>2094.3927252716321</c:v>
                </c:pt>
                <c:pt idx="455">
                  <c:v>1396.2612676095887</c:v>
                </c:pt>
                <c:pt idx="456">
                  <c:v>1396.2612652045436</c:v>
                </c:pt>
                <c:pt idx="457">
                  <c:v>698.13170082170473</c:v>
                </c:pt>
                <c:pt idx="458">
                  <c:v>1396.2720935478501</c:v>
                </c:pt>
                <c:pt idx="459">
                  <c:v>1396.2636581373999</c:v>
                </c:pt>
                <c:pt idx="460">
                  <c:v>698.12525907536838</c:v>
                </c:pt>
                <c:pt idx="461">
                  <c:v>698.131800295414</c:v>
                </c:pt>
                <c:pt idx="462">
                  <c:v>1396.2623662689566</c:v>
                </c:pt>
                <c:pt idx="463">
                  <c:v>1396.2634495527482</c:v>
                </c:pt>
                <c:pt idx="464">
                  <c:v>698.13009788390445</c:v>
                </c:pt>
                <c:pt idx="465">
                  <c:v>698.13170148393056</c:v>
                </c:pt>
                <c:pt idx="466">
                  <c:v>1396.2705645974438</c:v>
                </c:pt>
                <c:pt idx="467">
                  <c:v>1396.2636279961771</c:v>
                </c:pt>
                <c:pt idx="468">
                  <c:v>698.13712805000705</c:v>
                </c:pt>
                <c:pt idx="469">
                  <c:v>698.1317884890359</c:v>
                </c:pt>
                <c:pt idx="470">
                  <c:v>698.12964068773908</c:v>
                </c:pt>
                <c:pt idx="471">
                  <c:v>698.13170112013267</c:v>
                </c:pt>
                <c:pt idx="472">
                  <c:v>2094.3967154238408</c:v>
                </c:pt>
                <c:pt idx="473">
                  <c:v>698.13177596870446</c:v>
                </c:pt>
                <c:pt idx="474">
                  <c:v>698.13000554745486</c:v>
                </c:pt>
                <c:pt idx="475">
                  <c:v>698.13170080237796</c:v>
                </c:pt>
                <c:pt idx="476">
                  <c:v>2094.3968002782754</c:v>
                </c:pt>
                <c:pt idx="477">
                  <c:v>698.13178336374904</c:v>
                </c:pt>
                <c:pt idx="478">
                  <c:v>698.12992443303301</c:v>
                </c:pt>
                <c:pt idx="479">
                  <c:v>698.13170100985644</c:v>
                </c:pt>
                <c:pt idx="480">
                  <c:v>2094.3965481552596</c:v>
                </c:pt>
                <c:pt idx="481">
                  <c:v>698.13158845249745</c:v>
                </c:pt>
                <c:pt idx="482">
                  <c:v>698.13013833140758</c:v>
                </c:pt>
                <c:pt idx="483">
                  <c:v>698.13170080948339</c:v>
                </c:pt>
                <c:pt idx="484">
                  <c:v>1396.269604198892</c:v>
                </c:pt>
                <c:pt idx="485">
                  <c:v>1396.2636692360775</c:v>
                </c:pt>
                <c:pt idx="486">
                  <c:v>698.12715683298165</c:v>
                </c:pt>
                <c:pt idx="487">
                  <c:v>698.13181381903178</c:v>
                </c:pt>
                <c:pt idx="488">
                  <c:v>1396.2622607010644</c:v>
                </c:pt>
                <c:pt idx="489">
                  <c:v>1396.2634423876352</c:v>
                </c:pt>
                <c:pt idx="490">
                  <c:v>698.13079457276217</c:v>
                </c:pt>
                <c:pt idx="491">
                  <c:v>698.13170286451509</c:v>
                </c:pt>
                <c:pt idx="492">
                  <c:v>1396.2678574253573</c:v>
                </c:pt>
                <c:pt idx="493">
                  <c:v>1396.2636158503017</c:v>
                </c:pt>
                <c:pt idx="494">
                  <c:v>698.13514028595591</c:v>
                </c:pt>
                <c:pt idx="495">
                  <c:v>698.13178865771874</c:v>
                </c:pt>
                <c:pt idx="496">
                  <c:v>698.13035235981147</c:v>
                </c:pt>
                <c:pt idx="497">
                  <c:v>1396.2644805940272</c:v>
                </c:pt>
                <c:pt idx="498">
                  <c:v>1396.2623181758715</c:v>
                </c:pt>
                <c:pt idx="499">
                  <c:v>698.13170086035825</c:v>
                </c:pt>
                <c:pt idx="500">
                  <c:v>698.13280513443488</c:v>
                </c:pt>
                <c:pt idx="501">
                  <c:v>2094.3951476186839</c:v>
                </c:pt>
                <c:pt idx="502">
                  <c:v>698.13055527106371</c:v>
                </c:pt>
                <c:pt idx="503">
                  <c:v>698.13170119587653</c:v>
                </c:pt>
                <c:pt idx="504">
                  <c:v>698.13260005503253</c:v>
                </c:pt>
                <c:pt idx="505">
                  <c:v>2094.3951411078388</c:v>
                </c:pt>
                <c:pt idx="506">
                  <c:v>698.13264341675563</c:v>
                </c:pt>
                <c:pt idx="507">
                  <c:v>698.13170085026854</c:v>
                </c:pt>
                <c:pt idx="508">
                  <c:v>698.13262902272299</c:v>
                </c:pt>
                <c:pt idx="509">
                  <c:v>698.13179507740415</c:v>
                </c:pt>
                <c:pt idx="510">
                  <c:v>2094.3940872348321</c:v>
                </c:pt>
                <c:pt idx="511">
                  <c:v>698.13170162440201</c:v>
                </c:pt>
                <c:pt idx="512">
                  <c:v>698.13238442236525</c:v>
                </c:pt>
                <c:pt idx="513">
                  <c:v>698.13177964704209</c:v>
                </c:pt>
                <c:pt idx="514">
                  <c:v>2094.394331382432</c:v>
                </c:pt>
                <c:pt idx="515">
                  <c:v>698.13170083769478</c:v>
                </c:pt>
                <c:pt idx="516">
                  <c:v>698.13241974663924</c:v>
                </c:pt>
                <c:pt idx="517">
                  <c:v>698.13179352735233</c:v>
                </c:pt>
                <c:pt idx="518">
                  <c:v>2094.3943025845983</c:v>
                </c:pt>
                <c:pt idx="519">
                  <c:v>1396.2628867088965</c:v>
                </c:pt>
                <c:pt idx="520">
                  <c:v>1396.2628776607032</c:v>
                </c:pt>
                <c:pt idx="521">
                  <c:v>698.13170132441371</c:v>
                </c:pt>
                <c:pt idx="522">
                  <c:v>1396.2656988386243</c:v>
                </c:pt>
                <c:pt idx="523">
                  <c:v>1396.2637191846027</c:v>
                </c:pt>
                <c:pt idx="524">
                  <c:v>698.13010143899987</c:v>
                </c:pt>
                <c:pt idx="525">
                  <c:v>698.13082449968533</c:v>
                </c:pt>
                <c:pt idx="526">
                  <c:v>1396.2634257707207</c:v>
                </c:pt>
                <c:pt idx="527">
                  <c:v>1396.2641003648655</c:v>
                </c:pt>
                <c:pt idx="528">
                  <c:v>698.13096552831269</c:v>
                </c:pt>
                <c:pt idx="529">
                  <c:v>1396.2633327898118</c:v>
                </c:pt>
                <c:pt idx="530">
                  <c:v>698.13171768260815</c:v>
                </c:pt>
                <c:pt idx="531">
                  <c:v>698.13171039867541</c:v>
                </c:pt>
                <c:pt idx="532">
                  <c:v>698.1317323974323</c:v>
                </c:pt>
                <c:pt idx="533">
                  <c:v>2094.395010519233</c:v>
                </c:pt>
                <c:pt idx="534">
                  <c:v>698.13171168248823</c:v>
                </c:pt>
                <c:pt idx="535">
                  <c:v>8377.5803707552168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280"/>
        <c:axId val="7180320"/>
      </c:scatterChart>
      <c:valAx>
        <c:axId val="718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0320"/>
        <c:crosses val="autoZero"/>
        <c:crossBetween val="midCat"/>
      </c:valAx>
      <c:valAx>
        <c:axId val="71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84667541557309"/>
          <c:y val="0.12318241469816273"/>
          <c:w val="0.20819510061242344"/>
          <c:h val="0.23437664041994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5491863517060362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'4_Rampe'!$F$4:$F$697</c:f>
              <c:numCache>
                <c:formatCode>General</c:formatCode>
                <c:ptCount val="694"/>
                <c:pt idx="0">
                  <c:v>1.5707963267948966</c:v>
                </c:pt>
                <c:pt idx="1">
                  <c:v>1.5707963267948966</c:v>
                </c:pt>
                <c:pt idx="2">
                  <c:v>1.5705810695200801</c:v>
                </c:pt>
                <c:pt idx="3">
                  <c:v>1.5701505549641204</c:v>
                </c:pt>
                <c:pt idx="4">
                  <c:v>1.5695047830986524</c:v>
                </c:pt>
                <c:pt idx="5">
                  <c:v>1.5686437538460229</c:v>
                </c:pt>
                <c:pt idx="6">
                  <c:v>1.5675674670408801</c:v>
                </c:pt>
                <c:pt idx="7">
                  <c:v>1.5662759223806295</c:v>
                </c:pt>
                <c:pt idx="8">
                  <c:v>1.564769119364732</c:v>
                </c:pt>
                <c:pt idx="9">
                  <c:v>1.5630470572228623</c:v>
                </c:pt>
                <c:pt idx="10">
                  <c:v>1.5611097348319194</c:v>
                </c:pt>
                <c:pt idx="11">
                  <c:v>1.5589571506218882</c:v>
                </c:pt>
                <c:pt idx="12">
                  <c:v>1.5565893024705599</c:v>
                </c:pt>
                <c:pt idx="13">
                  <c:v>1.5540061875871061</c:v>
                </c:pt>
                <c:pt idx="14">
                  <c:v>1.5512078023845115</c:v>
                </c:pt>
                <c:pt idx="15">
                  <c:v>1.5481941423408636</c:v>
                </c:pt>
                <c:pt idx="16">
                  <c:v>1.5447150418282591</c:v>
                </c:pt>
                <c:pt idx="17">
                  <c:v>1.5410206531694504</c:v>
                </c:pt>
                <c:pt idx="18">
                  <c:v>1.5371109675561643</c:v>
                </c:pt>
                <c:pt idx="19">
                  <c:v>1.5329859744692693</c:v>
                </c:pt>
                <c:pt idx="20">
                  <c:v>1.528645661475754</c:v>
                </c:pt>
                <c:pt idx="21">
                  <c:v>1.5240900140146001</c:v>
                </c:pt>
                <c:pt idx="22">
                  <c:v>1.5193190151715623</c:v>
                </c:pt>
                <c:pt idx="23">
                  <c:v>1.5143326454428609</c:v>
                </c:pt>
                <c:pt idx="24">
                  <c:v>1.5091308824878067</c:v>
                </c:pt>
                <c:pt idx="25">
                  <c:v>1.5037137008703645</c:v>
                </c:pt>
                <c:pt idx="26">
                  <c:v>1.4980810717896791</c:v>
                </c:pt>
                <c:pt idx="27">
                  <c:v>1.492232962799579</c:v>
                </c:pt>
                <c:pt idx="28">
                  <c:v>1.486169337517073</c:v>
                </c:pt>
                <c:pt idx="29">
                  <c:v>1.4798901553198769</c:v>
                </c:pt>
                <c:pt idx="30">
                  <c:v>1.4736107152907998</c:v>
                </c:pt>
                <c:pt idx="31">
                  <c:v>1.4668655564294155</c:v>
                </c:pt>
                <c:pt idx="32">
                  <c:v>1.459904711513706</c:v>
                </c:pt>
                <c:pt idx="33">
                  <c:v>1.4527281215265073</c:v>
                </c:pt>
                <c:pt idx="34">
                  <c:v>1.4453357216342446</c:v>
                </c:pt>
                <c:pt idx="35">
                  <c:v>1.437727440822008</c:v>
                </c:pt>
                <c:pt idx="36">
                  <c:v>1.4299032015179514</c:v>
                </c:pt>
                <c:pt idx="37">
                  <c:v>1.4218629192070629</c:v>
                </c:pt>
                <c:pt idx="38">
                  <c:v>1.4136065020343802</c:v>
                </c:pt>
                <c:pt idx="39">
                  <c:v>1.4051338503977109</c:v>
                </c:pt>
                <c:pt idx="40">
                  <c:v>1.3964448565299363</c:v>
                </c:pt>
                <c:pt idx="41">
                  <c:v>1.3875394040709823</c:v>
                </c:pt>
                <c:pt idx="42">
                  <c:v>1.3784173676295415</c:v>
                </c:pt>
                <c:pt idx="43">
                  <c:v>1.3690786123346466</c:v>
                </c:pt>
                <c:pt idx="44">
                  <c:v>1.3595229933772033</c:v>
                </c:pt>
                <c:pt idx="45">
                  <c:v>1.3497503555415917</c:v>
                </c:pt>
                <c:pt idx="46">
                  <c:v>1.3395107605799748</c:v>
                </c:pt>
                <c:pt idx="47">
                  <c:v>1.3290537925940213</c:v>
                </c:pt>
                <c:pt idx="48">
                  <c:v>1.3183792585886993</c:v>
                </c:pt>
                <c:pt idx="49">
                  <c:v>1.3074869529220381</c:v>
                </c:pt>
                <c:pt idx="50">
                  <c:v>1.2963766567830719</c:v>
                </c:pt>
                <c:pt idx="51">
                  <c:v>1.2850481376610432</c:v>
                </c:pt>
                <c:pt idx="52">
                  <c:v>1.2735011488060819</c:v>
                </c:pt>
                <c:pt idx="53">
                  <c:v>1.2617354286816114</c:v>
                </c:pt>
                <c:pt idx="54">
                  <c:v>1.2497507004087407</c:v>
                </c:pt>
                <c:pt idx="55">
                  <c:v>1.2375466712029251</c:v>
                </c:pt>
                <c:pt idx="56">
                  <c:v>1.2251230318032065</c:v>
                </c:pt>
                <c:pt idx="57">
                  <c:v>1.2124794558943697</c:v>
                </c:pt>
                <c:pt idx="58">
                  <c:v>1.1996155995223672</c:v>
                </c:pt>
                <c:pt idx="59">
                  <c:v>1.1867476247484006</c:v>
                </c:pt>
                <c:pt idx="60">
                  <c:v>1.1736587869815873</c:v>
                </c:pt>
                <c:pt idx="61">
                  <c:v>1.1600997975079324</c:v>
                </c:pt>
                <c:pt idx="62">
                  <c:v>1.1463191290237706</c:v>
                </c:pt>
                <c:pt idx="63">
                  <c:v>1.1323163476513687</c:v>
                </c:pt>
                <c:pt idx="64">
                  <c:v>1.1180909984795548</c:v>
                </c:pt>
                <c:pt idx="65">
                  <c:v>1.1036426049509402</c:v>
                </c:pt>
                <c:pt idx="66">
                  <c:v>1.0894363132222364</c:v>
                </c:pt>
                <c:pt idx="67">
                  <c:v>1.0757201765685871</c:v>
                </c:pt>
                <c:pt idx="68">
                  <c:v>1.0615317661386305</c:v>
                </c:pt>
                <c:pt idx="69">
                  <c:v>1.0478325281125098</c:v>
                </c:pt>
                <c:pt idx="70">
                  <c:v>1.0341261316846246</c:v>
                </c:pt>
                <c:pt idx="71">
                  <c:v>1.0199467058237404</c:v>
                </c:pt>
                <c:pt idx="72">
                  <c:v>1.0060072450948054</c:v>
                </c:pt>
                <c:pt idx="73">
                  <c:v>0.99230748117821721</c:v>
                </c:pt>
                <c:pt idx="74">
                  <c:v>0.97884715517021004</c:v>
                </c:pt>
                <c:pt idx="75">
                  <c:v>0.96562601791913072</c:v>
                </c:pt>
                <c:pt idx="76">
                  <c:v>0.95239653152777992</c:v>
                </c:pt>
                <c:pt idx="77">
                  <c:v>0.9394056967157246</c:v>
                </c:pt>
                <c:pt idx="78">
                  <c:v>0.92618752019628892</c:v>
                </c:pt>
                <c:pt idx="79">
                  <c:v>0.91320718175427928</c:v>
                </c:pt>
                <c:pt idx="80">
                  <c:v>0.90046445095667627</c:v>
                </c:pt>
                <c:pt idx="81">
                  <c:v>0.8874933115283784</c:v>
                </c:pt>
                <c:pt idx="82">
                  <c:v>0.87497820672934179</c:v>
                </c:pt>
                <c:pt idx="83">
                  <c:v>0.8622341621716425</c:v>
                </c:pt>
                <c:pt idx="84">
                  <c:v>0.84972637899374504</c:v>
                </c:pt>
                <c:pt idx="85">
                  <c:v>0.8377008197204322</c:v>
                </c:pt>
                <c:pt idx="86">
                  <c:v>0.82519933588407468</c:v>
                </c:pt>
                <c:pt idx="87">
                  <c:v>0.81317899041699349</c:v>
                </c:pt>
                <c:pt idx="88">
                  <c:v>0.80092792366251286</c:v>
                </c:pt>
                <c:pt idx="89">
                  <c:v>0.78913160431416363</c:v>
                </c:pt>
                <c:pt idx="90">
                  <c:v>0.7771040719170913</c:v>
                </c:pt>
                <c:pt idx="91">
                  <c:v>0.76531056778573336</c:v>
                </c:pt>
                <c:pt idx="92">
                  <c:v>0.75328500426268796</c:v>
                </c:pt>
                <c:pt idx="93">
                  <c:v>0.74149262478768252</c:v>
                </c:pt>
                <c:pt idx="94">
                  <c:v>0.72993326507391032</c:v>
                </c:pt>
                <c:pt idx="95">
                  <c:v>0.71882788751273274</c:v>
                </c:pt>
                <c:pt idx="96">
                  <c:v>0.70748966583825912</c:v>
                </c:pt>
                <c:pt idx="97">
                  <c:v>0.69591790752795302</c:v>
                </c:pt>
                <c:pt idx="98">
                  <c:v>0.68457788493702754</c:v>
                </c:pt>
                <c:pt idx="99">
                  <c:v>0.67346946325206625</c:v>
                </c:pt>
                <c:pt idx="100">
                  <c:v>0.66259252175010364</c:v>
                </c:pt>
                <c:pt idx="101">
                  <c:v>0.65148092825041393</c:v>
                </c:pt>
                <c:pt idx="102">
                  <c:v>0.64082213852559178</c:v>
                </c:pt>
                <c:pt idx="103">
                  <c:v>0.6299282838493323</c:v>
                </c:pt>
                <c:pt idx="104">
                  <c:v>0.61950829225014004</c:v>
                </c:pt>
                <c:pt idx="105">
                  <c:v>0.60860913712105924</c:v>
                </c:pt>
                <c:pt idx="106">
                  <c:v>0.59818273700663216</c:v>
                </c:pt>
                <c:pt idx="107">
                  <c:v>0.58751980387306291</c:v>
                </c:pt>
                <c:pt idx="108">
                  <c:v>0.5770856775058778</c:v>
                </c:pt>
                <c:pt idx="109">
                  <c:v>0.56710349274721272</c:v>
                </c:pt>
                <c:pt idx="110">
                  <c:v>0.55688433674580051</c:v>
                </c:pt>
                <c:pt idx="111">
                  <c:v>0.5468935784467065</c:v>
                </c:pt>
                <c:pt idx="112">
                  <c:v>0.53713118077080624</c:v>
                </c:pt>
                <c:pt idx="113">
                  <c:v>0.52713095023534207</c:v>
                </c:pt>
                <c:pt idx="114">
                  <c:v>0.51758221117754455</c:v>
                </c:pt>
                <c:pt idx="115">
                  <c:v>0.50779531972827485</c:v>
                </c:pt>
                <c:pt idx="116">
                  <c:v>0.49823567833678628</c:v>
                </c:pt>
                <c:pt idx="117">
                  <c:v>0.4889032837060534</c:v>
                </c:pt>
                <c:pt idx="118">
                  <c:v>0.47933191911567907</c:v>
                </c:pt>
                <c:pt idx="119">
                  <c:v>0.46998700642710184</c:v>
                </c:pt>
                <c:pt idx="120">
                  <c:v>0.46133481693154632</c:v>
                </c:pt>
                <c:pt idx="121">
                  <c:v>0.45220240223011743</c:v>
                </c:pt>
                <c:pt idx="122">
                  <c:v>0.44353740751044779</c:v>
                </c:pt>
                <c:pt idx="123">
                  <c:v>0.43463273695132776</c:v>
                </c:pt>
                <c:pt idx="124">
                  <c:v>0.42595386366596388</c:v>
                </c:pt>
                <c:pt idx="125">
                  <c:v>0.41703453503176713</c:v>
                </c:pt>
                <c:pt idx="126">
                  <c:v>0.40834022823870658</c:v>
                </c:pt>
                <c:pt idx="127">
                  <c:v>0.4000968087881232</c:v>
                </c:pt>
                <c:pt idx="128">
                  <c:v>0.3916127923882064</c:v>
                </c:pt>
                <c:pt idx="129">
                  <c:v>0.38335368727011215</c:v>
                </c:pt>
                <c:pt idx="130">
                  <c:v>0.3748532179187154</c:v>
                </c:pt>
                <c:pt idx="131">
                  <c:v>0.366576896611081</c:v>
                </c:pt>
                <c:pt idx="132">
                  <c:v>0.35852483069439867</c:v>
                </c:pt>
                <c:pt idx="133">
                  <c:v>0.35023072476991746</c:v>
                </c:pt>
                <c:pt idx="134">
                  <c:v>0.34238687289068487</c:v>
                </c:pt>
                <c:pt idx="135">
                  <c:v>0.33430081997186084</c:v>
                </c:pt>
                <c:pt idx="136">
                  <c:v>0.32643811362208469</c:v>
                </c:pt>
                <c:pt idx="137">
                  <c:v>0.31879889675077494</c:v>
                </c:pt>
                <c:pt idx="138">
                  <c:v>0.31162251502383265</c:v>
                </c:pt>
                <c:pt idx="139">
                  <c:v>0.30420391313918177</c:v>
                </c:pt>
                <c:pt idx="140">
                  <c:v>0.2963032324730992</c:v>
                </c:pt>
                <c:pt idx="141">
                  <c:v>0.28909107126650679</c:v>
                </c:pt>
                <c:pt idx="142">
                  <c:v>0.28163567260015188</c:v>
                </c:pt>
                <c:pt idx="143">
                  <c:v>0.27440264171005796</c:v>
                </c:pt>
                <c:pt idx="144">
                  <c:v>0.2673921796004618</c:v>
                </c:pt>
                <c:pt idx="145">
                  <c:v>0.26060450430719617</c:v>
                </c:pt>
                <c:pt idx="146">
                  <c:v>0.25357326291160553</c:v>
                </c:pt>
                <c:pt idx="147">
                  <c:v>0.24699255285107946</c:v>
                </c:pt>
                <c:pt idx="148">
                  <c:v>0.24016824361768421</c:v>
                </c:pt>
                <c:pt idx="149">
                  <c:v>0.23356599429728586</c:v>
                </c:pt>
                <c:pt idx="150">
                  <c:v>0.22718606021562232</c:v>
                </c:pt>
                <c:pt idx="151">
                  <c:v>0.22056206512590121</c:v>
                </c:pt>
                <c:pt idx="152">
                  <c:v>0.21415968943271368</c:v>
                </c:pt>
                <c:pt idx="153">
                  <c:v>0.20820838613524983</c:v>
                </c:pt>
                <c:pt idx="154">
                  <c:v>0.20201331494836625</c:v>
                </c:pt>
                <c:pt idx="155">
                  <c:v>0.19604019041740173</c:v>
                </c:pt>
                <c:pt idx="156">
                  <c:v>0.19052652433939532</c:v>
                </c:pt>
                <c:pt idx="157">
                  <c:v>0.18476929846691631</c:v>
                </c:pt>
                <c:pt idx="158">
                  <c:v>0.17876752022465422</c:v>
                </c:pt>
                <c:pt idx="159">
                  <c:v>0.17321678424795808</c:v>
                </c:pt>
                <c:pt idx="160">
                  <c:v>0.16742157394588061</c:v>
                </c:pt>
                <c:pt idx="161">
                  <c:v>0.16184764860092773</c:v>
                </c:pt>
                <c:pt idx="162">
                  <c:v>0.15649536496194055</c:v>
                </c:pt>
                <c:pt idx="163">
                  <c:v>0.15136509861916408</c:v>
                </c:pt>
                <c:pt idx="164">
                  <c:v>0.14599041642842805</c:v>
                </c:pt>
                <c:pt idx="165">
                  <c:v>0.14106761001866555</c:v>
                </c:pt>
                <c:pt idx="166">
                  <c:v>0.1359005386290561</c:v>
                </c:pt>
                <c:pt idx="167">
                  <c:v>0.13095502144793433</c:v>
                </c:pt>
                <c:pt idx="168">
                  <c:v>0.12646226150683815</c:v>
                </c:pt>
                <c:pt idx="169">
                  <c:v>0.12148983796382025</c:v>
                </c:pt>
                <c:pt idx="170">
                  <c:v>0.11696990876285017</c:v>
                </c:pt>
                <c:pt idx="171">
                  <c:v>0.11197003930016888</c:v>
                </c:pt>
                <c:pt idx="172">
                  <c:v>0.10742239517316814</c:v>
                </c:pt>
                <c:pt idx="173">
                  <c:v>0.10332831877165397</c:v>
                </c:pt>
                <c:pt idx="174">
                  <c:v>9.8755370202308804E-2</c:v>
                </c:pt>
                <c:pt idx="175">
                  <c:v>9.4635741831593706E-2</c:v>
                </c:pt>
                <c:pt idx="176">
                  <c:v>9.0036980164759334E-2</c:v>
                </c:pt>
                <c:pt idx="177">
                  <c:v>8.5891285244812779E-2</c:v>
                </c:pt>
                <c:pt idx="178">
                  <c:v>8.2200034086612583E-2</c:v>
                </c:pt>
                <c:pt idx="179">
                  <c:v>7.8030768257157546E-2</c:v>
                </c:pt>
                <c:pt idx="180">
                  <c:v>7.4315714842803721E-2</c:v>
                </c:pt>
                <c:pt idx="181">
                  <c:v>7.1056278063305084E-2</c:v>
                </c:pt>
                <c:pt idx="182">
                  <c:v>6.7319994960052809E-2</c:v>
                </c:pt>
                <c:pt idx="183">
                  <c:v>6.4039120018588511E-2</c:v>
                </c:pt>
                <c:pt idx="184">
                  <c:v>6.0281176992640489E-2</c:v>
                </c:pt>
                <c:pt idx="185">
                  <c:v>5.6978428365909412E-2</c:v>
                </c:pt>
                <c:pt idx="186">
                  <c:v>5.413231414459653E-2</c:v>
                </c:pt>
                <c:pt idx="187">
                  <c:v>5.0810353913285394E-2</c:v>
                </c:pt>
                <c:pt idx="188">
                  <c:v>4.7944838214029478E-2</c:v>
                </c:pt>
                <c:pt idx="189">
                  <c:v>4.4603273381053771E-2</c:v>
                </c:pt>
                <c:pt idx="190">
                  <c:v>4.1717958241895448E-2</c:v>
                </c:pt>
                <c:pt idx="191">
                  <c:v>3.9290369648703138E-2</c:v>
                </c:pt>
                <c:pt idx="192">
                  <c:v>3.6388010137596419E-2</c:v>
                </c:pt>
                <c:pt idx="193">
                  <c:v>3.3943207462024075E-2</c:v>
                </c:pt>
                <c:pt idx="194">
                  <c:v>3.1023450914839712E-2</c:v>
                </c:pt>
                <c:pt idx="195">
                  <c:v>2.8561076919486644E-2</c:v>
                </c:pt>
                <c:pt idx="196">
                  <c:v>2.6557600541043072E-2</c:v>
                </c:pt>
                <c:pt idx="197">
                  <c:v>2.4080507672153306E-2</c:v>
                </c:pt>
                <c:pt idx="198">
                  <c:v>2.2062164744220236E-2</c:v>
                </c:pt>
                <c:pt idx="199">
                  <c:v>2.0504117323944498E-2</c:v>
                </c:pt>
                <c:pt idx="200">
                  <c:v>1.847384842504568E-2</c:v>
                </c:pt>
                <c:pt idx="201">
                  <c:v>1.6903755479193761E-2</c:v>
                </c:pt>
                <c:pt idx="202">
                  <c:v>1.4861308416686092E-2</c:v>
                </c:pt>
                <c:pt idx="203">
                  <c:v>1.3278914347415197E-2</c:v>
                </c:pt>
                <c:pt idx="204">
                  <c:v>1.2158160344699895E-2</c:v>
                </c:pt>
                <c:pt idx="205">
                  <c:v>1.0566513954256479E-2</c:v>
                </c:pt>
                <c:pt idx="206">
                  <c:v>9.4364147766635292E-3</c:v>
                </c:pt>
                <c:pt idx="207">
                  <c:v>7.8353172604457566E-3</c:v>
                </c:pt>
                <c:pt idx="208">
                  <c:v>6.6956713717156169E-3</c:v>
                </c:pt>
                <c:pt idx="209">
                  <c:v>6.019107981568475E-3</c:v>
                </c:pt>
                <c:pt idx="210">
                  <c:v>4.873079718159215E-3</c:v>
                </c:pt>
                <c:pt idx="211">
                  <c:v>4.1900707509896773E-3</c:v>
                </c:pt>
                <c:pt idx="212">
                  <c:v>3.0375206109002212E-3</c:v>
                </c:pt>
                <c:pt idx="213">
                  <c:v>2.3479246313559132E-3</c:v>
                </c:pt>
                <c:pt idx="214">
                  <c:v>2.1229601037913437E-3</c:v>
                </c:pt>
                <c:pt idx="215">
                  <c:v>1.4300653893942472E-3</c:v>
                </c:pt>
                <c:pt idx="216">
                  <c:v>1.2017719607052973E-3</c:v>
                </c:pt>
                <c:pt idx="217">
                  <c:v>5.055051092797691E-4</c:v>
                </c:pt>
                <c:pt idx="218">
                  <c:v>2.7380838386997786E-4</c:v>
                </c:pt>
                <c:pt idx="219">
                  <c:v>4.1251126843944164E-5</c:v>
                </c:pt>
                <c:pt idx="220">
                  <c:v>1.92176328159821E-4</c:v>
                </c:pt>
                <c:pt idx="221">
                  <c:v>4.0686582925331116E-5</c:v>
                </c:pt>
                <c:pt idx="222">
                  <c:v>1.9274841091175554E-4</c:v>
                </c:pt>
                <c:pt idx="223">
                  <c:v>4.0113487584883534E-5</c:v>
                </c:pt>
                <c:pt idx="224">
                  <c:v>1.9332919222021794E-4</c:v>
                </c:pt>
                <c:pt idx="225">
                  <c:v>3.9531645040974395E-5</c:v>
                </c:pt>
                <c:pt idx="226">
                  <c:v>1.9391887199825264E-4</c:v>
                </c:pt>
                <c:pt idx="227">
                  <c:v>3.8940853489558003E-5</c:v>
                </c:pt>
                <c:pt idx="228">
                  <c:v>1.9451765633214657E-4</c:v>
                </c:pt>
                <c:pt idx="229">
                  <c:v>3.8340904870801107E-5</c:v>
                </c:pt>
                <c:pt idx="230">
                  <c:v>1.9512575772158425E-4</c:v>
                </c:pt>
                <c:pt idx="231">
                  <c:v>3.7731584624750569E-5</c:v>
                </c:pt>
                <c:pt idx="232">
                  <c:v>1.9574339533107166E-4</c:v>
                </c:pt>
                <c:pt idx="233">
                  <c:v>3.7112671435579614E-5</c:v>
                </c:pt>
                <c:pt idx="234">
                  <c:v>1.9637079525328116E-4</c:v>
                </c:pt>
                <c:pt idx="235">
                  <c:v>3.6483936963455088E-5</c:v>
                </c:pt>
                <c:pt idx="236">
                  <c:v>1.9700819078502518E-4</c:v>
                </c:pt>
                <c:pt idx="237">
                  <c:v>3.5845145563803693E-5</c:v>
                </c:pt>
                <c:pt idx="238">
                  <c:v>1.9765582271648319E-4</c:v>
                </c:pt>
                <c:pt idx="239">
                  <c:v>3.5196053992686549E-5</c:v>
                </c:pt>
                <c:pt idx="240">
                  <c:v>1.9831393963447297E-4</c:v>
                </c:pt>
                <c:pt idx="241">
                  <c:v>3.4536411098073927E-5</c:v>
                </c:pt>
                <c:pt idx="242">
                  <c:v>1.989827982406267E-4</c:v>
                </c:pt>
                <c:pt idx="243">
                  <c:v>3.3865957495840537E-5</c:v>
                </c:pt>
                <c:pt idx="244">
                  <c:v>1.99662663685235E-4</c:v>
                </c:pt>
                <c:pt idx="245">
                  <c:v>3.3184425229620951E-5</c:v>
                </c:pt>
                <c:pt idx="246">
                  <c:v>2.0035380991761942E-4</c:v>
                </c:pt>
                <c:pt idx="247">
                  <c:v>3.2491537413831262E-5</c:v>
                </c:pt>
                <c:pt idx="248">
                  <c:v>2.0105652005437957E-4</c:v>
                </c:pt>
                <c:pt idx="249">
                  <c:v>3.1787007858496974E-5</c:v>
                </c:pt>
                <c:pt idx="250">
                  <c:v>2.01771086765834E-4</c:v>
                </c:pt>
                <c:pt idx="251">
                  <c:v>3.1070540675248726E-5</c:v>
                </c:pt>
                <c:pt idx="252">
                  <c:v>2.0249781268269484E-4</c:v>
                </c:pt>
                <c:pt idx="253">
                  <c:v>3.0341829862820524E-5</c:v>
                </c:pt>
                <c:pt idx="254">
                  <c:v>2.0323701082318457E-4</c:v>
                </c:pt>
                <c:pt idx="255">
                  <c:v>2.9600558871425986E-5</c:v>
                </c:pt>
                <c:pt idx="256">
                  <c:v>2.0398900504275952E-4</c:v>
                </c:pt>
                <c:pt idx="257">
                  <c:v>2.8846400144222351E-5</c:v>
                </c:pt>
                <c:pt idx="258">
                  <c:v>2.0475413050714819E-4</c:v>
                </c:pt>
                <c:pt idx="259">
                  <c:v>2.807901463464102E-5</c:v>
                </c:pt>
                <c:pt idx="260">
                  <c:v>2.0553273419036955E-4</c:v>
                </c:pt>
                <c:pt idx="261">
                  <c:v>2.7298051298210724E-5</c:v>
                </c:pt>
                <c:pt idx="262">
                  <c:v>2.0632517539950768E-4</c:v>
                </c:pt>
                <c:pt idx="263">
                  <c:v>2.6503146557083079E-5</c:v>
                </c:pt>
                <c:pt idx="264">
                  <c:v>2.0713182632750571E-4</c:v>
                </c:pt>
                <c:pt idx="265">
                  <c:v>2.5693923735664592E-5</c:v>
                </c:pt>
                <c:pt idx="266">
                  <c:v>2.0795307263608842E-4</c:v>
                </c:pt>
                <c:pt idx="267">
                  <c:v>2.4869992465412216E-5</c:v>
                </c:pt>
                <c:pt idx="268">
                  <c:v>2.0878931407053436E-4</c:v>
                </c:pt>
                <c:pt idx="269">
                  <c:v>2.4030948056932844E-5</c:v>
                </c:pt>
                <c:pt idx="270">
                  <c:v>2.0964096510854568E-4</c:v>
                </c:pt>
                <c:pt idx="271">
                  <c:v>2.3176370837277305E-5</c:v>
                </c:pt>
                <c:pt idx="272">
                  <c:v>2.1050845564520027E-4</c:v>
                </c:pt>
                <c:pt idx="273">
                  <c:v>2.2305825449833727E-5</c:v>
                </c:pt>
                <c:pt idx="274">
                  <c:v>2.1139223171655341E-4</c:v>
                </c:pt>
                <c:pt idx="275">
                  <c:v>2.1418860114946758E-5</c:v>
                </c:pt>
                <c:pt idx="276">
                  <c:v>2.1229275626435951E-4</c:v>
                </c:pt>
                <c:pt idx="277">
                  <c:v>2.0515005848056878E-5</c:v>
                </c:pt>
                <c:pt idx="278">
                  <c:v>2.1321050994467516E-4</c:v>
                </c:pt>
                <c:pt idx="279">
                  <c:v>1.9593775632764654E-5</c:v>
                </c:pt>
                <c:pt idx="280">
                  <c:v>2.1414599198332773E-4</c:v>
                </c:pt>
                <c:pt idx="281">
                  <c:v>1.8654663545919492E-5</c:v>
                </c:pt>
                <c:pt idx="282">
                  <c:v>2.1509972108146869E-4</c:v>
                </c:pt>
                <c:pt idx="283">
                  <c:v>1.7697143831041373E-5</c:v>
                </c:pt>
                <c:pt idx="284">
                  <c:v>2.1607223637462591E-4</c:v>
                </c:pt>
                <c:pt idx="285">
                  <c:v>1.6720669916869824E-5</c:v>
                </c:pt>
                <c:pt idx="286">
                  <c:v>2.1706409844894636E-4</c:v>
                </c:pt>
                <c:pt idx="287">
                  <c:v>1.5724673376932286E-5</c:v>
                </c:pt>
                <c:pt idx="288">
                  <c:v>2.1807589041875075E-4</c:v>
                </c:pt>
                <c:pt idx="289">
                  <c:v>1.4708562826176719E-5</c:v>
                </c:pt>
                <c:pt idx="290">
                  <c:v>2.1910821906970246E-4</c:v>
                </c:pt>
                <c:pt idx="291">
                  <c:v>1.3671722750061011E-5</c:v>
                </c:pt>
                <c:pt idx="292">
                  <c:v>2.2016171607229518E-4</c:v>
                </c:pt>
                <c:pt idx="293">
                  <c:v>1.2613512261117066E-5</c:v>
                </c:pt>
                <c:pt idx="294">
                  <c:v>2.2123703927068306E-4</c:v>
                </c:pt>
                <c:pt idx="295">
                  <c:v>1.1533263778090719E-5</c:v>
                </c:pt>
                <c:pt idx="296">
                  <c:v>2.2233487405262653E-4</c:v>
                </c:pt>
                <c:pt idx="297">
                  <c:v>1.0430281621343074E-5</c:v>
                </c:pt>
                <c:pt idx="298">
                  <c:v>2.2345593480625758E-4</c:v>
                </c:pt>
                <c:pt idx="299">
                  <c:v>9.3038405189066475E-6</c:v>
                </c:pt>
                <c:pt idx="300">
                  <c:v>2.2460096647018701E-4</c:v>
                </c:pt>
                <c:pt idx="301">
                  <c:v>8.153184016118642E-6</c:v>
                </c:pt>
                <c:pt idx="302">
                  <c:v>2.2577074618451709E-4</c:v>
                </c:pt>
                <c:pt idx="303">
                  <c:v>6.9775227815177532E-6</c:v>
                </c:pt>
                <c:pt idx="304">
                  <c:v>2.2696608504953197E-4</c:v>
                </c:pt>
                <c:pt idx="305">
                  <c:v>5.7760328011080553E-6</c:v>
                </c:pt>
                <c:pt idx="306">
                  <c:v>2.2818783000144727E-4</c:v>
                </c:pt>
                <c:pt idx="307">
                  <c:v>4.5478534523718528E-6</c:v>
                </c:pt>
                <c:pt idx="308">
                  <c:v>2.2943686581346212E-4</c:v>
                </c:pt>
                <c:pt idx="309">
                  <c:v>3.2920854483309281E-6</c:v>
                </c:pt>
                <c:pt idx="310">
                  <c:v>2.3071411723271651E-4</c:v>
                </c:pt>
                <c:pt idx="311">
                  <c:v>2.0077886416641766E-6</c:v>
                </c:pt>
                <c:pt idx="312">
                  <c:v>2.3202055126356202E-4</c:v>
                </c:pt>
                <c:pt idx="313">
                  <c:v>6.9397967727979903E-7</c:v>
                </c:pt>
                <c:pt idx="314">
                  <c:v>2.333571796091366E-4</c:v>
                </c:pt>
                <c:pt idx="315">
                  <c:v>6.5037051864835771E-7</c:v>
                </c:pt>
                <c:pt idx="316">
                  <c:v>2.3341671669600828E-4</c:v>
                </c:pt>
                <c:pt idx="317">
                  <c:v>7.1030187122345101E-7</c:v>
                </c:pt>
                <c:pt idx="318">
                  <c:v>2.3337247769590619E-4</c:v>
                </c:pt>
                <c:pt idx="319">
                  <c:v>6.6584906249778086E-7</c:v>
                </c:pt>
                <c:pt idx="320">
                  <c:v>2.3343362335638551E-4</c:v>
                </c:pt>
                <c:pt idx="321">
                  <c:v>7.2741034440326757E-7</c:v>
                </c:pt>
                <c:pt idx="322">
                  <c:v>2.3338851719266474E-4</c:v>
                </c:pt>
                <c:pt idx="323">
                  <c:v>6.8208233418298736E-7</c:v>
                </c:pt>
                <c:pt idx="324">
                  <c:v>2.3345135943431128E-4</c:v>
                </c:pt>
                <c:pt idx="325">
                  <c:v>7.4536331452768056E-7</c:v>
                </c:pt>
                <c:pt idx="326">
                  <c:v>2.3340535333567225E-4</c:v>
                </c:pt>
                <c:pt idx="327">
                  <c:v>6.9912691350038081E-7</c:v>
                </c:pt>
                <c:pt idx="328">
                  <c:v>2.3346998749966541E-4</c:v>
                </c:pt>
                <c:pt idx="329">
                  <c:v>7.6422489206362521E-7</c:v>
                </c:pt>
                <c:pt idx="330">
                  <c:v>2.3342304698789618E-4</c:v>
                </c:pt>
                <c:pt idx="331">
                  <c:v>7.1704518063431255E-7</c:v>
                </c:pt>
                <c:pt idx="332">
                  <c:v>2.3348957657831626E-4</c:v>
                </c:pt>
                <c:pt idx="333">
                  <c:v>7.840658453606153E-7</c:v>
                </c:pt>
                <c:pt idx="334">
                  <c:v>2.3344166537410393E-4</c:v>
                </c:pt>
                <c:pt idx="335">
                  <c:v>7.3590607910234418E-7</c:v>
                </c:pt>
                <c:pt idx="336">
                  <c:v>2.3351020300667324E-4</c:v>
                </c:pt>
                <c:pt idx="337">
                  <c:v>8.0496448784384E-7</c:v>
                </c:pt>
                <c:pt idx="338">
                  <c:v>2.3346128293447177E-4</c:v>
                </c:pt>
                <c:pt idx="339">
                  <c:v>7.5578600225445491E-7</c:v>
                </c:pt>
                <c:pt idx="340">
                  <c:v>2.3353195142593319E-4</c:v>
                </c:pt>
                <c:pt idx="341">
                  <c:v>8.2700771106281046E-7</c:v>
                </c:pt>
                <c:pt idx="342">
                  <c:v>2.3348198231921968E-4</c:v>
                </c:pt>
                <c:pt idx="343">
                  <c:v>7.7676982740415568E-7</c:v>
                </c:pt>
                <c:pt idx="344">
                  <c:v>2.3355491594297118E-4</c:v>
                </c:pt>
                <c:pt idx="345">
                  <c:v>8.5029219237808817E-7</c:v>
                </c:pt>
                <c:pt idx="346">
                  <c:v>2.3350385555269415E-4</c:v>
                </c:pt>
                <c:pt idx="347">
                  <c:v>7.9895212733160914E-7</c:v>
                </c:pt>
                <c:pt idx="348">
                  <c:v>2.3357920149165434E-4</c:v>
                </c:pt>
                <c:pt idx="349">
                  <c:v>8.749258123691428E-7</c:v>
                </c:pt>
                <c:pt idx="350">
                  <c:v>2.3352700540113513E-4</c:v>
                </c:pt>
                <c:pt idx="351">
                  <c:v>8.2243859524100404E-7</c:v>
                </c:pt>
                <c:pt idx="352">
                  <c:v>2.3360492543597622E-4</c:v>
                </c:pt>
                <c:pt idx="353">
                  <c:v>9.0102932619184894E-7</c:v>
                </c:pt>
                <c:pt idx="354">
                  <c:v>2.3355154698706526E-4</c:v>
                </c:pt>
                <c:pt idx="355">
                  <c:v>8.4734772881622789E-7</c:v>
                </c:pt>
                <c:pt idx="356">
                  <c:v>2.3363221946681723E-4</c:v>
                </c:pt>
                <c:pt idx="357">
                  <c:v>9.2873834310613912E-7</c:v>
                </c:pt>
                <c:pt idx="358">
                  <c:v>2.3357760970403596E-4</c:v>
                </c:pt>
                <c:pt idx="359">
                  <c:v>8.7381282988518993E-7</c:v>
                </c:pt>
                <c:pt idx="360">
                  <c:v>2.3366123185683541E-4</c:v>
                </c:pt>
                <c:pt idx="361">
                  <c:v>9.5820568302151798E-7</c:v>
                </c:pt>
                <c:pt idx="362">
                  <c:v>2.336053394986215E-4</c:v>
                </c:pt>
                <c:pt idx="363">
                  <c:v>9.0198439073319037E-7</c:v>
                </c:pt>
                <c:pt idx="364">
                  <c:v>2.3369213015519974E-4</c:v>
                </c:pt>
                <c:pt idx="365">
                  <c:v>9.8960419629701146E-7</c:v>
                </c:pt>
                <c:pt idx="366">
                  <c:v>2.3363490160500933E-4</c:v>
                </c:pt>
                <c:pt idx="367">
                  <c:v>9.3203295757626758E-7</c:v>
                </c:pt>
                <c:pt idx="368">
                  <c:v>2.3372510442543071E-4</c:v>
                </c:pt>
                <c:pt idx="369">
                  <c:v>1.0231301566521189E-6</c:v>
                </c:pt>
                <c:pt idx="370">
                  <c:v>2.3366648383990607E-4</c:v>
                </c:pt>
                <c:pt idx="371">
                  <c:v>9.6415258600546228E-7</c:v>
                </c:pt>
                <c:pt idx="372">
                  <c:v>2.3376037115850623E-4</c:v>
                </c:pt>
                <c:pt idx="373">
                  <c:v>1.0590073680899481E-6</c:v>
                </c:pt>
                <c:pt idx="374">
                  <c:v>2.3370030059702285E-4</c:v>
                </c:pt>
                <c:pt idx="375">
                  <c:v>9.9856503647799411E-7</c:v>
                </c:pt>
                <c:pt idx="376">
                  <c:v>2.337981780316245E-4</c:v>
                </c:pt>
                <c:pt idx="377">
                  <c:v>1.0974921671319526E-6</c:v>
                </c:pt>
                <c:pt idx="378">
                  <c:v>2.3373659772051025E-4</c:v>
                </c:pt>
                <c:pt idx="379">
                  <c:v>1.0355249015214785E-6</c:v>
                </c:pt>
                <c:pt idx="380">
                  <c:v>2.3383880973351645E-4</c:v>
                </c:pt>
                <c:pt idx="381">
                  <c:v>1.1388795569944321E-6</c:v>
                </c:pt>
                <c:pt idx="382">
                  <c:v>2.337756584914058E-4</c:v>
                </c:pt>
                <c:pt idx="383">
                  <c:v>1.0753259152840311E-6</c:v>
                </c:pt>
                <c:pt idx="384">
                  <c:v>2.3388259514629806E-4</c:v>
                </c:pt>
                <c:pt idx="385">
                  <c:v>1.1835107840835191E-6</c:v>
                </c:pt>
                <c:pt idx="386">
                  <c:v>2.3381781103574972E-4</c:v>
                </c:pt>
                <c:pt idx="387">
                  <c:v>1.1183087764432553E-6</c:v>
                </c:pt>
                <c:pt idx="388">
                  <c:v>2.3392991626706994E-4</c:v>
                </c:pt>
                <c:pt idx="389">
                  <c:v>1.231782768632006E-6</c:v>
                </c:pt>
                <c:pt idx="390">
                  <c:v>2.3386343756441608E-4</c:v>
                </c:pt>
                <c:pt idx="391">
                  <c:v>1.1648709253159195E-6</c:v>
                </c:pt>
                <c:pt idx="392">
                  <c:v>2.3398121938178473E-4</c:v>
                </c:pt>
                <c:pt idx="393">
                  <c:v>1.2841599413698779E-6</c:v>
                </c:pt>
                <c:pt idx="394">
                  <c:v>2.339129859952882E-4</c:v>
                </c:pt>
                <c:pt idx="395">
                  <c:v>1.2154788695400986E-6</c:v>
                </c:pt>
                <c:pt idx="396">
                  <c:v>2.3403702918380065E-4</c:v>
                </c:pt>
                <c:pt idx="397">
                  <c:v>1.3411892340609022E-6</c:v>
                </c:pt>
                <c:pt idx="398">
                  <c:v>2.339669847074427E-4</c:v>
                </c:pt>
                <c:pt idx="399">
                  <c:v>1.2706838687093214E-6</c:v>
                </c:pt>
                <c:pt idx="400">
                  <c:v>2.3409796678394712E-4</c:v>
                </c:pt>
                <c:pt idx="401">
                  <c:v>1.403519250306462E-6</c:v>
                </c:pt>
                <c:pt idx="402">
                  <c:v>2.3402606145739302E-4</c:v>
                </c:pt>
                <c:pt idx="403">
                  <c:v>1.3311420965778087E-6</c:v>
                </c:pt>
                <c:pt idx="404">
                  <c:v>2.3416477292415028E-4</c:v>
                </c:pt>
                <c:pt idx="405">
                  <c:v>1.4719250421846297E-6</c:v>
                </c:pt>
                <c:pt idx="406">
                  <c:v>2.3409096789558936E-4</c:v>
                </c:pt>
                <c:pt idx="407">
                  <c:v>1.3976408465704582E-6</c:v>
                </c:pt>
                <c:pt idx="408">
                  <c:v>2.3423833823674189E-4</c:v>
                </c:pt>
                <c:pt idx="409">
                  <c:v>1.547340503935124E-6</c:v>
                </c:pt>
                <c:pt idx="410">
                  <c:v>2.3416261171735342E-4</c:v>
                </c:pt>
                <c:pt idx="411">
                  <c:v>1.4711330052069593E-6</c:v>
                </c:pt>
                <c:pt idx="412">
                  <c:v>2.3431974317800197E-4</c:v>
                </c:pt>
                <c:pt idx="413">
                  <c:v>1.6309012608461959E-6</c:v>
                </c:pt>
                <c:pt idx="414">
                  <c:v>2.3424209937433771E-4</c:v>
                </c:pt>
                <c:pt idx="415">
                  <c:v>1.5527830063977177E-6</c:v>
                </c:pt>
                <c:pt idx="416">
                  <c:v>2.344103114449575E-4</c:v>
                </c:pt>
                <c:pt idx="417">
                  <c:v>1.7240022496534113E-6</c:v>
                </c:pt>
                <c:pt idx="418">
                  <c:v>2.3433079362593368E-4</c:v>
                </c:pt>
                <c:pt idx="419">
                  <c:v>1.6440289841435085E-6</c:v>
                </c:pt>
                <c:pt idx="420">
                  <c:v>2.3451168251439891E-4</c:v>
                </c:pt>
                <c:pt idx="421">
                  <c:v>1.8283762162618622E-6</c:v>
                </c:pt>
                <c:pt idx="422">
                  <c:v>2.344303923161456E-4</c:v>
                </c:pt>
                <c:pt idx="423">
                  <c:v>1.7466682119271493E-6</c:v>
                </c:pt>
                <c:pt idx="424">
                  <c:v>2.3462591177265957E-4</c:v>
                </c:pt>
                <c:pt idx="425">
                  <c:v>1.9462025596383992E-6</c:v>
                </c:pt>
                <c:pt idx="426">
                  <c:v>2.3454303811452915E-4</c:v>
                </c:pt>
                <c:pt idx="427">
                  <c:v>1.8629766768279987E-6</c:v>
                </c:pt>
                <c:pt idx="428">
                  <c:v>2.3475561133656786E-4</c:v>
                </c:pt>
                <c:pt idx="429">
                  <c:v>2.080261165521291E-6</c:v>
                </c:pt>
                <c:pt idx="430">
                  <c:v>2.3467147440198177E-4</c:v>
                </c:pt>
                <c:pt idx="431">
                  <c:v>2.3882820287392248E-4</c:v>
                </c:pt>
                <c:pt idx="432">
                  <c:v>2.3062274150111028E-4</c:v>
                </c:pt>
                <c:pt idx="433">
                  <c:v>2.3479848249949309E-4</c:v>
                </c:pt>
                <c:pt idx="434">
                  <c:v>2.1261487284374159E-6</c:v>
                </c:pt>
                <c:pt idx="435">
                  <c:v>2.1655296530698198E-6</c:v>
                </c:pt>
                <c:pt idx="436">
                  <c:v>2.3486504165567967E-4</c:v>
                </c:pt>
                <c:pt idx="437">
                  <c:v>2.3925418690615152E-4</c:v>
                </c:pt>
                <c:pt idx="438">
                  <c:v>6.6673286633345263E-6</c:v>
                </c:pt>
                <c:pt idx="439">
                  <c:v>6.7948629998704213E-6</c:v>
                </c:pt>
                <c:pt idx="440">
                  <c:v>2.3028880554054609E-4</c:v>
                </c:pt>
                <c:pt idx="441">
                  <c:v>2.3473308838946327E-4</c:v>
                </c:pt>
                <c:pt idx="442">
                  <c:v>2.0626245644111973E-6</c:v>
                </c:pt>
                <c:pt idx="443">
                  <c:v>2.1040349102857681E-6</c:v>
                </c:pt>
                <c:pt idx="444">
                  <c:v>2.3529519006232347E-4</c:v>
                </c:pt>
                <c:pt idx="445">
                  <c:v>2.4014099069719075E-4</c:v>
                </c:pt>
                <c:pt idx="446">
                  <c:v>7.5830439048713005E-6</c:v>
                </c:pt>
                <c:pt idx="447">
                  <c:v>7.7408067567785732E-6</c:v>
                </c:pt>
                <c:pt idx="448">
                  <c:v>2.2971149936407143E-4</c:v>
                </c:pt>
                <c:pt idx="449">
                  <c:v>2.3461765165148918E-4</c:v>
                </c:pt>
                <c:pt idx="450">
                  <c:v>1.9476928805745031E-6</c:v>
                </c:pt>
                <c:pt idx="451">
                  <c:v>1.9897160866144681E-6</c:v>
                </c:pt>
                <c:pt idx="452">
                  <c:v>2.3576601665750707E-4</c:v>
                </c:pt>
                <c:pt idx="453">
                  <c:v>2.4099223468522502E-4</c:v>
                </c:pt>
                <c:pt idx="454">
                  <c:v>8.4646116709358177E-6</c:v>
                </c:pt>
                <c:pt idx="455">
                  <c:v>2.2940007889225844E-4</c:v>
                </c:pt>
                <c:pt idx="456">
                  <c:v>3.3870279415593174E-6</c:v>
                </c:pt>
                <c:pt idx="457">
                  <c:v>3.4664896514657872E-6</c:v>
                </c:pt>
                <c:pt idx="458">
                  <c:v>4.7285688301787476E-4</c:v>
                </c:pt>
                <c:pt idx="459">
                  <c:v>4.8408087764544028E-4</c:v>
                </c:pt>
                <c:pt idx="460">
                  <c:v>2.5742616460792955E-4</c:v>
                </c:pt>
                <c:pt idx="461">
                  <c:v>2.6372235805474653E-4</c:v>
                </c:pt>
                <c:pt idx="462">
                  <c:v>2.0666145184163043E-4</c:v>
                </c:pt>
                <c:pt idx="463">
                  <c:v>2.117755684737932E-4</c:v>
                </c:pt>
                <c:pt idx="464">
                  <c:v>2.1461071430195489E-5</c:v>
                </c:pt>
                <c:pt idx="465">
                  <c:v>2.2008862169756171E-5</c:v>
                </c:pt>
                <c:pt idx="466">
                  <c:v>4.5479767287204265E-4</c:v>
                </c:pt>
                <c:pt idx="467">
                  <c:v>4.6654208498561611E-4</c:v>
                </c:pt>
                <c:pt idx="468">
                  <c:v>2.4009354477838585E-4</c:v>
                </c:pt>
                <c:pt idx="469">
                  <c:v>2.4663300168180358E-4</c:v>
                </c:pt>
                <c:pt idx="470">
                  <c:v>1.4308253218991984E-5</c:v>
                </c:pt>
                <c:pt idx="471">
                  <c:v>1.4711829265171006E-5</c:v>
                </c:pt>
                <c:pt idx="472">
                  <c:v>2.2412690017922787E-4</c:v>
                </c:pt>
                <c:pt idx="473">
                  <c:v>2.3053937471848029E-4</c:v>
                </c:pt>
                <c:pt idx="474">
                  <c:v>2.2344415189640143E-6</c:v>
                </c:pt>
                <c:pt idx="475">
                  <c:v>2.300744138955535E-6</c:v>
                </c:pt>
                <c:pt idx="476">
                  <c:v>2.3721930198188079E-4</c:v>
                </c:pt>
                <c:pt idx="477">
                  <c:v>2.4435991568082238E-4</c:v>
                </c:pt>
                <c:pt idx="478">
                  <c:v>1.2006657982455149E-5</c:v>
                </c:pt>
                <c:pt idx="479">
                  <c:v>1.2382076128761299E-5</c:v>
                </c:pt>
                <c:pt idx="480">
                  <c:v>2.271841755046855E-4</c:v>
                </c:pt>
                <c:pt idx="481">
                  <c:v>2.3457096325997517E-4</c:v>
                </c:pt>
                <c:pt idx="482">
                  <c:v>1.9221501227212334E-6</c:v>
                </c:pt>
                <c:pt idx="483">
                  <c:v>1.987322303803607E-6</c:v>
                </c:pt>
                <c:pt idx="484">
                  <c:v>4.7928813607492349E-4</c:v>
                </c:pt>
                <c:pt idx="485">
                  <c:v>4.9582657212027259E-4</c:v>
                </c:pt>
                <c:pt idx="486">
                  <c:v>2.7239482509446022E-4</c:v>
                </c:pt>
                <c:pt idx="487">
                  <c:v>2.8221802760687587E-4</c:v>
                </c:pt>
                <c:pt idx="488">
                  <c:v>1.8987008260604177E-4</c:v>
                </c:pt>
                <c:pt idx="489">
                  <c:v>1.96839710225577E-4</c:v>
                </c:pt>
                <c:pt idx="490">
                  <c:v>3.7218058347457394E-5</c:v>
                </c:pt>
                <c:pt idx="491">
                  <c:v>3.8649160413489758E-5</c:v>
                </c:pt>
                <c:pt idx="492">
                  <c:v>4.4333183389211328E-4</c:v>
                </c:pt>
                <c:pt idx="493">
                  <c:v>4.6068172636375138E-4</c:v>
                </c:pt>
                <c:pt idx="494">
                  <c:v>2.3740273989958371E-4</c:v>
                </c:pt>
                <c:pt idx="495">
                  <c:v>2.4748898634668892E-4</c:v>
                </c:pt>
                <c:pt idx="496">
                  <c:v>1.5423782568538269E-5</c:v>
                </c:pt>
                <c:pt idx="497">
                  <c:v>2.2689004718541572E-4</c:v>
                </c:pt>
                <c:pt idx="498">
                  <c:v>6.0807338209539763E-6</c:v>
                </c:pt>
                <c:pt idx="499">
                  <c:v>6.3604235181202728E-6</c:v>
                </c:pt>
                <c:pt idx="500">
                  <c:v>2.3707281456955553E-4</c:v>
                </c:pt>
                <c:pt idx="501">
                  <c:v>2.4823424675460282E-4</c:v>
                </c:pt>
                <c:pt idx="502">
                  <c:v>1.6276286672764484E-5</c:v>
                </c:pt>
                <c:pt idx="503">
                  <c:v>1.7089754503957222E-5</c:v>
                </c:pt>
                <c:pt idx="504">
                  <c:v>2.2674329173985597E-4</c:v>
                </c:pt>
                <c:pt idx="505">
                  <c:v>2.3834188818383506E-4</c:v>
                </c:pt>
                <c:pt idx="506">
                  <c:v>5.9413156096310704E-6</c:v>
                </c:pt>
                <c:pt idx="507">
                  <c:v>6.2802538046552447E-6</c:v>
                </c:pt>
                <c:pt idx="508">
                  <c:v>2.3983891868387119E-4</c:v>
                </c:pt>
                <c:pt idx="509">
                  <c:v>2.5460846095551326E-4</c:v>
                </c:pt>
                <c:pt idx="510">
                  <c:v>2.3239567061433819E-5</c:v>
                </c:pt>
                <c:pt idx="511">
                  <c:v>2.4720523080112855E-5</c:v>
                </c:pt>
                <c:pt idx="512">
                  <c:v>2.2180336248323052E-4</c:v>
                </c:pt>
                <c:pt idx="513">
                  <c:v>2.3718958209982544E-4</c:v>
                </c:pt>
                <c:pt idx="514">
                  <c:v>4.7873892389527217E-6</c:v>
                </c:pt>
                <c:pt idx="515">
                  <c:v>5.1316362546099947E-6</c:v>
                </c:pt>
                <c:pt idx="516">
                  <c:v>2.4471240980669662E-4</c:v>
                </c:pt>
                <c:pt idx="517">
                  <c:v>2.6405471394071178E-4</c:v>
                </c:pt>
                <c:pt idx="518">
                  <c:v>3.3792560467316157E-5</c:v>
                </c:pt>
                <c:pt idx="519">
                  <c:v>2.168866468481162E-4</c:v>
                </c:pt>
                <c:pt idx="520">
                  <c:v>1.7297116783693278E-5</c:v>
                </c:pt>
                <c:pt idx="521">
                  <c:v>1.9013632514705558E-5</c:v>
                </c:pt>
                <c:pt idx="522">
                  <c:v>4.9219913940654059E-4</c:v>
                </c:pt>
                <c:pt idx="523">
                  <c:v>5.4431126498814819E-4</c:v>
                </c:pt>
                <c:pt idx="524">
                  <c:v>3.4703073628440662E-4</c:v>
                </c:pt>
                <c:pt idx="525">
                  <c:v>1.3294704929557588E-4</c:v>
                </c:pt>
                <c:pt idx="526">
                  <c:v>1.4996789792137699E-4</c:v>
                </c:pt>
                <c:pt idx="527">
                  <c:v>3.5739671977071119E-4</c:v>
                </c:pt>
                <c:pt idx="528">
                  <c:v>1.428116424682796E-4</c:v>
                </c:pt>
                <c:pt idx="529">
                  <c:v>1.0351345365655629E-4</c:v>
                </c:pt>
                <c:pt idx="530">
                  <c:v>1.2085238190444325E-4</c:v>
                </c:pt>
                <c:pt idx="531">
                  <c:v>1.328794983672249E-4</c:v>
                </c:pt>
                <c:pt idx="532">
                  <c:v>1.6143268693383228E-4</c:v>
                </c:pt>
                <c:pt idx="533">
                  <c:v>8.6354541584968136E-5</c:v>
                </c:pt>
                <c:pt idx="534">
                  <c:v>1.0730588325931489E-4</c:v>
                </c:pt>
                <c:pt idx="535">
                  <c:v>1.0730588325931489E-4</c:v>
                </c:pt>
                <c:pt idx="536">
                  <c:v>3.5811525060583382E-4</c:v>
                </c:pt>
                <c:pt idx="537">
                  <c:v>3.5811525060583382E-4</c:v>
                </c:pt>
                <c:pt idx="538">
                  <c:v>1.0730588325931489E-4</c:v>
                </c:pt>
                <c:pt idx="539">
                  <c:v>1.0730588325931489E-4</c:v>
                </c:pt>
                <c:pt idx="540">
                  <c:v>1.0730588325931489E-4</c:v>
                </c:pt>
                <c:pt idx="541">
                  <c:v>3.5811525060583382E-4</c:v>
                </c:pt>
                <c:pt idx="542">
                  <c:v>3.5811525060583382E-4</c:v>
                </c:pt>
                <c:pt idx="543">
                  <c:v>1.0730588325931489E-4</c:v>
                </c:pt>
                <c:pt idx="544">
                  <c:v>1.0730588325931489E-4</c:v>
                </c:pt>
                <c:pt idx="545">
                  <c:v>3.5811525060583382E-4</c:v>
                </c:pt>
                <c:pt idx="546">
                  <c:v>3.5811525060583382E-4</c:v>
                </c:pt>
                <c:pt idx="547">
                  <c:v>3.5811525060583382E-4</c:v>
                </c:pt>
                <c:pt idx="548">
                  <c:v>1.0730588325931489E-4</c:v>
                </c:pt>
                <c:pt idx="549">
                  <c:v>1.0730588325931489E-4</c:v>
                </c:pt>
                <c:pt idx="550">
                  <c:v>3.5811525060583382E-4</c:v>
                </c:pt>
                <c:pt idx="551">
                  <c:v>3.5811525060583382E-4</c:v>
                </c:pt>
                <c:pt idx="552">
                  <c:v>1.0730588325931489E-4</c:v>
                </c:pt>
                <c:pt idx="553">
                  <c:v>1.0730588325931489E-4</c:v>
                </c:pt>
                <c:pt idx="554">
                  <c:v>1.0730588325931489E-4</c:v>
                </c:pt>
                <c:pt idx="555">
                  <c:v>3.5811525060583382E-4</c:v>
                </c:pt>
                <c:pt idx="556">
                  <c:v>3.5811525060583382E-4</c:v>
                </c:pt>
                <c:pt idx="557">
                  <c:v>1.0730588325931489E-4</c:v>
                </c:pt>
                <c:pt idx="558">
                  <c:v>1.0730588325931489E-4</c:v>
                </c:pt>
                <c:pt idx="559">
                  <c:v>3.5811525060583382E-4</c:v>
                </c:pt>
                <c:pt idx="560">
                  <c:v>3.5811525060583382E-4</c:v>
                </c:pt>
                <c:pt idx="561">
                  <c:v>3.5811525060583382E-4</c:v>
                </c:pt>
                <c:pt idx="562">
                  <c:v>1.0730588325931489E-4</c:v>
                </c:pt>
                <c:pt idx="563">
                  <c:v>1.0730588325931489E-4</c:v>
                </c:pt>
                <c:pt idx="564">
                  <c:v>3.5811525060583382E-4</c:v>
                </c:pt>
                <c:pt idx="565">
                  <c:v>3.5811525060583382E-4</c:v>
                </c:pt>
                <c:pt idx="566">
                  <c:v>1.0730588325931489E-4</c:v>
                </c:pt>
                <c:pt idx="567">
                  <c:v>1.0730588325931489E-4</c:v>
                </c:pt>
                <c:pt idx="568">
                  <c:v>1.0730588325931489E-4</c:v>
                </c:pt>
                <c:pt idx="569">
                  <c:v>3.5811525060583382E-4</c:v>
                </c:pt>
                <c:pt idx="570">
                  <c:v>3.5811525060583382E-4</c:v>
                </c:pt>
                <c:pt idx="571">
                  <c:v>1.0730588325931489E-4</c:v>
                </c:pt>
                <c:pt idx="572">
                  <c:v>1.0730588325931489E-4</c:v>
                </c:pt>
                <c:pt idx="573">
                  <c:v>3.5811525060583382E-4</c:v>
                </c:pt>
                <c:pt idx="574">
                  <c:v>3.5811525060583382E-4</c:v>
                </c:pt>
                <c:pt idx="575">
                  <c:v>3.5811525060583382E-4</c:v>
                </c:pt>
                <c:pt idx="576">
                  <c:v>1.0730588325931489E-4</c:v>
                </c:pt>
                <c:pt idx="577">
                  <c:v>1.0730588325931489E-4</c:v>
                </c:pt>
                <c:pt idx="578">
                  <c:v>3.5811525060583382E-4</c:v>
                </c:pt>
                <c:pt idx="579">
                  <c:v>3.5811525060583382E-4</c:v>
                </c:pt>
                <c:pt idx="580">
                  <c:v>1.0730588325931489E-4</c:v>
                </c:pt>
                <c:pt idx="581">
                  <c:v>1.0730588325931489E-4</c:v>
                </c:pt>
                <c:pt idx="582">
                  <c:v>1.0730588325931489E-4</c:v>
                </c:pt>
                <c:pt idx="583">
                  <c:v>3.5811525060583382E-4</c:v>
                </c:pt>
                <c:pt idx="584">
                  <c:v>3.5811525060583382E-4</c:v>
                </c:pt>
                <c:pt idx="585">
                  <c:v>1.0730588325931489E-4</c:v>
                </c:pt>
                <c:pt idx="586">
                  <c:v>1.0730588325931489E-4</c:v>
                </c:pt>
                <c:pt idx="587">
                  <c:v>3.5811525060583382E-4</c:v>
                </c:pt>
                <c:pt idx="588">
                  <c:v>3.5811525060583382E-4</c:v>
                </c:pt>
                <c:pt idx="589">
                  <c:v>3.5811525060583382E-4</c:v>
                </c:pt>
                <c:pt idx="590">
                  <c:v>1.0730588325931489E-4</c:v>
                </c:pt>
                <c:pt idx="591">
                  <c:v>1.0730588325931489E-4</c:v>
                </c:pt>
                <c:pt idx="592">
                  <c:v>3.5811525060583382E-4</c:v>
                </c:pt>
                <c:pt idx="593">
                  <c:v>3.5811525060583382E-4</c:v>
                </c:pt>
                <c:pt idx="594">
                  <c:v>1.0730588325931489E-4</c:v>
                </c:pt>
                <c:pt idx="595">
                  <c:v>1.0730588325931489E-4</c:v>
                </c:pt>
                <c:pt idx="596">
                  <c:v>1.0730588325931489E-4</c:v>
                </c:pt>
                <c:pt idx="597">
                  <c:v>3.5811525060583382E-4</c:v>
                </c:pt>
                <c:pt idx="598">
                  <c:v>3.5811525060583382E-4</c:v>
                </c:pt>
                <c:pt idx="599">
                  <c:v>1.0730588325931489E-4</c:v>
                </c:pt>
                <c:pt idx="600">
                  <c:v>1.0730588325931489E-4</c:v>
                </c:pt>
                <c:pt idx="601">
                  <c:v>3.5811525060583382E-4</c:v>
                </c:pt>
                <c:pt idx="602">
                  <c:v>3.5811525060583382E-4</c:v>
                </c:pt>
                <c:pt idx="603">
                  <c:v>3.5811525060583382E-4</c:v>
                </c:pt>
                <c:pt idx="604">
                  <c:v>1.0730588325931489E-4</c:v>
                </c:pt>
                <c:pt idx="605">
                  <c:v>1.0730588325931489E-4</c:v>
                </c:pt>
                <c:pt idx="606">
                  <c:v>3.5811525060583382E-4</c:v>
                </c:pt>
                <c:pt idx="607">
                  <c:v>3.5811525060583382E-4</c:v>
                </c:pt>
                <c:pt idx="608">
                  <c:v>1.0730588325931489E-4</c:v>
                </c:pt>
                <c:pt idx="609">
                  <c:v>1.0730588325931489E-4</c:v>
                </c:pt>
                <c:pt idx="610">
                  <c:v>1.0730588325931489E-4</c:v>
                </c:pt>
                <c:pt idx="611">
                  <c:v>3.5811525060583382E-4</c:v>
                </c:pt>
                <c:pt idx="612">
                  <c:v>3.5811525060583382E-4</c:v>
                </c:pt>
                <c:pt idx="613">
                  <c:v>1.0730588325931489E-4</c:v>
                </c:pt>
                <c:pt idx="614">
                  <c:v>1.0730588325931489E-4</c:v>
                </c:pt>
                <c:pt idx="615">
                  <c:v>3.5811525060583382E-4</c:v>
                </c:pt>
                <c:pt idx="616">
                  <c:v>3.5811525060583382E-4</c:v>
                </c:pt>
                <c:pt idx="617">
                  <c:v>3.5811525060583382E-4</c:v>
                </c:pt>
                <c:pt idx="618">
                  <c:v>1.0730588325931489E-4</c:v>
                </c:pt>
                <c:pt idx="619">
                  <c:v>1.0730588325931489E-4</c:v>
                </c:pt>
                <c:pt idx="620">
                  <c:v>3.5811525060583382E-4</c:v>
                </c:pt>
                <c:pt idx="621">
                  <c:v>3.5811525060583382E-4</c:v>
                </c:pt>
                <c:pt idx="622">
                  <c:v>1.0730588325931489E-4</c:v>
                </c:pt>
                <c:pt idx="623">
                  <c:v>1.0730588325931489E-4</c:v>
                </c:pt>
                <c:pt idx="624">
                  <c:v>1.0730588325931489E-4</c:v>
                </c:pt>
                <c:pt idx="625">
                  <c:v>3.5811525060583382E-4</c:v>
                </c:pt>
                <c:pt idx="626">
                  <c:v>3.5811525060583382E-4</c:v>
                </c:pt>
                <c:pt idx="627">
                  <c:v>1.0730588325931489E-4</c:v>
                </c:pt>
                <c:pt idx="628">
                  <c:v>1.0730588325931489E-4</c:v>
                </c:pt>
                <c:pt idx="629">
                  <c:v>3.5811525060583382E-4</c:v>
                </c:pt>
                <c:pt idx="630">
                  <c:v>3.5811525060583382E-4</c:v>
                </c:pt>
                <c:pt idx="631">
                  <c:v>3.5811525060583382E-4</c:v>
                </c:pt>
                <c:pt idx="632">
                  <c:v>1.0730588325931489E-4</c:v>
                </c:pt>
                <c:pt idx="633">
                  <c:v>1.0730588325931489E-4</c:v>
                </c:pt>
                <c:pt idx="634">
                  <c:v>3.5811525060583382E-4</c:v>
                </c:pt>
                <c:pt idx="635">
                  <c:v>3.5811525060583382E-4</c:v>
                </c:pt>
                <c:pt idx="636">
                  <c:v>1.0730588325931489E-4</c:v>
                </c:pt>
                <c:pt idx="637">
                  <c:v>1.0730588325931489E-4</c:v>
                </c:pt>
                <c:pt idx="638">
                  <c:v>1.0730588325931489E-4</c:v>
                </c:pt>
                <c:pt idx="639">
                  <c:v>3.5811525060583382E-4</c:v>
                </c:pt>
                <c:pt idx="640">
                  <c:v>3.5811525060583382E-4</c:v>
                </c:pt>
                <c:pt idx="641">
                  <c:v>1.0730588325931489E-4</c:v>
                </c:pt>
                <c:pt idx="642">
                  <c:v>1.0730588325931489E-4</c:v>
                </c:pt>
                <c:pt idx="643">
                  <c:v>3.5811525060583382E-4</c:v>
                </c:pt>
                <c:pt idx="644">
                  <c:v>3.5811525060583382E-4</c:v>
                </c:pt>
                <c:pt idx="645">
                  <c:v>3.5811525060583382E-4</c:v>
                </c:pt>
                <c:pt idx="646">
                  <c:v>1.0730588325931489E-4</c:v>
                </c:pt>
                <c:pt idx="647">
                  <c:v>1.0730588325931489E-4</c:v>
                </c:pt>
                <c:pt idx="648">
                  <c:v>3.5811525060583382E-4</c:v>
                </c:pt>
                <c:pt idx="649">
                  <c:v>3.5811525060583382E-4</c:v>
                </c:pt>
                <c:pt idx="650">
                  <c:v>1.0730588325931489E-4</c:v>
                </c:pt>
                <c:pt idx="651">
                  <c:v>1.0730588325931489E-4</c:v>
                </c:pt>
                <c:pt idx="652">
                  <c:v>1.0730588325931489E-4</c:v>
                </c:pt>
                <c:pt idx="653">
                  <c:v>3.5811525060583382E-4</c:v>
                </c:pt>
                <c:pt idx="654">
                  <c:v>3.5811525060583382E-4</c:v>
                </c:pt>
                <c:pt idx="655">
                  <c:v>1.0730588325931489E-4</c:v>
                </c:pt>
                <c:pt idx="656">
                  <c:v>1.0730588325931489E-4</c:v>
                </c:pt>
                <c:pt idx="657">
                  <c:v>3.5811525060583382E-4</c:v>
                </c:pt>
                <c:pt idx="658">
                  <c:v>3.5811525060583382E-4</c:v>
                </c:pt>
                <c:pt idx="659">
                  <c:v>3.5811525060583382E-4</c:v>
                </c:pt>
                <c:pt idx="660">
                  <c:v>1.0730588325931489E-4</c:v>
                </c:pt>
                <c:pt idx="661">
                  <c:v>1.0730588325931489E-4</c:v>
                </c:pt>
                <c:pt idx="662">
                  <c:v>3.5811525060583382E-4</c:v>
                </c:pt>
                <c:pt idx="663">
                  <c:v>3.5811525060583382E-4</c:v>
                </c:pt>
                <c:pt idx="664">
                  <c:v>1.0730588325931489E-4</c:v>
                </c:pt>
                <c:pt idx="665">
                  <c:v>1.0730588325931489E-4</c:v>
                </c:pt>
                <c:pt idx="666">
                  <c:v>1.0730588325931489E-4</c:v>
                </c:pt>
                <c:pt idx="667">
                  <c:v>3.5811525060583382E-4</c:v>
                </c:pt>
                <c:pt idx="668">
                  <c:v>3.5811525060583382E-4</c:v>
                </c:pt>
                <c:pt idx="669">
                  <c:v>1.0730588325931489E-4</c:v>
                </c:pt>
                <c:pt idx="670">
                  <c:v>1.0730588325931489E-4</c:v>
                </c:pt>
                <c:pt idx="671">
                  <c:v>3.5811525060583382E-4</c:v>
                </c:pt>
                <c:pt idx="672">
                  <c:v>3.5811525060583382E-4</c:v>
                </c:pt>
                <c:pt idx="673">
                  <c:v>3.5811525060583382E-4</c:v>
                </c:pt>
                <c:pt idx="674">
                  <c:v>1.0730588325931489E-4</c:v>
                </c:pt>
                <c:pt idx="675">
                  <c:v>1.0730588325931489E-4</c:v>
                </c:pt>
                <c:pt idx="676">
                  <c:v>3.5811525060583382E-4</c:v>
                </c:pt>
                <c:pt idx="677">
                  <c:v>3.5811525060583382E-4</c:v>
                </c:pt>
                <c:pt idx="678">
                  <c:v>1.0730588325931489E-4</c:v>
                </c:pt>
                <c:pt idx="679">
                  <c:v>1.0730588325931489E-4</c:v>
                </c:pt>
                <c:pt idx="680">
                  <c:v>1.0730588325931489E-4</c:v>
                </c:pt>
                <c:pt idx="681">
                  <c:v>3.5811525060583382E-4</c:v>
                </c:pt>
                <c:pt idx="682">
                  <c:v>3.5811525060583382E-4</c:v>
                </c:pt>
                <c:pt idx="683">
                  <c:v>1.0730588325931489E-4</c:v>
                </c:pt>
                <c:pt idx="684">
                  <c:v>1.0730588325931489E-4</c:v>
                </c:pt>
                <c:pt idx="685">
                  <c:v>3.5811525060583382E-4</c:v>
                </c:pt>
                <c:pt idx="686">
                  <c:v>3.5811525060583382E-4</c:v>
                </c:pt>
                <c:pt idx="687">
                  <c:v>3.5811525060583382E-4</c:v>
                </c:pt>
                <c:pt idx="688">
                  <c:v>1.0730588325931489E-4</c:v>
                </c:pt>
                <c:pt idx="689">
                  <c:v>1.0730588325931489E-4</c:v>
                </c:pt>
                <c:pt idx="690">
                  <c:v>3.5811525060583382E-4</c:v>
                </c:pt>
                <c:pt idx="691">
                  <c:v>3.5811525060583382E-4</c:v>
                </c:pt>
                <c:pt idx="692">
                  <c:v>1.0730588325931489E-4</c:v>
                </c:pt>
                <c:pt idx="693">
                  <c:v>1.0730588325931489E-4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712"/>
        <c:axId val="288288328"/>
      </c:scatterChart>
      <c:scatterChart>
        <c:scatterStyle val="smoothMarker"/>
        <c:varyColors val="0"/>
        <c:ser>
          <c:idx val="1"/>
          <c:order val="1"/>
          <c:tx>
            <c:v>vitesse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'4_Rampe'!$H$4:$H$697</c:f>
              <c:numCache>
                <c:formatCode>0.000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4.305145496328322E-2</c:v>
                </c:pt>
                <c:pt idx="3">
                  <c:v>8.6102911191954234E-2</c:v>
                </c:pt>
                <c:pt idx="4">
                  <c:v>0.12915437309359845</c:v>
                </c:pt>
                <c:pt idx="5">
                  <c:v>0.17220585052588611</c:v>
                </c:pt>
                <c:pt idx="6">
                  <c:v>0.21525736102856463</c:v>
                </c:pt>
                <c:pt idx="7">
                  <c:v>0.25830893205012195</c:v>
                </c:pt>
                <c:pt idx="8">
                  <c:v>0.30136060317951241</c:v>
                </c:pt>
                <c:pt idx="9">
                  <c:v>0.34441242837393027</c:v>
                </c:pt>
                <c:pt idx="10">
                  <c:v>0.38746447818858165</c:v>
                </c:pt>
                <c:pt idx="11">
                  <c:v>0.43051684200623441</c:v>
                </c:pt>
                <c:pt idx="12">
                  <c:v>0.47356963026565779</c:v>
                </c:pt>
                <c:pt idx="13">
                  <c:v>0.51662297669077262</c:v>
                </c:pt>
                <c:pt idx="14">
                  <c:v>0.55967704051891332</c:v>
                </c:pt>
                <c:pt idx="15">
                  <c:v>0.60273200872957844</c:v>
                </c:pt>
                <c:pt idx="16">
                  <c:v>0.69582010252089432</c:v>
                </c:pt>
                <c:pt idx="17">
                  <c:v>0.73887773176175564</c:v>
                </c:pt>
                <c:pt idx="18">
                  <c:v>0.78193712265721693</c:v>
                </c:pt>
                <c:pt idx="19">
                  <c:v>0.82499861737899138</c:v>
                </c:pt>
                <c:pt idx="20">
                  <c:v>0.86806259870306768</c:v>
                </c:pt>
                <c:pt idx="21">
                  <c:v>0.91112949223077777</c:v>
                </c:pt>
                <c:pt idx="22">
                  <c:v>0.9541997686075554</c:v>
                </c:pt>
                <c:pt idx="23">
                  <c:v>0.9972739457402735</c:v>
                </c:pt>
                <c:pt idx="24">
                  <c:v>1.0403525910108513</c:v>
                </c:pt>
                <c:pt idx="25">
                  <c:v>1.0834363234884403</c:v>
                </c:pt>
                <c:pt idx="26">
                  <c:v>1.1265258161370806</c:v>
                </c:pt>
                <c:pt idx="27">
                  <c:v>1.1696217980200263</c:v>
                </c:pt>
                <c:pt idx="28">
                  <c:v>1.2127250565011849</c:v>
                </c:pt>
                <c:pt idx="29">
                  <c:v>1.2558364394392285</c:v>
                </c:pt>
                <c:pt idx="30">
                  <c:v>1.2558880058154198</c:v>
                </c:pt>
                <c:pt idx="31">
                  <c:v>1.3490317722768541</c:v>
                </c:pt>
                <c:pt idx="32">
                  <c:v>1.3921689831418949</c:v>
                </c:pt>
                <c:pt idx="33">
                  <c:v>1.4353179974397445</c:v>
                </c:pt>
                <c:pt idx="34">
                  <c:v>1.4784799784525404</c:v>
                </c:pt>
                <c:pt idx="35">
                  <c:v>1.5216561624473268</c:v>
                </c:pt>
                <c:pt idx="36">
                  <c:v>1.5648478608113248</c:v>
                </c:pt>
                <c:pt idx="37">
                  <c:v>1.6080564621776983</c:v>
                </c:pt>
                <c:pt idx="38">
                  <c:v>1.6512834345365324</c:v>
                </c:pt>
                <c:pt idx="39">
                  <c:v>1.6945303273338652</c:v>
                </c:pt>
                <c:pt idx="40">
                  <c:v>1.7377987735549105</c:v>
                </c:pt>
                <c:pt idx="41">
                  <c:v>1.7810904917908044</c:v>
                </c:pt>
                <c:pt idx="42">
                  <c:v>1.8244072882881657</c:v>
                </c:pt>
                <c:pt idx="43">
                  <c:v>1.8677510589789836</c:v>
                </c:pt>
                <c:pt idx="44">
                  <c:v>1.9111237914886559</c:v>
                </c:pt>
                <c:pt idx="45">
                  <c:v>1.9545275671223106</c:v>
                </c:pt>
                <c:pt idx="46">
                  <c:v>2.0479189923233942</c:v>
                </c:pt>
                <c:pt idx="47">
                  <c:v>2.0913935971906827</c:v>
                </c:pt>
                <c:pt idx="48">
                  <c:v>2.1349068010644068</c:v>
                </c:pt>
                <c:pt idx="49">
                  <c:v>2.1784611333322434</c:v>
                </c:pt>
                <c:pt idx="50">
                  <c:v>2.2220592277932383</c:v>
                </c:pt>
                <c:pt idx="51">
                  <c:v>2.2657038244057404</c:v>
                </c:pt>
                <c:pt idx="52">
                  <c:v>2.3093977709922608</c:v>
                </c:pt>
                <c:pt idx="53">
                  <c:v>2.3531440248941049</c:v>
                </c:pt>
                <c:pt idx="54">
                  <c:v>2.3969456545741341</c:v>
                </c:pt>
                <c:pt idx="55">
                  <c:v>2.4408058411631295</c:v>
                </c:pt>
                <c:pt idx="56">
                  <c:v>2.4847278799437156</c:v>
                </c:pt>
                <c:pt idx="57">
                  <c:v>2.5287151817673603</c:v>
                </c:pt>
                <c:pt idx="58">
                  <c:v>2.5727712744004982</c:v>
                </c:pt>
                <c:pt idx="59">
                  <c:v>2.5735949547933235</c:v>
                </c:pt>
                <c:pt idx="60">
                  <c:v>2.6177675533626488</c:v>
                </c:pt>
                <c:pt idx="61">
                  <c:v>2.711797894730994</c:v>
                </c:pt>
                <c:pt idx="62">
                  <c:v>2.7561336968323413</c:v>
                </c:pt>
                <c:pt idx="63">
                  <c:v>2.8005562744803925</c:v>
                </c:pt>
                <c:pt idx="64">
                  <c:v>2.8450698343627678</c:v>
                </c:pt>
                <c:pt idx="65">
                  <c:v>2.8896787057229201</c:v>
                </c:pt>
                <c:pt idx="66">
                  <c:v>2.8412583457407603</c:v>
                </c:pt>
                <c:pt idx="67">
                  <c:v>2.7432273307298694</c:v>
                </c:pt>
                <c:pt idx="68">
                  <c:v>2.837682085991311</c:v>
                </c:pt>
                <c:pt idx="69">
                  <c:v>2.7398476052241438</c:v>
                </c:pt>
                <c:pt idx="70">
                  <c:v>2.7412792855770363</c:v>
                </c:pt>
                <c:pt idx="71">
                  <c:v>2.8358851721768552</c:v>
                </c:pt>
                <c:pt idx="72">
                  <c:v>2.7878921457869854</c:v>
                </c:pt>
                <c:pt idx="73">
                  <c:v>2.7399527833176451</c:v>
                </c:pt>
                <c:pt idx="74">
                  <c:v>2.6920652016014346</c:v>
                </c:pt>
                <c:pt idx="75">
                  <c:v>2.6442274502158636</c:v>
                </c:pt>
                <c:pt idx="76">
                  <c:v>2.6458972782701595</c:v>
                </c:pt>
                <c:pt idx="77">
                  <c:v>2.5981669624110637</c:v>
                </c:pt>
                <c:pt idx="78">
                  <c:v>2.6436353038871374</c:v>
                </c:pt>
                <c:pt idx="79">
                  <c:v>2.5960676884019263</c:v>
                </c:pt>
                <c:pt idx="80">
                  <c:v>2.5485461595206038</c:v>
                </c:pt>
                <c:pt idx="81">
                  <c:v>2.5942278856595724</c:v>
                </c:pt>
                <c:pt idx="82">
                  <c:v>2.5030209598073228</c:v>
                </c:pt>
                <c:pt idx="83">
                  <c:v>2.5488089115398571</c:v>
                </c:pt>
                <c:pt idx="84">
                  <c:v>2.5015566355794938</c:v>
                </c:pt>
                <c:pt idx="85">
                  <c:v>2.4051118546625672</c:v>
                </c:pt>
                <c:pt idx="86">
                  <c:v>2.5002967672715037</c:v>
                </c:pt>
                <c:pt idx="87">
                  <c:v>2.404069093416239</c:v>
                </c:pt>
                <c:pt idx="88">
                  <c:v>2.4502133508961244</c:v>
                </c:pt>
                <c:pt idx="89">
                  <c:v>2.3592638696698476</c:v>
                </c:pt>
                <c:pt idx="90">
                  <c:v>2.4055064794144654</c:v>
                </c:pt>
                <c:pt idx="91">
                  <c:v>2.3587008262715869</c:v>
                </c:pt>
                <c:pt idx="92">
                  <c:v>2.4051127046090803</c:v>
                </c:pt>
                <c:pt idx="93">
                  <c:v>2.3584758950010887</c:v>
                </c:pt>
                <c:pt idx="94">
                  <c:v>2.3118719427544399</c:v>
                </c:pt>
                <c:pt idx="95">
                  <c:v>2.2210755122355152</c:v>
                </c:pt>
                <c:pt idx="96">
                  <c:v>2.2676443348947251</c:v>
                </c:pt>
                <c:pt idx="97">
                  <c:v>2.3143516620612203</c:v>
                </c:pt>
                <c:pt idx="98">
                  <c:v>2.2680045181850961</c:v>
                </c:pt>
                <c:pt idx="99">
                  <c:v>2.2216843369922579</c:v>
                </c:pt>
                <c:pt idx="100">
                  <c:v>2.1753883003925223</c:v>
                </c:pt>
                <c:pt idx="101">
                  <c:v>2.2223186999379418</c:v>
                </c:pt>
                <c:pt idx="102">
                  <c:v>2.1317579449644297</c:v>
                </c:pt>
                <c:pt idx="103">
                  <c:v>2.1787709352518947</c:v>
                </c:pt>
                <c:pt idx="104">
                  <c:v>2.0839983198384537</c:v>
                </c:pt>
                <c:pt idx="105">
                  <c:v>2.1798310258161591</c:v>
                </c:pt>
                <c:pt idx="106">
                  <c:v>2.0852800228854163</c:v>
                </c:pt>
                <c:pt idx="107">
                  <c:v>2.1325866267138505</c:v>
                </c:pt>
                <c:pt idx="108">
                  <c:v>2.0868252734370207</c:v>
                </c:pt>
                <c:pt idx="109">
                  <c:v>1.9964369517330161</c:v>
                </c:pt>
                <c:pt idx="110">
                  <c:v>2.0438312002824421</c:v>
                </c:pt>
                <c:pt idx="111">
                  <c:v>1.9981516598188032</c:v>
                </c:pt>
                <c:pt idx="112">
                  <c:v>1.9524795351800517</c:v>
                </c:pt>
                <c:pt idx="113">
                  <c:v>2.0000461070928344</c:v>
                </c:pt>
                <c:pt idx="114">
                  <c:v>1.9097478115595035</c:v>
                </c:pt>
                <c:pt idx="115">
                  <c:v>1.9573782898539394</c:v>
                </c:pt>
                <c:pt idx="116">
                  <c:v>1.9119282782977143</c:v>
                </c:pt>
                <c:pt idx="117">
                  <c:v>1.8664789261465753</c:v>
                </c:pt>
                <c:pt idx="118">
                  <c:v>1.9142729180748663</c:v>
                </c:pt>
                <c:pt idx="119">
                  <c:v>1.8689825377154468</c:v>
                </c:pt>
                <c:pt idx="120">
                  <c:v>1.7304378991111036</c:v>
                </c:pt>
                <c:pt idx="121">
                  <c:v>1.8264829402857785</c:v>
                </c:pt>
                <c:pt idx="122">
                  <c:v>1.7329989439339277</c:v>
                </c:pt>
                <c:pt idx="123">
                  <c:v>1.7809341118240063</c:v>
                </c:pt>
                <c:pt idx="124">
                  <c:v>1.735774657072775</c:v>
                </c:pt>
                <c:pt idx="125">
                  <c:v>1.783865726839351</c:v>
                </c:pt>
                <c:pt idx="126">
                  <c:v>1.7388613586121093</c:v>
                </c:pt>
                <c:pt idx="127">
                  <c:v>1.6486838901166756</c:v>
                </c:pt>
                <c:pt idx="128">
                  <c:v>1.696803279983361</c:v>
                </c:pt>
                <c:pt idx="129">
                  <c:v>1.6518210236188491</c:v>
                </c:pt>
                <c:pt idx="130">
                  <c:v>1.7000938702793511</c:v>
                </c:pt>
                <c:pt idx="131">
                  <c:v>1.6552642615268787</c:v>
                </c:pt>
                <c:pt idx="132">
                  <c:v>1.6104131833364677</c:v>
                </c:pt>
                <c:pt idx="133">
                  <c:v>1.658821184896242</c:v>
                </c:pt>
                <c:pt idx="134">
                  <c:v>1.5687703758465177</c:v>
                </c:pt>
                <c:pt idx="135">
                  <c:v>1.6172105837648054</c:v>
                </c:pt>
                <c:pt idx="136">
                  <c:v>1.5725412699552299</c:v>
                </c:pt>
                <c:pt idx="137">
                  <c:v>1.5278433742619502</c:v>
                </c:pt>
                <c:pt idx="138">
                  <c:v>1.4352763453884587</c:v>
                </c:pt>
                <c:pt idx="139">
                  <c:v>1.4837203769301754</c:v>
                </c:pt>
                <c:pt idx="140">
                  <c:v>1.5801361332165142</c:v>
                </c:pt>
                <c:pt idx="141">
                  <c:v>1.4424322413184809</c:v>
                </c:pt>
                <c:pt idx="142">
                  <c:v>1.4910797332709835</c:v>
                </c:pt>
                <c:pt idx="143">
                  <c:v>1.4466061780187833</c:v>
                </c:pt>
                <c:pt idx="144">
                  <c:v>1.4020924219192321</c:v>
                </c:pt>
                <c:pt idx="145">
                  <c:v>1.3575350586531254</c:v>
                </c:pt>
                <c:pt idx="146">
                  <c:v>1.4062482791181274</c:v>
                </c:pt>
                <c:pt idx="147">
                  <c:v>1.3161420121052148</c:v>
                </c:pt>
                <c:pt idx="148">
                  <c:v>1.3648618466790496</c:v>
                </c:pt>
                <c:pt idx="149">
                  <c:v>1.3204498640796702</c:v>
                </c:pt>
                <c:pt idx="150">
                  <c:v>1.2759868163327082</c:v>
                </c:pt>
                <c:pt idx="151">
                  <c:v>1.3247990179442226</c:v>
                </c:pt>
                <c:pt idx="152">
                  <c:v>1.2804751386375046</c:v>
                </c:pt>
                <c:pt idx="153">
                  <c:v>1.19026065949277</c:v>
                </c:pt>
                <c:pt idx="154">
                  <c:v>1.2390142373767177</c:v>
                </c:pt>
                <c:pt idx="155">
                  <c:v>1.1946249061929037</c:v>
                </c:pt>
                <c:pt idx="156">
                  <c:v>1.1027332156012815</c:v>
                </c:pt>
                <c:pt idx="157">
                  <c:v>1.1514451744958021</c:v>
                </c:pt>
                <c:pt idx="158">
                  <c:v>1.2003556484524169</c:v>
                </c:pt>
                <c:pt idx="159">
                  <c:v>1.1101471953392283</c:v>
                </c:pt>
                <c:pt idx="160">
                  <c:v>1.1590420604154938</c:v>
                </c:pt>
                <c:pt idx="161">
                  <c:v>1.1147850689905758</c:v>
                </c:pt>
                <c:pt idx="162">
                  <c:v>1.0704567277974364</c:v>
                </c:pt>
                <c:pt idx="163">
                  <c:v>1.0260532685552937</c:v>
                </c:pt>
                <c:pt idx="164">
                  <c:v>1.074936438147206</c:v>
                </c:pt>
                <c:pt idx="165">
                  <c:v>0.9845612819525007</c:v>
                </c:pt>
                <c:pt idx="166">
                  <c:v>1.0334142779218902</c:v>
                </c:pt>
                <c:pt idx="167">
                  <c:v>0.98910343622435337</c:v>
                </c:pt>
                <c:pt idx="168">
                  <c:v>0.89855198821923721</c:v>
                </c:pt>
                <c:pt idx="169">
                  <c:v>0.99448470860357963</c:v>
                </c:pt>
                <c:pt idx="170">
                  <c:v>0.90398584019401595</c:v>
                </c:pt>
                <c:pt idx="171">
                  <c:v>0.99997389253625724</c:v>
                </c:pt>
                <c:pt idx="172">
                  <c:v>0.90952882540014934</c:v>
                </c:pt>
                <c:pt idx="173">
                  <c:v>0.81881528030283424</c:v>
                </c:pt>
                <c:pt idx="174">
                  <c:v>0.91458971386903232</c:v>
                </c:pt>
                <c:pt idx="175">
                  <c:v>0.82392567414301954</c:v>
                </c:pt>
                <c:pt idx="176">
                  <c:v>0.91975233336687445</c:v>
                </c:pt>
                <c:pt idx="177">
                  <c:v>0.82913898398931096</c:v>
                </c:pt>
                <c:pt idx="178">
                  <c:v>0.73825023164003911</c:v>
                </c:pt>
                <c:pt idx="179">
                  <c:v>0.83385316589100755</c:v>
                </c:pt>
                <c:pt idx="180">
                  <c:v>0.74301068287076499</c:v>
                </c:pt>
                <c:pt idx="181">
                  <c:v>0.65188735589972735</c:v>
                </c:pt>
                <c:pt idx="182">
                  <c:v>0.74725662065045495</c:v>
                </c:pt>
                <c:pt idx="183">
                  <c:v>0.6561749882928597</c:v>
                </c:pt>
                <c:pt idx="184">
                  <c:v>0.75158860518960424</c:v>
                </c:pt>
                <c:pt idx="185">
                  <c:v>0.66054972534621559</c:v>
                </c:pt>
                <c:pt idx="186">
                  <c:v>0.5692228442625763</c:v>
                </c:pt>
                <c:pt idx="187">
                  <c:v>0.66439204626222714</c:v>
                </c:pt>
                <c:pt idx="188">
                  <c:v>0.57310313985118322</c:v>
                </c:pt>
                <c:pt idx="189">
                  <c:v>0.6683129665951415</c:v>
                </c:pt>
                <c:pt idx="190">
                  <c:v>0.57706302783166463</c:v>
                </c:pt>
                <c:pt idx="191">
                  <c:v>0.48551771863846183</c:v>
                </c:pt>
                <c:pt idx="192">
                  <c:v>0.58047190222134393</c:v>
                </c:pt>
                <c:pt idx="193">
                  <c:v>0.4889605351144688</c:v>
                </c:pt>
                <c:pt idx="194">
                  <c:v>0.58395130943687257</c:v>
                </c:pt>
                <c:pt idx="195">
                  <c:v>0.49247479907061353</c:v>
                </c:pt>
                <c:pt idx="196">
                  <c:v>0.40069527568871444</c:v>
                </c:pt>
                <c:pt idx="197">
                  <c:v>0.49541857377795318</c:v>
                </c:pt>
                <c:pt idx="198">
                  <c:v>0.403668585586614</c:v>
                </c:pt>
                <c:pt idx="199">
                  <c:v>0.31160948405514755</c:v>
                </c:pt>
                <c:pt idx="200">
                  <c:v>0.40605377977976365</c:v>
                </c:pt>
                <c:pt idx="201">
                  <c:v>0.31401858917038394</c:v>
                </c:pt>
                <c:pt idx="202">
                  <c:v>0.4084894125015337</c:v>
                </c:pt>
                <c:pt idx="203">
                  <c:v>0.31647881385417909</c:v>
                </c:pt>
                <c:pt idx="204">
                  <c:v>0.22415080054306036</c:v>
                </c:pt>
                <c:pt idx="205">
                  <c:v>0.31832927808868317</c:v>
                </c:pt>
                <c:pt idx="206">
                  <c:v>0.22601983551858995</c:v>
                </c:pt>
                <c:pt idx="207">
                  <c:v>0.32021950324355453</c:v>
                </c:pt>
                <c:pt idx="208">
                  <c:v>0.22792917774602794</c:v>
                </c:pt>
                <c:pt idx="209">
                  <c:v>0.13531267802942837</c:v>
                </c:pt>
                <c:pt idx="210">
                  <c:v>0.229205652681852</c:v>
                </c:pt>
                <c:pt idx="211">
                  <c:v>0.13660179343390755</c:v>
                </c:pt>
                <c:pt idx="212">
                  <c:v>0.23051002801789122</c:v>
                </c:pt>
                <c:pt idx="213">
                  <c:v>0.13791919590886159</c:v>
                </c:pt>
                <c:pt idx="214">
                  <c:v>4.4992905512913905E-2</c:v>
                </c:pt>
                <c:pt idx="215">
                  <c:v>0.1385789428794193</c:v>
                </c:pt>
                <c:pt idx="216">
                  <c:v>4.5658685737789972E-2</c:v>
                </c:pt>
                <c:pt idx="217">
                  <c:v>0.13925337028510565</c:v>
                </c:pt>
                <c:pt idx="218">
                  <c:v>4.633934508195825E-2</c:v>
                </c:pt>
                <c:pt idx="219">
                  <c:v>4.6511451405206738E-2</c:v>
                </c:pt>
                <c:pt idx="220">
                  <c:v>4.6685491000753032E-2</c:v>
                </c:pt>
                <c:pt idx="221">
                  <c:v>4.6572582217030423E-2</c:v>
                </c:pt>
                <c:pt idx="222">
                  <c:v>4.6686998767417331E-2</c:v>
                </c:pt>
                <c:pt idx="223">
                  <c:v>4.6572379699327815E-2</c:v>
                </c:pt>
                <c:pt idx="224">
                  <c:v>4.6688535961020294E-2</c:v>
                </c:pt>
                <c:pt idx="225">
                  <c:v>4.6572167452238467E-2</c:v>
                </c:pt>
                <c:pt idx="226">
                  <c:v>4.6690103407845407E-2</c:v>
                </c:pt>
                <c:pt idx="227">
                  <c:v>4.6571945097562129E-2</c:v>
                </c:pt>
                <c:pt idx="228">
                  <c:v>4.6691701964340915E-2</c:v>
                </c:pt>
                <c:pt idx="229">
                  <c:v>4.6571712240589536E-2</c:v>
                </c:pt>
                <c:pt idx="230">
                  <c:v>4.6693332518477071E-2</c:v>
                </c:pt>
                <c:pt idx="231">
                  <c:v>4.6571468469266963E-2</c:v>
                </c:pt>
                <c:pt idx="232">
                  <c:v>4.6694995991164445E-2</c:v>
                </c:pt>
                <c:pt idx="233">
                  <c:v>4.6571213353330254E-2</c:v>
                </c:pt>
                <c:pt idx="234">
                  <c:v>4.6696693337772155E-2</c:v>
                </c:pt>
                <c:pt idx="235">
                  <c:v>4.657094644334725E-2</c:v>
                </c:pt>
                <c:pt idx="236">
                  <c:v>4.6698425549696054E-2</c:v>
                </c:pt>
                <c:pt idx="237">
                  <c:v>4.6570667269765775E-2</c:v>
                </c:pt>
                <c:pt idx="238">
                  <c:v>4.6700193656057376E-2</c:v>
                </c:pt>
                <c:pt idx="239">
                  <c:v>4.6570375341833947E-2</c:v>
                </c:pt>
                <c:pt idx="240">
                  <c:v>4.6701998725431904E-2</c:v>
                </c:pt>
                <c:pt idx="241">
                  <c:v>4.6570070146509379E-2</c:v>
                </c:pt>
                <c:pt idx="242">
                  <c:v>4.6703841867740126E-2</c:v>
                </c:pt>
                <c:pt idx="243">
                  <c:v>4.6569751147293448E-2</c:v>
                </c:pt>
                <c:pt idx="244">
                  <c:v>4.6705724236215107E-2</c:v>
                </c:pt>
                <c:pt idx="245">
                  <c:v>4.656941778297119E-2</c:v>
                </c:pt>
                <c:pt idx="246">
                  <c:v>4.6707647029448074E-2</c:v>
                </c:pt>
                <c:pt idx="247">
                  <c:v>4.6569069466290136E-2</c:v>
                </c:pt>
                <c:pt idx="248">
                  <c:v>4.6709611493642167E-2</c:v>
                </c:pt>
                <c:pt idx="249">
                  <c:v>4.6568705582575309E-2</c:v>
                </c:pt>
                <c:pt idx="250">
                  <c:v>4.6711618924866194E-2</c:v>
                </c:pt>
                <c:pt idx="251">
                  <c:v>4.6568325488216544E-2</c:v>
                </c:pt>
                <c:pt idx="252">
                  <c:v>4.6713670671588714E-2</c:v>
                </c:pt>
                <c:pt idx="253">
                  <c:v>4.6567928509103074E-2</c:v>
                </c:pt>
                <c:pt idx="254">
                  <c:v>4.6715768137201019E-2</c:v>
                </c:pt>
                <c:pt idx="255">
                  <c:v>4.6567513938922112E-2</c:v>
                </c:pt>
                <c:pt idx="256">
                  <c:v>4.6717912782837101E-2</c:v>
                </c:pt>
                <c:pt idx="257">
                  <c:v>4.6567081037396374E-2</c:v>
                </c:pt>
                <c:pt idx="258">
                  <c:v>4.6720106130274108E-2</c:v>
                </c:pt>
                <c:pt idx="259">
                  <c:v>4.6566629028357842E-2</c:v>
                </c:pt>
                <c:pt idx="260">
                  <c:v>4.6722349765002114E-2</c:v>
                </c:pt>
                <c:pt idx="261">
                  <c:v>4.6566157097716054E-2</c:v>
                </c:pt>
                <c:pt idx="262">
                  <c:v>4.672464533954368E-2</c:v>
                </c:pt>
                <c:pt idx="263">
                  <c:v>4.6565664391318151E-2</c:v>
                </c:pt>
                <c:pt idx="264">
                  <c:v>4.6726994576917757E-2</c:v>
                </c:pt>
                <c:pt idx="265">
                  <c:v>4.656515001263406E-2</c:v>
                </c:pt>
                <c:pt idx="266">
                  <c:v>4.6729399274350603E-2</c:v>
                </c:pt>
                <c:pt idx="267">
                  <c:v>4.6564613020300127E-2</c:v>
                </c:pt>
                <c:pt idx="268">
                  <c:v>4.6731861307189315E-2</c:v>
                </c:pt>
                <c:pt idx="269">
                  <c:v>4.6564052425493441E-2</c:v>
                </c:pt>
                <c:pt idx="270">
                  <c:v>4.6734382633095706E-2</c:v>
                </c:pt>
                <c:pt idx="271">
                  <c:v>4.6563467189164598E-2</c:v>
                </c:pt>
                <c:pt idx="272">
                  <c:v>4.6736965296495514E-2</c:v>
                </c:pt>
                <c:pt idx="273">
                  <c:v>4.6562856219006798E-2</c:v>
                </c:pt>
                <c:pt idx="274">
                  <c:v>4.6739611433277428E-2</c:v>
                </c:pt>
                <c:pt idx="275">
                  <c:v>4.6562218366300034E-2</c:v>
                </c:pt>
                <c:pt idx="276">
                  <c:v>4.6742323275861253E-2</c:v>
                </c:pt>
                <c:pt idx="277">
                  <c:v>4.6561552422483277E-2</c:v>
                </c:pt>
                <c:pt idx="278">
                  <c:v>4.6745103158546408E-2</c:v>
                </c:pt>
                <c:pt idx="279">
                  <c:v>4.6560857115487964E-2</c:v>
                </c:pt>
                <c:pt idx="280">
                  <c:v>4.6747953523218477E-2</c:v>
                </c:pt>
                <c:pt idx="281">
                  <c:v>4.6560131105849445E-2</c:v>
                </c:pt>
                <c:pt idx="282">
                  <c:v>4.6750876925477636E-2</c:v>
                </c:pt>
                <c:pt idx="283">
                  <c:v>4.6559372982502012E-2</c:v>
                </c:pt>
                <c:pt idx="284">
                  <c:v>4.6753876041133458E-2</c:v>
                </c:pt>
                <c:pt idx="285">
                  <c:v>4.6558581258299148E-2</c:v>
                </c:pt>
                <c:pt idx="286">
                  <c:v>4.6756953673163237E-2</c:v>
                </c:pt>
                <c:pt idx="287">
                  <c:v>4.655775436517573E-2</c:v>
                </c:pt>
                <c:pt idx="288">
                  <c:v>4.6760112759136607E-2</c:v>
                </c:pt>
                <c:pt idx="289">
                  <c:v>4.6556890648985494E-2</c:v>
                </c:pt>
                <c:pt idx="290">
                  <c:v>4.6763356379175836E-2</c:v>
                </c:pt>
                <c:pt idx="291">
                  <c:v>4.6555988363952694E-2</c:v>
                </c:pt>
                <c:pt idx="292">
                  <c:v>4.6766687764471238E-2</c:v>
                </c:pt>
                <c:pt idx="293">
                  <c:v>4.6555045666682449E-2</c:v>
                </c:pt>
                <c:pt idx="294">
                  <c:v>4.6770110306360024E-2</c:v>
                </c:pt>
                <c:pt idx="295">
                  <c:v>4.6554060609754755E-2</c:v>
                </c:pt>
                <c:pt idx="296">
                  <c:v>4.677362756614345E-2</c:v>
                </c:pt>
                <c:pt idx="297">
                  <c:v>4.6553031134793921E-2</c:v>
                </c:pt>
                <c:pt idx="298">
                  <c:v>4.6777243285520131E-2</c:v>
                </c:pt>
                <c:pt idx="299">
                  <c:v>4.6551955065032846E-2</c:v>
                </c:pt>
                <c:pt idx="300">
                  <c:v>4.6780961397818732E-2</c:v>
                </c:pt>
                <c:pt idx="301">
                  <c:v>4.6550830097261131E-2</c:v>
                </c:pt>
                <c:pt idx="302">
                  <c:v>4.6784786040127146E-2</c:v>
                </c:pt>
                <c:pt idx="303">
                  <c:v>4.6549653793206969E-2</c:v>
                </c:pt>
                <c:pt idx="304">
                  <c:v>4.6788721566209945E-2</c:v>
                </c:pt>
                <c:pt idx="305">
                  <c:v>4.6548423570128006E-2</c:v>
                </c:pt>
                <c:pt idx="306">
                  <c:v>4.6792772560511064E-2</c:v>
                </c:pt>
                <c:pt idx="307">
                  <c:v>4.6547136690763824E-2</c:v>
                </c:pt>
                <c:pt idx="308">
                  <c:v>4.6796943853166795E-2</c:v>
                </c:pt>
                <c:pt idx="309">
                  <c:v>4.654579025235861E-2</c:v>
                </c:pt>
                <c:pt idx="310">
                  <c:v>4.6801240536209487E-2</c:v>
                </c:pt>
                <c:pt idx="311">
                  <c:v>4.6544381174876137E-2</c:v>
                </c:pt>
                <c:pt idx="312">
                  <c:v>4.680566798104524E-2</c:v>
                </c:pt>
                <c:pt idx="313">
                  <c:v>4.6542906188168365E-2</c:v>
                </c:pt>
                <c:pt idx="314">
                  <c:v>4.681023185728328E-2</c:v>
                </c:pt>
                <c:pt idx="315">
                  <c:v>4.6541361818097648E-2</c:v>
                </c:pt>
                <c:pt idx="316">
                  <c:v>4.6813417442931327E-2</c:v>
                </c:pt>
                <c:pt idx="317">
                  <c:v>4.6541282964956965E-2</c:v>
                </c:pt>
                <c:pt idx="318">
                  <c:v>4.6816555913425928E-2</c:v>
                </c:pt>
                <c:pt idx="319">
                  <c:v>4.6541325726681682E-2</c:v>
                </c:pt>
                <c:pt idx="320">
                  <c:v>4.6819894483776658E-2</c:v>
                </c:pt>
                <c:pt idx="321">
                  <c:v>4.6541242602396449E-2</c:v>
                </c:pt>
                <c:pt idx="322">
                  <c:v>4.6823185507413601E-2</c:v>
                </c:pt>
                <c:pt idx="323">
                  <c:v>4.654128697169635E-2</c:v>
                </c:pt>
                <c:pt idx="324">
                  <c:v>4.6826688353698853E-2</c:v>
                </c:pt>
                <c:pt idx="325">
                  <c:v>4.654119922395672E-2</c:v>
                </c:pt>
                <c:pt idx="326">
                  <c:v>4.6830143330039986E-2</c:v>
                </c:pt>
                <c:pt idx="327">
                  <c:v>4.6541245284434374E-2</c:v>
                </c:pt>
                <c:pt idx="328">
                  <c:v>4.6833822882633158E-2</c:v>
                </c:pt>
                <c:pt idx="329">
                  <c:v>4.6541152521520357E-2</c:v>
                </c:pt>
                <c:pt idx="330">
                  <c:v>4.683745437599196E-2</c:v>
                </c:pt>
                <c:pt idx="331">
                  <c:v>4.6541200361452373E-2</c:v>
                </c:pt>
                <c:pt idx="332">
                  <c:v>4.6841324351790115E-2</c:v>
                </c:pt>
                <c:pt idx="333">
                  <c:v>4.6541102146591129E-2</c:v>
                </c:pt>
                <c:pt idx="334">
                  <c:v>4.684514624389291E-2</c:v>
                </c:pt>
                <c:pt idx="335">
                  <c:v>4.6541151859000318E-2</c:v>
                </c:pt>
                <c:pt idx="336">
                  <c:v>4.6849221817155118E-2</c:v>
                </c:pt>
                <c:pt idx="337">
                  <c:v>4.6541047703765881E-2</c:v>
                </c:pt>
                <c:pt idx="338">
                  <c:v>4.6853249484463122E-2</c:v>
                </c:pt>
                <c:pt idx="339">
                  <c:v>4.6541099386443463E-2</c:v>
                </c:pt>
                <c:pt idx="340">
                  <c:v>4.685754748563753E-2</c:v>
                </c:pt>
                <c:pt idx="341">
                  <c:v>4.6540988742974077E-2</c:v>
                </c:pt>
                <c:pt idx="342">
                  <c:v>4.6861798006056499E-2</c:v>
                </c:pt>
                <c:pt idx="343">
                  <c:v>4.6541042498363105E-2</c:v>
                </c:pt>
                <c:pt idx="344">
                  <c:v>4.6866337154075066E-2</c:v>
                </c:pt>
                <c:pt idx="345">
                  <c:v>4.6540924750118617E-2</c:v>
                </c:pt>
                <c:pt idx="346">
                  <c:v>4.6870829549014448E-2</c:v>
                </c:pt>
                <c:pt idx="347">
                  <c:v>4.6540980685072508E-2</c:v>
                </c:pt>
                <c:pt idx="348">
                  <c:v>4.687563072379719E-2</c:v>
                </c:pt>
                <c:pt idx="349">
                  <c:v>4.654085513585704E-2</c:v>
                </c:pt>
                <c:pt idx="350">
                  <c:v>4.6880386242700856E-2</c:v>
                </c:pt>
                <c:pt idx="351">
                  <c:v>4.6540913361178826E-2</c:v>
                </c:pt>
                <c:pt idx="352">
                  <c:v>4.6885472806243444E-2</c:v>
                </c:pt>
                <c:pt idx="353">
                  <c:v>4.6540779221956874E-2</c:v>
                </c:pt>
                <c:pt idx="354">
                  <c:v>4.6890515262651422E-2</c:v>
                </c:pt>
                <c:pt idx="355">
                  <c:v>4.6540839851649807E-2</c:v>
                </c:pt>
                <c:pt idx="356">
                  <c:v>4.6895913439126691E-2</c:v>
                </c:pt>
                <c:pt idx="357">
                  <c:v>4.6540696224742217E-2</c:v>
                </c:pt>
                <c:pt idx="358">
                  <c:v>4.690126960942842E-2</c:v>
                </c:pt>
                <c:pt idx="359">
                  <c:v>4.6540759374830154E-2</c:v>
                </c:pt>
                <c:pt idx="360">
                  <c:v>4.6907008937344119E-2</c:v>
                </c:pt>
                <c:pt idx="361">
                  <c:v>4.6540605234762777E-2</c:v>
                </c:pt>
                <c:pt idx="362">
                  <c:v>4.6912709036328604E-2</c:v>
                </c:pt>
                <c:pt idx="363">
                  <c:v>4.6540671021577662E-2</c:v>
                </c:pt>
                <c:pt idx="364">
                  <c:v>4.6918822909186586E-2</c:v>
                </c:pt>
                <c:pt idx="365">
                  <c:v>4.6540505191780546E-2</c:v>
                </c:pt>
                <c:pt idx="366">
                  <c:v>4.6924901160261268E-2</c:v>
                </c:pt>
                <c:pt idx="367">
                  <c:v>4.6540573729486612E-2</c:v>
                </c:pt>
                <c:pt idx="368">
                  <c:v>4.6931427476601395E-2</c:v>
                </c:pt>
                <c:pt idx="369">
                  <c:v>4.6540394853755718E-2</c:v>
                </c:pt>
                <c:pt idx="370">
                  <c:v>4.6937922799311638E-2</c:v>
                </c:pt>
                <c:pt idx="371">
                  <c:v>4.6540466250780121E-2</c:v>
                </c:pt>
                <c:pt idx="372">
                  <c:v>4.6944904748902339E-2</c:v>
                </c:pt>
                <c:pt idx="373">
                  <c:v>4.6540272758083256E-2</c:v>
                </c:pt>
                <c:pt idx="374">
                  <c:v>4.6951861593022559E-2</c:v>
                </c:pt>
                <c:pt idx="375">
                  <c:v>4.6540347112108971E-2</c:v>
                </c:pt>
                <c:pt idx="376">
                  <c:v>4.69593486136205E-2</c:v>
                </c:pt>
                <c:pt idx="377">
                  <c:v>4.654013717289851E-2</c:v>
                </c:pt>
                <c:pt idx="378">
                  <c:v>4.6966817977528441E-2</c:v>
                </c:pt>
                <c:pt idx="379">
                  <c:v>4.6540214563797755E-2</c:v>
                </c:pt>
                <c:pt idx="380">
                  <c:v>4.6974866927007586E-2</c:v>
                </c:pt>
                <c:pt idx="381">
                  <c:v>4.6539986035304404E-2</c:v>
                </c:pt>
                <c:pt idx="382">
                  <c:v>4.6982907609680047E-2</c:v>
                </c:pt>
                <c:pt idx="383">
                  <c:v>4.6540066515224354E-2</c:v>
                </c:pt>
                <c:pt idx="384">
                  <c:v>4.6991584212316417E-2</c:v>
                </c:pt>
                <c:pt idx="385">
                  <c:v>4.6539816872442907E-2</c:v>
                </c:pt>
                <c:pt idx="386">
                  <c:v>4.7000264363966648E-2</c:v>
                </c:pt>
                <c:pt idx="387">
                  <c:v>4.6539900451861294E-2</c:v>
                </c:pt>
                <c:pt idx="388">
                  <c:v>4.7009645008702639E-2</c:v>
                </c:pt>
                <c:pt idx="389">
                  <c:v>4.6539626699687586E-2</c:v>
                </c:pt>
                <c:pt idx="390">
                  <c:v>4.7019044066609617E-2</c:v>
                </c:pt>
                <c:pt idx="391">
                  <c:v>4.6539713327820031E-2</c:v>
                </c:pt>
                <c:pt idx="392">
                  <c:v>4.7029218061420131E-2</c:v>
                </c:pt>
                <c:pt idx="393">
                  <c:v>4.6539411888082971E-2</c:v>
                </c:pt>
                <c:pt idx="394">
                  <c:v>4.7039429187331616E-2</c:v>
                </c:pt>
                <c:pt idx="395">
                  <c:v>4.6539501425149621E-2</c:v>
                </c:pt>
                <c:pt idx="396">
                  <c:v>4.705050161066815E-2</c:v>
                </c:pt>
                <c:pt idx="397">
                  <c:v>4.6539167989947949E-2</c:v>
                </c:pt>
                <c:pt idx="398">
                  <c:v>4.7061634788300721E-2</c:v>
                </c:pt>
                <c:pt idx="399">
                  <c:v>4.6539260167746677E-2</c:v>
                </c:pt>
                <c:pt idx="400">
                  <c:v>4.7073730130531288E-2</c:v>
                </c:pt>
                <c:pt idx="401">
                  <c:v>4.6538889506728132E-2</c:v>
                </c:pt>
                <c:pt idx="402">
                  <c:v>4.7085916141539896E-2</c:v>
                </c:pt>
                <c:pt idx="403">
                  <c:v>4.6538983872163042E-2</c:v>
                </c:pt>
                <c:pt idx="404">
                  <c:v>4.7099183004145617E-2</c:v>
                </c:pt>
                <c:pt idx="405">
                  <c:v>4.653856957639313E-2</c:v>
                </c:pt>
                <c:pt idx="406">
                  <c:v>4.7112578587554799E-2</c:v>
                </c:pt>
                <c:pt idx="407">
                  <c:v>4.6538665409803781E-2</c:v>
                </c:pt>
                <c:pt idx="408">
                  <c:v>4.712719581666247E-2</c:v>
                </c:pt>
                <c:pt idx="409">
                  <c:v>4.6538199546561354E-2</c:v>
                </c:pt>
                <c:pt idx="410">
                  <c:v>4.7141990444257709E-2</c:v>
                </c:pt>
                <c:pt idx="411">
                  <c:v>4.6538295742429292E-2</c:v>
                </c:pt>
                <c:pt idx="412">
                  <c:v>4.7158175236641786E-2</c:v>
                </c:pt>
                <c:pt idx="413">
                  <c:v>4.6537768383431155E-2</c:v>
                </c:pt>
                <c:pt idx="414">
                  <c:v>4.7174600127036781E-2</c:v>
                </c:pt>
                <c:pt idx="415">
                  <c:v>4.6537863273587998E-2</c:v>
                </c:pt>
                <c:pt idx="416">
                  <c:v>4.7192618890271043E-2</c:v>
                </c:pt>
                <c:pt idx="417">
                  <c:v>4.6537261839060817E-2</c:v>
                </c:pt>
                <c:pt idx="418">
                  <c:v>4.7210959175117417E-2</c:v>
                </c:pt>
                <c:pt idx="419">
                  <c:v>4.6537352928358033E-2</c:v>
                </c:pt>
                <c:pt idx="420">
                  <c:v>4.7231142299708484E-2</c:v>
                </c:pt>
                <c:pt idx="421">
                  <c:v>4.653666125962741E-2</c:v>
                </c:pt>
                <c:pt idx="422">
                  <c:v>4.7251753706481492E-2</c:v>
                </c:pt>
                <c:pt idx="423">
                  <c:v>4.653674482084369E-2</c:v>
                </c:pt>
                <c:pt idx="424">
                  <c:v>4.7274515996917343E-2</c:v>
                </c:pt>
                <c:pt idx="425">
                  <c:v>4.6535941842604234E-2</c:v>
                </c:pt>
                <c:pt idx="426">
                  <c:v>4.7297848134833509E-2</c:v>
                </c:pt>
                <c:pt idx="427">
                  <c:v>4.6536012287540229E-2</c:v>
                </c:pt>
                <c:pt idx="428">
                  <c:v>4.7323717602679172E-2</c:v>
                </c:pt>
                <c:pt idx="429">
                  <c:v>4.6535070034209314E-2</c:v>
                </c:pt>
                <c:pt idx="430">
                  <c:v>4.7350347113500613E-2</c:v>
                </c:pt>
                <c:pt idx="431">
                  <c:v>8.3134569438814143E-4</c:v>
                </c:pt>
                <c:pt idx="432">
                  <c:v>9.3890188875006553E-2</c:v>
                </c:pt>
                <c:pt idx="433">
                  <c:v>8.3514819967656084E-4</c:v>
                </c:pt>
                <c:pt idx="434">
                  <c:v>4.6534466754211135E-2</c:v>
                </c:pt>
                <c:pt idx="435">
                  <c:v>7.8761849264807893E-6</c:v>
                </c:pt>
                <c:pt idx="436">
                  <c:v>4.7406114261749899E-2</c:v>
                </c:pt>
                <c:pt idx="437">
                  <c:v>8.7782905009436973E-4</c:v>
                </c:pt>
                <c:pt idx="438">
                  <c:v>4.6517371648563399E-2</c:v>
                </c:pt>
                <c:pt idx="439">
                  <c:v>2.5506867307178993E-5</c:v>
                </c:pt>
                <c:pt idx="440">
                  <c:v>4.7416733708083303E-2</c:v>
                </c:pt>
                <c:pt idx="441">
                  <c:v>8.8885656978343608E-4</c:v>
                </c:pt>
                <c:pt idx="442">
                  <c:v>4.6534092765010415E-2</c:v>
                </c:pt>
                <c:pt idx="443">
                  <c:v>8.2820691749141417E-6</c:v>
                </c:pt>
                <c:pt idx="444">
                  <c:v>4.7479844994521847E-2</c:v>
                </c:pt>
                <c:pt idx="445">
                  <c:v>9.6916012697345622E-4</c:v>
                </c:pt>
                <c:pt idx="446">
                  <c:v>4.651158935846389E-2</c:v>
                </c:pt>
                <c:pt idx="447">
                  <c:v>3.1552570381454537E-5</c:v>
                </c:pt>
                <c:pt idx="448">
                  <c:v>4.749046122417E-2</c:v>
                </c:pt>
                <c:pt idx="449">
                  <c:v>9.8123045748355064E-4</c:v>
                </c:pt>
                <c:pt idx="450">
                  <c:v>4.6533991754182935E-2</c:v>
                </c:pt>
                <c:pt idx="451">
                  <c:v>8.4046412079930022E-6</c:v>
                </c:pt>
                <c:pt idx="452">
                  <c:v>4.7551146548824308E-2</c:v>
                </c:pt>
                <c:pt idx="453">
                  <c:v>1.0452436055435887E-3</c:v>
                </c:pt>
                <c:pt idx="454">
                  <c:v>4.650552460285784E-2</c:v>
                </c:pt>
                <c:pt idx="455">
                  <c:v>4.7572938112638852E-2</c:v>
                </c:pt>
                <c:pt idx="456">
                  <c:v>4.6557421366763552E-2</c:v>
                </c:pt>
                <c:pt idx="457">
                  <c:v>1.5892341981293967E-5</c:v>
                </c:pt>
                <c:pt idx="458">
                  <c:v>9.526467453386811E-2</c:v>
                </c:pt>
                <c:pt idx="459">
                  <c:v>2.2447989255131029E-3</c:v>
                </c:pt>
                <c:pt idx="460">
                  <c:v>4.5330942607502145E-2</c:v>
                </c:pt>
                <c:pt idx="461">
                  <c:v>1.2592386893633956E-3</c:v>
                </c:pt>
                <c:pt idx="462">
                  <c:v>9.4076761979275392E-2</c:v>
                </c:pt>
                <c:pt idx="463">
                  <c:v>1.0228233264325537E-3</c:v>
                </c:pt>
                <c:pt idx="464">
                  <c:v>4.6647327980797737E-2</c:v>
                </c:pt>
                <c:pt idx="465">
                  <c:v>1.0955814791213658E-4</c:v>
                </c:pt>
                <c:pt idx="466">
                  <c:v>9.5361307008359764E-2</c:v>
                </c:pt>
                <c:pt idx="467">
                  <c:v>2.3488824227146932E-3</c:v>
                </c:pt>
                <c:pt idx="468">
                  <c:v>4.5289708041446053E-2</c:v>
                </c:pt>
                <c:pt idx="469">
                  <c:v>1.3078913806835457E-3</c:v>
                </c:pt>
                <c:pt idx="470">
                  <c:v>4.6464949692562318E-2</c:v>
                </c:pt>
                <c:pt idx="471">
                  <c:v>8.071520923580433E-5</c:v>
                </c:pt>
                <c:pt idx="472">
                  <c:v>4.7767745888879776E-2</c:v>
                </c:pt>
                <c:pt idx="473">
                  <c:v>1.2824949078504844E-3</c:v>
                </c:pt>
                <c:pt idx="474">
                  <c:v>4.6554763247488862E-2</c:v>
                </c:pt>
                <c:pt idx="475">
                  <c:v>1.326052399830413E-5</c:v>
                </c:pt>
                <c:pt idx="476">
                  <c:v>4.7904009224167265E-2</c:v>
                </c:pt>
                <c:pt idx="477">
                  <c:v>1.4281227397883178E-3</c:v>
                </c:pt>
                <c:pt idx="478">
                  <c:v>4.6470651539673447E-2</c:v>
                </c:pt>
                <c:pt idx="479">
                  <c:v>7.5083629261230023E-5</c:v>
                </c:pt>
                <c:pt idx="480">
                  <c:v>4.7913250326689361E-2</c:v>
                </c:pt>
                <c:pt idx="481">
                  <c:v>1.477357551057934E-3</c:v>
                </c:pt>
                <c:pt idx="482">
                  <c:v>4.6529762627450788E-2</c:v>
                </c:pt>
                <c:pt idx="483">
                  <c:v>1.303443621647471E-5</c:v>
                </c:pt>
                <c:pt idx="484">
                  <c:v>9.6255091675745419E-2</c:v>
                </c:pt>
                <c:pt idx="485">
                  <c:v>3.3076872090698206E-3</c:v>
                </c:pt>
                <c:pt idx="486">
                  <c:v>4.4686349405162473E-2</c:v>
                </c:pt>
                <c:pt idx="487">
                  <c:v>1.9646405024831282E-3</c:v>
                </c:pt>
                <c:pt idx="488">
                  <c:v>9.4417622042583527E-2</c:v>
                </c:pt>
                <c:pt idx="489">
                  <c:v>1.3939255239070469E-3</c:v>
                </c:pt>
                <c:pt idx="490">
                  <c:v>4.6811553714606879E-2</c:v>
                </c:pt>
                <c:pt idx="491">
                  <c:v>2.8622041320647273E-4</c:v>
                </c:pt>
                <c:pt idx="492">
                  <c:v>9.6396198861120608E-2</c:v>
                </c:pt>
                <c:pt idx="493">
                  <c:v>3.4699784943276191E-3</c:v>
                </c:pt>
                <c:pt idx="494">
                  <c:v>4.4655797292833532E-2</c:v>
                </c:pt>
                <c:pt idx="495">
                  <c:v>2.0172492894210414E-3</c:v>
                </c:pt>
                <c:pt idx="496">
                  <c:v>4.6413040755630131E-2</c:v>
                </c:pt>
                <c:pt idx="497">
                  <c:v>4.8462765950790798E-2</c:v>
                </c:pt>
                <c:pt idx="498">
                  <c:v>4.659415620127394E-2</c:v>
                </c:pt>
                <c:pt idx="499">
                  <c:v>5.5937939433259309E-5</c:v>
                </c:pt>
                <c:pt idx="500">
                  <c:v>4.8686647617535161E-2</c:v>
                </c:pt>
                <c:pt idx="501">
                  <c:v>2.2322864370094564E-3</c:v>
                </c:pt>
                <c:pt idx="502">
                  <c:v>4.6391592016367666E-2</c:v>
                </c:pt>
                <c:pt idx="503">
                  <c:v>1.6269356623854758E-4</c:v>
                </c:pt>
                <c:pt idx="504">
                  <c:v>4.8766609248762638E-2</c:v>
                </c:pt>
                <c:pt idx="505">
                  <c:v>2.3197192887958185E-3</c:v>
                </c:pt>
                <c:pt idx="506">
                  <c:v>4.6480114514840798E-2</c:v>
                </c:pt>
                <c:pt idx="507">
                  <c:v>6.7787639004834865E-5</c:v>
                </c:pt>
                <c:pt idx="508">
                  <c:v>4.9223834497705288E-2</c:v>
                </c:pt>
                <c:pt idx="509">
                  <c:v>2.9539084543284133E-3</c:v>
                </c:pt>
                <c:pt idx="510">
                  <c:v>4.6273778778815888E-2</c:v>
                </c:pt>
                <c:pt idx="511">
                  <c:v>2.9619120373580721E-4</c:v>
                </c:pt>
                <c:pt idx="512">
                  <c:v>4.9304777112668674E-2</c:v>
                </c:pt>
                <c:pt idx="513">
                  <c:v>3.0772439233189841E-3</c:v>
                </c:pt>
                <c:pt idx="514">
                  <c:v>4.6480438572174543E-2</c:v>
                </c:pt>
                <c:pt idx="515">
                  <c:v>6.8849403131454601E-5</c:v>
                </c:pt>
                <c:pt idx="516">
                  <c:v>4.9968809212261323E-2</c:v>
                </c:pt>
                <c:pt idx="517">
                  <c:v>3.8684608268030329E-3</c:v>
                </c:pt>
                <c:pt idx="518">
                  <c:v>4.6052430694679125E-2</c:v>
                </c:pt>
                <c:pt idx="519">
                  <c:v>5.0135841463086472E-2</c:v>
                </c:pt>
                <c:pt idx="520">
                  <c:v>4.6836752726361897E-2</c:v>
                </c:pt>
                <c:pt idx="521">
                  <c:v>3.4330314620245606E-4</c:v>
                </c:pt>
                <c:pt idx="522">
                  <c:v>0.10224255438424923</c:v>
                </c:pt>
                <c:pt idx="523">
                  <c:v>1.0422425116321521E-2</c:v>
                </c:pt>
                <c:pt idx="524">
                  <c:v>3.9456105740748315E-2</c:v>
                </c:pt>
                <c:pt idx="525">
                  <c:v>9.5995557115996499E-2</c:v>
                </c:pt>
                <c:pt idx="526">
                  <c:v>3.4041697251602221E-3</c:v>
                </c:pt>
                <c:pt idx="527">
                  <c:v>0.10147292353841764</c:v>
                </c:pt>
                <c:pt idx="528">
                  <c:v>4.2917015460486319E-2</c:v>
                </c:pt>
                <c:pt idx="529">
                  <c:v>4.9265019224967177E-2</c:v>
                </c:pt>
                <c:pt idx="530">
                  <c:v>3.4677856495773929E-3</c:v>
                </c:pt>
                <c:pt idx="531">
                  <c:v>5.0746376054333631E-2</c:v>
                </c:pt>
                <c:pt idx="532">
                  <c:v>5.7106377133214759E-3</c:v>
                </c:pt>
                <c:pt idx="533">
                  <c:v>4.9557445703760084E-2</c:v>
                </c:pt>
                <c:pt idx="534">
                  <c:v>4.1902683348693515E-3</c:v>
                </c:pt>
                <c:pt idx="535">
                  <c:v>0</c:v>
                </c:pt>
                <c:pt idx="536">
                  <c:v>9.3084226773029743E-2</c:v>
                </c:pt>
                <c:pt idx="537">
                  <c:v>0</c:v>
                </c:pt>
                <c:pt idx="538">
                  <c:v>9.3084226773029743E-2</c:v>
                </c:pt>
                <c:pt idx="539">
                  <c:v>0</c:v>
                </c:pt>
                <c:pt idx="540">
                  <c:v>0</c:v>
                </c:pt>
                <c:pt idx="541">
                  <c:v>9.3084226773029743E-2</c:v>
                </c:pt>
                <c:pt idx="542">
                  <c:v>0</c:v>
                </c:pt>
                <c:pt idx="543">
                  <c:v>9.3084226773029743E-2</c:v>
                </c:pt>
                <c:pt idx="544">
                  <c:v>0</c:v>
                </c:pt>
                <c:pt idx="545">
                  <c:v>9.3084226773029743E-2</c:v>
                </c:pt>
                <c:pt idx="546">
                  <c:v>0</c:v>
                </c:pt>
                <c:pt idx="547">
                  <c:v>0</c:v>
                </c:pt>
                <c:pt idx="548">
                  <c:v>9.3084226773029743E-2</c:v>
                </c:pt>
                <c:pt idx="549">
                  <c:v>0</c:v>
                </c:pt>
                <c:pt idx="550">
                  <c:v>9.3084226773029743E-2</c:v>
                </c:pt>
                <c:pt idx="551">
                  <c:v>0</c:v>
                </c:pt>
                <c:pt idx="552">
                  <c:v>9.3084226773029743E-2</c:v>
                </c:pt>
                <c:pt idx="553">
                  <c:v>0</c:v>
                </c:pt>
                <c:pt idx="554">
                  <c:v>0</c:v>
                </c:pt>
                <c:pt idx="555">
                  <c:v>9.3084226773029743E-2</c:v>
                </c:pt>
                <c:pt idx="556">
                  <c:v>0</c:v>
                </c:pt>
                <c:pt idx="557">
                  <c:v>9.3084226773029743E-2</c:v>
                </c:pt>
                <c:pt idx="558">
                  <c:v>0</c:v>
                </c:pt>
                <c:pt idx="559">
                  <c:v>9.3084226773029743E-2</c:v>
                </c:pt>
                <c:pt idx="560">
                  <c:v>0</c:v>
                </c:pt>
                <c:pt idx="561">
                  <c:v>0</c:v>
                </c:pt>
                <c:pt idx="562">
                  <c:v>9.3084226773029743E-2</c:v>
                </c:pt>
                <c:pt idx="563">
                  <c:v>0</c:v>
                </c:pt>
                <c:pt idx="564">
                  <c:v>9.3084226773029743E-2</c:v>
                </c:pt>
                <c:pt idx="565">
                  <c:v>0</c:v>
                </c:pt>
                <c:pt idx="566">
                  <c:v>9.3084226773029743E-2</c:v>
                </c:pt>
                <c:pt idx="567">
                  <c:v>0</c:v>
                </c:pt>
                <c:pt idx="568">
                  <c:v>0</c:v>
                </c:pt>
                <c:pt idx="569">
                  <c:v>9.3084226773029743E-2</c:v>
                </c:pt>
                <c:pt idx="570">
                  <c:v>0</c:v>
                </c:pt>
                <c:pt idx="571">
                  <c:v>9.3084226773029743E-2</c:v>
                </c:pt>
                <c:pt idx="572">
                  <c:v>0</c:v>
                </c:pt>
                <c:pt idx="573">
                  <c:v>9.3084226773029743E-2</c:v>
                </c:pt>
                <c:pt idx="574">
                  <c:v>0</c:v>
                </c:pt>
                <c:pt idx="575">
                  <c:v>0</c:v>
                </c:pt>
                <c:pt idx="576">
                  <c:v>9.3084226773029743E-2</c:v>
                </c:pt>
                <c:pt idx="577">
                  <c:v>0</c:v>
                </c:pt>
                <c:pt idx="578">
                  <c:v>9.3084226773029743E-2</c:v>
                </c:pt>
                <c:pt idx="579">
                  <c:v>0</c:v>
                </c:pt>
                <c:pt idx="580">
                  <c:v>9.3084226773029743E-2</c:v>
                </c:pt>
                <c:pt idx="581">
                  <c:v>0</c:v>
                </c:pt>
                <c:pt idx="582">
                  <c:v>0</c:v>
                </c:pt>
                <c:pt idx="583">
                  <c:v>9.3084226773029743E-2</c:v>
                </c:pt>
                <c:pt idx="584">
                  <c:v>0</c:v>
                </c:pt>
                <c:pt idx="585">
                  <c:v>9.3084226773029743E-2</c:v>
                </c:pt>
                <c:pt idx="586">
                  <c:v>0</c:v>
                </c:pt>
                <c:pt idx="587">
                  <c:v>9.3084226773029743E-2</c:v>
                </c:pt>
                <c:pt idx="588">
                  <c:v>0</c:v>
                </c:pt>
                <c:pt idx="589">
                  <c:v>0</c:v>
                </c:pt>
                <c:pt idx="590">
                  <c:v>9.3084226773029743E-2</c:v>
                </c:pt>
                <c:pt idx="591">
                  <c:v>0</c:v>
                </c:pt>
                <c:pt idx="592">
                  <c:v>9.3084226773029743E-2</c:v>
                </c:pt>
                <c:pt idx="593">
                  <c:v>0</c:v>
                </c:pt>
                <c:pt idx="594">
                  <c:v>9.3084226773029743E-2</c:v>
                </c:pt>
                <c:pt idx="595">
                  <c:v>0</c:v>
                </c:pt>
                <c:pt idx="596">
                  <c:v>0</c:v>
                </c:pt>
                <c:pt idx="597">
                  <c:v>9.3084226773029743E-2</c:v>
                </c:pt>
                <c:pt idx="598">
                  <c:v>0</c:v>
                </c:pt>
                <c:pt idx="599">
                  <c:v>9.3084226773029743E-2</c:v>
                </c:pt>
                <c:pt idx="600">
                  <c:v>0</c:v>
                </c:pt>
                <c:pt idx="601">
                  <c:v>9.3084226773029743E-2</c:v>
                </c:pt>
                <c:pt idx="602">
                  <c:v>0</c:v>
                </c:pt>
                <c:pt idx="603">
                  <c:v>0</c:v>
                </c:pt>
                <c:pt idx="604">
                  <c:v>9.3084226773029743E-2</c:v>
                </c:pt>
                <c:pt idx="605">
                  <c:v>0</c:v>
                </c:pt>
                <c:pt idx="606">
                  <c:v>9.3084226773029743E-2</c:v>
                </c:pt>
                <c:pt idx="607">
                  <c:v>0</c:v>
                </c:pt>
                <c:pt idx="608">
                  <c:v>9.3084226773029743E-2</c:v>
                </c:pt>
                <c:pt idx="609">
                  <c:v>0</c:v>
                </c:pt>
                <c:pt idx="610">
                  <c:v>0</c:v>
                </c:pt>
                <c:pt idx="611">
                  <c:v>9.3084226773029743E-2</c:v>
                </c:pt>
                <c:pt idx="612">
                  <c:v>0</c:v>
                </c:pt>
                <c:pt idx="613">
                  <c:v>9.3084226773029743E-2</c:v>
                </c:pt>
                <c:pt idx="614">
                  <c:v>0</c:v>
                </c:pt>
                <c:pt idx="615">
                  <c:v>9.3084226773029743E-2</c:v>
                </c:pt>
                <c:pt idx="616">
                  <c:v>0</c:v>
                </c:pt>
                <c:pt idx="617">
                  <c:v>0</c:v>
                </c:pt>
                <c:pt idx="618">
                  <c:v>9.3084226773029743E-2</c:v>
                </c:pt>
                <c:pt idx="619">
                  <c:v>0</c:v>
                </c:pt>
                <c:pt idx="620">
                  <c:v>9.3084226773029743E-2</c:v>
                </c:pt>
                <c:pt idx="621">
                  <c:v>0</c:v>
                </c:pt>
                <c:pt idx="622">
                  <c:v>9.3084226773029743E-2</c:v>
                </c:pt>
                <c:pt idx="623">
                  <c:v>0</c:v>
                </c:pt>
                <c:pt idx="624">
                  <c:v>0</c:v>
                </c:pt>
                <c:pt idx="625">
                  <c:v>9.3084226773029743E-2</c:v>
                </c:pt>
                <c:pt idx="626">
                  <c:v>0</c:v>
                </c:pt>
                <c:pt idx="627">
                  <c:v>9.3084226773029743E-2</c:v>
                </c:pt>
                <c:pt idx="628">
                  <c:v>0</c:v>
                </c:pt>
                <c:pt idx="629">
                  <c:v>9.3084226773029743E-2</c:v>
                </c:pt>
                <c:pt idx="630">
                  <c:v>0</c:v>
                </c:pt>
                <c:pt idx="631">
                  <c:v>0</c:v>
                </c:pt>
                <c:pt idx="632">
                  <c:v>9.3084226773029743E-2</c:v>
                </c:pt>
                <c:pt idx="633">
                  <c:v>0</c:v>
                </c:pt>
                <c:pt idx="634">
                  <c:v>9.3084226773029743E-2</c:v>
                </c:pt>
                <c:pt idx="635">
                  <c:v>0</c:v>
                </c:pt>
                <c:pt idx="636">
                  <c:v>9.3084226773029743E-2</c:v>
                </c:pt>
                <c:pt idx="637">
                  <c:v>0</c:v>
                </c:pt>
                <c:pt idx="638">
                  <c:v>0</c:v>
                </c:pt>
                <c:pt idx="639">
                  <c:v>9.3084226773029743E-2</c:v>
                </c:pt>
                <c:pt idx="640">
                  <c:v>0</c:v>
                </c:pt>
                <c:pt idx="641">
                  <c:v>9.3084226773029743E-2</c:v>
                </c:pt>
                <c:pt idx="642">
                  <c:v>0</c:v>
                </c:pt>
                <c:pt idx="643">
                  <c:v>9.3084226773029743E-2</c:v>
                </c:pt>
                <c:pt idx="644">
                  <c:v>0</c:v>
                </c:pt>
                <c:pt idx="645">
                  <c:v>0</c:v>
                </c:pt>
                <c:pt idx="646">
                  <c:v>9.3084226773029743E-2</c:v>
                </c:pt>
                <c:pt idx="647">
                  <c:v>0</c:v>
                </c:pt>
                <c:pt idx="648">
                  <c:v>9.3084226773029743E-2</c:v>
                </c:pt>
                <c:pt idx="649">
                  <c:v>0</c:v>
                </c:pt>
                <c:pt idx="650">
                  <c:v>9.3084226773029743E-2</c:v>
                </c:pt>
                <c:pt idx="651">
                  <c:v>0</c:v>
                </c:pt>
                <c:pt idx="652">
                  <c:v>0</c:v>
                </c:pt>
                <c:pt idx="653">
                  <c:v>9.3084226773029743E-2</c:v>
                </c:pt>
                <c:pt idx="654">
                  <c:v>0</c:v>
                </c:pt>
                <c:pt idx="655">
                  <c:v>9.3084226773029743E-2</c:v>
                </c:pt>
                <c:pt idx="656">
                  <c:v>0</c:v>
                </c:pt>
                <c:pt idx="657">
                  <c:v>9.3084226773029743E-2</c:v>
                </c:pt>
                <c:pt idx="658">
                  <c:v>0</c:v>
                </c:pt>
                <c:pt idx="659">
                  <c:v>0</c:v>
                </c:pt>
                <c:pt idx="660">
                  <c:v>9.3084226773029743E-2</c:v>
                </c:pt>
                <c:pt idx="661">
                  <c:v>0</c:v>
                </c:pt>
                <c:pt idx="662">
                  <c:v>9.3084226773029743E-2</c:v>
                </c:pt>
                <c:pt idx="663">
                  <c:v>0</c:v>
                </c:pt>
                <c:pt idx="664">
                  <c:v>9.3084226773029743E-2</c:v>
                </c:pt>
                <c:pt idx="665">
                  <c:v>0</c:v>
                </c:pt>
                <c:pt idx="666">
                  <c:v>0</c:v>
                </c:pt>
                <c:pt idx="667">
                  <c:v>9.3084226773029743E-2</c:v>
                </c:pt>
                <c:pt idx="668">
                  <c:v>0</c:v>
                </c:pt>
                <c:pt idx="669">
                  <c:v>9.3084226773029743E-2</c:v>
                </c:pt>
                <c:pt idx="670">
                  <c:v>0</c:v>
                </c:pt>
                <c:pt idx="671">
                  <c:v>9.3084226773029743E-2</c:v>
                </c:pt>
                <c:pt idx="672">
                  <c:v>0</c:v>
                </c:pt>
                <c:pt idx="673">
                  <c:v>0</c:v>
                </c:pt>
                <c:pt idx="674">
                  <c:v>9.3084226773029743E-2</c:v>
                </c:pt>
                <c:pt idx="675">
                  <c:v>0</c:v>
                </c:pt>
                <c:pt idx="676">
                  <c:v>9.3084226773029743E-2</c:v>
                </c:pt>
                <c:pt idx="677">
                  <c:v>0</c:v>
                </c:pt>
                <c:pt idx="678">
                  <c:v>9.3084226773029743E-2</c:v>
                </c:pt>
                <c:pt idx="679">
                  <c:v>0</c:v>
                </c:pt>
                <c:pt idx="680">
                  <c:v>0</c:v>
                </c:pt>
                <c:pt idx="681">
                  <c:v>9.3084226773029743E-2</c:v>
                </c:pt>
                <c:pt idx="682">
                  <c:v>0</c:v>
                </c:pt>
                <c:pt idx="683">
                  <c:v>9.3084226773029743E-2</c:v>
                </c:pt>
                <c:pt idx="684">
                  <c:v>0</c:v>
                </c:pt>
                <c:pt idx="685">
                  <c:v>9.3084226773029743E-2</c:v>
                </c:pt>
                <c:pt idx="686">
                  <c:v>0</c:v>
                </c:pt>
                <c:pt idx="687">
                  <c:v>0</c:v>
                </c:pt>
                <c:pt idx="688">
                  <c:v>9.3084226773029743E-2</c:v>
                </c:pt>
                <c:pt idx="689">
                  <c:v>0</c:v>
                </c:pt>
                <c:pt idx="690">
                  <c:v>9.3084226773029743E-2</c:v>
                </c:pt>
                <c:pt idx="691">
                  <c:v>0</c:v>
                </c:pt>
                <c:pt idx="692">
                  <c:v>9.3084226773029743E-2</c:v>
                </c:pt>
                <c:pt idx="69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89112"/>
        <c:axId val="288288720"/>
      </c:scatterChart>
      <c:valAx>
        <c:axId val="718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288328"/>
        <c:crosses val="autoZero"/>
        <c:crossBetween val="midCat"/>
      </c:valAx>
      <c:valAx>
        <c:axId val="288288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0712"/>
        <c:crosses val="autoZero"/>
        <c:crossBetween val="midCat"/>
      </c:valAx>
      <c:valAx>
        <c:axId val="288288720"/>
        <c:scaling>
          <c:orientation val="minMax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289112"/>
        <c:crosses val="max"/>
        <c:crossBetween val="midCat"/>
      </c:valAx>
      <c:valAx>
        <c:axId val="288289112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28828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84667541557309"/>
          <c:y val="0.12318241469816273"/>
          <c:w val="0.16559776902887138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5491863517060362"/>
          <c:h val="0.72088764946048411"/>
        </c:manualLayout>
      </c:layout>
      <c:scatterChart>
        <c:scatterStyle val="smoothMarker"/>
        <c:varyColors val="0"/>
        <c:ser>
          <c:idx val="2"/>
          <c:order val="0"/>
          <c:tx>
            <c:v>acceleration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'4_Rampe'!$B$4:$B$697</c:f>
              <c:numCache>
                <c:formatCode>0.000</c:formatCode>
                <c:ptCount val="694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</c:numCache>
            </c:numRef>
          </c:xVal>
          <c:yVal>
            <c:numRef>
              <c:f>'4_Rampe'!$K$4:$K$697</c:f>
              <c:numCache>
                <c:formatCode>0.000</c:formatCode>
                <c:ptCount val="694"/>
                <c:pt idx="0">
                  <c:v>0</c:v>
                </c:pt>
                <c:pt idx="1">
                  <c:v>0</c:v>
                </c:pt>
                <c:pt idx="2">
                  <c:v>8.610290992656644</c:v>
                </c:pt>
                <c:pt idx="3">
                  <c:v>8.6102912457342029</c:v>
                </c:pt>
                <c:pt idx="4">
                  <c:v>8.6102923803288434</c:v>
                </c:pt>
                <c:pt idx="5">
                  <c:v>8.610295486457531</c:v>
                </c:pt>
                <c:pt idx="6">
                  <c:v>8.610302100535705</c:v>
                </c:pt>
                <c:pt idx="7">
                  <c:v>8.6103142043114644</c:v>
                </c:pt>
                <c:pt idx="8">
                  <c:v>8.6103342258780913</c:v>
                </c:pt>
                <c:pt idx="9">
                  <c:v>8.6103650388835717</c:v>
                </c:pt>
                <c:pt idx="10">
                  <c:v>8.6104099629302766</c:v>
                </c:pt>
                <c:pt idx="11">
                  <c:v>8.6104727635305522</c:v>
                </c:pt>
                <c:pt idx="12">
                  <c:v>8.610557651884676</c:v>
                </c:pt>
                <c:pt idx="13">
                  <c:v>8.6106692850229649</c:v>
                </c:pt>
                <c:pt idx="14">
                  <c:v>8.6108127656281397</c:v>
                </c:pt>
                <c:pt idx="15">
                  <c:v>8.6109936421330247</c:v>
                </c:pt>
                <c:pt idx="16">
                  <c:v>18.617618758263177</c:v>
                </c:pt>
                <c:pt idx="17">
                  <c:v>8.6115258481722634</c:v>
                </c:pt>
                <c:pt idx="18">
                  <c:v>8.6118781790922583</c:v>
                </c:pt>
                <c:pt idx="19">
                  <c:v>8.6122989443548903</c:v>
                </c:pt>
                <c:pt idx="20">
                  <c:v>8.612796264815259</c:v>
                </c:pt>
                <c:pt idx="21">
                  <c:v>8.6133787055420186</c:v>
                </c:pt>
                <c:pt idx="22">
                  <c:v>8.6140552753555255</c:v>
                </c:pt>
                <c:pt idx="23">
                  <c:v>8.6148354265436211</c:v>
                </c:pt>
                <c:pt idx="24">
                  <c:v>8.6157290541155618</c:v>
                </c:pt>
                <c:pt idx="25">
                  <c:v>8.6167464955178019</c:v>
                </c:pt>
                <c:pt idx="26">
                  <c:v>8.6178985297280519</c:v>
                </c:pt>
                <c:pt idx="27">
                  <c:v>8.6191963765891444</c:v>
                </c:pt>
                <c:pt idx="28">
                  <c:v>8.6206516962317181</c:v>
                </c:pt>
                <c:pt idx="29">
                  <c:v>8.6222765876087237</c:v>
                </c:pt>
                <c:pt idx="30">
                  <c:v>1.0313275238260644E-2</c:v>
                </c:pt>
                <c:pt idx="31">
                  <c:v>18.628753292286859</c:v>
                </c:pt>
                <c:pt idx="32">
                  <c:v>8.6274421730081485</c:v>
                </c:pt>
                <c:pt idx="33">
                  <c:v>8.629802859569935</c:v>
                </c:pt>
                <c:pt idx="34">
                  <c:v>8.6323962025591783</c:v>
                </c:pt>
                <c:pt idx="35">
                  <c:v>8.6352367989572798</c:v>
                </c:pt>
                <c:pt idx="36">
                  <c:v>8.6383396727995887</c:v>
                </c:pt>
                <c:pt idx="37">
                  <c:v>8.6417202732747</c:v>
                </c:pt>
                <c:pt idx="38">
                  <c:v>8.6453944717668207</c:v>
                </c:pt>
                <c:pt idx="39">
                  <c:v>8.6493785594665695</c:v>
                </c:pt>
                <c:pt idx="40">
                  <c:v>8.6536892442090618</c:v>
                </c:pt>
                <c:pt idx="41">
                  <c:v>8.6583436471787678</c:v>
                </c:pt>
                <c:pt idx="42">
                  <c:v>8.6633592994722619</c:v>
                </c:pt>
                <c:pt idx="43">
                  <c:v>8.6687541381635924</c:v>
                </c:pt>
                <c:pt idx="44">
                  <c:v>8.6745465019344437</c:v>
                </c:pt>
                <c:pt idx="45">
                  <c:v>8.6807551267309435</c:v>
                </c:pt>
                <c:pt idx="46">
                  <c:v>18.678285040216736</c:v>
                </c:pt>
                <c:pt idx="47">
                  <c:v>8.6949209734576982</c:v>
                </c:pt>
                <c:pt idx="48">
                  <c:v>8.7026407747448076</c:v>
                </c:pt>
                <c:pt idx="49">
                  <c:v>8.7108664535673341</c:v>
                </c:pt>
                <c:pt idx="50">
                  <c:v>8.7196188921989659</c:v>
                </c:pt>
                <c:pt idx="51">
                  <c:v>8.7289193225004169</c:v>
                </c:pt>
                <c:pt idx="52">
                  <c:v>8.7387893173040965</c:v>
                </c:pt>
                <c:pt idx="53">
                  <c:v>8.7492507803688113</c:v>
                </c:pt>
                <c:pt idx="54">
                  <c:v>8.7603259360058416</c:v>
                </c:pt>
                <c:pt idx="55">
                  <c:v>8.7720373177990751</c:v>
                </c:pt>
                <c:pt idx="56">
                  <c:v>8.7844077561172185</c:v>
                </c:pt>
                <c:pt idx="57">
                  <c:v>8.7974603647289484</c:v>
                </c:pt>
                <c:pt idx="58">
                  <c:v>8.8112185266275844</c:v>
                </c:pt>
                <c:pt idx="59">
                  <c:v>0.16473607856504202</c:v>
                </c:pt>
                <c:pt idx="60">
                  <c:v>8.8345197138650633</c:v>
                </c:pt>
                <c:pt idx="61">
                  <c:v>18.806068273669041</c:v>
                </c:pt>
                <c:pt idx="62">
                  <c:v>8.8671604202694709</c:v>
                </c:pt>
                <c:pt idx="63">
                  <c:v>8.8845155296102263</c:v>
                </c:pt>
                <c:pt idx="64">
                  <c:v>8.9027119764750751</c:v>
                </c:pt>
                <c:pt idx="65">
                  <c:v>8.9217742720304472</c:v>
                </c:pt>
                <c:pt idx="66">
                  <c:v>9.6840719964319533</c:v>
                </c:pt>
                <c:pt idx="67">
                  <c:v>19.606203002178191</c:v>
                </c:pt>
                <c:pt idx="68">
                  <c:v>18.890951052288329</c:v>
                </c:pt>
                <c:pt idx="69">
                  <c:v>19.566896153433433</c:v>
                </c:pt>
                <c:pt idx="70">
                  <c:v>0.28633607057848565</c:v>
                </c:pt>
                <c:pt idx="71">
                  <c:v>18.921177319963789</c:v>
                </c:pt>
                <c:pt idx="72">
                  <c:v>9.5986052779739595</c:v>
                </c:pt>
                <c:pt idx="73">
                  <c:v>9.5878724938680548</c:v>
                </c:pt>
                <c:pt idx="74">
                  <c:v>9.5775163432421095</c:v>
                </c:pt>
                <c:pt idx="75">
                  <c:v>9.5675502771142007</c:v>
                </c:pt>
                <c:pt idx="76">
                  <c:v>0.33396561085918819</c:v>
                </c:pt>
                <c:pt idx="77">
                  <c:v>9.5460631718191635</c:v>
                </c:pt>
                <c:pt idx="78">
                  <c:v>9.0936682952147407</c:v>
                </c:pt>
                <c:pt idx="79">
                  <c:v>9.5135230970422313</c:v>
                </c:pt>
                <c:pt idx="80">
                  <c:v>9.5043057762644878</c:v>
                </c:pt>
                <c:pt idx="81">
                  <c:v>9.1363452277937185</c:v>
                </c:pt>
                <c:pt idx="82">
                  <c:v>18.241385170449931</c:v>
                </c:pt>
                <c:pt idx="83">
                  <c:v>9.157590346506872</c:v>
                </c:pt>
                <c:pt idx="84">
                  <c:v>9.4504551920726598</c:v>
                </c:pt>
                <c:pt idx="85">
                  <c:v>19.288956183385331</c:v>
                </c:pt>
                <c:pt idx="86">
                  <c:v>19.036982521787316</c:v>
                </c:pt>
                <c:pt idx="87">
                  <c:v>19.245534771052952</c:v>
                </c:pt>
                <c:pt idx="88">
                  <c:v>9.2288514959770751</c:v>
                </c:pt>
                <c:pt idx="89">
                  <c:v>18.189896245255355</c:v>
                </c:pt>
                <c:pt idx="90">
                  <c:v>9.2485219489235604</c:v>
                </c:pt>
                <c:pt idx="91">
                  <c:v>9.3611306285756868</c:v>
                </c:pt>
                <c:pt idx="92">
                  <c:v>9.2823756674986768</c:v>
                </c:pt>
                <c:pt idx="93">
                  <c:v>9.3273619215983317</c:v>
                </c:pt>
                <c:pt idx="94">
                  <c:v>9.3207904493297633</c:v>
                </c:pt>
                <c:pt idx="95">
                  <c:v>18.159286103784922</c:v>
                </c:pt>
                <c:pt idx="96">
                  <c:v>9.3137645318419615</c:v>
                </c:pt>
                <c:pt idx="97">
                  <c:v>9.3414654332990565</c:v>
                </c:pt>
                <c:pt idx="98">
                  <c:v>9.2694287752248528</c:v>
                </c:pt>
                <c:pt idx="99">
                  <c:v>9.2640362385676411</c:v>
                </c:pt>
                <c:pt idx="100">
                  <c:v>9.2592073199471159</c:v>
                </c:pt>
                <c:pt idx="101">
                  <c:v>9.3860799090839109</c:v>
                </c:pt>
                <c:pt idx="102">
                  <c:v>18.112150994702425</c:v>
                </c:pt>
                <c:pt idx="103">
                  <c:v>9.4025980574929946</c:v>
                </c:pt>
                <c:pt idx="104">
                  <c:v>18.954523082688191</c:v>
                </c:pt>
                <c:pt idx="105">
                  <c:v>19.166541195541065</c:v>
                </c:pt>
                <c:pt idx="106">
                  <c:v>18.910200586148562</c:v>
                </c:pt>
                <c:pt idx="107">
                  <c:v>9.4613207656868425</c:v>
                </c:pt>
                <c:pt idx="108">
                  <c:v>9.1522706553659461</c:v>
                </c:pt>
                <c:pt idx="109">
                  <c:v>18.077664340800936</c:v>
                </c:pt>
                <c:pt idx="110">
                  <c:v>9.4788497098852176</c:v>
                </c:pt>
                <c:pt idx="111">
                  <c:v>9.1359080927277958</c:v>
                </c:pt>
                <c:pt idx="112">
                  <c:v>9.1344249277502954</c:v>
                </c:pt>
                <c:pt idx="113">
                  <c:v>9.5133143825565369</c:v>
                </c:pt>
                <c:pt idx="114">
                  <c:v>18.059659106666182</c:v>
                </c:pt>
                <c:pt idx="115">
                  <c:v>9.5260956588871792</c:v>
                </c:pt>
                <c:pt idx="116">
                  <c:v>9.0900023112450157</c:v>
                </c:pt>
                <c:pt idx="117">
                  <c:v>9.0898704302277977</c:v>
                </c:pt>
                <c:pt idx="118">
                  <c:v>9.5587983856582071</c:v>
                </c:pt>
                <c:pt idx="119">
                  <c:v>9.0580760718839137</c:v>
                </c:pt>
                <c:pt idx="120">
                  <c:v>27.708927720868637</c:v>
                </c:pt>
                <c:pt idx="121">
                  <c:v>19.209008234934988</c:v>
                </c:pt>
                <c:pt idx="122">
                  <c:v>18.696799270370157</c:v>
                </c:pt>
                <c:pt idx="123">
                  <c:v>9.5870335780157134</c:v>
                </c:pt>
                <c:pt idx="124">
                  <c:v>9.0318909502462574</c:v>
                </c:pt>
                <c:pt idx="125">
                  <c:v>9.6182139533151911</c:v>
                </c:pt>
                <c:pt idx="126">
                  <c:v>9.0008736454483262</c:v>
                </c:pt>
                <c:pt idx="127">
                  <c:v>18.035493699086746</c:v>
                </c:pt>
                <c:pt idx="128">
                  <c:v>9.6238779733370805</c:v>
                </c:pt>
                <c:pt idx="129">
                  <c:v>8.9964512729023838</c:v>
                </c:pt>
                <c:pt idx="130">
                  <c:v>9.6545693321004045</c:v>
                </c:pt>
                <c:pt idx="131">
                  <c:v>8.9659217504944877</c:v>
                </c:pt>
                <c:pt idx="132">
                  <c:v>8.9702156380822018</c:v>
                </c:pt>
                <c:pt idx="133">
                  <c:v>9.6816003119548633</c:v>
                </c:pt>
                <c:pt idx="134">
                  <c:v>18.010161809944858</c:v>
                </c:pt>
                <c:pt idx="135">
                  <c:v>9.6880415836575473</c:v>
                </c:pt>
                <c:pt idx="136">
                  <c:v>8.9338627619151012</c:v>
                </c:pt>
                <c:pt idx="137">
                  <c:v>8.9395791386559509</c:v>
                </c:pt>
                <c:pt idx="138">
                  <c:v>18.513405774698288</c:v>
                </c:pt>
                <c:pt idx="139">
                  <c:v>9.6888063083433451</c:v>
                </c:pt>
                <c:pt idx="140">
                  <c:v>19.283151257267761</c:v>
                </c:pt>
                <c:pt idx="141">
                  <c:v>27.540778379606667</c:v>
                </c:pt>
                <c:pt idx="142">
                  <c:v>9.7294983905005239</c:v>
                </c:pt>
                <c:pt idx="143">
                  <c:v>8.8947110504400406</c:v>
                </c:pt>
                <c:pt idx="144">
                  <c:v>8.9027512199102432</c:v>
                </c:pt>
                <c:pt idx="145">
                  <c:v>8.9114726532213417</c:v>
                </c:pt>
                <c:pt idx="146">
                  <c:v>9.7426440930004077</c:v>
                </c:pt>
                <c:pt idx="147">
                  <c:v>18.021253402582538</c:v>
                </c:pt>
                <c:pt idx="148">
                  <c:v>9.7439669147669772</c:v>
                </c:pt>
                <c:pt idx="149">
                  <c:v>8.8823965198758792</c:v>
                </c:pt>
                <c:pt idx="150">
                  <c:v>8.8926095493924162</c:v>
                </c:pt>
                <c:pt idx="151">
                  <c:v>9.7624403223028899</c:v>
                </c:pt>
                <c:pt idx="152">
                  <c:v>8.864775861343599</c:v>
                </c:pt>
                <c:pt idx="153">
                  <c:v>18.042895828946914</c:v>
                </c:pt>
                <c:pt idx="154">
                  <c:v>9.7507155767895259</c:v>
                </c:pt>
                <c:pt idx="155">
                  <c:v>8.8778662367627881</c:v>
                </c:pt>
                <c:pt idx="156">
                  <c:v>18.378338118324454</c:v>
                </c:pt>
                <c:pt idx="157">
                  <c:v>9.7423917789041248</c:v>
                </c:pt>
                <c:pt idx="158">
                  <c:v>9.7820947913229706</c:v>
                </c:pt>
                <c:pt idx="159">
                  <c:v>18.041690622637717</c:v>
                </c:pt>
                <c:pt idx="160">
                  <c:v>9.7789730152531007</c:v>
                </c:pt>
                <c:pt idx="161">
                  <c:v>8.8513982849836026</c:v>
                </c:pt>
                <c:pt idx="162">
                  <c:v>8.8656682386278884</c:v>
                </c:pt>
                <c:pt idx="163">
                  <c:v>8.8806918484285458</c:v>
                </c:pt>
                <c:pt idx="164">
                  <c:v>9.7766339183824602</c:v>
                </c:pt>
                <c:pt idx="165">
                  <c:v>18.075031238941051</c:v>
                </c:pt>
                <c:pt idx="166">
                  <c:v>9.7705991938779047</c:v>
                </c:pt>
                <c:pt idx="167">
                  <c:v>8.8621683395073703</c:v>
                </c:pt>
                <c:pt idx="168">
                  <c:v>18.110289601023233</c:v>
                </c:pt>
                <c:pt idx="169">
                  <c:v>19.186544076868483</c:v>
                </c:pt>
                <c:pt idx="170">
                  <c:v>18.099773681912733</c:v>
                </c:pt>
                <c:pt idx="171">
                  <c:v>19.197610468448257</c:v>
                </c:pt>
                <c:pt idx="172">
                  <c:v>18.089013427221577</c:v>
                </c:pt>
                <c:pt idx="173">
                  <c:v>18.14270901946302</c:v>
                </c:pt>
                <c:pt idx="174">
                  <c:v>19.154886713239616</c:v>
                </c:pt>
                <c:pt idx="175">
                  <c:v>18.132807945202554</c:v>
                </c:pt>
                <c:pt idx="176">
                  <c:v>19.165331844770982</c:v>
                </c:pt>
                <c:pt idx="177">
                  <c:v>18.122669875512699</c:v>
                </c:pt>
                <c:pt idx="178">
                  <c:v>18.17775046985437</c:v>
                </c:pt>
                <c:pt idx="179">
                  <c:v>19.120586850193689</c:v>
                </c:pt>
                <c:pt idx="180">
                  <c:v>18.16849660404851</c:v>
                </c:pt>
                <c:pt idx="181">
                  <c:v>18.224665394207527</c:v>
                </c:pt>
                <c:pt idx="182">
                  <c:v>19.073852950145518</c:v>
                </c:pt>
                <c:pt idx="183">
                  <c:v>18.21632647151905</c:v>
                </c:pt>
                <c:pt idx="184">
                  <c:v>19.082723379348909</c:v>
                </c:pt>
                <c:pt idx="185">
                  <c:v>18.20777596867773</c:v>
                </c:pt>
                <c:pt idx="186">
                  <c:v>18.265376216727859</c:v>
                </c:pt>
                <c:pt idx="187">
                  <c:v>19.033840399930167</c:v>
                </c:pt>
                <c:pt idx="188">
                  <c:v>18.257781282208786</c:v>
                </c:pt>
                <c:pt idx="189">
                  <c:v>19.041965348791656</c:v>
                </c:pt>
                <c:pt idx="190">
                  <c:v>18.249987752695372</c:v>
                </c:pt>
                <c:pt idx="191">
                  <c:v>18.309061838640559</c:v>
                </c:pt>
                <c:pt idx="192">
                  <c:v>18.990836716576421</c:v>
                </c:pt>
                <c:pt idx="193">
                  <c:v>18.302273421375027</c:v>
                </c:pt>
                <c:pt idx="194">
                  <c:v>18.998154864480753</c:v>
                </c:pt>
                <c:pt idx="195">
                  <c:v>18.295302073251808</c:v>
                </c:pt>
                <c:pt idx="196">
                  <c:v>18.355904676379819</c:v>
                </c:pt>
                <c:pt idx="197">
                  <c:v>18.944659617847748</c:v>
                </c:pt>
                <c:pt idx="198">
                  <c:v>18.349997638267833</c:v>
                </c:pt>
                <c:pt idx="199">
                  <c:v>18.41182030629329</c:v>
                </c:pt>
                <c:pt idx="200">
                  <c:v>18.88885914492322</c:v>
                </c:pt>
                <c:pt idx="201">
                  <c:v>18.407038121875939</c:v>
                </c:pt>
                <c:pt idx="202">
                  <c:v>18.894164666229951</c:v>
                </c:pt>
                <c:pt idx="203">
                  <c:v>18.402119729470922</c:v>
                </c:pt>
                <c:pt idx="204">
                  <c:v>18.465602662223745</c:v>
                </c:pt>
                <c:pt idx="205">
                  <c:v>18.835695509124562</c:v>
                </c:pt>
                <c:pt idx="206">
                  <c:v>18.461888514018643</c:v>
                </c:pt>
                <c:pt idx="207">
                  <c:v>18.839933544992913</c:v>
                </c:pt>
                <c:pt idx="208">
                  <c:v>18.458065099505315</c:v>
                </c:pt>
                <c:pt idx="209">
                  <c:v>18.523299943319916</c:v>
                </c:pt>
                <c:pt idx="210">
                  <c:v>18.778594930484726</c:v>
                </c:pt>
                <c:pt idx="211">
                  <c:v>18.52077184958889</c:v>
                </c:pt>
                <c:pt idx="212">
                  <c:v>18.781646916796735</c:v>
                </c:pt>
                <c:pt idx="213">
                  <c:v>18.518166421805926</c:v>
                </c:pt>
                <c:pt idx="214">
                  <c:v>18.585258079189536</c:v>
                </c:pt>
                <c:pt idx="215">
                  <c:v>18.717207473301077</c:v>
                </c:pt>
                <c:pt idx="216">
                  <c:v>18.584051428325864</c:v>
                </c:pt>
                <c:pt idx="217">
                  <c:v>18.718936909463135</c:v>
                </c:pt>
                <c:pt idx="218">
                  <c:v>18.582805040629481</c:v>
                </c:pt>
                <c:pt idx="219">
                  <c:v>3.4421264649697747E-2</c:v>
                </c:pt>
                <c:pt idx="220">
                  <c:v>3.4807919109258734E-2</c:v>
                </c:pt>
                <c:pt idx="221">
                  <c:v>2.2581756744521897E-2</c:v>
                </c:pt>
                <c:pt idx="222">
                  <c:v>2.2883310077381758E-2</c:v>
                </c:pt>
                <c:pt idx="223">
                  <c:v>2.2923813617903299E-2</c:v>
                </c:pt>
                <c:pt idx="224">
                  <c:v>2.3231252338495878E-2</c:v>
                </c:pt>
                <c:pt idx="225">
                  <c:v>2.3273701756365561E-2</c:v>
                </c:pt>
                <c:pt idx="226">
                  <c:v>2.3587191121388074E-2</c:v>
                </c:pt>
                <c:pt idx="227">
                  <c:v>2.3631662056655678E-2</c:v>
                </c:pt>
                <c:pt idx="228">
                  <c:v>2.3951373355757255E-2</c:v>
                </c:pt>
                <c:pt idx="229">
                  <c:v>2.3997944750275835E-2</c:v>
                </c:pt>
                <c:pt idx="230">
                  <c:v>2.4324055577507053E-2</c:v>
                </c:pt>
                <c:pt idx="231">
                  <c:v>2.4372809842021503E-2</c:v>
                </c:pt>
                <c:pt idx="232">
                  <c:v>2.4705504379496368E-2</c:v>
                </c:pt>
                <c:pt idx="233">
                  <c:v>2.4756527566838216E-2</c:v>
                </c:pt>
                <c:pt idx="234">
                  <c:v>2.5095996888380157E-2</c:v>
                </c:pt>
                <c:pt idx="235">
                  <c:v>2.5149378884981033E-2</c:v>
                </c:pt>
                <c:pt idx="236">
                  <c:v>2.549582126976091E-2</c:v>
                </c:pt>
                <c:pt idx="237">
                  <c:v>2.5551655986055799E-2</c:v>
                </c:pt>
                <c:pt idx="238">
                  <c:v>2.5905277258320147E-2</c:v>
                </c:pt>
                <c:pt idx="239">
                  <c:v>2.5963662844685764E-2</c:v>
                </c:pt>
                <c:pt idx="240">
                  <c:v>2.6324676719591267E-2</c:v>
                </c:pt>
                <c:pt idx="241">
                  <c:v>2.6385715784504882E-2</c:v>
                </c:pt>
                <c:pt idx="242">
                  <c:v>2.6754344246149309E-2</c:v>
                </c:pt>
                <c:pt idx="243">
                  <c:v>2.6818144089335583E-2</c:v>
                </c:pt>
                <c:pt idx="244">
                  <c:v>2.7194617784331854E-2</c:v>
                </c:pt>
                <c:pt idx="245">
                  <c:v>2.7261290648783465E-2</c:v>
                </c:pt>
                <c:pt idx="246">
                  <c:v>2.7645849295376834E-2</c:v>
                </c:pt>
                <c:pt idx="247">
                  <c:v>2.7715512631587558E-2</c:v>
                </c:pt>
                <c:pt idx="248">
                  <c:v>2.8108405470406161E-2</c:v>
                </c:pt>
                <c:pt idx="249">
                  <c:v>2.8181182213371514E-2</c:v>
                </c:pt>
                <c:pt idx="250">
                  <c:v>2.8582668458176919E-2</c:v>
                </c:pt>
                <c:pt idx="251">
                  <c:v>2.8658687329929933E-2</c:v>
                </c:pt>
                <c:pt idx="252">
                  <c:v>2.9069036674433946E-2</c:v>
                </c:pt>
                <c:pt idx="253">
                  <c:v>2.9148432497128063E-2</c:v>
                </c:pt>
                <c:pt idx="254">
                  <c:v>2.9567925619589097E-2</c:v>
                </c:pt>
                <c:pt idx="255">
                  <c:v>2.9650839655781525E-2</c:v>
                </c:pt>
                <c:pt idx="256">
                  <c:v>3.0079768782997895E-2</c:v>
                </c:pt>
                <c:pt idx="257">
                  <c:v>3.0166349088145417E-2</c:v>
                </c:pt>
                <c:pt idx="258">
                  <c:v>3.0605018575546872E-2</c:v>
                </c:pt>
                <c:pt idx="259">
                  <c:v>3.0695420383253236E-2</c:v>
                </c:pt>
                <c:pt idx="260">
                  <c:v>3.1144147328854288E-2</c:v>
                </c:pt>
                <c:pt idx="261">
                  <c:v>3.1238533457211837E-2</c:v>
                </c:pt>
                <c:pt idx="262">
                  <c:v>3.1697648365525133E-2</c:v>
                </c:pt>
                <c:pt idx="263">
                  <c:v>3.1796189645105777E-2</c:v>
                </c:pt>
                <c:pt idx="264">
                  <c:v>3.2266037119921265E-2</c:v>
                </c:pt>
                <c:pt idx="265">
                  <c:v>3.2368912856739485E-2</c:v>
                </c:pt>
                <c:pt idx="266">
                  <c:v>3.2849852343308505E-2</c:v>
                </c:pt>
                <c:pt idx="267">
                  <c:v>3.295725081009504E-2</c:v>
                </c:pt>
                <c:pt idx="268">
                  <c:v>3.3449657377837561E-2</c:v>
                </c:pt>
                <c:pt idx="269">
                  <c:v>3.3561776339174898E-2</c:v>
                </c:pt>
                <c:pt idx="270">
                  <c:v>3.4066041520453005E-2</c:v>
                </c:pt>
                <c:pt idx="271">
                  <c:v>3.418308878622156E-2</c:v>
                </c:pt>
                <c:pt idx="272">
                  <c:v>3.4699621466183217E-2</c:v>
                </c:pt>
                <c:pt idx="273">
                  <c:v>3.4821815497743103E-2</c:v>
                </c:pt>
                <c:pt idx="274">
                  <c:v>3.5351042854125936E-2</c:v>
                </c:pt>
                <c:pt idx="275">
                  <c:v>3.5478613395478753E-2</c:v>
                </c:pt>
                <c:pt idx="276">
                  <c:v>3.6020981912243677E-2</c:v>
                </c:pt>
                <c:pt idx="277">
                  <c:v>3.6154170675595232E-2</c:v>
                </c:pt>
                <c:pt idx="278">
                  <c:v>3.6710147212626332E-2</c:v>
                </c:pt>
                <c:pt idx="279">
                  <c:v>3.6849208611688944E-2</c:v>
                </c:pt>
                <c:pt idx="280">
                  <c:v>3.7419281546102745E-2</c:v>
                </c:pt>
                <c:pt idx="281">
                  <c:v>3.7564483473806476E-2</c:v>
                </c:pt>
                <c:pt idx="282">
                  <c:v>3.8149163925638163E-2</c:v>
                </c:pt>
                <c:pt idx="283">
                  <c:v>3.8300788595124757E-2</c:v>
                </c:pt>
                <c:pt idx="284">
                  <c:v>3.8900611726289114E-2</c:v>
                </c:pt>
                <c:pt idx="285">
                  <c:v>3.905895656686198E-2</c:v>
                </c:pt>
                <c:pt idx="286">
                  <c:v>3.9674482972817948E-2</c:v>
                </c:pt>
                <c:pt idx="287">
                  <c:v>3.9839861597501525E-2</c:v>
                </c:pt>
                <c:pt idx="288">
                  <c:v>4.0471678792175503E-2</c:v>
                </c:pt>
                <c:pt idx="289">
                  <c:v>4.0644422030222671E-2</c:v>
                </c:pt>
                <c:pt idx="290">
                  <c:v>4.1293146038068329E-2</c:v>
                </c:pt>
                <c:pt idx="291">
                  <c:v>4.1473603044628327E-2</c:v>
                </c:pt>
                <c:pt idx="292">
                  <c:v>4.2139880103708727E-2</c:v>
                </c:pt>
                <c:pt idx="293">
                  <c:v>4.232841955775779E-2</c:v>
                </c:pt>
                <c:pt idx="294">
                  <c:v>4.3012927935515144E-2</c:v>
                </c:pt>
                <c:pt idx="295">
                  <c:v>4.3209939321053881E-2</c:v>
                </c:pt>
                <c:pt idx="296">
                  <c:v>4.3913391277738967E-2</c:v>
                </c:pt>
                <c:pt idx="297">
                  <c:v>4.41192862699058E-2</c:v>
                </c:pt>
                <c:pt idx="298">
                  <c:v>4.484243014524214E-2</c:v>
                </c:pt>
                <c:pt idx="299">
                  <c:v>4.505764409745705E-2</c:v>
                </c:pt>
                <c:pt idx="300">
                  <c:v>4.58012665571772E-2</c:v>
                </c:pt>
                <c:pt idx="301">
                  <c:v>4.6026260111520223E-2</c:v>
                </c:pt>
                <c:pt idx="302">
                  <c:v>4.679118857320308E-2</c:v>
                </c:pt>
                <c:pt idx="303">
                  <c:v>4.7026449384035551E-2</c:v>
                </c:pt>
                <c:pt idx="304">
                  <c:v>4.7813554600595332E-2</c:v>
                </c:pt>
                <c:pt idx="305">
                  <c:v>4.8059599216387916E-2</c:v>
                </c:pt>
                <c:pt idx="306">
                  <c:v>4.8869798076611737E-2</c:v>
                </c:pt>
                <c:pt idx="307">
                  <c:v>4.91271739494481E-2</c:v>
                </c:pt>
                <c:pt idx="308">
                  <c:v>4.9961432480594148E-2</c:v>
                </c:pt>
                <c:pt idx="309">
                  <c:v>5.0230720161636988E-2</c:v>
                </c:pt>
                <c:pt idx="310">
                  <c:v>5.1090056770175529E-2</c:v>
                </c:pt>
                <c:pt idx="311">
                  <c:v>5.137187226667006E-2</c:v>
                </c:pt>
                <c:pt idx="312">
                  <c:v>5.2257361233820632E-2</c:v>
                </c:pt>
                <c:pt idx="313">
                  <c:v>5.2552358575375102E-2</c:v>
                </c:pt>
                <c:pt idx="314">
                  <c:v>5.3465133822983013E-2</c:v>
                </c:pt>
                <c:pt idx="315">
                  <c:v>5.377400783712627E-2</c:v>
                </c:pt>
                <c:pt idx="316">
                  <c:v>5.4411124966735613E-2</c:v>
                </c:pt>
                <c:pt idx="317">
                  <c:v>5.4426895594872349E-2</c:v>
                </c:pt>
                <c:pt idx="318">
                  <c:v>5.5054589693792622E-2</c:v>
                </c:pt>
                <c:pt idx="319">
                  <c:v>5.5046037348849275E-2</c:v>
                </c:pt>
                <c:pt idx="320">
                  <c:v>5.5713751418995372E-2</c:v>
                </c:pt>
                <c:pt idx="321">
                  <c:v>5.5730376276041937E-2</c:v>
                </c:pt>
                <c:pt idx="322">
                  <c:v>5.638858100343036E-2</c:v>
                </c:pt>
                <c:pt idx="323">
                  <c:v>5.6379707143450197E-2</c:v>
                </c:pt>
                <c:pt idx="324">
                  <c:v>5.7080276400500729E-2</c:v>
                </c:pt>
                <c:pt idx="325">
                  <c:v>5.7097825948426717E-2</c:v>
                </c:pt>
                <c:pt idx="326">
                  <c:v>5.7788821216653297E-2</c:v>
                </c:pt>
                <c:pt idx="327">
                  <c:v>5.7779609121122455E-2</c:v>
                </c:pt>
                <c:pt idx="328">
                  <c:v>5.8515519639756874E-2</c:v>
                </c:pt>
                <c:pt idx="329">
                  <c:v>5.8534072222560241E-2</c:v>
                </c:pt>
                <c:pt idx="330">
                  <c:v>5.926037089432068E-2</c:v>
                </c:pt>
                <c:pt idx="331">
                  <c:v>5.925080290791751E-2</c:v>
                </c:pt>
                <c:pt idx="332">
                  <c:v>6.0024798067548346E-2</c:v>
                </c:pt>
                <c:pt idx="333">
                  <c:v>6.0044441039797114E-2</c:v>
                </c:pt>
                <c:pt idx="334">
                  <c:v>6.0808819460356212E-2</c:v>
                </c:pt>
                <c:pt idx="335">
                  <c:v>6.0798876978518379E-2</c:v>
                </c:pt>
                <c:pt idx="336">
                  <c:v>6.161399163095993E-2</c:v>
                </c:pt>
                <c:pt idx="337">
                  <c:v>6.1634822677847367E-2</c:v>
                </c:pt>
                <c:pt idx="338">
                  <c:v>6.2440356139448205E-2</c:v>
                </c:pt>
                <c:pt idx="339">
                  <c:v>6.2430019603931797E-2</c:v>
                </c:pt>
                <c:pt idx="340">
                  <c:v>6.3289619838813316E-2</c:v>
                </c:pt>
                <c:pt idx="341">
                  <c:v>6.3311748532690615E-2</c:v>
                </c:pt>
                <c:pt idx="342">
                  <c:v>6.4161852616484438E-2</c:v>
                </c:pt>
                <c:pt idx="343">
                  <c:v>6.4151101538678645E-2</c:v>
                </c:pt>
                <c:pt idx="344">
                  <c:v>6.505893114239214E-2</c:v>
                </c:pt>
                <c:pt idx="345">
                  <c:v>6.5082480791289754E-2</c:v>
                </c:pt>
                <c:pt idx="346">
                  <c:v>6.5980959779166071E-2</c:v>
                </c:pt>
                <c:pt idx="347">
                  <c:v>6.5969772788387893E-2</c:v>
                </c:pt>
                <c:pt idx="348">
                  <c:v>6.6930007744936404E-2</c:v>
                </c:pt>
                <c:pt idx="349">
                  <c:v>6.6955117588030078E-2</c:v>
                </c:pt>
                <c:pt idx="350">
                  <c:v>6.790622136876312E-2</c:v>
                </c:pt>
                <c:pt idx="351">
                  <c:v>6.7894576304405874E-2</c:v>
                </c:pt>
                <c:pt idx="352">
                  <c:v>6.8911889012923666E-2</c:v>
                </c:pt>
                <c:pt idx="353">
                  <c:v>6.893871685731412E-2</c:v>
                </c:pt>
                <c:pt idx="354">
                  <c:v>6.9947208138909645E-2</c:v>
                </c:pt>
                <c:pt idx="355">
                  <c:v>6.9935082200323073E-2</c:v>
                </c:pt>
                <c:pt idx="356">
                  <c:v>7.10147174953768E-2</c:v>
                </c:pt>
                <c:pt idx="357">
                  <c:v>7.104344287689468E-2</c:v>
                </c:pt>
                <c:pt idx="358">
                  <c:v>7.2114676937240496E-2</c:v>
                </c:pt>
                <c:pt idx="359">
                  <c:v>7.2102046919653162E-2</c:v>
                </c:pt>
                <c:pt idx="360">
                  <c:v>7.3249912502793002E-2</c:v>
                </c:pt>
                <c:pt idx="361">
                  <c:v>7.3280740516268317E-2</c:v>
                </c:pt>
                <c:pt idx="362">
                  <c:v>7.4420760313165246E-2</c:v>
                </c:pt>
                <c:pt idx="363">
                  <c:v>7.4407602950188334E-2</c:v>
                </c:pt>
                <c:pt idx="364">
                  <c:v>7.5630377521784808E-2</c:v>
                </c:pt>
                <c:pt idx="365">
                  <c:v>7.5663543481208073E-2</c:v>
                </c:pt>
                <c:pt idx="366">
                  <c:v>7.6879193696144377E-2</c:v>
                </c:pt>
                <c:pt idx="367">
                  <c:v>7.6865486154931162E-2</c:v>
                </c:pt>
                <c:pt idx="368">
                  <c:v>7.8170749422956654E-2</c:v>
                </c:pt>
                <c:pt idx="369">
                  <c:v>7.820652456913546E-2</c:v>
                </c:pt>
                <c:pt idx="370">
                  <c:v>7.9505589111183994E-2</c:v>
                </c:pt>
                <c:pt idx="371">
                  <c:v>7.9491309706303248E-2</c:v>
                </c:pt>
                <c:pt idx="372">
                  <c:v>8.0887699624443421E-2</c:v>
                </c:pt>
                <c:pt idx="373">
                  <c:v>8.0926398163816415E-2</c:v>
                </c:pt>
                <c:pt idx="374">
                  <c:v>8.231776698786053E-2</c:v>
                </c:pt>
                <c:pt idx="375">
                  <c:v>8.2302896182717689E-2</c:v>
                </c:pt>
                <c:pt idx="376">
                  <c:v>8.3800300302305786E-2</c:v>
                </c:pt>
                <c:pt idx="377">
                  <c:v>8.384228814439787E-2</c:v>
                </c:pt>
                <c:pt idx="378">
                  <c:v>8.5336160925986171E-2</c:v>
                </c:pt>
                <c:pt idx="379">
                  <c:v>8.5320682746137244E-2</c:v>
                </c:pt>
                <c:pt idx="380">
                  <c:v>8.6930472641966183E-2</c:v>
                </c:pt>
                <c:pt idx="381">
                  <c:v>8.6976178340636423E-2</c:v>
                </c:pt>
                <c:pt idx="382">
                  <c:v>8.8584314875128634E-2</c:v>
                </c:pt>
                <c:pt idx="383">
                  <c:v>8.8568218891138528E-2</c:v>
                </c:pt>
                <c:pt idx="384">
                  <c:v>9.0303539418412626E-2</c:v>
                </c:pt>
                <c:pt idx="385">
                  <c:v>9.0353467974702006E-2</c:v>
                </c:pt>
                <c:pt idx="386">
                  <c:v>9.2089498304748219E-2</c:v>
                </c:pt>
                <c:pt idx="387">
                  <c:v>9.2072782421070976E-2</c:v>
                </c:pt>
                <c:pt idx="388">
                  <c:v>9.3948911368268995E-2</c:v>
                </c:pt>
                <c:pt idx="389">
                  <c:v>9.4003661803010452E-2</c:v>
                </c:pt>
                <c:pt idx="390">
                  <c:v>9.5883473384406059E-2</c:v>
                </c:pt>
                <c:pt idx="391">
                  <c:v>9.586614775791702E-2</c:v>
                </c:pt>
                <c:pt idx="392">
                  <c:v>9.790094672001981E-2</c:v>
                </c:pt>
                <c:pt idx="393">
                  <c:v>9.7961234667431896E-2</c:v>
                </c:pt>
                <c:pt idx="394">
                  <c:v>0.10000345984972903</c:v>
                </c:pt>
                <c:pt idx="395">
                  <c:v>9.9985552436399061E-2</c:v>
                </c:pt>
                <c:pt idx="396">
                  <c:v>0.10220003710370573</c:v>
                </c:pt>
                <c:pt idx="397">
                  <c:v>0.10226672414404003</c:v>
                </c:pt>
                <c:pt idx="398">
                  <c:v>0.1044933596705544</c:v>
                </c:pt>
                <c:pt idx="399">
                  <c:v>0.10447492411080894</c:v>
                </c:pt>
                <c:pt idx="400">
                  <c:v>0.10689399255692233</c:v>
                </c:pt>
                <c:pt idx="401">
                  <c:v>0.10696812476063133</c:v>
                </c:pt>
                <c:pt idx="402">
                  <c:v>0.10940532696235294</c:v>
                </c:pt>
                <c:pt idx="403">
                  <c:v>0.10938645387537083</c:v>
                </c:pt>
                <c:pt idx="404">
                  <c:v>0.112039826396515</c:v>
                </c:pt>
                <c:pt idx="405">
                  <c:v>0.11212268555049754</c:v>
                </c:pt>
                <c:pt idx="406">
                  <c:v>0.11480180223233383</c:v>
                </c:pt>
                <c:pt idx="407">
                  <c:v>0.11478263555020352</c:v>
                </c:pt>
                <c:pt idx="408">
                  <c:v>0.11770608137173788</c:v>
                </c:pt>
                <c:pt idx="409">
                  <c:v>0.11779925402022329</c:v>
                </c:pt>
                <c:pt idx="410">
                  <c:v>0.12075817953927093</c:v>
                </c:pt>
                <c:pt idx="411">
                  <c:v>0.12073894036568333</c:v>
                </c:pt>
                <c:pt idx="412">
                  <c:v>0.12397589884249882</c:v>
                </c:pt>
                <c:pt idx="413">
                  <c:v>0.12408137064212621</c:v>
                </c:pt>
                <c:pt idx="414">
                  <c:v>0.12736634872112518</c:v>
                </c:pt>
                <c:pt idx="415">
                  <c:v>0.12734737068975654</c:v>
                </c:pt>
                <c:pt idx="416">
                  <c:v>0.13095112333660897</c:v>
                </c:pt>
                <c:pt idx="417">
                  <c:v>0.13107141024204516</c:v>
                </c:pt>
                <c:pt idx="418">
                  <c:v>0.13473946721132002</c:v>
                </c:pt>
                <c:pt idx="419">
                  <c:v>0.13472124935187679</c:v>
                </c:pt>
                <c:pt idx="420">
                  <c:v>0.13875787427009012</c:v>
                </c:pt>
                <c:pt idx="421">
                  <c:v>0.13889620801621483</c:v>
                </c:pt>
                <c:pt idx="422">
                  <c:v>0.1430184893708164</c:v>
                </c:pt>
                <c:pt idx="423">
                  <c:v>0.14300177712756046</c:v>
                </c:pt>
                <c:pt idx="424">
                  <c:v>0.14755423521473077</c:v>
                </c:pt>
                <c:pt idx="425">
                  <c:v>0.14771483086262194</c:v>
                </c:pt>
                <c:pt idx="426">
                  <c:v>0.15238125844585504</c:v>
                </c:pt>
                <c:pt idx="427">
                  <c:v>0.15236716945865592</c:v>
                </c:pt>
                <c:pt idx="428">
                  <c:v>0.15754106302778847</c:v>
                </c:pt>
                <c:pt idx="429">
                  <c:v>0.15772951369397159</c:v>
                </c:pt>
                <c:pt idx="430">
                  <c:v>0.16305541585825978</c:v>
                </c:pt>
                <c:pt idx="431">
                  <c:v>9.3038002838224934</c:v>
                </c:pt>
                <c:pt idx="432">
                  <c:v>18.611768636123681</c:v>
                </c:pt>
                <c:pt idx="433">
                  <c:v>18.611008135065997</c:v>
                </c:pt>
                <c:pt idx="434">
                  <c:v>9.1398637109069139</c:v>
                </c:pt>
                <c:pt idx="435">
                  <c:v>9.3053181138569308</c:v>
                </c:pt>
                <c:pt idx="436">
                  <c:v>9.4796476153646836</c:v>
                </c:pt>
                <c:pt idx="437">
                  <c:v>9.3056570423311058</c:v>
                </c:pt>
                <c:pt idx="438">
                  <c:v>9.1279085196938059</c:v>
                </c:pt>
                <c:pt idx="439">
                  <c:v>9.298372956251244</c:v>
                </c:pt>
                <c:pt idx="440">
                  <c:v>9.4782453681552248</c:v>
                </c:pt>
                <c:pt idx="441">
                  <c:v>9.3055754276599725</c:v>
                </c:pt>
                <c:pt idx="442">
                  <c:v>9.1290472390453949</c:v>
                </c:pt>
                <c:pt idx="443">
                  <c:v>9.3051621391671002</c:v>
                </c:pt>
                <c:pt idx="444">
                  <c:v>9.4943125850693857</c:v>
                </c:pt>
                <c:pt idx="445">
                  <c:v>9.3021369735096773</c:v>
                </c:pt>
                <c:pt idx="446">
                  <c:v>9.1084858462980858</c:v>
                </c:pt>
                <c:pt idx="447">
                  <c:v>9.296007357616487</c:v>
                </c:pt>
                <c:pt idx="448">
                  <c:v>9.4917817307577081</c:v>
                </c:pt>
                <c:pt idx="449">
                  <c:v>9.3018461533372889</c:v>
                </c:pt>
                <c:pt idx="450">
                  <c:v>9.110552259339876</c:v>
                </c:pt>
                <c:pt idx="451">
                  <c:v>9.3051174225949875</c:v>
                </c:pt>
                <c:pt idx="452">
                  <c:v>9.5085483815232621</c:v>
                </c:pt>
                <c:pt idx="453">
                  <c:v>9.3011805886561429</c:v>
                </c:pt>
                <c:pt idx="454">
                  <c:v>9.0920561994628493</c:v>
                </c:pt>
                <c:pt idx="455">
                  <c:v>0.21348270195620245</c:v>
                </c:pt>
                <c:pt idx="456">
                  <c:v>0.20310334917506001</c:v>
                </c:pt>
                <c:pt idx="457">
                  <c:v>9.3083058049564507</c:v>
                </c:pt>
                <c:pt idx="458">
                  <c:v>19.049756438377361</c:v>
                </c:pt>
                <c:pt idx="459">
                  <c:v>18.603975121671002</c:v>
                </c:pt>
                <c:pt idx="460">
                  <c:v>8.6172287363978075</c:v>
                </c:pt>
                <c:pt idx="461">
                  <c:v>8.814340783627749</c:v>
                </c:pt>
                <c:pt idx="462">
                  <c:v>18.563504657982399</c:v>
                </c:pt>
                <c:pt idx="463">
                  <c:v>18.610787730568568</c:v>
                </c:pt>
                <c:pt idx="464">
                  <c:v>9.1249009308730358</c:v>
                </c:pt>
                <c:pt idx="465">
                  <c:v>9.3075539665771192</c:v>
                </c:pt>
                <c:pt idx="466">
                  <c:v>19.050349772089525</c:v>
                </c:pt>
                <c:pt idx="467">
                  <c:v>18.602484917129015</c:v>
                </c:pt>
                <c:pt idx="468">
                  <c:v>8.5881651237462719</c:v>
                </c:pt>
                <c:pt idx="469">
                  <c:v>8.7963633321525005</c:v>
                </c:pt>
                <c:pt idx="470">
                  <c:v>9.0314116623757545</c:v>
                </c:pt>
                <c:pt idx="471">
                  <c:v>9.2768468966653028</c:v>
                </c:pt>
                <c:pt idx="472">
                  <c:v>9.5374061359287943</c:v>
                </c:pt>
                <c:pt idx="473">
                  <c:v>9.2970501962058574</c:v>
                </c:pt>
                <c:pt idx="474">
                  <c:v>9.0544536679276746</c:v>
                </c:pt>
                <c:pt idx="475">
                  <c:v>9.3083005446981115</c:v>
                </c:pt>
                <c:pt idx="476">
                  <c:v>9.5781497400337923</c:v>
                </c:pt>
                <c:pt idx="477">
                  <c:v>9.2951772968757886</c:v>
                </c:pt>
                <c:pt idx="478">
                  <c:v>9.0085057599770249</c:v>
                </c:pt>
                <c:pt idx="479">
                  <c:v>9.2791135820824433</c:v>
                </c:pt>
                <c:pt idx="480">
                  <c:v>9.5676333394856261</c:v>
                </c:pt>
                <c:pt idx="481">
                  <c:v>9.2871785551262853</c:v>
                </c:pt>
                <c:pt idx="482">
                  <c:v>9.0104810152785699</c:v>
                </c:pt>
                <c:pt idx="483">
                  <c:v>9.3033456382468618</c:v>
                </c:pt>
                <c:pt idx="484">
                  <c:v>19.248411447905788</c:v>
                </c:pt>
                <c:pt idx="485">
                  <c:v>18.589480893335118</c:v>
                </c:pt>
                <c:pt idx="486">
                  <c:v>8.2757324392185296</c:v>
                </c:pt>
                <c:pt idx="487">
                  <c:v>8.5443417805358681</c:v>
                </c:pt>
                <c:pt idx="488">
                  <c:v>18.490596308020081</c:v>
                </c:pt>
                <c:pt idx="489">
                  <c:v>18.604739303735297</c:v>
                </c:pt>
                <c:pt idx="490">
                  <c:v>9.0835256381399656</c:v>
                </c:pt>
                <c:pt idx="491">
                  <c:v>9.3050666602800813</c:v>
                </c:pt>
                <c:pt idx="492">
                  <c:v>19.221995689582826</c:v>
                </c:pt>
                <c:pt idx="493">
                  <c:v>18.585244073358599</c:v>
                </c:pt>
                <c:pt idx="494">
                  <c:v>8.2371637597011826</c:v>
                </c:pt>
                <c:pt idx="495">
                  <c:v>8.5277096006824973</c:v>
                </c:pt>
                <c:pt idx="496">
                  <c:v>8.8791582932418169</c:v>
                </c:pt>
                <c:pt idx="497">
                  <c:v>0.40994503903213353</c:v>
                </c:pt>
                <c:pt idx="498">
                  <c:v>0.37372194990337171</c:v>
                </c:pt>
                <c:pt idx="499">
                  <c:v>9.3076436523681352</c:v>
                </c:pt>
                <c:pt idx="500">
                  <c:v>9.7261419356203795</c:v>
                </c:pt>
                <c:pt idx="501">
                  <c:v>9.290872236105141</c:v>
                </c:pt>
                <c:pt idx="502">
                  <c:v>8.8318611158716411</c:v>
                </c:pt>
                <c:pt idx="503">
                  <c:v>9.2457796900258238</c:v>
                </c:pt>
                <c:pt idx="504">
                  <c:v>9.7207831365048172</c:v>
                </c:pt>
                <c:pt idx="505">
                  <c:v>9.2893779919933639</c:v>
                </c:pt>
                <c:pt idx="506">
                  <c:v>8.8320790452089959</c:v>
                </c:pt>
                <c:pt idx="507">
                  <c:v>9.2824653751671917</c:v>
                </c:pt>
                <c:pt idx="508">
                  <c:v>9.8312093717400906</c:v>
                </c:pt>
                <c:pt idx="509">
                  <c:v>9.253985208675374</c:v>
                </c:pt>
                <c:pt idx="510">
                  <c:v>8.663974064897495</c:v>
                </c:pt>
                <c:pt idx="511">
                  <c:v>9.1955175150160162</c:v>
                </c:pt>
                <c:pt idx="512">
                  <c:v>9.8017171817865734</c:v>
                </c:pt>
                <c:pt idx="513">
                  <c:v>9.2455066378699371</c:v>
                </c:pt>
                <c:pt idx="514">
                  <c:v>8.6806389297711117</c:v>
                </c:pt>
                <c:pt idx="515">
                  <c:v>9.2823178338086176</c:v>
                </c:pt>
                <c:pt idx="516">
                  <c:v>9.9799919618259736</c:v>
                </c:pt>
                <c:pt idx="517">
                  <c:v>9.2200696770916579</c:v>
                </c:pt>
                <c:pt idx="518">
                  <c:v>8.4367939735752184</c:v>
                </c:pt>
                <c:pt idx="519">
                  <c:v>0.81668215368146946</c:v>
                </c:pt>
                <c:pt idx="520">
                  <c:v>0.65981774734491516</c:v>
                </c:pt>
                <c:pt idx="521">
                  <c:v>9.2986899160318881</c:v>
                </c:pt>
                <c:pt idx="522">
                  <c:v>20.379850247609355</c:v>
                </c:pt>
                <c:pt idx="523">
                  <c:v>18.364025853585542</c:v>
                </c:pt>
                <c:pt idx="524">
                  <c:v>5.8067361248853588</c:v>
                </c:pt>
                <c:pt idx="525">
                  <c:v>11.307890275049637</c:v>
                </c:pt>
                <c:pt idx="526">
                  <c:v>18.518277478167256</c:v>
                </c:pt>
                <c:pt idx="527">
                  <c:v>19.613750762651481</c:v>
                </c:pt>
                <c:pt idx="528">
                  <c:v>11.711181615586263</c:v>
                </c:pt>
                <c:pt idx="529">
                  <c:v>1.2696007528961717</c:v>
                </c:pt>
                <c:pt idx="530">
                  <c:v>9.1594467150779568</c:v>
                </c:pt>
                <c:pt idx="531">
                  <c:v>9.4557180809512467</c:v>
                </c:pt>
                <c:pt idx="532">
                  <c:v>9.0071476682024301</c:v>
                </c:pt>
                <c:pt idx="533">
                  <c:v>8.7693615980877215</c:v>
                </c:pt>
                <c:pt idx="534">
                  <c:v>9.0734354737781455</c:v>
                </c:pt>
                <c:pt idx="535">
                  <c:v>0.83805366697387029</c:v>
                </c:pt>
                <c:pt idx="536">
                  <c:v>18.61684535460595</c:v>
                </c:pt>
                <c:pt idx="537">
                  <c:v>18.61684535460595</c:v>
                </c:pt>
                <c:pt idx="538">
                  <c:v>18.61684535460595</c:v>
                </c:pt>
                <c:pt idx="539">
                  <c:v>18.61684535460595</c:v>
                </c:pt>
                <c:pt idx="540">
                  <c:v>0</c:v>
                </c:pt>
                <c:pt idx="541">
                  <c:v>18.61684535460595</c:v>
                </c:pt>
                <c:pt idx="542">
                  <c:v>18.61684535460595</c:v>
                </c:pt>
                <c:pt idx="543">
                  <c:v>18.61684535460595</c:v>
                </c:pt>
                <c:pt idx="544">
                  <c:v>18.61684535460595</c:v>
                </c:pt>
                <c:pt idx="545">
                  <c:v>18.61684535460595</c:v>
                </c:pt>
                <c:pt idx="546">
                  <c:v>18.61684535460595</c:v>
                </c:pt>
                <c:pt idx="547">
                  <c:v>0</c:v>
                </c:pt>
                <c:pt idx="548">
                  <c:v>18.61684535460595</c:v>
                </c:pt>
                <c:pt idx="549">
                  <c:v>18.61684535460595</c:v>
                </c:pt>
                <c:pt idx="550">
                  <c:v>18.61684535460595</c:v>
                </c:pt>
                <c:pt idx="551">
                  <c:v>18.61684535460595</c:v>
                </c:pt>
                <c:pt idx="552">
                  <c:v>18.61684535460595</c:v>
                </c:pt>
                <c:pt idx="553">
                  <c:v>18.61684535460595</c:v>
                </c:pt>
                <c:pt idx="554">
                  <c:v>0</c:v>
                </c:pt>
                <c:pt idx="555">
                  <c:v>18.61684535460595</c:v>
                </c:pt>
                <c:pt idx="556">
                  <c:v>18.61684535460595</c:v>
                </c:pt>
                <c:pt idx="557">
                  <c:v>18.61684535460595</c:v>
                </c:pt>
                <c:pt idx="558">
                  <c:v>18.61684535460595</c:v>
                </c:pt>
                <c:pt idx="559">
                  <c:v>18.61684535460595</c:v>
                </c:pt>
                <c:pt idx="560">
                  <c:v>18.61684535460595</c:v>
                </c:pt>
                <c:pt idx="561">
                  <c:v>0</c:v>
                </c:pt>
                <c:pt idx="562">
                  <c:v>18.61684535460595</c:v>
                </c:pt>
                <c:pt idx="563">
                  <c:v>18.61684535460595</c:v>
                </c:pt>
                <c:pt idx="564">
                  <c:v>18.61684535460595</c:v>
                </c:pt>
                <c:pt idx="565">
                  <c:v>18.61684535460595</c:v>
                </c:pt>
                <c:pt idx="566">
                  <c:v>18.61684535460595</c:v>
                </c:pt>
                <c:pt idx="567">
                  <c:v>18.61684535460595</c:v>
                </c:pt>
                <c:pt idx="568">
                  <c:v>0</c:v>
                </c:pt>
                <c:pt idx="569">
                  <c:v>18.61684535460595</c:v>
                </c:pt>
                <c:pt idx="570">
                  <c:v>18.61684535460595</c:v>
                </c:pt>
                <c:pt idx="571">
                  <c:v>18.61684535460595</c:v>
                </c:pt>
                <c:pt idx="572">
                  <c:v>18.61684535460595</c:v>
                </c:pt>
                <c:pt idx="573">
                  <c:v>18.61684535460595</c:v>
                </c:pt>
                <c:pt idx="574">
                  <c:v>18.61684535460595</c:v>
                </c:pt>
                <c:pt idx="575">
                  <c:v>0</c:v>
                </c:pt>
                <c:pt idx="576">
                  <c:v>18.61684535460595</c:v>
                </c:pt>
                <c:pt idx="577">
                  <c:v>18.61684535460595</c:v>
                </c:pt>
                <c:pt idx="578">
                  <c:v>18.61684535460595</c:v>
                </c:pt>
                <c:pt idx="579">
                  <c:v>18.61684535460595</c:v>
                </c:pt>
                <c:pt idx="580">
                  <c:v>18.61684535460595</c:v>
                </c:pt>
                <c:pt idx="581">
                  <c:v>18.61684535460595</c:v>
                </c:pt>
                <c:pt idx="582">
                  <c:v>0</c:v>
                </c:pt>
                <c:pt idx="583">
                  <c:v>18.61684535460595</c:v>
                </c:pt>
                <c:pt idx="584">
                  <c:v>18.61684535460595</c:v>
                </c:pt>
                <c:pt idx="585">
                  <c:v>18.61684535460595</c:v>
                </c:pt>
                <c:pt idx="586">
                  <c:v>18.61684535460595</c:v>
                </c:pt>
                <c:pt idx="587">
                  <c:v>18.61684535460595</c:v>
                </c:pt>
                <c:pt idx="588">
                  <c:v>18.61684535460595</c:v>
                </c:pt>
                <c:pt idx="589">
                  <c:v>0</c:v>
                </c:pt>
                <c:pt idx="590">
                  <c:v>18.61684535460595</c:v>
                </c:pt>
                <c:pt idx="591">
                  <c:v>18.61684535460595</c:v>
                </c:pt>
                <c:pt idx="592">
                  <c:v>18.61684535460595</c:v>
                </c:pt>
                <c:pt idx="593">
                  <c:v>18.61684535460595</c:v>
                </c:pt>
                <c:pt idx="594">
                  <c:v>18.61684535460595</c:v>
                </c:pt>
                <c:pt idx="595">
                  <c:v>18.61684535460595</c:v>
                </c:pt>
                <c:pt idx="596">
                  <c:v>0</c:v>
                </c:pt>
                <c:pt idx="597">
                  <c:v>18.61684535460595</c:v>
                </c:pt>
                <c:pt idx="598">
                  <c:v>18.61684535460595</c:v>
                </c:pt>
                <c:pt idx="599">
                  <c:v>18.61684535460595</c:v>
                </c:pt>
                <c:pt idx="600">
                  <c:v>18.61684535460595</c:v>
                </c:pt>
                <c:pt idx="601">
                  <c:v>18.61684535460595</c:v>
                </c:pt>
                <c:pt idx="602">
                  <c:v>18.61684535460595</c:v>
                </c:pt>
                <c:pt idx="603">
                  <c:v>0</c:v>
                </c:pt>
                <c:pt idx="604">
                  <c:v>18.61684535460595</c:v>
                </c:pt>
                <c:pt idx="605">
                  <c:v>18.61684535460595</c:v>
                </c:pt>
                <c:pt idx="606">
                  <c:v>18.61684535460595</c:v>
                </c:pt>
                <c:pt idx="607">
                  <c:v>18.61684535460595</c:v>
                </c:pt>
                <c:pt idx="608">
                  <c:v>18.61684535460595</c:v>
                </c:pt>
                <c:pt idx="609">
                  <c:v>18.61684535460595</c:v>
                </c:pt>
                <c:pt idx="610">
                  <c:v>0</c:v>
                </c:pt>
                <c:pt idx="611">
                  <c:v>18.61684535460595</c:v>
                </c:pt>
                <c:pt idx="612">
                  <c:v>18.61684535460595</c:v>
                </c:pt>
                <c:pt idx="613">
                  <c:v>18.61684535460595</c:v>
                </c:pt>
                <c:pt idx="614">
                  <c:v>18.61684535460595</c:v>
                </c:pt>
                <c:pt idx="615">
                  <c:v>18.61684535460595</c:v>
                </c:pt>
                <c:pt idx="616">
                  <c:v>18.61684535460595</c:v>
                </c:pt>
                <c:pt idx="617">
                  <c:v>0</c:v>
                </c:pt>
                <c:pt idx="618">
                  <c:v>18.61684535460595</c:v>
                </c:pt>
                <c:pt idx="619">
                  <c:v>18.61684535460595</c:v>
                </c:pt>
                <c:pt idx="620">
                  <c:v>18.61684535460595</c:v>
                </c:pt>
                <c:pt idx="621">
                  <c:v>18.61684535460595</c:v>
                </c:pt>
                <c:pt idx="622">
                  <c:v>18.61684535460595</c:v>
                </c:pt>
                <c:pt idx="623">
                  <c:v>18.61684535460595</c:v>
                </c:pt>
                <c:pt idx="624">
                  <c:v>0</c:v>
                </c:pt>
                <c:pt idx="625">
                  <c:v>18.61684535460595</c:v>
                </c:pt>
                <c:pt idx="626">
                  <c:v>18.61684535460595</c:v>
                </c:pt>
                <c:pt idx="627">
                  <c:v>18.61684535460595</c:v>
                </c:pt>
                <c:pt idx="628">
                  <c:v>18.61684535460595</c:v>
                </c:pt>
                <c:pt idx="629">
                  <c:v>18.61684535460595</c:v>
                </c:pt>
                <c:pt idx="630">
                  <c:v>18.61684535460595</c:v>
                </c:pt>
                <c:pt idx="631">
                  <c:v>0</c:v>
                </c:pt>
                <c:pt idx="632">
                  <c:v>18.61684535460595</c:v>
                </c:pt>
                <c:pt idx="633">
                  <c:v>18.61684535460595</c:v>
                </c:pt>
                <c:pt idx="634">
                  <c:v>18.61684535460595</c:v>
                </c:pt>
                <c:pt idx="635">
                  <c:v>18.61684535460595</c:v>
                </c:pt>
                <c:pt idx="636">
                  <c:v>18.61684535460595</c:v>
                </c:pt>
                <c:pt idx="637">
                  <c:v>18.61684535460595</c:v>
                </c:pt>
                <c:pt idx="638">
                  <c:v>0</c:v>
                </c:pt>
                <c:pt idx="639">
                  <c:v>18.61684535460595</c:v>
                </c:pt>
                <c:pt idx="640">
                  <c:v>18.61684535460595</c:v>
                </c:pt>
                <c:pt idx="641">
                  <c:v>18.61684535460595</c:v>
                </c:pt>
                <c:pt idx="642">
                  <c:v>18.61684535460595</c:v>
                </c:pt>
                <c:pt idx="643">
                  <c:v>18.61684535460595</c:v>
                </c:pt>
                <c:pt idx="644">
                  <c:v>18.61684535460595</c:v>
                </c:pt>
                <c:pt idx="645">
                  <c:v>0</c:v>
                </c:pt>
                <c:pt idx="646">
                  <c:v>18.61684535460595</c:v>
                </c:pt>
                <c:pt idx="647">
                  <c:v>18.61684535460595</c:v>
                </c:pt>
                <c:pt idx="648">
                  <c:v>18.61684535460595</c:v>
                </c:pt>
                <c:pt idx="649">
                  <c:v>18.61684535460595</c:v>
                </c:pt>
                <c:pt idx="650">
                  <c:v>18.61684535460595</c:v>
                </c:pt>
                <c:pt idx="651">
                  <c:v>18.61684535460595</c:v>
                </c:pt>
                <c:pt idx="652">
                  <c:v>0</c:v>
                </c:pt>
                <c:pt idx="653">
                  <c:v>18.61684535460595</c:v>
                </c:pt>
                <c:pt idx="654">
                  <c:v>18.61684535460595</c:v>
                </c:pt>
                <c:pt idx="655">
                  <c:v>18.61684535460595</c:v>
                </c:pt>
                <c:pt idx="656">
                  <c:v>18.61684535460595</c:v>
                </c:pt>
                <c:pt idx="657">
                  <c:v>18.61684535460595</c:v>
                </c:pt>
                <c:pt idx="658">
                  <c:v>18.61684535460595</c:v>
                </c:pt>
                <c:pt idx="659">
                  <c:v>0</c:v>
                </c:pt>
                <c:pt idx="660">
                  <c:v>18.61684535460595</c:v>
                </c:pt>
                <c:pt idx="661">
                  <c:v>18.61684535460595</c:v>
                </c:pt>
                <c:pt idx="662">
                  <c:v>18.61684535460595</c:v>
                </c:pt>
                <c:pt idx="663">
                  <c:v>18.61684535460595</c:v>
                </c:pt>
                <c:pt idx="664">
                  <c:v>18.61684535460595</c:v>
                </c:pt>
                <c:pt idx="665">
                  <c:v>18.61684535460595</c:v>
                </c:pt>
                <c:pt idx="666">
                  <c:v>0</c:v>
                </c:pt>
                <c:pt idx="667">
                  <c:v>18.61684535460595</c:v>
                </c:pt>
                <c:pt idx="668">
                  <c:v>18.61684535460595</c:v>
                </c:pt>
                <c:pt idx="669">
                  <c:v>18.61684535460595</c:v>
                </c:pt>
                <c:pt idx="670">
                  <c:v>18.61684535460595</c:v>
                </c:pt>
                <c:pt idx="671">
                  <c:v>18.61684535460595</c:v>
                </c:pt>
                <c:pt idx="672">
                  <c:v>18.61684535460595</c:v>
                </c:pt>
                <c:pt idx="673">
                  <c:v>0</c:v>
                </c:pt>
                <c:pt idx="674">
                  <c:v>18.61684535460595</c:v>
                </c:pt>
                <c:pt idx="675">
                  <c:v>18.61684535460595</c:v>
                </c:pt>
                <c:pt idx="676">
                  <c:v>18.61684535460595</c:v>
                </c:pt>
                <c:pt idx="677">
                  <c:v>18.61684535460595</c:v>
                </c:pt>
                <c:pt idx="678">
                  <c:v>18.61684535460595</c:v>
                </c:pt>
                <c:pt idx="679">
                  <c:v>18.61684535460595</c:v>
                </c:pt>
                <c:pt idx="680">
                  <c:v>0</c:v>
                </c:pt>
                <c:pt idx="681">
                  <c:v>18.61684535460595</c:v>
                </c:pt>
                <c:pt idx="682">
                  <c:v>18.61684535460595</c:v>
                </c:pt>
                <c:pt idx="683">
                  <c:v>18.61684535460595</c:v>
                </c:pt>
                <c:pt idx="684">
                  <c:v>18.61684535460595</c:v>
                </c:pt>
                <c:pt idx="685">
                  <c:v>18.61684535460595</c:v>
                </c:pt>
                <c:pt idx="686">
                  <c:v>18.61684535460595</c:v>
                </c:pt>
                <c:pt idx="687">
                  <c:v>0</c:v>
                </c:pt>
                <c:pt idx="688">
                  <c:v>18.61684535460595</c:v>
                </c:pt>
                <c:pt idx="689">
                  <c:v>18.61684535460595</c:v>
                </c:pt>
                <c:pt idx="690">
                  <c:v>18.61684535460595</c:v>
                </c:pt>
                <c:pt idx="691">
                  <c:v>18.61684535460595</c:v>
                </c:pt>
                <c:pt idx="692">
                  <c:v>18.61684535460595</c:v>
                </c:pt>
                <c:pt idx="693">
                  <c:v>18.61684535460595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89896"/>
        <c:axId val="288290288"/>
      </c:scatterChart>
      <c:valAx>
        <c:axId val="28828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290288"/>
        <c:crosses val="autoZero"/>
        <c:crossBetween val="midCat"/>
      </c:valAx>
      <c:valAx>
        <c:axId val="2882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28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84667541557309"/>
          <c:y val="0.12318241469816273"/>
          <c:w val="0.20819510061242344"/>
          <c:h val="0.23437664041994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38100</xdr:rowOff>
    </xdr:from>
    <xdr:to>
      <xdr:col>6</xdr:col>
      <xdr:colOff>571500</xdr:colOff>
      <xdr:row>8</xdr:row>
      <xdr:rowOff>76200</xdr:rowOff>
    </xdr:to>
    <xdr:sp macro="" textlink="">
      <xdr:nvSpPr>
        <xdr:cNvPr id="2" name="Flèche courbée vers la gauche 1"/>
        <xdr:cNvSpPr/>
      </xdr:nvSpPr>
      <xdr:spPr>
        <a:xfrm>
          <a:off x="3324225" y="1009650"/>
          <a:ext cx="561975" cy="1428750"/>
        </a:xfrm>
        <a:prstGeom prst="curvedLeftArrow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209549</xdr:colOff>
      <xdr:row>4</xdr:row>
      <xdr:rowOff>66675</xdr:rowOff>
    </xdr:from>
    <xdr:to>
      <xdr:col>8</xdr:col>
      <xdr:colOff>561974</xdr:colOff>
      <xdr:row>5</xdr:row>
      <xdr:rowOff>152400</xdr:rowOff>
    </xdr:to>
    <xdr:sp macro="" textlink="">
      <xdr:nvSpPr>
        <xdr:cNvPr id="4" name="Flèche vers le bas 3"/>
        <xdr:cNvSpPr/>
      </xdr:nvSpPr>
      <xdr:spPr>
        <a:xfrm>
          <a:off x="4876799" y="1238250"/>
          <a:ext cx="352425" cy="285750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123825</xdr:colOff>
      <xdr:row>1</xdr:row>
      <xdr:rowOff>133351</xdr:rowOff>
    </xdr:from>
    <xdr:to>
      <xdr:col>18</xdr:col>
      <xdr:colOff>581025</xdr:colOff>
      <xdr:row>12</xdr:row>
      <xdr:rowOff>47626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171449</xdr:colOff>
      <xdr:row>4</xdr:row>
      <xdr:rowOff>66675</xdr:rowOff>
    </xdr:from>
    <xdr:to>
      <xdr:col>9</xdr:col>
      <xdr:colOff>523874</xdr:colOff>
      <xdr:row>5</xdr:row>
      <xdr:rowOff>152400</xdr:rowOff>
    </xdr:to>
    <xdr:sp macro="" textlink="">
      <xdr:nvSpPr>
        <xdr:cNvPr id="6" name="Flèche vers le bas 5"/>
        <xdr:cNvSpPr/>
      </xdr:nvSpPr>
      <xdr:spPr>
        <a:xfrm>
          <a:off x="5562599" y="1238250"/>
          <a:ext cx="352425" cy="285750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123826</xdr:colOff>
      <xdr:row>13</xdr:row>
      <xdr:rowOff>142875</xdr:rowOff>
    </xdr:from>
    <xdr:to>
      <xdr:col>6</xdr:col>
      <xdr:colOff>219076</xdr:colOff>
      <xdr:row>22</xdr:row>
      <xdr:rowOff>9525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13</xdr:row>
      <xdr:rowOff>133350</xdr:rowOff>
    </xdr:from>
    <xdr:to>
      <xdr:col>9</xdr:col>
      <xdr:colOff>609600</xdr:colOff>
      <xdr:row>22</xdr:row>
      <xdr:rowOff>28575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27</xdr:row>
      <xdr:rowOff>142876</xdr:rowOff>
    </xdr:from>
    <xdr:to>
      <xdr:col>6</xdr:col>
      <xdr:colOff>238125</xdr:colOff>
      <xdr:row>36</xdr:row>
      <xdr:rowOff>19050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323850</xdr:colOff>
      <xdr:row>27</xdr:row>
      <xdr:rowOff>133350</xdr:rowOff>
    </xdr:from>
    <xdr:to>
      <xdr:col>9</xdr:col>
      <xdr:colOff>628650</xdr:colOff>
      <xdr:row>36</xdr:row>
      <xdr:rowOff>19050</xdr:rowOff>
    </xdr:to>
    <xdr:graphicFrame macro="">
      <xdr:nvGraphicFramePr>
        <xdr:cNvPr id="12" name="Graphique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104775</xdr:colOff>
      <xdr:row>14</xdr:row>
      <xdr:rowOff>133350</xdr:rowOff>
    </xdr:from>
    <xdr:to>
      <xdr:col>12</xdr:col>
      <xdr:colOff>657225</xdr:colOff>
      <xdr:row>18</xdr:row>
      <xdr:rowOff>87321</xdr:rowOff>
    </xdr:to>
    <xdr:pic>
      <xdr:nvPicPr>
        <xdr:cNvPr id="10" name="Image 9" descr="http://cubot.fr/wp-content/uploads/2018/05/Cubot_Association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181475"/>
          <a:ext cx="1314450" cy="715971"/>
        </a:xfrm>
        <a:prstGeom prst="rect">
          <a:avLst/>
        </a:prstGeom>
        <a:noFill/>
        <a:effectLst>
          <a:softEdge rad="31750"/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161925</xdr:rowOff>
    </xdr:from>
    <xdr:to>
      <xdr:col>6</xdr:col>
      <xdr:colOff>57150</xdr:colOff>
      <xdr:row>2</xdr:row>
      <xdr:rowOff>47625</xdr:rowOff>
    </xdr:to>
    <xdr:sp macro="" textlink="">
      <xdr:nvSpPr>
        <xdr:cNvPr id="4" name="Flèche droite 3"/>
        <xdr:cNvSpPr/>
      </xdr:nvSpPr>
      <xdr:spPr>
        <a:xfrm>
          <a:off x="2457450" y="161925"/>
          <a:ext cx="266700" cy="27622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0</xdr:colOff>
      <xdr:row>0</xdr:row>
      <xdr:rowOff>161925</xdr:rowOff>
    </xdr:from>
    <xdr:to>
      <xdr:col>10</xdr:col>
      <xdr:colOff>28575</xdr:colOff>
      <xdr:row>2</xdr:row>
      <xdr:rowOff>47625</xdr:rowOff>
    </xdr:to>
    <xdr:sp macro="" textlink="">
      <xdr:nvSpPr>
        <xdr:cNvPr id="5" name="Flèche droite 4"/>
        <xdr:cNvSpPr/>
      </xdr:nvSpPr>
      <xdr:spPr>
        <a:xfrm>
          <a:off x="4610100" y="161925"/>
          <a:ext cx="266700" cy="27622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0</xdr:colOff>
      <xdr:row>0</xdr:row>
      <xdr:rowOff>161925</xdr:rowOff>
    </xdr:from>
    <xdr:to>
      <xdr:col>14</xdr:col>
      <xdr:colOff>28575</xdr:colOff>
      <xdr:row>2</xdr:row>
      <xdr:rowOff>47625</xdr:rowOff>
    </xdr:to>
    <xdr:sp macro="" textlink="">
      <xdr:nvSpPr>
        <xdr:cNvPr id="7" name="Flèche droite 6"/>
        <xdr:cNvSpPr/>
      </xdr:nvSpPr>
      <xdr:spPr>
        <a:xfrm>
          <a:off x="4191000" y="161925"/>
          <a:ext cx="238125" cy="27622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19</xdr:row>
      <xdr:rowOff>33337</xdr:rowOff>
    </xdr:from>
    <xdr:to>
      <xdr:col>9</xdr:col>
      <xdr:colOff>552450</xdr:colOff>
      <xdr:row>33</xdr:row>
      <xdr:rowOff>109537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33</xdr:row>
      <xdr:rowOff>161925</xdr:rowOff>
    </xdr:from>
    <xdr:to>
      <xdr:col>9</xdr:col>
      <xdr:colOff>581025</xdr:colOff>
      <xdr:row>48</xdr:row>
      <xdr:rowOff>47625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18</xdr:col>
      <xdr:colOff>552450</xdr:colOff>
      <xdr:row>33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552450</xdr:colOff>
      <xdr:row>48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161925</xdr:rowOff>
    </xdr:from>
    <xdr:to>
      <xdr:col>15</xdr:col>
      <xdr:colOff>47625</xdr:colOff>
      <xdr:row>2</xdr:row>
      <xdr:rowOff>47625</xdr:rowOff>
    </xdr:to>
    <xdr:sp macro="" textlink="">
      <xdr:nvSpPr>
        <xdr:cNvPr id="2" name="Flèche droite 1"/>
        <xdr:cNvSpPr/>
      </xdr:nvSpPr>
      <xdr:spPr>
        <a:xfrm>
          <a:off x="6496050" y="161925"/>
          <a:ext cx="257175" cy="27622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17</xdr:col>
      <xdr:colOff>0</xdr:colOff>
      <xdr:row>0</xdr:row>
      <xdr:rowOff>161925</xdr:rowOff>
    </xdr:from>
    <xdr:to>
      <xdr:col>18</xdr:col>
      <xdr:colOff>47625</xdr:colOff>
      <xdr:row>2</xdr:row>
      <xdr:rowOff>47625</xdr:rowOff>
    </xdr:to>
    <xdr:sp macro="" textlink="">
      <xdr:nvSpPr>
        <xdr:cNvPr id="3" name="Flèche droite 2"/>
        <xdr:cNvSpPr/>
      </xdr:nvSpPr>
      <xdr:spPr>
        <a:xfrm>
          <a:off x="6496050" y="161925"/>
          <a:ext cx="257175" cy="27622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20</xdr:col>
      <xdr:colOff>0</xdr:colOff>
      <xdr:row>0</xdr:row>
      <xdr:rowOff>161925</xdr:rowOff>
    </xdr:from>
    <xdr:to>
      <xdr:col>21</xdr:col>
      <xdr:colOff>47625</xdr:colOff>
      <xdr:row>2</xdr:row>
      <xdr:rowOff>47625</xdr:rowOff>
    </xdr:to>
    <xdr:sp macro="" textlink="">
      <xdr:nvSpPr>
        <xdr:cNvPr id="4" name="Flèche droite 3"/>
        <xdr:cNvSpPr/>
      </xdr:nvSpPr>
      <xdr:spPr>
        <a:xfrm>
          <a:off x="7981950" y="161925"/>
          <a:ext cx="257175" cy="276225"/>
        </a:xfrm>
        <a:prstGeom prst="right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697"/>
  <sheetViews>
    <sheetView tabSelected="1" zoomScaleNormal="100" workbookViewId="0">
      <selection activeCell="S19" sqref="S19"/>
    </sheetView>
  </sheetViews>
  <sheetFormatPr baseColWidth="10" defaultColWidth="10.85546875" defaultRowHeight="15" x14ac:dyDescent="0.25"/>
  <cols>
    <col min="1" max="1" width="3.140625" style="11" customWidth="1"/>
    <col min="2" max="2" width="10.85546875" style="11"/>
    <col min="3" max="3" width="3.140625" style="11" customWidth="1"/>
    <col min="4" max="6" width="10.85546875" style="11"/>
    <col min="7" max="7" width="9.42578125" style="11" customWidth="1"/>
    <col min="8" max="9" width="10.85546875" style="11"/>
    <col min="10" max="10" width="10.85546875" style="11" customWidth="1"/>
    <col min="11" max="11" width="3.140625" style="11" customWidth="1"/>
    <col min="12" max="13" width="11.42578125" style="11" customWidth="1"/>
    <col min="14" max="19" width="10.85546875" style="11"/>
    <col min="20" max="20" width="3.140625" style="1" customWidth="1"/>
    <col min="21" max="21" width="105.140625" style="11" customWidth="1"/>
    <col min="22" max="22" width="10.85546875" style="11" customWidth="1"/>
    <col min="23" max="23" width="10.85546875" style="12" customWidth="1"/>
    <col min="24" max="16384" width="10.85546875" style="11"/>
  </cols>
  <sheetData>
    <row r="1" spans="2:23" ht="15.75" thickBot="1" x14ac:dyDescent="0.3">
      <c r="V1" s="148" t="s">
        <v>66</v>
      </c>
      <c r="W1" s="149"/>
    </row>
    <row r="2" spans="2:23" ht="15.75" thickBot="1" x14ac:dyDescent="0.3">
      <c r="B2" s="23" t="s">
        <v>26</v>
      </c>
      <c r="D2" s="166" t="s">
        <v>40</v>
      </c>
      <c r="E2" s="167"/>
      <c r="F2" s="168"/>
      <c r="H2" s="143" t="s">
        <v>27</v>
      </c>
      <c r="I2" s="144"/>
      <c r="J2" s="145"/>
      <c r="L2" s="157"/>
      <c r="M2" s="158"/>
      <c r="N2" s="158"/>
      <c r="O2" s="158"/>
      <c r="P2" s="158"/>
      <c r="Q2" s="158"/>
      <c r="R2" s="158"/>
      <c r="S2" s="159"/>
      <c r="V2" s="77" t="s">
        <v>40</v>
      </c>
      <c r="W2" s="78" t="s">
        <v>65</v>
      </c>
    </row>
    <row r="3" spans="2:23" ht="45" customHeight="1" x14ac:dyDescent="0.25">
      <c r="B3" s="5" t="s">
        <v>25</v>
      </c>
      <c r="D3" s="9" t="s">
        <v>0</v>
      </c>
      <c r="E3" s="7" t="s">
        <v>1</v>
      </c>
      <c r="F3" s="10" t="s">
        <v>2</v>
      </c>
      <c r="H3" s="18" t="s">
        <v>15</v>
      </c>
      <c r="I3" s="2" t="s">
        <v>5</v>
      </c>
      <c r="J3" s="19" t="s">
        <v>6</v>
      </c>
      <c r="L3" s="160"/>
      <c r="M3" s="161"/>
      <c r="N3" s="161"/>
      <c r="O3" s="161"/>
      <c r="P3" s="161"/>
      <c r="Q3" s="161"/>
      <c r="R3" s="161"/>
      <c r="S3" s="162"/>
      <c r="V3" s="9" t="s">
        <v>0</v>
      </c>
      <c r="W3" s="75" t="s">
        <v>24</v>
      </c>
    </row>
    <row r="4" spans="2:23" ht="15.75" thickBot="1" x14ac:dyDescent="0.3">
      <c r="B4" s="6">
        <v>5.0000000000000001E-3</v>
      </c>
      <c r="D4" s="3">
        <v>1000</v>
      </c>
      <c r="E4" s="4">
        <v>1000</v>
      </c>
      <c r="F4" s="14">
        <v>90</v>
      </c>
      <c r="H4" s="3">
        <v>150</v>
      </c>
      <c r="I4" s="4">
        <v>20</v>
      </c>
      <c r="J4" s="14">
        <v>3600</v>
      </c>
      <c r="L4" s="160"/>
      <c r="M4" s="161"/>
      <c r="N4" s="161"/>
      <c r="O4" s="161"/>
      <c r="P4" s="161"/>
      <c r="Q4" s="161"/>
      <c r="R4" s="161"/>
      <c r="S4" s="162"/>
      <c r="V4" s="6">
        <f>IF($B$13=1,3000-D4,D4)</f>
        <v>1000</v>
      </c>
      <c r="W4" s="76">
        <f>IF($B$13=1,3000-'2_Odometrie'!D4,'2_Odometrie'!D4)</f>
        <v>1000</v>
      </c>
    </row>
    <row r="5" spans="2:23" ht="15.75" thickBot="1" x14ac:dyDescent="0.3">
      <c r="B5" s="8"/>
      <c r="D5" s="8"/>
      <c r="E5" s="8"/>
      <c r="F5" s="8"/>
      <c r="H5" s="8"/>
      <c r="I5" s="8"/>
      <c r="J5" s="8"/>
      <c r="L5" s="160"/>
      <c r="M5" s="161"/>
      <c r="N5" s="161"/>
      <c r="O5" s="161"/>
      <c r="P5" s="161"/>
      <c r="Q5" s="161"/>
      <c r="R5" s="161"/>
      <c r="S5" s="162"/>
      <c r="V5" s="8"/>
      <c r="W5" s="76">
        <f>IF($B$13=1,3000-'2_Odometrie'!D5,'2_Odometrie'!D5)</f>
        <v>1000</v>
      </c>
    </row>
    <row r="6" spans="2:23" ht="15.75" thickBot="1" x14ac:dyDescent="0.3">
      <c r="B6" s="23" t="s">
        <v>31</v>
      </c>
      <c r="D6" s="166" t="s">
        <v>39</v>
      </c>
      <c r="E6" s="167"/>
      <c r="F6" s="168"/>
      <c r="H6" s="8"/>
      <c r="I6" s="8"/>
      <c r="J6" s="8"/>
      <c r="L6" s="160"/>
      <c r="M6" s="161"/>
      <c r="N6" s="161"/>
      <c r="O6" s="161"/>
      <c r="P6" s="161"/>
      <c r="Q6" s="161"/>
      <c r="R6" s="161"/>
      <c r="S6" s="162"/>
      <c r="V6" s="74" t="s">
        <v>39</v>
      </c>
      <c r="W6" s="76">
        <f>IF($B$13=1,3000-'2_Odometrie'!D6,'2_Odometrie'!D6)</f>
        <v>1000.0000040615655</v>
      </c>
    </row>
    <row r="7" spans="2:23" ht="47.1" customHeight="1" x14ac:dyDescent="0.25">
      <c r="B7" s="5" t="s">
        <v>97</v>
      </c>
      <c r="D7" s="9" t="s">
        <v>3</v>
      </c>
      <c r="E7" s="7" t="s">
        <v>4</v>
      </c>
      <c r="F7" s="10" t="s">
        <v>11</v>
      </c>
      <c r="H7" s="8"/>
      <c r="I7" s="20" t="s">
        <v>13</v>
      </c>
      <c r="J7" s="21" t="s">
        <v>28</v>
      </c>
      <c r="L7" s="160"/>
      <c r="M7" s="161"/>
      <c r="N7" s="161"/>
      <c r="O7" s="161"/>
      <c r="P7" s="161"/>
      <c r="Q7" s="161"/>
      <c r="R7" s="161"/>
      <c r="S7" s="162"/>
      <c r="V7" s="9" t="s">
        <v>3</v>
      </c>
      <c r="W7" s="76">
        <f>IF($B$13=1,3000-'2_Odometrie'!D7,'2_Odometrie'!D7)</f>
        <v>1000.0000284309571</v>
      </c>
    </row>
    <row r="8" spans="2:23" ht="15.75" thickBot="1" x14ac:dyDescent="0.3">
      <c r="B8" s="137">
        <v>1</v>
      </c>
      <c r="D8" s="3">
        <v>2000</v>
      </c>
      <c r="E8" s="4">
        <v>1000</v>
      </c>
      <c r="F8" s="22">
        <v>0</v>
      </c>
      <c r="I8" s="70">
        <f>2*PI()*I4</f>
        <v>125.66370614359172</v>
      </c>
      <c r="J8" s="71">
        <f>I8/J4</f>
        <v>3.4906585039886591E-2</v>
      </c>
      <c r="L8" s="160"/>
      <c r="M8" s="161"/>
      <c r="N8" s="161"/>
      <c r="O8" s="161"/>
      <c r="P8" s="161"/>
      <c r="Q8" s="161"/>
      <c r="R8" s="161"/>
      <c r="S8" s="162"/>
      <c r="V8" s="6">
        <f>IF($B$13=1,3000-D8,D8)</f>
        <v>2000</v>
      </c>
      <c r="W8" s="76">
        <f>IF($B$13=1,3000-'2_Odometrie'!D8,'2_Odometrie'!D8)</f>
        <v>1000.0001015391141</v>
      </c>
    </row>
    <row r="9" spans="2:23" ht="15.75" thickBot="1" x14ac:dyDescent="0.3">
      <c r="B9" s="137">
        <v>0</v>
      </c>
      <c r="D9" s="8"/>
      <c r="E9" s="8"/>
      <c r="F9" s="8"/>
      <c r="I9" s="8"/>
      <c r="J9" s="8"/>
      <c r="L9" s="160"/>
      <c r="M9" s="161"/>
      <c r="N9" s="161"/>
      <c r="O9" s="161"/>
      <c r="P9" s="161"/>
      <c r="Q9" s="161"/>
      <c r="R9" s="161"/>
      <c r="S9" s="162"/>
      <c r="W9" s="76">
        <f>IF($B$13=1,3000-'2_Odometrie'!D9,'2_Odometrie'!D9)</f>
        <v>1000.0002640015914</v>
      </c>
    </row>
    <row r="10" spans="2:23" ht="23.25" customHeight="1" thickBot="1" x14ac:dyDescent="0.3">
      <c r="D10" s="151" t="s">
        <v>90</v>
      </c>
      <c r="E10" s="152"/>
      <c r="F10" s="152"/>
      <c r="G10" s="152"/>
      <c r="H10" s="152"/>
      <c r="I10" s="152"/>
      <c r="J10" s="153"/>
      <c r="L10" s="160"/>
      <c r="M10" s="161"/>
      <c r="N10" s="161"/>
      <c r="O10" s="161"/>
      <c r="P10" s="161"/>
      <c r="Q10" s="161"/>
      <c r="R10" s="161"/>
      <c r="S10" s="162"/>
      <c r="W10" s="76">
        <f>IF($B$13=1,3000-'2_Odometrie'!D10,'2_Odometrie'!D10)</f>
        <v>1000.0005686183925</v>
      </c>
    </row>
    <row r="11" spans="2:23" ht="18" customHeight="1" thickBot="1" x14ac:dyDescent="0.3">
      <c r="B11" s="23" t="s">
        <v>63</v>
      </c>
      <c r="D11" s="138" t="s">
        <v>29</v>
      </c>
      <c r="E11" s="139"/>
      <c r="F11" s="150"/>
      <c r="G11" s="154"/>
      <c r="H11" s="138" t="s">
        <v>30</v>
      </c>
      <c r="I11" s="139"/>
      <c r="J11" s="150"/>
      <c r="L11" s="160"/>
      <c r="M11" s="161"/>
      <c r="N11" s="161"/>
      <c r="O11" s="161"/>
      <c r="P11" s="161"/>
      <c r="Q11" s="161"/>
      <c r="R11" s="161"/>
      <c r="S11" s="162"/>
      <c r="W11" s="76">
        <f>IF($B$13=1,3000-'2_Odometrie'!D11,'2_Odometrie'!D11)</f>
        <v>1000.0010803736209</v>
      </c>
    </row>
    <row r="12" spans="2:23" ht="45" customHeight="1" x14ac:dyDescent="0.25">
      <c r="B12" s="5" t="s">
        <v>64</v>
      </c>
      <c r="D12" s="18" t="s">
        <v>8</v>
      </c>
      <c r="E12" s="2" t="s">
        <v>9</v>
      </c>
      <c r="F12" s="19" t="s">
        <v>10</v>
      </c>
      <c r="G12" s="155"/>
      <c r="H12" s="18" t="s">
        <v>8</v>
      </c>
      <c r="I12" s="2" t="s">
        <v>9</v>
      </c>
      <c r="J12" s="19" t="s">
        <v>10</v>
      </c>
      <c r="L12" s="160"/>
      <c r="M12" s="161"/>
      <c r="N12" s="161"/>
      <c r="O12" s="161"/>
      <c r="P12" s="161"/>
      <c r="Q12" s="161"/>
      <c r="R12" s="161"/>
      <c r="S12" s="162"/>
      <c r="W12" s="76">
        <f>IF($B$13=1,3000-'2_Odometrie'!D12,'2_Odometrie'!D12)</f>
        <v>1000.0018764348448</v>
      </c>
    </row>
    <row r="13" spans="2:23" ht="15.75" thickBot="1" x14ac:dyDescent="0.3">
      <c r="B13" s="6">
        <v>0</v>
      </c>
      <c r="D13" s="3">
        <v>1</v>
      </c>
      <c r="E13" s="4">
        <v>0</v>
      </c>
      <c r="F13" s="14">
        <v>0</v>
      </c>
      <c r="G13" s="156"/>
      <c r="H13" s="3">
        <v>2</v>
      </c>
      <c r="I13" s="4">
        <v>0</v>
      </c>
      <c r="J13" s="14">
        <v>0</v>
      </c>
      <c r="L13" s="163"/>
      <c r="M13" s="164"/>
      <c r="N13" s="164"/>
      <c r="O13" s="164"/>
      <c r="P13" s="164"/>
      <c r="Q13" s="164"/>
      <c r="R13" s="164"/>
      <c r="S13" s="165"/>
      <c r="W13" s="76">
        <f>IF($B$13=1,3000-'2_Odometrie'!D13,'2_Odometrie'!D13)</f>
        <v>1000.0030461520541</v>
      </c>
    </row>
    <row r="14" spans="2:23" x14ac:dyDescent="0.25">
      <c r="D14" s="84"/>
      <c r="E14" s="85"/>
      <c r="F14" s="85"/>
      <c r="G14" s="85"/>
      <c r="H14" s="85"/>
      <c r="I14" s="85"/>
      <c r="J14" s="86"/>
      <c r="W14" s="76">
        <f>IF($B$13=1,3000-'2_Odometrie'!D14,'2_Odometrie'!D14)</f>
        <v>1000.0046910560566</v>
      </c>
    </row>
    <row r="15" spans="2:23" x14ac:dyDescent="0.25">
      <c r="D15" s="87"/>
      <c r="E15" s="83"/>
      <c r="F15" s="83"/>
      <c r="G15" s="83"/>
      <c r="H15" s="83"/>
      <c r="I15" s="83"/>
      <c r="J15" s="88"/>
      <c r="L15" s="211"/>
      <c r="M15" s="211"/>
      <c r="W15" s="76">
        <f>IF($B$13=1,3000-'2_Odometrie'!D15,'2_Odometrie'!D15)</f>
        <v>1000.006924856145</v>
      </c>
    </row>
    <row r="16" spans="2:23" x14ac:dyDescent="0.25">
      <c r="D16" s="87"/>
      <c r="E16" s="83"/>
      <c r="F16" s="83"/>
      <c r="G16" s="83"/>
      <c r="H16" s="83"/>
      <c r="I16" s="83"/>
      <c r="J16" s="88"/>
      <c r="L16" s="211"/>
      <c r="M16" s="211"/>
      <c r="W16" s="76">
        <f>IF($B$13=1,3000-'2_Odometrie'!D16,'2_Odometrie'!D16)</f>
        <v>1000.0098734368391</v>
      </c>
    </row>
    <row r="17" spans="2:23" x14ac:dyDescent="0.25">
      <c r="D17" s="87"/>
      <c r="E17" s="83"/>
      <c r="F17" s="83"/>
      <c r="G17" s="83"/>
      <c r="H17" s="83"/>
      <c r="I17" s="83"/>
      <c r="J17" s="88"/>
      <c r="L17" s="211"/>
      <c r="M17" s="211"/>
      <c r="W17" s="76">
        <f>IF($B$13=1,3000-'2_Odometrie'!D17,'2_Odometrie'!D17)</f>
        <v>1000.0136748534853</v>
      </c>
    </row>
    <row r="18" spans="2:23" x14ac:dyDescent="0.25">
      <c r="D18" s="87"/>
      <c r="E18" s="83"/>
      <c r="F18" s="83"/>
      <c r="G18" s="83"/>
      <c r="H18" s="83"/>
      <c r="I18" s="83"/>
      <c r="J18" s="88"/>
      <c r="L18" s="211"/>
      <c r="M18" s="211"/>
      <c r="W18" s="76">
        <f>IF($B$13=1,3000-'2_Odometrie'!D18,'2_Odometrie'!D18)</f>
        <v>1000.0184793264729</v>
      </c>
    </row>
    <row r="19" spans="2:23" x14ac:dyDescent="0.25">
      <c r="D19" s="87"/>
      <c r="E19" s="83"/>
      <c r="F19" s="83"/>
      <c r="G19" s="83"/>
      <c r="H19" s="83"/>
      <c r="I19" s="83"/>
      <c r="J19" s="88"/>
      <c r="L19" s="211"/>
      <c r="M19" s="211"/>
      <c r="W19" s="76">
        <f>IF($B$13=1,3000-'2_Odometrie'!D19,'2_Odometrie'!D19)</f>
        <v>1000.0244492338036</v>
      </c>
    </row>
    <row r="20" spans="2:23" x14ac:dyDescent="0.25">
      <c r="D20" s="87"/>
      <c r="E20" s="83"/>
      <c r="F20" s="83"/>
      <c r="G20" s="83"/>
      <c r="H20" s="83"/>
      <c r="I20" s="83"/>
      <c r="J20" s="88"/>
      <c r="O20" s="107"/>
      <c r="P20" s="107"/>
      <c r="Q20" s="107"/>
      <c r="W20" s="76">
        <f>IF($B$13=1,3000-'2_Odometrie'!D20,'2_Odometrie'!D20)</f>
        <v>1000.0313286167629</v>
      </c>
    </row>
    <row r="21" spans="2:23" x14ac:dyDescent="0.25">
      <c r="D21" s="87"/>
      <c r="E21" s="83"/>
      <c r="F21" s="83"/>
      <c r="G21" s="83"/>
      <c r="H21" s="83"/>
      <c r="I21" s="83"/>
      <c r="J21" s="88"/>
      <c r="O21" s="107"/>
      <c r="P21" s="107"/>
      <c r="Q21" s="107"/>
      <c r="W21" s="76">
        <f>IF($B$13=1,3000-'2_Odometrie'!D21,'2_Odometrie'!D21)</f>
        <v>1000.0397346125068</v>
      </c>
    </row>
    <row r="22" spans="2:23" x14ac:dyDescent="0.25">
      <c r="D22" s="87"/>
      <c r="E22" s="83"/>
      <c r="F22" s="83"/>
      <c r="G22" s="83"/>
      <c r="H22" s="83"/>
      <c r="I22" s="83"/>
      <c r="J22" s="88"/>
      <c r="O22" s="107"/>
      <c r="P22" s="107"/>
      <c r="Q22" s="107"/>
      <c r="W22" s="76">
        <f>IF($B$13=1,3000-'2_Odometrie'!D22,'2_Odometrie'!D22)</f>
        <v>1000.0498700536507</v>
      </c>
    </row>
    <row r="23" spans="2:23" ht="15.75" thickBot="1" x14ac:dyDescent="0.3">
      <c r="D23" s="89"/>
      <c r="E23" s="90"/>
      <c r="F23" s="90"/>
      <c r="G23" s="90"/>
      <c r="H23" s="90"/>
      <c r="I23" s="90"/>
      <c r="J23" s="91"/>
      <c r="O23" s="107"/>
      <c r="P23" s="107"/>
      <c r="Q23" s="107"/>
      <c r="W23" s="76">
        <f>IF($B$13=1,3000-'2_Odometrie'!D23,'2_Odometrie'!D23)</f>
        <v>1000.0619498716482</v>
      </c>
    </row>
    <row r="24" spans="2:23" ht="24" thickBot="1" x14ac:dyDescent="0.4">
      <c r="D24" s="140" t="s">
        <v>89</v>
      </c>
      <c r="E24" s="141"/>
      <c r="F24" s="141"/>
      <c r="G24" s="141"/>
      <c r="H24" s="141"/>
      <c r="I24" s="141"/>
      <c r="J24" s="142"/>
      <c r="O24" s="107"/>
      <c r="P24" s="107"/>
      <c r="Q24" s="107"/>
      <c r="W24" s="76">
        <f>IF($B$13=1,3000-'2_Odometrie'!D24,'2_Odometrie'!D24)</f>
        <v>1000.0762010746733</v>
      </c>
    </row>
    <row r="25" spans="2:23" ht="15.75" thickBot="1" x14ac:dyDescent="0.3">
      <c r="B25" s="23" t="s">
        <v>88</v>
      </c>
      <c r="D25" s="138" t="s">
        <v>29</v>
      </c>
      <c r="E25" s="139"/>
      <c r="F25" s="139"/>
      <c r="G25" s="146" t="s">
        <v>91</v>
      </c>
      <c r="H25" s="143" t="s">
        <v>30</v>
      </c>
      <c r="I25" s="144"/>
      <c r="J25" s="145"/>
      <c r="O25" s="107"/>
      <c r="P25" s="107"/>
      <c r="Q25" s="1"/>
      <c r="W25" s="76">
        <f>IF($B$13=1,3000-'2_Odometrie'!D25,'2_Odometrie'!D25)</f>
        <v>1000.0928627215438</v>
      </c>
    </row>
    <row r="26" spans="2:23" ht="45.75" thickBot="1" x14ac:dyDescent="0.3">
      <c r="B26" s="92" t="s">
        <v>96</v>
      </c>
      <c r="D26" s="95" t="s">
        <v>72</v>
      </c>
      <c r="E26" s="97" t="s">
        <v>74</v>
      </c>
      <c r="F26" s="116" t="s">
        <v>73</v>
      </c>
      <c r="G26" s="147"/>
      <c r="H26" s="95" t="s">
        <v>92</v>
      </c>
      <c r="I26" s="97" t="s">
        <v>93</v>
      </c>
      <c r="J26" s="98" t="s">
        <v>94</v>
      </c>
      <c r="O26" s="1"/>
      <c r="P26" s="1"/>
      <c r="Q26" s="1"/>
      <c r="W26" s="76">
        <f>IF($B$13=1,3000-'2_Odometrie'!D26,'2_Odometrie'!D26)</f>
        <v>1000.1121858912439</v>
      </c>
    </row>
    <row r="27" spans="2:23" ht="15.75" thickBot="1" x14ac:dyDescent="0.3">
      <c r="B27" s="6">
        <v>1</v>
      </c>
      <c r="D27" s="3">
        <v>500</v>
      </c>
      <c r="E27" s="4">
        <v>600</v>
      </c>
      <c r="F27" s="117">
        <v>1000</v>
      </c>
      <c r="G27" s="126">
        <v>0.1</v>
      </c>
      <c r="H27" s="3">
        <v>1</v>
      </c>
      <c r="I27" s="4">
        <v>3</v>
      </c>
      <c r="J27" s="14">
        <v>4</v>
      </c>
      <c r="O27" s="1"/>
      <c r="P27" s="1"/>
      <c r="Q27" s="1"/>
      <c r="W27" s="76">
        <f>IF($B$13=1,3000-'2_Odometrie'!D27,'2_Odometrie'!D27)</f>
        <v>1000.1344336475864</v>
      </c>
    </row>
    <row r="28" spans="2:23" x14ac:dyDescent="0.25">
      <c r="D28" s="118"/>
      <c r="E28" s="119"/>
      <c r="F28" s="119"/>
      <c r="G28" s="119"/>
      <c r="H28" s="119"/>
      <c r="I28" s="119"/>
      <c r="J28" s="120"/>
      <c r="W28" s="76">
        <f>IF($B$13=1,3000-'2_Odometrie'!D28,'2_Odometrie'!D28)</f>
        <v>1000.159880998529</v>
      </c>
    </row>
    <row r="29" spans="2:23" x14ac:dyDescent="0.25">
      <c r="D29" s="121"/>
      <c r="E29" s="115"/>
      <c r="F29" s="115"/>
      <c r="G29" s="115"/>
      <c r="H29" s="115"/>
      <c r="I29" s="115"/>
      <c r="J29" s="122"/>
      <c r="W29" s="76">
        <f>IF($B$13=1,3000-'2_Odometrie'!D29,'2_Odometrie'!D29)</f>
        <v>1000.1888148496395</v>
      </c>
    </row>
    <row r="30" spans="2:23" x14ac:dyDescent="0.25">
      <c r="D30" s="121"/>
      <c r="E30" s="115"/>
      <c r="F30" s="115"/>
      <c r="G30" s="115"/>
      <c r="H30" s="115"/>
      <c r="I30" s="115"/>
      <c r="J30" s="122"/>
      <c r="W30" s="76">
        <f>IF($B$13=1,3000-'2_Odometrie'!D30,'2_Odometrie'!D30)</f>
        <v>1000.2215339511811</v>
      </c>
    </row>
    <row r="31" spans="2:23" x14ac:dyDescent="0.25">
      <c r="D31" s="121"/>
      <c r="E31" s="115"/>
      <c r="F31" s="115"/>
      <c r="G31" s="115"/>
      <c r="H31" s="115"/>
      <c r="I31" s="115"/>
      <c r="J31" s="122"/>
      <c r="W31" s="76">
        <f>IF($B$13=1,3000-'2_Odometrie'!D31,'2_Odometrie'!D31)</f>
        <v>1000.2583488382703</v>
      </c>
    </row>
    <row r="32" spans="2:23" x14ac:dyDescent="0.25">
      <c r="D32" s="121"/>
      <c r="E32" s="115"/>
      <c r="F32" s="115"/>
      <c r="G32" s="115"/>
      <c r="H32" s="115"/>
      <c r="I32" s="115"/>
      <c r="J32" s="122"/>
      <c r="W32" s="76">
        <f>IF($B$13=1,3000-'2_Odometrie'!D32,'2_Odometrie'!D32)</f>
        <v>1000.2995817635356</v>
      </c>
    </row>
    <row r="33" spans="4:23" x14ac:dyDescent="0.25">
      <c r="D33" s="121"/>
      <c r="E33" s="115"/>
      <c r="F33" s="115"/>
      <c r="G33" s="115"/>
      <c r="H33" s="115"/>
      <c r="I33" s="115"/>
      <c r="J33" s="122"/>
      <c r="W33" s="76">
        <f>IF($B$13=1,3000-'2_Odometrie'!D33,'2_Odometrie'!D33)</f>
        <v>1000.3455666216855</v>
      </c>
    </row>
    <row r="34" spans="4:23" x14ac:dyDescent="0.25">
      <c r="D34" s="121"/>
      <c r="E34" s="115"/>
      <c r="F34" s="115"/>
      <c r="G34" s="115"/>
      <c r="H34" s="115"/>
      <c r="I34" s="115"/>
      <c r="J34" s="122"/>
      <c r="W34" s="76">
        <f>IF($B$13=1,3000-'2_Odometrie'!D34,'2_Odometrie'!D34)</f>
        <v>1000.394715436667</v>
      </c>
    </row>
    <row r="35" spans="4:23" x14ac:dyDescent="0.25">
      <c r="D35" s="121"/>
      <c r="E35" s="115"/>
      <c r="F35" s="115"/>
      <c r="G35" s="115"/>
      <c r="H35" s="115"/>
      <c r="I35" s="115"/>
      <c r="J35" s="122"/>
      <c r="W35" s="76">
        <f>IF($B$13=1,3000-'2_Odometrie'!D35,'2_Odometrie'!D35)</f>
        <v>1000.4472439334454</v>
      </c>
    </row>
    <row r="36" spans="4:23" x14ac:dyDescent="0.25">
      <c r="D36" s="121"/>
      <c r="E36" s="115"/>
      <c r="F36" s="115"/>
      <c r="G36" s="115"/>
      <c r="H36" s="115"/>
      <c r="I36" s="115"/>
      <c r="J36" s="122"/>
      <c r="W36" s="76">
        <f>IF($B$13=1,3000-'2_Odometrie'!D36,'2_Odometrie'!D36)</f>
        <v>1000.5053328695074</v>
      </c>
    </row>
    <row r="37" spans="4:23" ht="15.75" thickBot="1" x14ac:dyDescent="0.3">
      <c r="D37" s="123"/>
      <c r="E37" s="124"/>
      <c r="F37" s="124"/>
      <c r="G37" s="124"/>
      <c r="H37" s="124"/>
      <c r="I37" s="124"/>
      <c r="J37" s="125"/>
      <c r="W37" s="76">
        <f>IF($B$13=1,3000-'2_Odometrie'!D37,'2_Odometrie'!D37)</f>
        <v>1000.5693539596277</v>
      </c>
    </row>
    <row r="38" spans="4:23" x14ac:dyDescent="0.25">
      <c r="W38" s="76">
        <f>IF($B$13=1,3000-'2_Odometrie'!D38,'2_Odometrie'!D38)</f>
        <v>1000.6396900804293</v>
      </c>
    </row>
    <row r="39" spans="4:23" x14ac:dyDescent="0.25">
      <c r="W39" s="76">
        <f>IF($B$13=1,3000-'2_Odometrie'!D39,'2_Odometrie'!D39)</f>
        <v>1000.716735136622</v>
      </c>
    </row>
    <row r="40" spans="4:23" x14ac:dyDescent="0.25">
      <c r="W40" s="76">
        <f>IF($B$13=1,3000-'2_Odometrie'!D40,'2_Odometrie'!D40)</f>
        <v>1000.8008939146849</v>
      </c>
    </row>
    <row r="41" spans="4:23" x14ac:dyDescent="0.25">
      <c r="W41" s="76">
        <f>IF($B$13=1,3000-'2_Odometrie'!D41,'2_Odometrie'!D41)</f>
        <v>1000.8925819232543</v>
      </c>
    </row>
    <row r="42" spans="4:23" x14ac:dyDescent="0.25">
      <c r="W42" s="76">
        <f>IF($B$13=1,3000-'2_Odometrie'!D42,'2_Odometrie'!D42)</f>
        <v>1000.9922252194664</v>
      </c>
    </row>
    <row r="43" spans="4:23" x14ac:dyDescent="0.25">
      <c r="W43" s="76">
        <f>IF($B$13=1,3000-'2_Odometrie'!D43,'2_Odometrie'!D43)</f>
        <v>1001.1002602204893</v>
      </c>
    </row>
    <row r="44" spans="4:23" x14ac:dyDescent="0.25">
      <c r="W44" s="76">
        <f>IF($B$13=1,3000-'2_Odometrie'!D44,'2_Odometrie'!D44)</f>
        <v>1001.217133499462</v>
      </c>
    </row>
    <row r="45" spans="4:23" x14ac:dyDescent="0.25">
      <c r="W45" s="76">
        <f>IF($B$13=1,3000-'2_Odometrie'!D45,'2_Odometrie'!D45)</f>
        <v>1001.3433015650472</v>
      </c>
    </row>
    <row r="46" spans="4:23" x14ac:dyDescent="0.25">
      <c r="W46" s="76">
        <f>IF($B$13=1,3000-'2_Odometrie'!D46,'2_Odometrie'!D46)</f>
        <v>1001.4792306237939</v>
      </c>
    </row>
    <row r="47" spans="4:23" x14ac:dyDescent="0.25">
      <c r="W47" s="76">
        <f>IF($B$13=1,3000-'2_Odometrie'!D47,'2_Odometrie'!D47)</f>
        <v>1001.625396324491</v>
      </c>
    </row>
    <row r="48" spans="4:23" x14ac:dyDescent="0.25">
      <c r="W48" s="76">
        <f>IF($B$13=1,3000-'2_Odometrie'!D48,'2_Odometrie'!D48)</f>
        <v>1001.782283483688</v>
      </c>
    </row>
    <row r="49" spans="23:23" x14ac:dyDescent="0.25">
      <c r="W49" s="76">
        <f>IF($B$13=1,3000-'2_Odometrie'!D49,'2_Odometrie'!D49)</f>
        <v>1001.9503857915488</v>
      </c>
    </row>
    <row r="50" spans="23:23" x14ac:dyDescent="0.25">
      <c r="W50" s="76">
        <f>IF($B$13=1,3000-'2_Odometrie'!D50,'2_Odometrie'!D50)</f>
        <v>1002.1260855069803</v>
      </c>
    </row>
    <row r="51" spans="23:23" x14ac:dyDescent="0.25">
      <c r="W51" s="76">
        <f>IF($B$13=1,3000-'2_Odometrie'!D51,'2_Odometrie'!D51)</f>
        <v>1002.3139966514742</v>
      </c>
    </row>
    <row r="52" spans="23:23" x14ac:dyDescent="0.25">
      <c r="W52" s="76">
        <f>IF($B$13=1,3000-'2_Odometrie'!D52,'2_Odometrie'!D52)</f>
        <v>1002.5146409485154</v>
      </c>
    </row>
    <row r="53" spans="23:23" x14ac:dyDescent="0.25">
      <c r="W53" s="76">
        <f>IF($B$13=1,3000-'2_Odometrie'!D53,'2_Odometrie'!D53)</f>
        <v>1002.7285474881959</v>
      </c>
    </row>
    <row r="54" spans="23:23" x14ac:dyDescent="0.25">
      <c r="W54" s="76">
        <f>IF($B$13=1,3000-'2_Odometrie'!D54,'2_Odometrie'!D54)</f>
        <v>1002.9562523111008</v>
      </c>
    </row>
    <row r="55" spans="23:23" x14ac:dyDescent="0.25">
      <c r="W55" s="76">
        <f>IF($B$13=1,3000-'2_Odometrie'!D55,'2_Odometrie'!D55)</f>
        <v>1003.1982979669053</v>
      </c>
    </row>
    <row r="56" spans="23:23" x14ac:dyDescent="0.25">
      <c r="W56" s="76">
        <f>IF($B$13=1,3000-'2_Odometrie'!D56,'2_Odometrie'!D56)</f>
        <v>1003.4552330468351</v>
      </c>
    </row>
    <row r="57" spans="23:23" x14ac:dyDescent="0.25">
      <c r="W57" s="76">
        <f>IF($B$13=1,3000-'2_Odometrie'!D57,'2_Odometrie'!D57)</f>
        <v>1003.7276116891547</v>
      </c>
    </row>
    <row r="58" spans="23:23" x14ac:dyDescent="0.25">
      <c r="W58" s="76">
        <f>IF($B$13=1,3000-'2_Odometrie'!D58,'2_Odometrie'!D58)</f>
        <v>1004.0159930568551</v>
      </c>
    </row>
    <row r="59" spans="23:23" x14ac:dyDescent="0.25">
      <c r="W59" s="76">
        <f>IF($B$13=1,3000-'2_Odometrie'!D59,'2_Odometrie'!D59)</f>
        <v>1004.3209407867272</v>
      </c>
    </row>
    <row r="60" spans="23:23" x14ac:dyDescent="0.25">
      <c r="W60" s="76">
        <f>IF($B$13=1,3000-'2_Odometrie'!D60,'2_Odometrie'!D60)</f>
        <v>1004.6430224090238</v>
      </c>
    </row>
    <row r="61" spans="23:23" x14ac:dyDescent="0.25">
      <c r="W61" s="76">
        <f>IF($B$13=1,3000-'2_Odometrie'!D61,'2_Odometrie'!D61)</f>
        <v>1004.9828087369305</v>
      </c>
    </row>
    <row r="62" spans="23:23" x14ac:dyDescent="0.25">
      <c r="W62" s="76">
        <f>IF($B$13=1,3000-'2_Odometrie'!D62,'2_Odometrie'!D62)</f>
        <v>1005.3408732250867</v>
      </c>
    </row>
    <row r="63" spans="23:23" x14ac:dyDescent="0.25">
      <c r="W63" s="76">
        <f>IF($B$13=1,3000-'2_Odometrie'!D63,'2_Odometrie'!D63)</f>
        <v>1005.7106140230709</v>
      </c>
    </row>
    <row r="64" spans="23:23" x14ac:dyDescent="0.25">
      <c r="W64" s="76">
        <f>IF($B$13=1,3000-'2_Odometrie'!D64,'2_Odometrie'!D64)</f>
        <v>1006.0993564749789</v>
      </c>
    </row>
    <row r="65" spans="23:23" x14ac:dyDescent="0.25">
      <c r="W65" s="76">
        <f>IF($B$13=1,3000-'2_Odometrie'!D65,'2_Odometrie'!D65)</f>
        <v>1006.5004455416654</v>
      </c>
    </row>
    <row r="66" spans="23:23" x14ac:dyDescent="0.25">
      <c r="W66" s="76">
        <f>IF($B$13=1,3000-'2_Odometrie'!D66,'2_Odometrie'!D66)</f>
        <v>1006.9216531444282</v>
      </c>
    </row>
    <row r="67" spans="23:23" x14ac:dyDescent="0.25">
      <c r="W67" s="76">
        <f>IF($B$13=1,3000-'2_Odometrie'!D67,'2_Odometrie'!D67)</f>
        <v>1007.3635514799404</v>
      </c>
    </row>
    <row r="68" spans="23:23" x14ac:dyDescent="0.25">
      <c r="W68" s="76">
        <f>IF($B$13=1,3000-'2_Odometrie'!D68,'2_Odometrie'!D68)</f>
        <v>1007.8267111246646</v>
      </c>
    </row>
    <row r="69" spans="23:23" x14ac:dyDescent="0.25">
      <c r="W69" s="76">
        <f>IF($B$13=1,3000-'2_Odometrie'!D69,'2_Odometrie'!D69)</f>
        <v>1008.311700169844</v>
      </c>
    </row>
    <row r="70" spans="23:23" x14ac:dyDescent="0.25">
      <c r="W70" s="76">
        <f>IF($B$13=1,3000-'2_Odometrie'!D70,'2_Odometrie'!D70)</f>
        <v>1008.8186662175663</v>
      </c>
    </row>
    <row r="71" spans="23:23" x14ac:dyDescent="0.25">
      <c r="W71" s="76">
        <f>IF($B$13=1,3000-'2_Odometrie'!D71,'2_Odometrie'!D71)</f>
        <v>1009.3563466645007</v>
      </c>
    </row>
    <row r="72" spans="23:23" x14ac:dyDescent="0.25">
      <c r="W72" s="76">
        <f>IF($B$13=1,3000-'2_Odometrie'!D72,'2_Odometrie'!D72)</f>
        <v>1009.9078645570978</v>
      </c>
    </row>
    <row r="73" spans="23:23" x14ac:dyDescent="0.25">
      <c r="W73" s="76">
        <f>IF($B$13=1,3000-'2_Odometrie'!D73,'2_Odometrie'!D73)</f>
        <v>1010.4911920708406</v>
      </c>
    </row>
    <row r="74" spans="23:23" x14ac:dyDescent="0.25">
      <c r="W74" s="76">
        <f>IF($B$13=1,3000-'2_Odometrie'!D74,'2_Odometrie'!D74)</f>
        <v>1011.0881212748402</v>
      </c>
    </row>
    <row r="75" spans="23:23" x14ac:dyDescent="0.25">
      <c r="W75" s="76">
        <f>IF($B$13=1,3000-'2_Odometrie'!D75,'2_Odometrie'!D75)</f>
        <v>1011.6989494618922</v>
      </c>
    </row>
    <row r="76" spans="23:23" x14ac:dyDescent="0.25">
      <c r="W76" s="76">
        <f>IF($B$13=1,3000-'2_Odometrie'!D76,'2_Odometrie'!D76)</f>
        <v>1012.3332370131262</v>
      </c>
    </row>
    <row r="77" spans="23:23" x14ac:dyDescent="0.25">
      <c r="W77" s="76">
        <f>IF($B$13=1,3000-'2_Odometrie'!D77,'2_Odometrie'!D77)</f>
        <v>1012.9910560823445</v>
      </c>
    </row>
    <row r="78" spans="23:23" x14ac:dyDescent="0.25">
      <c r="W78" s="76">
        <f>IF($B$13=1,3000-'2_Odometrie'!D78,'2_Odometrie'!D78)</f>
        <v>1013.6724660936468</v>
      </c>
    </row>
    <row r="79" spans="23:23" x14ac:dyDescent="0.25">
      <c r="W79" s="76">
        <f>IF($B$13=1,3000-'2_Odometrie'!D79,'2_Odometrie'!D79)</f>
        <v>1014.3775141728677</v>
      </c>
    </row>
    <row r="80" spans="23:23" x14ac:dyDescent="0.25">
      <c r="W80" s="76">
        <f>IF($B$13=1,3000-'2_Odometrie'!D80,'2_Odometrie'!D80)</f>
        <v>1015.0957338555894</v>
      </c>
    </row>
    <row r="81" spans="23:23" x14ac:dyDescent="0.25">
      <c r="W81" s="76">
        <f>IF($B$13=1,3000-'2_Odometrie'!D81,'2_Odometrie'!D81)</f>
        <v>1015.8376790008447</v>
      </c>
    </row>
    <row r="82" spans="23:23" x14ac:dyDescent="0.25">
      <c r="W82" s="76">
        <f>IF($B$13=1,3000-'2_Odometrie'!D82,'2_Odometrie'!D82)</f>
        <v>1016.6038016066333</v>
      </c>
    </row>
    <row r="83" spans="23:23" x14ac:dyDescent="0.25">
      <c r="W83" s="76">
        <f>IF($B$13=1,3000-'2_Odometrie'!D83,'2_Odometrie'!D83)</f>
        <v>1017.394112803694</v>
      </c>
    </row>
    <row r="84" spans="23:23" x14ac:dyDescent="0.25">
      <c r="W84" s="76">
        <f>IF($B$13=1,3000-'2_Odometrie'!D84,'2_Odometrie'!D84)</f>
        <v>1018.2086128798813</v>
      </c>
    </row>
    <row r="85" spans="23:23" x14ac:dyDescent="0.25">
      <c r="W85" s="76">
        <f>IF($B$13=1,3000-'2_Odometrie'!D85,'2_Odometrie'!D85)</f>
        <v>1019.0477271837129</v>
      </c>
    </row>
    <row r="86" spans="23:23" x14ac:dyDescent="0.25">
      <c r="W86" s="76">
        <f>IF($B$13=1,3000-'2_Odometrie'!D86,'2_Odometrie'!D86)</f>
        <v>1019.8993903315605</v>
      </c>
    </row>
    <row r="87" spans="23:23" x14ac:dyDescent="0.25">
      <c r="W87" s="76">
        <f>IF($B$13=1,3000-'2_Odometrie'!D87,'2_Odometrie'!D87)</f>
        <v>1020.7756632229786</v>
      </c>
    </row>
    <row r="88" spans="23:23" x14ac:dyDescent="0.25">
      <c r="W88" s="76">
        <f>IF($B$13=1,3000-'2_Odometrie'!D88,'2_Odometrie'!D88)</f>
        <v>1021.6765132279367</v>
      </c>
    </row>
    <row r="89" spans="23:23" x14ac:dyDescent="0.25">
      <c r="W89" s="76">
        <f>IF($B$13=1,3000-'2_Odometrie'!D89,'2_Odometrie'!D89)</f>
        <v>1022.614018541969</v>
      </c>
    </row>
    <row r="90" spans="23:23" x14ac:dyDescent="0.25">
      <c r="W90" s="76">
        <f>IF($B$13=1,3000-'2_Odometrie'!D90,'2_Odometrie'!D90)</f>
        <v>1023.5641035707391</v>
      </c>
    </row>
    <row r="91" spans="23:23" x14ac:dyDescent="0.25">
      <c r="W91" s="76">
        <f>IF($B$13=1,3000-'2_Odometrie'!D91,'2_Odometrie'!D91)</f>
        <v>1024.5514878724937</v>
      </c>
    </row>
    <row r="92" spans="23:23" x14ac:dyDescent="0.25">
      <c r="W92" s="76">
        <f>IF($B$13=1,3000-'2_Odometrie'!D92,'2_Odometrie'!D92)</f>
        <v>1025.5640336207384</v>
      </c>
    </row>
    <row r="93" spans="23:23" x14ac:dyDescent="0.25">
      <c r="W93" s="76">
        <f>IF($B$13=1,3000-'2_Odometrie'!D93,'2_Odometrie'!D93)</f>
        <v>1026.5884744911609</v>
      </c>
    </row>
    <row r="94" spans="23:23" x14ac:dyDescent="0.25">
      <c r="W94" s="76">
        <f>IF($B$13=1,3000-'2_Odometrie'!D94,'2_Odometrie'!D94)</f>
        <v>1027.6379730561687</v>
      </c>
    </row>
    <row r="95" spans="23:23" x14ac:dyDescent="0.25">
      <c r="W95" s="76">
        <f>IF($B$13=1,3000-'2_Odometrie'!D95,'2_Odometrie'!D95)</f>
        <v>1028.7124373325387</v>
      </c>
    </row>
    <row r="96" spans="23:23" x14ac:dyDescent="0.25">
      <c r="W96" s="76">
        <f>IF($B$13=1,3000-'2_Odometrie'!D96,'2_Odometrie'!D96)</f>
        <v>1029.8121948104556</v>
      </c>
    </row>
    <row r="97" spans="23:23" x14ac:dyDescent="0.25">
      <c r="W97" s="76">
        <f>IF($B$13=1,3000-'2_Odometrie'!D97,'2_Odometrie'!D97)</f>
        <v>1030.9371374532668</v>
      </c>
    </row>
    <row r="98" spans="23:23" x14ac:dyDescent="0.25">
      <c r="W98" s="76">
        <f>IF($B$13=1,3000-'2_Odometrie'!D98,'2_Odometrie'!D98)</f>
        <v>1032.0871508820605</v>
      </c>
    </row>
    <row r="99" spans="23:23" x14ac:dyDescent="0.25">
      <c r="W99" s="76">
        <f>IF($B$13=1,3000-'2_Odometrie'!D99,'2_Odometrie'!D99)</f>
        <v>1033.2480833907098</v>
      </c>
    </row>
    <row r="100" spans="23:23" x14ac:dyDescent="0.25">
      <c r="W100" s="76">
        <f>IF($B$13=1,3000-'2_Odometrie'!D100,'2_Odometrie'!D100)</f>
        <v>1034.4339210504711</v>
      </c>
    </row>
    <row r="101" spans="23:23" x14ac:dyDescent="0.25">
      <c r="W101" s="76">
        <f>IF($B$13=1,3000-'2_Odometrie'!D101,'2_Odometrie'!D101)</f>
        <v>1035.6449485589469</v>
      </c>
    </row>
    <row r="102" spans="23:23" x14ac:dyDescent="0.25">
      <c r="W102" s="76">
        <f>IF($B$13=1,3000-'2_Odometrie'!D102,'2_Odometrie'!D102)</f>
        <v>1036.8810286300422</v>
      </c>
    </row>
    <row r="103" spans="23:23" x14ac:dyDescent="0.25">
      <c r="W103" s="76">
        <f>IF($B$13=1,3000-'2_Odometrie'!D103,'2_Odometrie'!D103)</f>
        <v>1038.1420192594812</v>
      </c>
    </row>
    <row r="104" spans="23:23" x14ac:dyDescent="0.25">
      <c r="W104" s="76">
        <f>IF($B$13=1,3000-'2_Odometrie'!D104,'2_Odometrie'!D104)</f>
        <v>1039.4277741460469</v>
      </c>
    </row>
    <row r="105" spans="23:23" x14ac:dyDescent="0.25">
      <c r="W105" s="76">
        <f>IF($B$13=1,3000-'2_Odometrie'!D105,'2_Odometrie'!D105)</f>
        <v>1040.7385461138865</v>
      </c>
    </row>
    <row r="106" spans="23:23" x14ac:dyDescent="0.25">
      <c r="W106" s="76">
        <f>IF($B$13=1,3000-'2_Odometrie'!D106,'2_Odometrie'!D106)</f>
        <v>1042.0593009370812</v>
      </c>
    </row>
    <row r="107" spans="23:23" x14ac:dyDescent="0.25">
      <c r="W107" s="76">
        <f>IF($B$13=1,3000-'2_Odometrie'!D107,'2_Odometrie'!D107)</f>
        <v>1043.4048402002354</v>
      </c>
    </row>
    <row r="108" spans="23:23" x14ac:dyDescent="0.25">
      <c r="W108" s="76">
        <f>IF($B$13=1,3000-'2_Odometrie'!D108,'2_Odometrie'!D108)</f>
        <v>1044.7896957389596</v>
      </c>
    </row>
    <row r="109" spans="23:23" x14ac:dyDescent="0.25">
      <c r="W109" s="76">
        <f>IF($B$13=1,3000-'2_Odometrie'!D109,'2_Odometrie'!D109)</f>
        <v>1046.1845017202388</v>
      </c>
    </row>
    <row r="110" spans="23:23" x14ac:dyDescent="0.25">
      <c r="W110" s="76">
        <f>IF($B$13=1,3000-'2_Odometrie'!D110,'2_Odometrie'!D110)</f>
        <v>1047.6188803345262</v>
      </c>
    </row>
    <row r="111" spans="23:23" x14ac:dyDescent="0.25">
      <c r="W111" s="76">
        <f>IF($B$13=1,3000-'2_Odometrie'!D111,'2_Odometrie'!D111)</f>
        <v>1049.0780385048772</v>
      </c>
    </row>
    <row r="112" spans="23:23" x14ac:dyDescent="0.25">
      <c r="W112" s="76">
        <f>IF($B$13=1,3000-'2_Odometrie'!D112,'2_Odometrie'!D112)</f>
        <v>1050.561788634024</v>
      </c>
    </row>
    <row r="113" spans="23:23" x14ac:dyDescent="0.25">
      <c r="W113" s="76">
        <f>IF($B$13=1,3000-'2_Odometrie'!D113,'2_Odometrie'!D113)</f>
        <v>1052.0543665394273</v>
      </c>
    </row>
    <row r="114" spans="23:23" x14ac:dyDescent="0.25">
      <c r="W114" s="76">
        <f>IF($B$13=1,3000-'2_Odometrie'!D114,'2_Odometrie'!D114)</f>
        <v>1053.5712541948287</v>
      </c>
    </row>
    <row r="115" spans="23:23" x14ac:dyDescent="0.25">
      <c r="W115" s="76">
        <f>IF($B$13=1,3000-'2_Odometrie'!D115,'2_Odometrie'!D115)</f>
        <v>1055.112260657387</v>
      </c>
    </row>
    <row r="116" spans="23:23" x14ac:dyDescent="0.25">
      <c r="W116" s="76">
        <f>IF($B$13=1,3000-'2_Odometrie'!D116,'2_Odometrie'!D116)</f>
        <v>1056.6771944874267</v>
      </c>
    </row>
    <row r="117" spans="23:23" x14ac:dyDescent="0.25">
      <c r="W117" s="76">
        <f>IF($B$13=1,3000-'2_Odometrie'!D117,'2_Odometrie'!D117)</f>
        <v>1058.2662194368013</v>
      </c>
    </row>
    <row r="118" spans="23:23" x14ac:dyDescent="0.25">
      <c r="W118" s="76">
        <f>IF($B$13=1,3000-'2_Odometrie'!D118,'2_Odometrie'!D118)</f>
        <v>1059.8631488290184</v>
      </c>
    </row>
    <row r="119" spans="23:23" x14ac:dyDescent="0.25">
      <c r="W119" s="76">
        <f>IF($B$13=1,3000-'2_Odometrie'!D119,'2_Odometrie'!D119)</f>
        <v>1061.483866700818</v>
      </c>
    </row>
    <row r="120" spans="23:23" x14ac:dyDescent="0.25">
      <c r="W120" s="76">
        <f>IF($B$13=1,3000-'2_Odometrie'!D120,'2_Odometrie'!D120)</f>
        <v>1063.1281728899633</v>
      </c>
    </row>
    <row r="121" spans="23:23" x14ac:dyDescent="0.25">
      <c r="W121" s="76">
        <f>IF($B$13=1,3000-'2_Odometrie'!D121,'2_Odometrie'!D121)</f>
        <v>1064.7958681044813</v>
      </c>
    </row>
    <row r="122" spans="23:23" x14ac:dyDescent="0.25">
      <c r="W122" s="76">
        <f>IF($B$13=1,3000-'2_Odometrie'!D122,'2_Odometrie'!D122)</f>
        <v>1066.4870829060733</v>
      </c>
    </row>
    <row r="123" spans="23:23" x14ac:dyDescent="0.25">
      <c r="W123" s="76">
        <f>IF($B$13=1,3000-'2_Odometrie'!D123,'2_Odometrie'!D123)</f>
        <v>1068.201610925347</v>
      </c>
    </row>
    <row r="124" spans="23:23" x14ac:dyDescent="0.25">
      <c r="W124" s="76">
        <f>IF($B$13=1,3000-'2_Odometrie'!D124,'2_Odometrie'!D124)</f>
        <v>1069.9389288520319</v>
      </c>
    </row>
    <row r="125" spans="23:23" x14ac:dyDescent="0.25">
      <c r="W125" s="76">
        <f>IF($B$13=1,3000-'2_Odometrie'!D125,'2_Odometrie'!D125)</f>
        <v>1071.6830146589439</v>
      </c>
    </row>
    <row r="126" spans="23:23" x14ac:dyDescent="0.25">
      <c r="W126" s="76">
        <f>IF($B$13=1,3000-'2_Odometrie'!D126,'2_Odometrie'!D126)</f>
        <v>1073.4661082431981</v>
      </c>
    </row>
    <row r="127" spans="23:23" x14ac:dyDescent="0.25">
      <c r="W127" s="76">
        <f>IF($B$13=1,3000-'2_Odometrie'!D127,'2_Odometrie'!D127)</f>
        <v>1075.2720151885264</v>
      </c>
    </row>
    <row r="128" spans="23:23" x14ac:dyDescent="0.25">
      <c r="W128" s="76">
        <f>IF($B$13=1,3000-'2_Odometrie'!D128,'2_Odometrie'!D128)</f>
        <v>1077.1005298635084</v>
      </c>
    </row>
    <row r="129" spans="23:23" x14ac:dyDescent="0.25">
      <c r="W129" s="76">
        <f>IF($B$13=1,3000-'2_Odometrie'!D129,'2_Odometrie'!D129)</f>
        <v>1078.9517419989938</v>
      </c>
    </row>
    <row r="130" spans="23:23" x14ac:dyDescent="0.25">
      <c r="W130" s="76">
        <f>IF($B$13=1,3000-'2_Odometrie'!D130,'2_Odometrie'!D130)</f>
        <v>1080.8254411279484</v>
      </c>
    </row>
    <row r="131" spans="23:23" x14ac:dyDescent="0.25">
      <c r="W131" s="76">
        <f>IF($B$13=1,3000-'2_Odometrie'!D131,'2_Odometrie'!D131)</f>
        <v>1082.7046496391956</v>
      </c>
    </row>
    <row r="132" spans="23:23" x14ac:dyDescent="0.25">
      <c r="W132" s="76">
        <f>IF($B$13=1,3000-'2_Odometrie'!D132,'2_Odometrie'!D132)</f>
        <v>1084.6060267507644</v>
      </c>
    </row>
    <row r="133" spans="23:23" x14ac:dyDescent="0.25">
      <c r="W133" s="76">
        <f>IF($B$13=1,3000-'2_Odometrie'!D133,'2_Odometrie'!D133)</f>
        <v>1086.5293699447179</v>
      </c>
    </row>
    <row r="134" spans="23:23" x14ac:dyDescent="0.25">
      <c r="W134" s="76">
        <f>IF($B$13=1,3000-'2_Odometrie'!D134,'2_Odometrie'!D134)</f>
        <v>1088.4747419243658</v>
      </c>
    </row>
    <row r="135" spans="23:23" x14ac:dyDescent="0.25">
      <c r="W135" s="76">
        <f>IF($B$13=1,3000-'2_Odometrie'!D135,'2_Odometrie'!D135)</f>
        <v>1090.441936708334</v>
      </c>
    </row>
    <row r="136" spans="23:23" x14ac:dyDescent="0.25">
      <c r="W136" s="76">
        <f>IF($B$13=1,3000-'2_Odometrie'!D136,'2_Odometrie'!D136)</f>
        <v>1092.4307528230556</v>
      </c>
    </row>
    <row r="137" spans="23:23" x14ac:dyDescent="0.25">
      <c r="W137" s="76">
        <f>IF($B$13=1,3000-'2_Odometrie'!D137,'2_Odometrie'!D137)</f>
        <v>1094.4412362571088</v>
      </c>
    </row>
    <row r="138" spans="23:23" x14ac:dyDescent="0.25">
      <c r="W138" s="76">
        <f>IF($B$13=1,3000-'2_Odometrie'!D138,'2_Odometrie'!D138)</f>
        <v>1096.4561327462291</v>
      </c>
    </row>
    <row r="139" spans="23:23" x14ac:dyDescent="0.25">
      <c r="W139" s="76">
        <f>IF($B$13=1,3000-'2_Odometrie'!D139,'2_Odometrie'!D139)</f>
        <v>1098.4923747544976</v>
      </c>
    </row>
    <row r="140" spans="23:23" x14ac:dyDescent="0.25">
      <c r="W140" s="76">
        <f>IF($B$13=1,3000-'2_Odometrie'!D140,'2_Odometrie'!D140)</f>
        <v>1100.5497644542311</v>
      </c>
    </row>
    <row r="141" spans="23:23" x14ac:dyDescent="0.25">
      <c r="W141" s="76">
        <f>IF($B$13=1,3000-'2_Odometrie'!D141,'2_Odometrie'!D141)</f>
        <v>1102.6281094329229</v>
      </c>
    </row>
    <row r="142" spans="23:23" x14ac:dyDescent="0.25">
      <c r="W142" s="76">
        <f>IF($B$13=1,3000-'2_Odometrie'!D142,'2_Odometrie'!D142)</f>
        <v>1104.744183202745</v>
      </c>
    </row>
    <row r="143" spans="23:23" x14ac:dyDescent="0.25">
      <c r="W143" s="76">
        <f>IF($B$13=1,3000-'2_Odometrie'!D143,'2_Odometrie'!D143)</f>
        <v>1106.8809780948529</v>
      </c>
    </row>
    <row r="144" spans="23:23" x14ac:dyDescent="0.25">
      <c r="W144" s="76">
        <f>IF($B$13=1,3000-'2_Odometrie'!D144,'2_Odometrie'!D144)</f>
        <v>1109.0214837748138</v>
      </c>
    </row>
    <row r="145" spans="23:23" x14ac:dyDescent="0.25">
      <c r="W145" s="76">
        <f>IF($B$13=1,3000-'2_Odometrie'!D145,'2_Odometrie'!D145)</f>
        <v>1111.182409668367</v>
      </c>
    </row>
    <row r="146" spans="23:23" x14ac:dyDescent="0.25">
      <c r="W146" s="76">
        <f>IF($B$13=1,3000-'2_Odometrie'!D146,'2_Odometrie'!D146)</f>
        <v>1113.3637633828341</v>
      </c>
    </row>
    <row r="147" spans="23:23" x14ac:dyDescent="0.25">
      <c r="W147" s="76">
        <f>IF($B$13=1,3000-'2_Odometrie'!D147,'2_Odometrie'!D147)</f>
        <v>1115.5653624964318</v>
      </c>
    </row>
    <row r="148" spans="23:23" x14ac:dyDescent="0.25">
      <c r="W148" s="76">
        <f>IF($B$13=1,3000-'2_Odometrie'!D148,'2_Odometrie'!D148)</f>
        <v>1117.7870311555248</v>
      </c>
    </row>
    <row r="149" spans="23:23" x14ac:dyDescent="0.25">
      <c r="W149" s="76">
        <f>IF($B$13=1,3000-'2_Odometrie'!D149,'2_Odometrie'!D149)</f>
        <v>1120.0286001261168</v>
      </c>
    </row>
    <row r="150" spans="23:23" x14ac:dyDescent="0.25">
      <c r="W150" s="76">
        <f>IF($B$13=1,3000-'2_Odometrie'!D150,'2_Odometrie'!D150)</f>
        <v>1122.290063749283</v>
      </c>
    </row>
    <row r="151" spans="23:23" x14ac:dyDescent="0.25">
      <c r="W151" s="76">
        <f>IF($B$13=1,3000-'2_Odometrie'!D151,'2_Odometrie'!D151)</f>
        <v>1124.5538969861072</v>
      </c>
    </row>
    <row r="152" spans="23:23" x14ac:dyDescent="0.25">
      <c r="W152" s="76">
        <f>IF($B$13=1,3000-'2_Odometrie'!D152,'2_Odometrie'!D152)</f>
        <v>1126.8373515966371</v>
      </c>
    </row>
    <row r="153" spans="23:23" x14ac:dyDescent="0.25">
      <c r="W153" s="76">
        <f>IF($B$13=1,3000-'2_Odometrie'!D153,'2_Odometrie'!D153)</f>
        <v>1129.1402676874279</v>
      </c>
    </row>
    <row r="154" spans="23:23" x14ac:dyDescent="0.25">
      <c r="W154" s="76">
        <f>IF($B$13=1,3000-'2_Odometrie'!D154,'2_Odometrie'!D154)</f>
        <v>1131.4624925248893</v>
      </c>
    </row>
    <row r="155" spans="23:23" x14ac:dyDescent="0.25">
      <c r="W155" s="76">
        <f>IF($B$13=1,3000-'2_Odometrie'!D155,'2_Odometrie'!D155)</f>
        <v>1133.8040030205455</v>
      </c>
    </row>
    <row r="156" spans="23:23" x14ac:dyDescent="0.25">
      <c r="W156" s="76">
        <f>IF($B$13=1,3000-'2_Odometrie'!D156,'2_Odometrie'!D156)</f>
        <v>1136.1646477123452</v>
      </c>
    </row>
    <row r="157" spans="23:23" x14ac:dyDescent="0.25">
      <c r="W157" s="76">
        <f>IF($B$13=1,3000-'2_Odometrie'!D157,'2_Odometrie'!D157)</f>
        <v>1138.5268589634486</v>
      </c>
    </row>
    <row r="158" spans="23:23" x14ac:dyDescent="0.25">
      <c r="W158" s="76">
        <f>IF($B$13=1,3000-'2_Odometrie'!D158,'2_Odometrie'!D158)</f>
        <v>1140.9079673462202</v>
      </c>
    </row>
    <row r="159" spans="23:23" x14ac:dyDescent="0.25">
      <c r="W159" s="76">
        <f>IF($B$13=1,3000-'2_Odometrie'!D159,'2_Odometrie'!D159)</f>
        <v>1143.3078384446494</v>
      </c>
    </row>
    <row r="160" spans="23:23" x14ac:dyDescent="0.25">
      <c r="W160" s="76">
        <f>IF($B$13=1,3000-'2_Odometrie'!D160,'2_Odometrie'!D160)</f>
        <v>1145.7436999543636</v>
      </c>
    </row>
    <row r="161" spans="23:23" x14ac:dyDescent="0.25">
      <c r="W161" s="76">
        <f>IF($B$13=1,3000-'2_Odometrie'!D161,'2_Odometrie'!D161)</f>
        <v>1148.1981305866284</v>
      </c>
    </row>
    <row r="162" spans="23:23" x14ac:dyDescent="0.25">
      <c r="W162" s="76">
        <f>IF($B$13=1,3000-'2_Odometrie'!D162,'2_Odometrie'!D162)</f>
        <v>1150.6710875108474</v>
      </c>
    </row>
    <row r="163" spans="23:23" x14ac:dyDescent="0.25">
      <c r="W163" s="76">
        <f>IF($B$13=1,3000-'2_Odometrie'!D163,'2_Odometrie'!D163)</f>
        <v>1153.1449894789673</v>
      </c>
    </row>
    <row r="164" spans="23:23" x14ac:dyDescent="0.25">
      <c r="W164" s="76">
        <f>IF($B$13=1,3000-'2_Odometrie'!D164,'2_Odometrie'!D164)</f>
        <v>1155.6372050625819</v>
      </c>
    </row>
    <row r="165" spans="23:23" x14ac:dyDescent="0.25">
      <c r="W165" s="76">
        <f>IF($B$13=1,3000-'2_Odometrie'!D165,'2_Odometrie'!D165)</f>
        <v>1158.1476198347341</v>
      </c>
    </row>
    <row r="166" spans="23:23" x14ac:dyDescent="0.25">
      <c r="W166" s="76">
        <f>IF($B$13=1,3000-'2_Odometrie'!D166,'2_Odometrie'!D166)</f>
        <v>1160.6761273722091</v>
      </c>
    </row>
    <row r="167" spans="23:23" x14ac:dyDescent="0.25">
      <c r="W167" s="76">
        <f>IF($B$13=1,3000-'2_Odometrie'!D167,'2_Odometrie'!D167)</f>
        <v>1163.2226291449149</v>
      </c>
    </row>
    <row r="168" spans="23:23" x14ac:dyDescent="0.25">
      <c r="W168" s="76">
        <f>IF($B$13=1,3000-'2_Odometrie'!D168,'2_Odometrie'!D168)</f>
        <v>1165.7870710640552</v>
      </c>
    </row>
    <row r="169" spans="23:23" x14ac:dyDescent="0.25">
      <c r="W169" s="76">
        <f>IF($B$13=1,3000-'2_Odometrie'!D169,'2_Odometrie'!D169)</f>
        <v>1168.3518948097744</v>
      </c>
    </row>
    <row r="170" spans="23:23" x14ac:dyDescent="0.25">
      <c r="W170" s="76">
        <f>IF($B$13=1,3000-'2_Odometrie'!D170,'2_Odometrie'!D170)</f>
        <v>1170.9344886039969</v>
      </c>
    </row>
    <row r="171" spans="23:23" x14ac:dyDescent="0.25">
      <c r="W171" s="76">
        <f>IF($B$13=1,3000-'2_Odometrie'!D171,'2_Odometrie'!D171)</f>
        <v>1173.534767179252</v>
      </c>
    </row>
    <row r="172" spans="23:23" x14ac:dyDescent="0.25">
      <c r="W172" s="76">
        <f>IF($B$13=1,3000-'2_Odometrie'!D172,'2_Odometrie'!D172)</f>
        <v>1176.1351951013644</v>
      </c>
    </row>
    <row r="173" spans="23:23" x14ac:dyDescent="0.25">
      <c r="W173" s="76">
        <f>IF($B$13=1,3000-'2_Odometrie'!D173,'2_Odometrie'!D173)</f>
        <v>1178.7357153368964</v>
      </c>
    </row>
    <row r="174" spans="23:23" x14ac:dyDescent="0.25">
      <c r="W174" s="76">
        <f>IF($B$13=1,3000-'2_Odometrie'!D174,'2_Odometrie'!D174)</f>
        <v>1181.3362547957263</v>
      </c>
    </row>
    <row r="175" spans="23:23" x14ac:dyDescent="0.25">
      <c r="W175" s="76">
        <f>IF($B$13=1,3000-'2_Odometrie'!D175,'2_Odometrie'!D175)</f>
        <v>1183.9367440487531</v>
      </c>
    </row>
    <row r="176" spans="23:23" x14ac:dyDescent="0.25">
      <c r="W176" s="76">
        <f>IF($B$13=1,3000-'2_Odometrie'!D176,'2_Odometrie'!D176)</f>
        <v>1186.537122399503</v>
      </c>
    </row>
    <row r="177" spans="23:23" x14ac:dyDescent="0.25">
      <c r="W177" s="76">
        <f>IF($B$13=1,3000-'2_Odometrie'!D177,'2_Odometrie'!D177)</f>
        <v>1189.1373468979589</v>
      </c>
    </row>
    <row r="178" spans="23:23" x14ac:dyDescent="0.25">
      <c r="W178" s="76">
        <f>IF($B$13=1,3000-'2_Odometrie'!D178,'2_Odometrie'!D178)</f>
        <v>1191.7373422078917</v>
      </c>
    </row>
    <row r="179" spans="23:23" x14ac:dyDescent="0.25">
      <c r="W179" s="76">
        <f>IF($B$13=1,3000-'2_Odometrie'!D179,'2_Odometrie'!D179)</f>
        <v>1194.3370766524463</v>
      </c>
    </row>
    <row r="180" spans="23:23" x14ac:dyDescent="0.25">
      <c r="W180" s="76">
        <f>IF($B$13=1,3000-'2_Odometrie'!D180,'2_Odometrie'!D180)</f>
        <v>1196.9364636420901</v>
      </c>
    </row>
    <row r="181" spans="23:23" x14ac:dyDescent="0.25">
      <c r="W181" s="76">
        <f>IF($B$13=1,3000-'2_Odometrie'!D181,'2_Odometrie'!D181)</f>
        <v>1199.5354827758742</v>
      </c>
    </row>
    <row r="182" spans="23:23" x14ac:dyDescent="0.25">
      <c r="W182" s="76">
        <f>IF($B$13=1,3000-'2_Odometrie'!D182,'2_Odometrie'!D182)</f>
        <v>1202.1341297064694</v>
      </c>
    </row>
    <row r="183" spans="23:23" x14ac:dyDescent="0.25">
      <c r="W183" s="76">
        <f>IF($B$13=1,3000-'2_Odometrie'!D183,'2_Odometrie'!D183)</f>
        <v>1204.7323125167593</v>
      </c>
    </row>
    <row r="184" spans="23:23" x14ac:dyDescent="0.25">
      <c r="W184" s="76">
        <f>IF($B$13=1,3000-'2_Odometrie'!D184,'2_Odometrie'!D184)</f>
        <v>1207.3300370063171</v>
      </c>
    </row>
    <row r="185" spans="23:23" x14ac:dyDescent="0.25">
      <c r="W185" s="76">
        <f>IF($B$13=1,3000-'2_Odometrie'!D185,'2_Odometrie'!D185)</f>
        <v>1209.9273233323734</v>
      </c>
    </row>
    <row r="186" spans="23:23" x14ac:dyDescent="0.25">
      <c r="W186" s="76">
        <f>IF($B$13=1,3000-'2_Odometrie'!D186,'2_Odometrie'!D186)</f>
        <v>1212.5240748155863</v>
      </c>
    </row>
    <row r="187" spans="23:23" x14ac:dyDescent="0.25">
      <c r="W187" s="76">
        <f>IF($B$13=1,3000-'2_Odometrie'!D187,'2_Odometrie'!D187)</f>
        <v>1215.1203206283951</v>
      </c>
    </row>
    <row r="188" spans="23:23" x14ac:dyDescent="0.25">
      <c r="W188" s="76">
        <f>IF($B$13=1,3000-'2_Odometrie'!D188,'2_Odometrie'!D188)</f>
        <v>1217.7159551059085</v>
      </c>
    </row>
    <row r="189" spans="23:23" x14ac:dyDescent="0.25">
      <c r="W189" s="76">
        <f>IF($B$13=1,3000-'2_Odometrie'!D189,'2_Odometrie'!D189)</f>
        <v>1220.3110164341563</v>
      </c>
    </row>
    <row r="190" spans="23:23" x14ac:dyDescent="0.25">
      <c r="W190" s="76">
        <f>IF($B$13=1,3000-'2_Odometrie'!D190,'2_Odometrie'!D190)</f>
        <v>1222.9055554557101</v>
      </c>
    </row>
    <row r="191" spans="23:23" x14ac:dyDescent="0.25">
      <c r="W191" s="76">
        <f>IF($B$13=1,3000-'2_Odometrie'!D191,'2_Odometrie'!D191)</f>
        <v>1225.499462309939</v>
      </c>
    </row>
    <row r="192" spans="23:23" x14ac:dyDescent="0.25">
      <c r="W192" s="76">
        <f>IF($B$13=1,3000-'2_Odometrie'!D192,'2_Odometrie'!D192)</f>
        <v>1228.0927957198419</v>
      </c>
    </row>
    <row r="193" spans="23:23" x14ac:dyDescent="0.25">
      <c r="W193" s="76">
        <f>IF($B$13=1,3000-'2_Odometrie'!D193,'2_Odometrie'!D193)</f>
        <v>1230.6854379712001</v>
      </c>
    </row>
    <row r="194" spans="23:23" x14ac:dyDescent="0.25">
      <c r="W194" s="76">
        <f>IF($B$13=1,3000-'2_Odometrie'!D194,'2_Odometrie'!D194)</f>
        <v>1233.2774556649467</v>
      </c>
    </row>
    <row r="195" spans="23:23" x14ac:dyDescent="0.25">
      <c r="W195" s="76">
        <f>IF($B$13=1,3000-'2_Odometrie'!D195,'2_Odometrie'!D195)</f>
        <v>1235.8689263579834</v>
      </c>
    </row>
    <row r="196" spans="23:23" x14ac:dyDescent="0.25">
      <c r="W196" s="76">
        <f>IF($B$13=1,3000-'2_Odometrie'!D196,'2_Odometrie'!D196)</f>
        <v>1238.4597287030438</v>
      </c>
    </row>
    <row r="197" spans="23:23" x14ac:dyDescent="0.25">
      <c r="W197" s="76">
        <f>IF($B$13=1,3000-'2_Odometrie'!D197,'2_Odometrie'!D197)</f>
        <v>1241.0499470026805</v>
      </c>
    </row>
    <row r="198" spans="23:23" x14ac:dyDescent="0.25">
      <c r="W198" s="76">
        <f>IF($B$13=1,3000-'2_Odometrie'!D198,'2_Odometrie'!D198)</f>
        <v>1243.6394531848239</v>
      </c>
    </row>
    <row r="199" spans="23:23" x14ac:dyDescent="0.25">
      <c r="W199" s="76">
        <f>IF($B$13=1,3000-'2_Odometrie'!D199,'2_Odometrie'!D199)</f>
        <v>1246.2283382950475</v>
      </c>
    </row>
    <row r="200" spans="23:23" x14ac:dyDescent="0.25">
      <c r="W200" s="76">
        <f>IF($B$13=1,3000-'2_Odometrie'!D200,'2_Odometrie'!D200)</f>
        <v>1248.8167026374265</v>
      </c>
    </row>
    <row r="201" spans="23:23" x14ac:dyDescent="0.25">
      <c r="W201" s="76">
        <f>IF($B$13=1,3000-'2_Odometrie'!D201,'2_Odometrie'!D201)</f>
        <v>1251.4044150672225</v>
      </c>
    </row>
    <row r="202" spans="23:23" x14ac:dyDescent="0.25">
      <c r="W202" s="76">
        <f>IF($B$13=1,3000-'2_Odometrie'!D202,'2_Odometrie'!D202)</f>
        <v>1253.9915815016102</v>
      </c>
    </row>
    <row r="203" spans="23:23" x14ac:dyDescent="0.25">
      <c r="W203" s="76">
        <f>IF($B$13=1,3000-'2_Odometrie'!D203,'2_Odometrie'!D203)</f>
        <v>1256.5783154268479</v>
      </c>
    </row>
    <row r="204" spans="23:23" x14ac:dyDescent="0.25">
      <c r="W204" s="76">
        <f>IF($B$13=1,3000-'2_Odometrie'!D204,'2_Odometrie'!D204)</f>
        <v>1259.1644831831156</v>
      </c>
    </row>
    <row r="205" spans="23:23" x14ac:dyDescent="0.25">
      <c r="W205" s="76">
        <f>IF($B$13=1,3000-'2_Odometrie'!D205,'2_Odometrie'!D205)</f>
        <v>1261.7502027427095</v>
      </c>
    </row>
    <row r="206" spans="23:23" x14ac:dyDescent="0.25">
      <c r="W206" s="76">
        <f>IF($B$13=1,3000-'2_Odometrie'!D206,'2_Odometrie'!D206)</f>
        <v>1264.3353359676207</v>
      </c>
    </row>
    <row r="207" spans="23:23" x14ac:dyDescent="0.25">
      <c r="W207" s="76">
        <f>IF($B$13=1,3000-'2_Odometrie'!D207,'2_Odometrie'!D207)</f>
        <v>1266.920005314548</v>
      </c>
    </row>
    <row r="208" spans="23:23" x14ac:dyDescent="0.25">
      <c r="W208" s="76">
        <f>IF($B$13=1,3000-'2_Odometrie'!D208,'2_Odometrie'!D208)</f>
        <v>1269.5043391208646</v>
      </c>
    </row>
    <row r="209" spans="23:23" x14ac:dyDescent="0.25">
      <c r="W209" s="76">
        <f>IF($B$13=1,3000-'2_Odometrie'!D209,'2_Odometrie'!D209)</f>
        <v>1272.088197292423</v>
      </c>
    </row>
    <row r="210" spans="23:23" x14ac:dyDescent="0.25">
      <c r="W210" s="76">
        <f>IF($B$13=1,3000-'2_Odometrie'!D210,'2_Odometrie'!D210)</f>
        <v>1274.671711526991</v>
      </c>
    </row>
    <row r="211" spans="23:23" x14ac:dyDescent="0.25">
      <c r="W211" s="76">
        <f>IF($B$13=1,3000-'2_Odometrie'!D211,'2_Odometrie'!D211)</f>
        <v>1277.2547383737353</v>
      </c>
    </row>
    <row r="212" spans="23:23" x14ac:dyDescent="0.25">
      <c r="W212" s="76">
        <f>IF($B$13=1,3000-'2_Odometrie'!D212,'2_Odometrie'!D212)</f>
        <v>1279.8374128897915</v>
      </c>
    </row>
    <row r="213" spans="23:23" x14ac:dyDescent="0.25">
      <c r="W213" s="76">
        <f>IF($B$13=1,3000-'2_Odometrie'!D213,'2_Odometrie'!D213)</f>
        <v>1282.4198743290519</v>
      </c>
    </row>
    <row r="214" spans="23:23" x14ac:dyDescent="0.25">
      <c r="W214" s="76">
        <f>IF($B$13=1,3000-'2_Odometrie'!D214,'2_Odometrie'!D214)</f>
        <v>1285.0019778433482</v>
      </c>
    </row>
    <row r="215" spans="23:23" x14ac:dyDescent="0.25">
      <c r="W215" s="76">
        <f>IF($B$13=1,3000-'2_Odometrie'!D215,'2_Odometrie'!D215)</f>
        <v>1287.5838649246537</v>
      </c>
    </row>
    <row r="216" spans="23:23" x14ac:dyDescent="0.25">
      <c r="W216" s="76">
        <f>IF($B$13=1,3000-'2_Odometrie'!D216,'2_Odometrie'!D216)</f>
        <v>1290.165388487959</v>
      </c>
    </row>
    <row r="217" spans="23:23" x14ac:dyDescent="0.25">
      <c r="W217" s="76">
        <f>IF($B$13=1,3000-'2_Odometrie'!D217,'2_Odometrie'!D217)</f>
        <v>1292.7466922628287</v>
      </c>
    </row>
    <row r="218" spans="23:23" x14ac:dyDescent="0.25">
      <c r="W218" s="76">
        <f>IF($B$13=1,3000-'2_Odometrie'!D218,'2_Odometrie'!D218)</f>
        <v>1295.3279224953042</v>
      </c>
    </row>
    <row r="219" spans="23:23" x14ac:dyDescent="0.25">
      <c r="W219" s="76">
        <f>IF($B$13=1,3000-'2_Odometrie'!D219,'2_Odometrie'!D219)</f>
        <v>1297.9089312619062</v>
      </c>
    </row>
    <row r="220" spans="23:23" x14ac:dyDescent="0.25">
      <c r="W220" s="76">
        <f>IF($B$13=1,3000-'2_Odometrie'!D220,'2_Odometrie'!D220)</f>
        <v>1300.4898659270002</v>
      </c>
    </row>
    <row r="221" spans="23:23" x14ac:dyDescent="0.25">
      <c r="W221" s="76">
        <f>IF($B$13=1,3000-'2_Odometrie'!D221,'2_Odometrie'!D221)</f>
        <v>1303.0705774489752</v>
      </c>
    </row>
    <row r="222" spans="23:23" x14ac:dyDescent="0.25">
      <c r="W222" s="76">
        <f>IF($B$13=1,3000-'2_Odometrie'!D222,'2_Odometrie'!D222)</f>
        <v>1305.6512143103923</v>
      </c>
    </row>
    <row r="223" spans="23:23" x14ac:dyDescent="0.25">
      <c r="W223" s="76">
        <f>IF($B$13=1,3000-'2_Odometrie'!D223,'2_Odometrie'!D223)</f>
        <v>1308.2317763714993</v>
      </c>
    </row>
    <row r="224" spans="23:23" x14ac:dyDescent="0.25">
      <c r="W224" s="76">
        <f>IF($B$13=1,3000-'2_Odometrie'!D224,'2_Odometrie'!D224)</f>
        <v>1310.8122634925478</v>
      </c>
    </row>
    <row r="225" spans="23:23" x14ac:dyDescent="0.25">
      <c r="W225" s="76">
        <f>IF($B$13=1,3000-'2_Odometrie'!D225,'2_Odometrie'!D225)</f>
        <v>1313.3928255536548</v>
      </c>
    </row>
    <row r="226" spans="23:23" x14ac:dyDescent="0.25">
      <c r="W226" s="76">
        <f>IF($B$13=1,3000-'2_Odometrie'!D226,'2_Odometrie'!D226)</f>
        <v>1315.9733126747033</v>
      </c>
    </row>
    <row r="227" spans="23:23" x14ac:dyDescent="0.25">
      <c r="W227" s="76">
        <f>IF($B$13=1,3000-'2_Odometrie'!D227,'2_Odometrie'!D227)</f>
        <v>1318.5538747358103</v>
      </c>
    </row>
    <row r="228" spans="23:23" x14ac:dyDescent="0.25">
      <c r="W228" s="76">
        <f>IF($B$13=1,3000-'2_Odometrie'!D228,'2_Odometrie'!D228)</f>
        <v>1321.1343618568587</v>
      </c>
    </row>
    <row r="229" spans="23:23" x14ac:dyDescent="0.25">
      <c r="W229" s="76">
        <f>IF($B$13=1,3000-'2_Odometrie'!D229,'2_Odometrie'!D229)</f>
        <v>1323.7149239179657</v>
      </c>
    </row>
    <row r="230" spans="23:23" x14ac:dyDescent="0.25">
      <c r="W230" s="76">
        <f>IF($B$13=1,3000-'2_Odometrie'!D230,'2_Odometrie'!D230)</f>
        <v>1326.2954110390142</v>
      </c>
    </row>
    <row r="231" spans="23:23" x14ac:dyDescent="0.25">
      <c r="W231" s="76">
        <f>IF($B$13=1,3000-'2_Odometrie'!D231,'2_Odometrie'!D231)</f>
        <v>1328.8759731001212</v>
      </c>
    </row>
    <row r="232" spans="23:23" x14ac:dyDescent="0.25">
      <c r="W232" s="76">
        <f>IF($B$13=1,3000-'2_Odometrie'!D232,'2_Odometrie'!D232)</f>
        <v>1331.4564602211697</v>
      </c>
    </row>
    <row r="233" spans="23:23" x14ac:dyDescent="0.25">
      <c r="W233" s="76">
        <f>IF($B$13=1,3000-'2_Odometrie'!D233,'2_Odometrie'!D233)</f>
        <v>1334.0370222822767</v>
      </c>
    </row>
    <row r="234" spans="23:23" x14ac:dyDescent="0.25">
      <c r="W234" s="76">
        <f>IF($B$13=1,3000-'2_Odometrie'!D234,'2_Odometrie'!D234)</f>
        <v>1336.6175094033251</v>
      </c>
    </row>
    <row r="235" spans="23:23" x14ac:dyDescent="0.25">
      <c r="W235" s="76">
        <f>IF($B$13=1,3000-'2_Odometrie'!D235,'2_Odometrie'!D235)</f>
        <v>1339.1980714644321</v>
      </c>
    </row>
    <row r="236" spans="23:23" x14ac:dyDescent="0.25">
      <c r="W236" s="76">
        <f>IF($B$13=1,3000-'2_Odometrie'!D236,'2_Odometrie'!D236)</f>
        <v>1341.7785585854806</v>
      </c>
    </row>
    <row r="237" spans="23:23" x14ac:dyDescent="0.25">
      <c r="W237" s="76">
        <f>IF($B$13=1,3000-'2_Odometrie'!D237,'2_Odometrie'!D237)</f>
        <v>1344.3591206465876</v>
      </c>
    </row>
    <row r="238" spans="23:23" x14ac:dyDescent="0.25">
      <c r="W238" s="76">
        <f>IF($B$13=1,3000-'2_Odometrie'!D238,'2_Odometrie'!D238)</f>
        <v>1346.9396077676361</v>
      </c>
    </row>
    <row r="239" spans="23:23" x14ac:dyDescent="0.25">
      <c r="W239" s="76">
        <f>IF($B$13=1,3000-'2_Odometrie'!D239,'2_Odometrie'!D239)</f>
        <v>1349.5201698287431</v>
      </c>
    </row>
    <row r="240" spans="23:23" x14ac:dyDescent="0.25">
      <c r="W240" s="76">
        <f>IF($B$13=1,3000-'2_Odometrie'!D240,'2_Odometrie'!D240)</f>
        <v>1352.1006569497915</v>
      </c>
    </row>
    <row r="241" spans="23:23" x14ac:dyDescent="0.25">
      <c r="W241" s="76">
        <f>IF($B$13=1,3000-'2_Odometrie'!D241,'2_Odometrie'!D241)</f>
        <v>1354.6812190108985</v>
      </c>
    </row>
    <row r="242" spans="23:23" x14ac:dyDescent="0.25">
      <c r="W242" s="76">
        <f>IF($B$13=1,3000-'2_Odometrie'!D242,'2_Odometrie'!D242)</f>
        <v>1357.261706131947</v>
      </c>
    </row>
    <row r="243" spans="23:23" x14ac:dyDescent="0.25">
      <c r="W243" s="76">
        <f>IF($B$13=1,3000-'2_Odometrie'!D243,'2_Odometrie'!D243)</f>
        <v>1359.842268193054</v>
      </c>
    </row>
    <row r="244" spans="23:23" x14ac:dyDescent="0.25">
      <c r="W244" s="76">
        <f>IF($B$13=1,3000-'2_Odometrie'!D244,'2_Odometrie'!D244)</f>
        <v>1362.4227553141025</v>
      </c>
    </row>
    <row r="245" spans="23:23" x14ac:dyDescent="0.25">
      <c r="W245" s="76">
        <f>IF($B$13=1,3000-'2_Odometrie'!D245,'2_Odometrie'!D245)</f>
        <v>1365.0033173752095</v>
      </c>
    </row>
    <row r="246" spans="23:23" x14ac:dyDescent="0.25">
      <c r="W246" s="76">
        <f>IF($B$13=1,3000-'2_Odometrie'!D246,'2_Odometrie'!D246)</f>
        <v>1367.5838044962579</v>
      </c>
    </row>
    <row r="247" spans="23:23" x14ac:dyDescent="0.25">
      <c r="W247" s="76">
        <f>IF($B$13=1,3000-'2_Odometrie'!D247,'2_Odometrie'!D247)</f>
        <v>1370.1643665573649</v>
      </c>
    </row>
    <row r="248" spans="23:23" x14ac:dyDescent="0.25">
      <c r="W248" s="76">
        <f>IF($B$13=1,3000-'2_Odometrie'!D248,'2_Odometrie'!D248)</f>
        <v>1372.7448536784134</v>
      </c>
    </row>
    <row r="249" spans="23:23" x14ac:dyDescent="0.25">
      <c r="W249" s="76">
        <f>IF($B$13=1,3000-'2_Odometrie'!D249,'2_Odometrie'!D249)</f>
        <v>1375.3254157395204</v>
      </c>
    </row>
    <row r="250" spans="23:23" x14ac:dyDescent="0.25">
      <c r="W250" s="76">
        <f>IF($B$13=1,3000-'2_Odometrie'!D250,'2_Odometrie'!D250)</f>
        <v>1377.9059028605689</v>
      </c>
    </row>
    <row r="251" spans="23:23" x14ac:dyDescent="0.25">
      <c r="W251" s="76">
        <f>IF($B$13=1,3000-'2_Odometrie'!D251,'2_Odometrie'!D251)</f>
        <v>1380.4864649216759</v>
      </c>
    </row>
    <row r="252" spans="23:23" x14ac:dyDescent="0.25">
      <c r="W252" s="76">
        <f>IF($B$13=1,3000-'2_Odometrie'!D252,'2_Odometrie'!D252)</f>
        <v>1383.0669520427243</v>
      </c>
    </row>
    <row r="253" spans="23:23" x14ac:dyDescent="0.25">
      <c r="W253" s="76">
        <f>IF($B$13=1,3000-'2_Odometrie'!D253,'2_Odometrie'!D253)</f>
        <v>1385.6475141038313</v>
      </c>
    </row>
    <row r="254" spans="23:23" x14ac:dyDescent="0.25">
      <c r="W254" s="76">
        <f>IF($B$13=1,3000-'2_Odometrie'!D254,'2_Odometrie'!D254)</f>
        <v>1388.2280012248798</v>
      </c>
    </row>
    <row r="255" spans="23:23" x14ac:dyDescent="0.25">
      <c r="W255" s="76">
        <f>IF($B$13=1,3000-'2_Odometrie'!D255,'2_Odometrie'!D255)</f>
        <v>1390.8085632859868</v>
      </c>
    </row>
    <row r="256" spans="23:23" x14ac:dyDescent="0.25">
      <c r="W256" s="76">
        <f>IF($B$13=1,3000-'2_Odometrie'!D256,'2_Odometrie'!D256)</f>
        <v>1393.3890504070353</v>
      </c>
    </row>
    <row r="257" spans="23:23" x14ac:dyDescent="0.25">
      <c r="W257" s="76">
        <f>IF($B$13=1,3000-'2_Odometrie'!D257,'2_Odometrie'!D257)</f>
        <v>1395.9696124681423</v>
      </c>
    </row>
    <row r="258" spans="23:23" x14ac:dyDescent="0.25">
      <c r="W258" s="76">
        <f>IF($B$13=1,3000-'2_Odometrie'!D258,'2_Odometrie'!D258)</f>
        <v>1398.5500995891907</v>
      </c>
    </row>
    <row r="259" spans="23:23" x14ac:dyDescent="0.25">
      <c r="W259" s="76">
        <f>IF($B$13=1,3000-'2_Odometrie'!D259,'2_Odometrie'!D259)</f>
        <v>1401.1306616502977</v>
      </c>
    </row>
    <row r="260" spans="23:23" x14ac:dyDescent="0.25">
      <c r="W260" s="76">
        <f>IF($B$13=1,3000-'2_Odometrie'!D260,'2_Odometrie'!D260)</f>
        <v>1403.7111487713462</v>
      </c>
    </row>
    <row r="261" spans="23:23" x14ac:dyDescent="0.25">
      <c r="W261" s="76">
        <f>IF($B$13=1,3000-'2_Odometrie'!D261,'2_Odometrie'!D261)</f>
        <v>1406.2917108324532</v>
      </c>
    </row>
    <row r="262" spans="23:23" x14ac:dyDescent="0.25">
      <c r="W262" s="76">
        <f>IF($B$13=1,3000-'2_Odometrie'!D262,'2_Odometrie'!D262)</f>
        <v>1408.8721979535017</v>
      </c>
    </row>
    <row r="263" spans="23:23" x14ac:dyDescent="0.25">
      <c r="W263" s="76">
        <f>IF($B$13=1,3000-'2_Odometrie'!D263,'2_Odometrie'!D263)</f>
        <v>1411.4527600146087</v>
      </c>
    </row>
    <row r="264" spans="23:23" x14ac:dyDescent="0.25">
      <c r="W264" s="76">
        <f>IF($B$13=1,3000-'2_Odometrie'!D264,'2_Odometrie'!D264)</f>
        <v>1414.0332471356571</v>
      </c>
    </row>
    <row r="265" spans="23:23" x14ac:dyDescent="0.25">
      <c r="W265" s="76">
        <f>IF($B$13=1,3000-'2_Odometrie'!D265,'2_Odometrie'!D265)</f>
        <v>1416.6138091967641</v>
      </c>
    </row>
    <row r="266" spans="23:23" x14ac:dyDescent="0.25">
      <c r="W266" s="76">
        <f>IF($B$13=1,3000-'2_Odometrie'!D266,'2_Odometrie'!D266)</f>
        <v>1419.1942963178126</v>
      </c>
    </row>
    <row r="267" spans="23:23" x14ac:dyDescent="0.25">
      <c r="W267" s="76">
        <f>IF($B$13=1,3000-'2_Odometrie'!D267,'2_Odometrie'!D267)</f>
        <v>1421.7748583789196</v>
      </c>
    </row>
    <row r="268" spans="23:23" x14ac:dyDescent="0.25">
      <c r="W268" s="76">
        <f>IF($B$13=1,3000-'2_Odometrie'!D268,'2_Odometrie'!D268)</f>
        <v>1424.3553454999681</v>
      </c>
    </row>
    <row r="269" spans="23:23" x14ac:dyDescent="0.25">
      <c r="W269" s="76">
        <f>IF($B$13=1,3000-'2_Odometrie'!D269,'2_Odometrie'!D269)</f>
        <v>1426.9359075610751</v>
      </c>
    </row>
    <row r="270" spans="23:23" x14ac:dyDescent="0.25">
      <c r="W270" s="76">
        <f>IF($B$13=1,3000-'2_Odometrie'!D270,'2_Odometrie'!D270)</f>
        <v>1429.5163946821235</v>
      </c>
    </row>
    <row r="271" spans="23:23" x14ac:dyDescent="0.25">
      <c r="W271" s="76">
        <f>IF($B$13=1,3000-'2_Odometrie'!D271,'2_Odometrie'!D271)</f>
        <v>1432.0969567432305</v>
      </c>
    </row>
    <row r="272" spans="23:23" x14ac:dyDescent="0.25">
      <c r="W272" s="76">
        <f>IF($B$13=1,3000-'2_Odometrie'!D272,'2_Odometrie'!D272)</f>
        <v>1434.677443864279</v>
      </c>
    </row>
    <row r="273" spans="23:23" x14ac:dyDescent="0.25">
      <c r="W273" s="76">
        <f>IF($B$13=1,3000-'2_Odometrie'!D273,'2_Odometrie'!D273)</f>
        <v>1437.258005925386</v>
      </c>
    </row>
    <row r="274" spans="23:23" x14ac:dyDescent="0.25">
      <c r="W274" s="76">
        <f>IF($B$13=1,3000-'2_Odometrie'!D274,'2_Odometrie'!D274)</f>
        <v>1439.8384930464345</v>
      </c>
    </row>
    <row r="275" spans="23:23" x14ac:dyDescent="0.25">
      <c r="W275" s="76">
        <f>IF($B$13=1,3000-'2_Odometrie'!D275,'2_Odometrie'!D275)</f>
        <v>1442.4190551075415</v>
      </c>
    </row>
    <row r="276" spans="23:23" x14ac:dyDescent="0.25">
      <c r="W276" s="76">
        <f>IF($B$13=1,3000-'2_Odometrie'!D276,'2_Odometrie'!D276)</f>
        <v>1444.9995422285899</v>
      </c>
    </row>
    <row r="277" spans="23:23" x14ac:dyDescent="0.25">
      <c r="W277" s="76">
        <f>IF($B$13=1,3000-'2_Odometrie'!D277,'2_Odometrie'!D277)</f>
        <v>1447.5801042896969</v>
      </c>
    </row>
    <row r="278" spans="23:23" x14ac:dyDescent="0.25">
      <c r="W278" s="76">
        <f>IF($B$13=1,3000-'2_Odometrie'!D278,'2_Odometrie'!D278)</f>
        <v>1450.1605914107454</v>
      </c>
    </row>
    <row r="279" spans="23:23" x14ac:dyDescent="0.25">
      <c r="W279" s="76">
        <f>IF($B$13=1,3000-'2_Odometrie'!D279,'2_Odometrie'!D279)</f>
        <v>1452.7411534718524</v>
      </c>
    </row>
    <row r="280" spans="23:23" x14ac:dyDescent="0.25">
      <c r="W280" s="76">
        <f>IF($B$13=1,3000-'2_Odometrie'!D280,'2_Odometrie'!D280)</f>
        <v>1455.3216405929008</v>
      </c>
    </row>
    <row r="281" spans="23:23" x14ac:dyDescent="0.25">
      <c r="W281" s="76">
        <f>IF($B$13=1,3000-'2_Odometrie'!D281,'2_Odometrie'!D281)</f>
        <v>1457.9022026540079</v>
      </c>
    </row>
    <row r="282" spans="23:23" x14ac:dyDescent="0.25">
      <c r="W282" s="76">
        <f>IF($B$13=1,3000-'2_Odometrie'!D282,'2_Odometrie'!D282)</f>
        <v>1460.4826897750563</v>
      </c>
    </row>
    <row r="283" spans="23:23" x14ac:dyDescent="0.25">
      <c r="W283" s="76">
        <f>IF($B$13=1,3000-'2_Odometrie'!D283,'2_Odometrie'!D283)</f>
        <v>1463.0632518361633</v>
      </c>
    </row>
    <row r="284" spans="23:23" x14ac:dyDescent="0.25">
      <c r="W284" s="76">
        <f>IF($B$13=1,3000-'2_Odometrie'!D284,'2_Odometrie'!D284)</f>
        <v>1465.6437389572118</v>
      </c>
    </row>
    <row r="285" spans="23:23" x14ac:dyDescent="0.25">
      <c r="W285" s="76">
        <f>IF($B$13=1,3000-'2_Odometrie'!D285,'2_Odometrie'!D285)</f>
        <v>1468.2243010183188</v>
      </c>
    </row>
    <row r="286" spans="23:23" x14ac:dyDescent="0.25">
      <c r="W286" s="76">
        <f>IF($B$13=1,3000-'2_Odometrie'!D286,'2_Odometrie'!D286)</f>
        <v>1470.8047881393672</v>
      </c>
    </row>
    <row r="287" spans="23:23" x14ac:dyDescent="0.25">
      <c r="W287" s="76">
        <f>IF($B$13=1,3000-'2_Odometrie'!D287,'2_Odometrie'!D287)</f>
        <v>1473.3853502004742</v>
      </c>
    </row>
    <row r="288" spans="23:23" x14ac:dyDescent="0.25">
      <c r="W288" s="76">
        <f>IF($B$13=1,3000-'2_Odometrie'!D288,'2_Odometrie'!D288)</f>
        <v>1475.9658373215227</v>
      </c>
    </row>
    <row r="289" spans="23:23" x14ac:dyDescent="0.25">
      <c r="W289" s="76">
        <f>IF($B$13=1,3000-'2_Odometrie'!D289,'2_Odometrie'!D289)</f>
        <v>1478.5463993826297</v>
      </c>
    </row>
    <row r="290" spans="23:23" x14ac:dyDescent="0.25">
      <c r="W290" s="76">
        <f>IF($B$13=1,3000-'2_Odometrie'!D290,'2_Odometrie'!D290)</f>
        <v>1481.1268865036782</v>
      </c>
    </row>
    <row r="291" spans="23:23" x14ac:dyDescent="0.25">
      <c r="W291" s="76">
        <f>IF($B$13=1,3000-'2_Odometrie'!D291,'2_Odometrie'!D291)</f>
        <v>1483.7074485647852</v>
      </c>
    </row>
    <row r="292" spans="23:23" x14ac:dyDescent="0.25">
      <c r="W292" s="76">
        <f>IF($B$13=1,3000-'2_Odometrie'!D292,'2_Odometrie'!D292)</f>
        <v>1486.2879356858336</v>
      </c>
    </row>
    <row r="293" spans="23:23" x14ac:dyDescent="0.25">
      <c r="W293" s="76">
        <f>IF($B$13=1,3000-'2_Odometrie'!D293,'2_Odometrie'!D293)</f>
        <v>1488.8684977469406</v>
      </c>
    </row>
    <row r="294" spans="23:23" x14ac:dyDescent="0.25">
      <c r="W294" s="76">
        <f>IF($B$13=1,3000-'2_Odometrie'!D294,'2_Odometrie'!D294)</f>
        <v>1491.4489848679891</v>
      </c>
    </row>
    <row r="295" spans="23:23" x14ac:dyDescent="0.25">
      <c r="W295" s="76">
        <f>IF($B$13=1,3000-'2_Odometrie'!D295,'2_Odometrie'!D295)</f>
        <v>1494.0295469290961</v>
      </c>
    </row>
    <row r="296" spans="23:23" x14ac:dyDescent="0.25">
      <c r="W296" s="76">
        <f>IF($B$13=1,3000-'2_Odometrie'!D296,'2_Odometrie'!D296)</f>
        <v>1496.6100340501446</v>
      </c>
    </row>
    <row r="297" spans="23:23" x14ac:dyDescent="0.25">
      <c r="W297" s="76">
        <f>IF($B$13=1,3000-'2_Odometrie'!D297,'2_Odometrie'!D297)</f>
        <v>1499.1905961112516</v>
      </c>
    </row>
    <row r="298" spans="23:23" x14ac:dyDescent="0.25">
      <c r="W298" s="76">
        <f>IF($B$13=1,3000-'2_Odometrie'!D298,'2_Odometrie'!D298)</f>
        <v>1501.7710832323</v>
      </c>
    </row>
    <row r="299" spans="23:23" x14ac:dyDescent="0.25">
      <c r="W299" s="76">
        <f>IF($B$13=1,3000-'2_Odometrie'!D299,'2_Odometrie'!D299)</f>
        <v>1504.351645293407</v>
      </c>
    </row>
    <row r="300" spans="23:23" x14ac:dyDescent="0.25">
      <c r="W300" s="76">
        <f>IF($B$13=1,3000-'2_Odometrie'!D300,'2_Odometrie'!D300)</f>
        <v>1506.9321324144555</v>
      </c>
    </row>
    <row r="301" spans="23:23" x14ac:dyDescent="0.25">
      <c r="W301" s="76">
        <f>IF($B$13=1,3000-'2_Odometrie'!D301,'2_Odometrie'!D301)</f>
        <v>1509.5126944755625</v>
      </c>
    </row>
    <row r="302" spans="23:23" x14ac:dyDescent="0.25">
      <c r="W302" s="76">
        <f>IF($B$13=1,3000-'2_Odometrie'!D302,'2_Odometrie'!D302)</f>
        <v>1512.093181596611</v>
      </c>
    </row>
    <row r="303" spans="23:23" x14ac:dyDescent="0.25">
      <c r="W303" s="76">
        <f>IF($B$13=1,3000-'2_Odometrie'!D303,'2_Odometrie'!D303)</f>
        <v>1514.673743657718</v>
      </c>
    </row>
    <row r="304" spans="23:23" x14ac:dyDescent="0.25">
      <c r="W304" s="76">
        <f>IF($B$13=1,3000-'2_Odometrie'!D304,'2_Odometrie'!D304)</f>
        <v>1517.2542307787664</v>
      </c>
    </row>
    <row r="305" spans="23:23" x14ac:dyDescent="0.25">
      <c r="W305" s="76">
        <f>IF($B$13=1,3000-'2_Odometrie'!D305,'2_Odometrie'!D305)</f>
        <v>1519.8347928398734</v>
      </c>
    </row>
    <row r="306" spans="23:23" x14ac:dyDescent="0.25">
      <c r="W306" s="76">
        <f>IF($B$13=1,3000-'2_Odometrie'!D306,'2_Odometrie'!D306)</f>
        <v>1522.4152799609219</v>
      </c>
    </row>
    <row r="307" spans="23:23" x14ac:dyDescent="0.25">
      <c r="W307" s="76">
        <f>IF($B$13=1,3000-'2_Odometrie'!D307,'2_Odometrie'!D307)</f>
        <v>1524.9958420220289</v>
      </c>
    </row>
    <row r="308" spans="23:23" x14ac:dyDescent="0.25">
      <c r="W308" s="76">
        <f>IF($B$13=1,3000-'2_Odometrie'!D308,'2_Odometrie'!D308)</f>
        <v>1527.5763291430774</v>
      </c>
    </row>
    <row r="309" spans="23:23" x14ac:dyDescent="0.25">
      <c r="W309" s="76">
        <f>IF($B$13=1,3000-'2_Odometrie'!D309,'2_Odometrie'!D309)</f>
        <v>1530.1568912041844</v>
      </c>
    </row>
    <row r="310" spans="23:23" x14ac:dyDescent="0.25">
      <c r="W310" s="76">
        <f>IF($B$13=1,3000-'2_Odometrie'!D310,'2_Odometrie'!D310)</f>
        <v>1532.7373783252328</v>
      </c>
    </row>
    <row r="311" spans="23:23" x14ac:dyDescent="0.25">
      <c r="W311" s="76">
        <f>IF($B$13=1,3000-'2_Odometrie'!D311,'2_Odometrie'!D311)</f>
        <v>1535.3179403863398</v>
      </c>
    </row>
    <row r="312" spans="23:23" x14ac:dyDescent="0.25">
      <c r="W312" s="76">
        <f>IF($B$13=1,3000-'2_Odometrie'!D312,'2_Odometrie'!D312)</f>
        <v>1537.8984275073883</v>
      </c>
    </row>
    <row r="313" spans="23:23" x14ac:dyDescent="0.25">
      <c r="W313" s="76">
        <f>IF($B$13=1,3000-'2_Odometrie'!D313,'2_Odometrie'!D313)</f>
        <v>1540.4789895684953</v>
      </c>
    </row>
    <row r="314" spans="23:23" x14ac:dyDescent="0.25">
      <c r="W314" s="76">
        <f>IF($B$13=1,3000-'2_Odometrie'!D314,'2_Odometrie'!D314)</f>
        <v>1543.0594766895438</v>
      </c>
    </row>
    <row r="315" spans="23:23" x14ac:dyDescent="0.25">
      <c r="W315" s="76">
        <f>IF($B$13=1,3000-'2_Odometrie'!D315,'2_Odometrie'!D315)</f>
        <v>1545.6400387506508</v>
      </c>
    </row>
    <row r="316" spans="23:23" x14ac:dyDescent="0.25">
      <c r="W316" s="76">
        <f>IF($B$13=1,3000-'2_Odometrie'!D316,'2_Odometrie'!D316)</f>
        <v>1548.2205258716992</v>
      </c>
    </row>
    <row r="317" spans="23:23" x14ac:dyDescent="0.25">
      <c r="W317" s="76">
        <f>IF($B$13=1,3000-'2_Odometrie'!D317,'2_Odometrie'!D317)</f>
        <v>1550.8010879328062</v>
      </c>
    </row>
    <row r="318" spans="23:23" x14ac:dyDescent="0.25">
      <c r="W318" s="76">
        <f>IF($B$13=1,3000-'2_Odometrie'!D318,'2_Odometrie'!D318)</f>
        <v>1553.3815750538547</v>
      </c>
    </row>
    <row r="319" spans="23:23" x14ac:dyDescent="0.25">
      <c r="W319" s="76">
        <f>IF($B$13=1,3000-'2_Odometrie'!D319,'2_Odometrie'!D319)</f>
        <v>1555.9621371149617</v>
      </c>
    </row>
    <row r="320" spans="23:23" x14ac:dyDescent="0.25">
      <c r="W320" s="76">
        <f>IF($B$13=1,3000-'2_Odometrie'!D320,'2_Odometrie'!D320)</f>
        <v>1558.5427739763788</v>
      </c>
    </row>
    <row r="321" spans="23:23" x14ac:dyDescent="0.25">
      <c r="W321" s="76">
        <f>IF($B$13=1,3000-'2_Odometrie'!D321,'2_Odometrie'!D321)</f>
        <v>1561.1233360374858</v>
      </c>
    </row>
    <row r="322" spans="23:23" x14ac:dyDescent="0.25">
      <c r="W322" s="76">
        <f>IF($B$13=1,3000-'2_Odometrie'!D322,'2_Odometrie'!D322)</f>
        <v>1563.7038231585343</v>
      </c>
    </row>
    <row r="323" spans="23:23" x14ac:dyDescent="0.25">
      <c r="W323" s="76">
        <f>IF($B$13=1,3000-'2_Odometrie'!D323,'2_Odometrie'!D323)</f>
        <v>1566.2843852196413</v>
      </c>
    </row>
    <row r="324" spans="23:23" x14ac:dyDescent="0.25">
      <c r="W324" s="76">
        <f>IF($B$13=1,3000-'2_Odometrie'!D324,'2_Odometrie'!D324)</f>
        <v>1568.8650220810584</v>
      </c>
    </row>
    <row r="325" spans="23:23" x14ac:dyDescent="0.25">
      <c r="W325" s="76">
        <f>IF($B$13=1,3000-'2_Odometrie'!D325,'2_Odometrie'!D325)</f>
        <v>1571.4455841421654</v>
      </c>
    </row>
    <row r="326" spans="23:23" x14ac:dyDescent="0.25">
      <c r="W326" s="76">
        <f>IF($B$13=1,3000-'2_Odometrie'!D326,'2_Odometrie'!D326)</f>
        <v>1574.0260712632139</v>
      </c>
    </row>
    <row r="327" spans="23:23" x14ac:dyDescent="0.25">
      <c r="W327" s="76">
        <f>IF($B$13=1,3000-'2_Odometrie'!D327,'2_Odometrie'!D327)</f>
        <v>1576.6066333243209</v>
      </c>
    </row>
    <row r="328" spans="23:23" x14ac:dyDescent="0.25">
      <c r="W328" s="76">
        <f>IF($B$13=1,3000-'2_Odometrie'!D328,'2_Odometrie'!D328)</f>
        <v>1579.187270185738</v>
      </c>
    </row>
    <row r="329" spans="23:23" x14ac:dyDescent="0.25">
      <c r="W329" s="76">
        <f>IF($B$13=1,3000-'2_Odometrie'!D329,'2_Odometrie'!D329)</f>
        <v>1581.767832246845</v>
      </c>
    </row>
    <row r="330" spans="23:23" x14ac:dyDescent="0.25">
      <c r="W330" s="76">
        <f>IF($B$13=1,3000-'2_Odometrie'!D330,'2_Odometrie'!D330)</f>
        <v>1584.3483193678935</v>
      </c>
    </row>
    <row r="331" spans="23:23" x14ac:dyDescent="0.25">
      <c r="W331" s="76">
        <f>IF($B$13=1,3000-'2_Odometrie'!D331,'2_Odometrie'!D331)</f>
        <v>1586.9288814290005</v>
      </c>
    </row>
    <row r="332" spans="23:23" x14ac:dyDescent="0.25">
      <c r="W332" s="76">
        <f>IF($B$13=1,3000-'2_Odometrie'!D332,'2_Odometrie'!D332)</f>
        <v>1589.5095182904176</v>
      </c>
    </row>
    <row r="333" spans="23:23" x14ac:dyDescent="0.25">
      <c r="W333" s="76">
        <f>IF($B$13=1,3000-'2_Odometrie'!D333,'2_Odometrie'!D333)</f>
        <v>1592.0900803515246</v>
      </c>
    </row>
    <row r="334" spans="23:23" x14ac:dyDescent="0.25">
      <c r="W334" s="76">
        <f>IF($B$13=1,3000-'2_Odometrie'!D334,'2_Odometrie'!D334)</f>
        <v>1594.6705674725731</v>
      </c>
    </row>
    <row r="335" spans="23:23" x14ac:dyDescent="0.25">
      <c r="W335" s="76">
        <f>IF($B$13=1,3000-'2_Odometrie'!D335,'2_Odometrie'!D335)</f>
        <v>1597.2511295336801</v>
      </c>
    </row>
    <row r="336" spans="23:23" x14ac:dyDescent="0.25">
      <c r="W336" s="76">
        <f>IF($B$13=1,3000-'2_Odometrie'!D336,'2_Odometrie'!D336)</f>
        <v>1599.8317663950972</v>
      </c>
    </row>
    <row r="337" spans="23:23" x14ac:dyDescent="0.25">
      <c r="W337" s="76">
        <f>IF($B$13=1,3000-'2_Odometrie'!D337,'2_Odometrie'!D337)</f>
        <v>1602.4123284562042</v>
      </c>
    </row>
    <row r="338" spans="23:23" x14ac:dyDescent="0.25">
      <c r="W338" s="76">
        <f>IF($B$13=1,3000-'2_Odometrie'!D338,'2_Odometrie'!D338)</f>
        <v>1604.9928155772527</v>
      </c>
    </row>
    <row r="339" spans="23:23" x14ac:dyDescent="0.25">
      <c r="W339" s="76">
        <f>IF($B$13=1,3000-'2_Odometrie'!D339,'2_Odometrie'!D339)</f>
        <v>1607.5733776383597</v>
      </c>
    </row>
    <row r="340" spans="23:23" x14ac:dyDescent="0.25">
      <c r="W340" s="76">
        <f>IF($B$13=1,3000-'2_Odometrie'!D340,'2_Odometrie'!D340)</f>
        <v>1610.1540144997768</v>
      </c>
    </row>
    <row r="341" spans="23:23" x14ac:dyDescent="0.25">
      <c r="W341" s="76">
        <f>IF($B$13=1,3000-'2_Odometrie'!D341,'2_Odometrie'!D341)</f>
        <v>1612.7345765608839</v>
      </c>
    </row>
    <row r="342" spans="23:23" x14ac:dyDescent="0.25">
      <c r="W342" s="76">
        <f>IF($B$13=1,3000-'2_Odometrie'!D342,'2_Odometrie'!D342)</f>
        <v>1615.3150636819323</v>
      </c>
    </row>
    <row r="343" spans="23:23" x14ac:dyDescent="0.25">
      <c r="W343" s="76">
        <f>IF($B$13=1,3000-'2_Odometrie'!D343,'2_Odometrie'!D343)</f>
        <v>1617.8956257430393</v>
      </c>
    </row>
    <row r="344" spans="23:23" x14ac:dyDescent="0.25">
      <c r="W344" s="76">
        <f>IF($B$13=1,3000-'2_Odometrie'!D344,'2_Odometrie'!D344)</f>
        <v>1620.4762626044565</v>
      </c>
    </row>
    <row r="345" spans="23:23" x14ac:dyDescent="0.25">
      <c r="W345" s="76">
        <f>IF($B$13=1,3000-'2_Odometrie'!D345,'2_Odometrie'!D345)</f>
        <v>1623.0568246655635</v>
      </c>
    </row>
    <row r="346" spans="23:23" x14ac:dyDescent="0.25">
      <c r="W346" s="76">
        <f>IF($B$13=1,3000-'2_Odometrie'!D346,'2_Odometrie'!D346)</f>
        <v>1625.6373117866119</v>
      </c>
    </row>
    <row r="347" spans="23:23" x14ac:dyDescent="0.25">
      <c r="W347" s="76">
        <f>IF($B$13=1,3000-'2_Odometrie'!D347,'2_Odometrie'!D347)</f>
        <v>1628.2178738477189</v>
      </c>
    </row>
    <row r="348" spans="23:23" x14ac:dyDescent="0.25">
      <c r="W348" s="76">
        <f>IF($B$13=1,3000-'2_Odometrie'!D348,'2_Odometrie'!D348)</f>
        <v>1630.7985107091361</v>
      </c>
    </row>
    <row r="349" spans="23:23" x14ac:dyDescent="0.25">
      <c r="W349" s="76">
        <f>IF($B$13=1,3000-'2_Odometrie'!D349,'2_Odometrie'!D349)</f>
        <v>1633.3790727702431</v>
      </c>
    </row>
    <row r="350" spans="23:23" x14ac:dyDescent="0.25">
      <c r="W350" s="76">
        <f>IF($B$13=1,3000-'2_Odometrie'!D350,'2_Odometrie'!D350)</f>
        <v>1635.9595598912915</v>
      </c>
    </row>
    <row r="351" spans="23:23" x14ac:dyDescent="0.25">
      <c r="W351" s="76">
        <f>IF($B$13=1,3000-'2_Odometrie'!D351,'2_Odometrie'!D351)</f>
        <v>1638.5401219523985</v>
      </c>
    </row>
    <row r="352" spans="23:23" x14ac:dyDescent="0.25">
      <c r="W352" s="76">
        <f>IF($B$13=1,3000-'2_Odometrie'!D352,'2_Odometrie'!D352)</f>
        <v>1641.1207588138157</v>
      </c>
    </row>
    <row r="353" spans="23:23" x14ac:dyDescent="0.25">
      <c r="W353" s="76">
        <f>IF($B$13=1,3000-'2_Odometrie'!D353,'2_Odometrie'!D353)</f>
        <v>1643.7013208749227</v>
      </c>
    </row>
    <row r="354" spans="23:23" x14ac:dyDescent="0.25">
      <c r="W354" s="76">
        <f>IF($B$13=1,3000-'2_Odometrie'!D354,'2_Odometrie'!D354)</f>
        <v>1646.2818079959711</v>
      </c>
    </row>
    <row r="355" spans="23:23" x14ac:dyDescent="0.25">
      <c r="W355" s="76">
        <f>IF($B$13=1,3000-'2_Odometrie'!D355,'2_Odometrie'!D355)</f>
        <v>1648.8623700570781</v>
      </c>
    </row>
    <row r="356" spans="23:23" x14ac:dyDescent="0.25">
      <c r="W356" s="76">
        <f>IF($B$13=1,3000-'2_Odometrie'!D356,'2_Odometrie'!D356)</f>
        <v>1651.4430069184953</v>
      </c>
    </row>
    <row r="357" spans="23:23" x14ac:dyDescent="0.25">
      <c r="W357" s="76">
        <f>IF($B$13=1,3000-'2_Odometrie'!D357,'2_Odometrie'!D357)</f>
        <v>1654.0235689796023</v>
      </c>
    </row>
    <row r="358" spans="23:23" x14ac:dyDescent="0.25">
      <c r="W358" s="76">
        <f>IF($B$13=1,3000-'2_Odometrie'!D358,'2_Odometrie'!D358)</f>
        <v>1656.6040561006507</v>
      </c>
    </row>
    <row r="359" spans="23:23" x14ac:dyDescent="0.25">
      <c r="W359" s="76">
        <f>IF($B$13=1,3000-'2_Odometrie'!D359,'2_Odometrie'!D359)</f>
        <v>1659.1846181617577</v>
      </c>
    </row>
    <row r="360" spans="23:23" x14ac:dyDescent="0.25">
      <c r="W360" s="76">
        <f>IF($B$13=1,3000-'2_Odometrie'!D360,'2_Odometrie'!D360)</f>
        <v>1661.7652550231749</v>
      </c>
    </row>
    <row r="361" spans="23:23" x14ac:dyDescent="0.25">
      <c r="W361" s="76">
        <f>IF($B$13=1,3000-'2_Odometrie'!D361,'2_Odometrie'!D361)</f>
        <v>1664.3458170842819</v>
      </c>
    </row>
    <row r="362" spans="23:23" x14ac:dyDescent="0.25">
      <c r="W362" s="76">
        <f>IF($B$13=1,3000-'2_Odometrie'!D362,'2_Odometrie'!D362)</f>
        <v>1666.9263042053303</v>
      </c>
    </row>
    <row r="363" spans="23:23" x14ac:dyDescent="0.25">
      <c r="W363" s="76">
        <f>IF($B$13=1,3000-'2_Odometrie'!D363,'2_Odometrie'!D363)</f>
        <v>1669.5068662664373</v>
      </c>
    </row>
    <row r="364" spans="23:23" x14ac:dyDescent="0.25">
      <c r="W364" s="76">
        <f>IF($B$13=1,3000-'2_Odometrie'!D364,'2_Odometrie'!D364)</f>
        <v>1672.0875031278545</v>
      </c>
    </row>
    <row r="365" spans="23:23" x14ac:dyDescent="0.25">
      <c r="W365" s="76">
        <f>IF($B$13=1,3000-'2_Odometrie'!D365,'2_Odometrie'!D365)</f>
        <v>1674.6680651889615</v>
      </c>
    </row>
    <row r="366" spans="23:23" x14ac:dyDescent="0.25">
      <c r="W366" s="76">
        <f>IF($B$13=1,3000-'2_Odometrie'!D366,'2_Odometrie'!D366)</f>
        <v>1677.2485523100099</v>
      </c>
    </row>
    <row r="367" spans="23:23" x14ac:dyDescent="0.25">
      <c r="W367" s="76">
        <f>IF($B$13=1,3000-'2_Odometrie'!D367,'2_Odometrie'!D367)</f>
        <v>1679.8291143711169</v>
      </c>
    </row>
    <row r="368" spans="23:23" x14ac:dyDescent="0.25">
      <c r="W368" s="76">
        <f>IF($B$13=1,3000-'2_Odometrie'!D368,'2_Odometrie'!D368)</f>
        <v>1682.4097512325341</v>
      </c>
    </row>
    <row r="369" spans="23:23" x14ac:dyDescent="0.25">
      <c r="W369" s="76">
        <f>IF($B$13=1,3000-'2_Odometrie'!D369,'2_Odometrie'!D369)</f>
        <v>1684.9903132936411</v>
      </c>
    </row>
    <row r="370" spans="23:23" x14ac:dyDescent="0.25">
      <c r="W370" s="76">
        <f>IF($B$13=1,3000-'2_Odometrie'!D370,'2_Odometrie'!D370)</f>
        <v>1687.5708004146895</v>
      </c>
    </row>
    <row r="371" spans="23:23" x14ac:dyDescent="0.25">
      <c r="W371" s="76">
        <f>IF($B$13=1,3000-'2_Odometrie'!D371,'2_Odometrie'!D371)</f>
        <v>1690.1513624757965</v>
      </c>
    </row>
    <row r="372" spans="23:23" x14ac:dyDescent="0.25">
      <c r="W372" s="76">
        <f>IF($B$13=1,3000-'2_Odometrie'!D372,'2_Odometrie'!D372)</f>
        <v>1692.7319993372137</v>
      </c>
    </row>
    <row r="373" spans="23:23" x14ac:dyDescent="0.25">
      <c r="W373" s="76">
        <f>IF($B$13=1,3000-'2_Odometrie'!D373,'2_Odometrie'!D373)</f>
        <v>1695.3125613983207</v>
      </c>
    </row>
    <row r="374" spans="23:23" x14ac:dyDescent="0.25">
      <c r="W374" s="76">
        <f>IF($B$13=1,3000-'2_Odometrie'!D374,'2_Odometrie'!D374)</f>
        <v>1697.8930485193691</v>
      </c>
    </row>
    <row r="375" spans="23:23" x14ac:dyDescent="0.25">
      <c r="W375" s="76">
        <f>IF($B$13=1,3000-'2_Odometrie'!D375,'2_Odometrie'!D375)</f>
        <v>1700.4736105804761</v>
      </c>
    </row>
    <row r="376" spans="23:23" x14ac:dyDescent="0.25">
      <c r="W376" s="76">
        <f>IF($B$13=1,3000-'2_Odometrie'!D376,'2_Odometrie'!D376)</f>
        <v>1703.0542474418933</v>
      </c>
    </row>
    <row r="377" spans="23:23" x14ac:dyDescent="0.25">
      <c r="W377" s="76">
        <f>IF($B$13=1,3000-'2_Odometrie'!D377,'2_Odometrie'!D377)</f>
        <v>1705.6348095030003</v>
      </c>
    </row>
    <row r="378" spans="23:23" x14ac:dyDescent="0.25">
      <c r="W378" s="76">
        <f>IF($B$13=1,3000-'2_Odometrie'!D378,'2_Odometrie'!D378)</f>
        <v>1708.2152966240487</v>
      </c>
    </row>
    <row r="379" spans="23:23" x14ac:dyDescent="0.25">
      <c r="W379" s="76">
        <f>IF($B$13=1,3000-'2_Odometrie'!D379,'2_Odometrie'!D379)</f>
        <v>1710.7958586851557</v>
      </c>
    </row>
    <row r="380" spans="23:23" x14ac:dyDescent="0.25">
      <c r="W380" s="76">
        <f>IF($B$13=1,3000-'2_Odometrie'!D380,'2_Odometrie'!D380)</f>
        <v>1713.3764955465729</v>
      </c>
    </row>
    <row r="381" spans="23:23" x14ac:dyDescent="0.25">
      <c r="W381" s="76">
        <f>IF($B$13=1,3000-'2_Odometrie'!D381,'2_Odometrie'!D381)</f>
        <v>1715.9570576076799</v>
      </c>
    </row>
    <row r="382" spans="23:23" x14ac:dyDescent="0.25">
      <c r="W382" s="76">
        <f>IF($B$13=1,3000-'2_Odometrie'!D382,'2_Odometrie'!D382)</f>
        <v>1718.5375447287283</v>
      </c>
    </row>
    <row r="383" spans="23:23" x14ac:dyDescent="0.25">
      <c r="W383" s="76">
        <f>IF($B$13=1,3000-'2_Odometrie'!D383,'2_Odometrie'!D383)</f>
        <v>1721.1181067898353</v>
      </c>
    </row>
    <row r="384" spans="23:23" x14ac:dyDescent="0.25">
      <c r="W384" s="76">
        <f>IF($B$13=1,3000-'2_Odometrie'!D384,'2_Odometrie'!D384)</f>
        <v>1723.6987436512525</v>
      </c>
    </row>
    <row r="385" spans="23:23" x14ac:dyDescent="0.25">
      <c r="W385" s="76">
        <f>IF($B$13=1,3000-'2_Odometrie'!D385,'2_Odometrie'!D385)</f>
        <v>1726.2793057123595</v>
      </c>
    </row>
    <row r="386" spans="23:23" x14ac:dyDescent="0.25">
      <c r="W386" s="76">
        <f>IF($B$13=1,3000-'2_Odometrie'!D386,'2_Odometrie'!D386)</f>
        <v>1728.8597928334079</v>
      </c>
    </row>
    <row r="387" spans="23:23" x14ac:dyDescent="0.25">
      <c r="W387" s="76">
        <f>IF($B$13=1,3000-'2_Odometrie'!D387,'2_Odometrie'!D387)</f>
        <v>1731.4403548945149</v>
      </c>
    </row>
    <row r="388" spans="23:23" x14ac:dyDescent="0.25">
      <c r="W388" s="76">
        <f>IF($B$13=1,3000-'2_Odometrie'!D388,'2_Odometrie'!D388)</f>
        <v>1734.0209917559321</v>
      </c>
    </row>
    <row r="389" spans="23:23" x14ac:dyDescent="0.25">
      <c r="W389" s="76">
        <f>IF($B$13=1,3000-'2_Odometrie'!D389,'2_Odometrie'!D389)</f>
        <v>1736.6015538170391</v>
      </c>
    </row>
    <row r="390" spans="23:23" x14ac:dyDescent="0.25">
      <c r="W390" s="76">
        <f>IF($B$13=1,3000-'2_Odometrie'!D390,'2_Odometrie'!D390)</f>
        <v>1739.1820409380875</v>
      </c>
    </row>
    <row r="391" spans="23:23" x14ac:dyDescent="0.25">
      <c r="W391" s="76">
        <f>IF($B$13=1,3000-'2_Odometrie'!D391,'2_Odometrie'!D391)</f>
        <v>1741.7626029991945</v>
      </c>
    </row>
    <row r="392" spans="23:23" x14ac:dyDescent="0.25">
      <c r="W392" s="76">
        <f>IF($B$13=1,3000-'2_Odometrie'!D392,'2_Odometrie'!D392)</f>
        <v>1744.3432398606117</v>
      </c>
    </row>
    <row r="393" spans="23:23" x14ac:dyDescent="0.25">
      <c r="W393" s="76">
        <f>IF($B$13=1,3000-'2_Odometrie'!D393,'2_Odometrie'!D393)</f>
        <v>1746.9238019217187</v>
      </c>
    </row>
    <row r="394" spans="23:23" x14ac:dyDescent="0.25">
      <c r="W394" s="76">
        <f>IF($B$13=1,3000-'2_Odometrie'!D394,'2_Odometrie'!D394)</f>
        <v>1749.5042890427671</v>
      </c>
    </row>
    <row r="395" spans="23:23" x14ac:dyDescent="0.25">
      <c r="W395" s="76">
        <f>IF($B$13=1,3000-'2_Odometrie'!D395,'2_Odometrie'!D395)</f>
        <v>1752.0848511038741</v>
      </c>
    </row>
    <row r="396" spans="23:23" x14ac:dyDescent="0.25">
      <c r="W396" s="76">
        <f>IF($B$13=1,3000-'2_Odometrie'!D396,'2_Odometrie'!D396)</f>
        <v>1754.6654879652913</v>
      </c>
    </row>
    <row r="397" spans="23:23" x14ac:dyDescent="0.25">
      <c r="W397" s="76">
        <f>IF($B$13=1,3000-'2_Odometrie'!D397,'2_Odometrie'!D397)</f>
        <v>1757.2460500263983</v>
      </c>
    </row>
    <row r="398" spans="23:23" x14ac:dyDescent="0.25">
      <c r="W398" s="76">
        <f>IF($B$13=1,3000-'2_Odometrie'!D398,'2_Odometrie'!D398)</f>
        <v>1759.8265371474467</v>
      </c>
    </row>
    <row r="399" spans="23:23" x14ac:dyDescent="0.25">
      <c r="W399" s="76">
        <f>IF($B$13=1,3000-'2_Odometrie'!D399,'2_Odometrie'!D399)</f>
        <v>1762.4070992085537</v>
      </c>
    </row>
    <row r="400" spans="23:23" x14ac:dyDescent="0.25">
      <c r="W400" s="76">
        <f>IF($B$13=1,3000-'2_Odometrie'!D400,'2_Odometrie'!D400)</f>
        <v>1764.9877360699709</v>
      </c>
    </row>
    <row r="401" spans="23:23" x14ac:dyDescent="0.25">
      <c r="W401" s="76">
        <f>IF($B$13=1,3000-'2_Odometrie'!D401,'2_Odometrie'!D401)</f>
        <v>1767.5682981310779</v>
      </c>
    </row>
    <row r="402" spans="23:23" x14ac:dyDescent="0.25">
      <c r="W402" s="76">
        <f>IF($B$13=1,3000-'2_Odometrie'!D402,'2_Odometrie'!D402)</f>
        <v>1770.1487852521263</v>
      </c>
    </row>
    <row r="403" spans="23:23" x14ac:dyDescent="0.25">
      <c r="W403" s="76">
        <f>IF($B$13=1,3000-'2_Odometrie'!D403,'2_Odometrie'!D403)</f>
        <v>1772.7293473132333</v>
      </c>
    </row>
    <row r="404" spans="23:23" x14ac:dyDescent="0.25">
      <c r="W404" s="76">
        <f>IF($B$13=1,3000-'2_Odometrie'!D404,'2_Odometrie'!D404)</f>
        <v>1775.3099841746505</v>
      </c>
    </row>
    <row r="405" spans="23:23" x14ac:dyDescent="0.25">
      <c r="W405" s="76">
        <f>IF($B$13=1,3000-'2_Odometrie'!D405,'2_Odometrie'!D405)</f>
        <v>1777.8905462357575</v>
      </c>
    </row>
    <row r="406" spans="23:23" x14ac:dyDescent="0.25">
      <c r="W406" s="76">
        <f>IF($B$13=1,3000-'2_Odometrie'!D406,'2_Odometrie'!D406)</f>
        <v>1780.4710333568059</v>
      </c>
    </row>
    <row r="407" spans="23:23" x14ac:dyDescent="0.25">
      <c r="W407" s="76">
        <f>IF($B$13=1,3000-'2_Odometrie'!D407,'2_Odometrie'!D407)</f>
        <v>1783.0515954179129</v>
      </c>
    </row>
    <row r="408" spans="23:23" x14ac:dyDescent="0.25">
      <c r="W408" s="76">
        <f>IF($B$13=1,3000-'2_Odometrie'!D408,'2_Odometrie'!D408)</f>
        <v>1785.6322322793301</v>
      </c>
    </row>
    <row r="409" spans="23:23" x14ac:dyDescent="0.25">
      <c r="W409" s="76">
        <f>IF($B$13=1,3000-'2_Odometrie'!D409,'2_Odometrie'!D409)</f>
        <v>1788.2127943404371</v>
      </c>
    </row>
    <row r="410" spans="23:23" x14ac:dyDescent="0.25">
      <c r="W410" s="76">
        <f>IF($B$13=1,3000-'2_Odometrie'!D410,'2_Odometrie'!D410)</f>
        <v>1790.7932814614855</v>
      </c>
    </row>
    <row r="411" spans="23:23" x14ac:dyDescent="0.25">
      <c r="W411" s="76">
        <f>IF($B$13=1,3000-'2_Odometrie'!D411,'2_Odometrie'!D411)</f>
        <v>1793.3738435225926</v>
      </c>
    </row>
    <row r="412" spans="23:23" x14ac:dyDescent="0.25">
      <c r="W412" s="76">
        <f>IF($B$13=1,3000-'2_Odometrie'!D412,'2_Odometrie'!D412)</f>
        <v>1795.9544803840097</v>
      </c>
    </row>
    <row r="413" spans="23:23" x14ac:dyDescent="0.25">
      <c r="W413" s="76">
        <f>IF($B$13=1,3000-'2_Odometrie'!D413,'2_Odometrie'!D413)</f>
        <v>1798.5350424451167</v>
      </c>
    </row>
    <row r="414" spans="23:23" x14ac:dyDescent="0.25">
      <c r="W414" s="76">
        <f>IF($B$13=1,3000-'2_Odometrie'!D414,'2_Odometrie'!D414)</f>
        <v>1801.1155295661652</v>
      </c>
    </row>
    <row r="415" spans="23:23" x14ac:dyDescent="0.25">
      <c r="W415" s="76">
        <f>IF($B$13=1,3000-'2_Odometrie'!D415,'2_Odometrie'!D415)</f>
        <v>1803.6960916272722</v>
      </c>
    </row>
    <row r="416" spans="23:23" x14ac:dyDescent="0.25">
      <c r="W416" s="76">
        <f>IF($B$13=1,3000-'2_Odometrie'!D416,'2_Odometrie'!D416)</f>
        <v>1806.2767284886893</v>
      </c>
    </row>
    <row r="417" spans="23:23" x14ac:dyDescent="0.25">
      <c r="W417" s="76">
        <f>IF($B$13=1,3000-'2_Odometrie'!D417,'2_Odometrie'!D417)</f>
        <v>1808.8572905497963</v>
      </c>
    </row>
    <row r="418" spans="23:23" x14ac:dyDescent="0.25">
      <c r="W418" s="76">
        <f>IF($B$13=1,3000-'2_Odometrie'!D418,'2_Odometrie'!D418)</f>
        <v>1811.4377776708448</v>
      </c>
    </row>
    <row r="419" spans="23:23" x14ac:dyDescent="0.25">
      <c r="W419" s="76">
        <f>IF($B$13=1,3000-'2_Odometrie'!D419,'2_Odometrie'!D419)</f>
        <v>1814.0183397319518</v>
      </c>
    </row>
    <row r="420" spans="23:23" x14ac:dyDescent="0.25">
      <c r="W420" s="76">
        <f>IF($B$13=1,3000-'2_Odometrie'!D420,'2_Odometrie'!D420)</f>
        <v>1816.5989765933689</v>
      </c>
    </row>
    <row r="421" spans="23:23" x14ac:dyDescent="0.25">
      <c r="W421" s="76">
        <f>IF($B$13=1,3000-'2_Odometrie'!D421,'2_Odometrie'!D421)</f>
        <v>1819.1795386544759</v>
      </c>
    </row>
    <row r="422" spans="23:23" x14ac:dyDescent="0.25">
      <c r="W422" s="76">
        <f>IF($B$13=1,3000-'2_Odometrie'!D422,'2_Odometrie'!D422)</f>
        <v>1821.7600257755244</v>
      </c>
    </row>
    <row r="423" spans="23:23" x14ac:dyDescent="0.25">
      <c r="W423" s="76">
        <f>IF($B$13=1,3000-'2_Odometrie'!D423,'2_Odometrie'!D423)</f>
        <v>1824.3405878366314</v>
      </c>
    </row>
    <row r="424" spans="23:23" x14ac:dyDescent="0.25">
      <c r="W424" s="76">
        <f>IF($B$13=1,3000-'2_Odometrie'!D424,'2_Odometrie'!D424)</f>
        <v>1826.9212246980485</v>
      </c>
    </row>
    <row r="425" spans="23:23" x14ac:dyDescent="0.25">
      <c r="W425" s="76">
        <f>IF($B$13=1,3000-'2_Odometrie'!D425,'2_Odometrie'!D425)</f>
        <v>1829.5017867591555</v>
      </c>
    </row>
    <row r="426" spans="23:23" x14ac:dyDescent="0.25">
      <c r="W426" s="76">
        <f>IF($B$13=1,3000-'2_Odometrie'!D426,'2_Odometrie'!D426)</f>
        <v>1832.082273880204</v>
      </c>
    </row>
    <row r="427" spans="23:23" x14ac:dyDescent="0.25">
      <c r="W427" s="76">
        <f>IF($B$13=1,3000-'2_Odometrie'!D427,'2_Odometrie'!D427)</f>
        <v>1834.662835941311</v>
      </c>
    </row>
    <row r="428" spans="23:23" x14ac:dyDescent="0.25">
      <c r="W428" s="76">
        <f>IF($B$13=1,3000-'2_Odometrie'!D428,'2_Odometrie'!D428)</f>
        <v>1837.2434728027281</v>
      </c>
    </row>
    <row r="429" spans="23:23" x14ac:dyDescent="0.25">
      <c r="W429" s="76">
        <f>IF($B$13=1,3000-'2_Odometrie'!D429,'2_Odometrie'!D429)</f>
        <v>1839.8240348638351</v>
      </c>
    </row>
    <row r="430" spans="23:23" x14ac:dyDescent="0.25">
      <c r="W430" s="76">
        <f>IF($B$13=1,3000-'2_Odometrie'!D430,'2_Odometrie'!D430)</f>
        <v>1842.4045219848836</v>
      </c>
    </row>
    <row r="431" spans="23:23" x14ac:dyDescent="0.25">
      <c r="W431" s="76">
        <f>IF($B$13=1,3000-'2_Odometrie'!D431,'2_Odometrie'!D431)</f>
        <v>1844.9850840459906</v>
      </c>
    </row>
    <row r="432" spans="23:23" x14ac:dyDescent="0.25">
      <c r="W432" s="76">
        <f>IF($B$13=1,3000-'2_Odometrie'!D432,'2_Odometrie'!D432)</f>
        <v>1847.5657209074077</v>
      </c>
    </row>
    <row r="433" spans="23:23" x14ac:dyDescent="0.25">
      <c r="W433" s="76">
        <f>IF($B$13=1,3000-'2_Odometrie'!D433,'2_Odometrie'!D433)</f>
        <v>1850.1462829685147</v>
      </c>
    </row>
    <row r="434" spans="23:23" x14ac:dyDescent="0.25">
      <c r="W434" s="76">
        <f>IF($B$13=1,3000-'2_Odometrie'!D434,'2_Odometrie'!D434)</f>
        <v>1852.7267700895632</v>
      </c>
    </row>
    <row r="435" spans="23:23" x14ac:dyDescent="0.25">
      <c r="W435" s="76">
        <f>IF($B$13=1,3000-'2_Odometrie'!D435,'2_Odometrie'!D435)</f>
        <v>1855.2899385051012</v>
      </c>
    </row>
    <row r="436" spans="23:23" x14ac:dyDescent="0.25">
      <c r="W436" s="76">
        <f>IF($B$13=1,3000-'2_Odometrie'!D436,'2_Odometrie'!D436)</f>
        <v>1857.8186162350803</v>
      </c>
    </row>
    <row r="437" spans="23:23" x14ac:dyDescent="0.25">
      <c r="W437" s="76">
        <f>IF($B$13=1,3000-'2_Odometrie'!D437,'2_Odometrie'!D437)</f>
        <v>1860.3472939650594</v>
      </c>
    </row>
    <row r="438" spans="23:23" x14ac:dyDescent="0.25">
      <c r="W438" s="76">
        <f>IF($B$13=1,3000-'2_Odometrie'!D438,'2_Odometrie'!D438)</f>
        <v>1862.8585791923113</v>
      </c>
    </row>
    <row r="439" spans="23:23" x14ac:dyDescent="0.25">
      <c r="W439" s="76">
        <f>IF($B$13=1,3000-'2_Odometrie'!D439,'2_Odometrie'!D439)</f>
        <v>1865.3525452110991</v>
      </c>
    </row>
    <row r="440" spans="23:23" x14ac:dyDescent="0.25">
      <c r="W440" s="76">
        <f>IF($B$13=1,3000-'2_Odometrie'!D440,'2_Odometrie'!D440)</f>
        <v>1867.8291200990852</v>
      </c>
    </row>
    <row r="441" spans="23:23" x14ac:dyDescent="0.25">
      <c r="W441" s="76">
        <f>IF($B$13=1,3000-'2_Odometrie'!D441,'2_Odometrie'!D441)</f>
        <v>1870.2537388705402</v>
      </c>
    </row>
    <row r="442" spans="23:23" x14ac:dyDescent="0.25">
      <c r="W442" s="76">
        <f>IF($B$13=1,3000-'2_Odometrie'!D442,'2_Odometrie'!D442)</f>
        <v>1872.6611088470092</v>
      </c>
    </row>
    <row r="443" spans="23:23" x14ac:dyDescent="0.25">
      <c r="W443" s="76">
        <f>IF($B$13=1,3000-'2_Odometrie'!D443,'2_Odometrie'!D443)</f>
        <v>1875.0511596150143</v>
      </c>
    </row>
    <row r="444" spans="23:23" x14ac:dyDescent="0.25">
      <c r="W444" s="76">
        <f>IF($B$13=1,3000-'2_Odometrie'!D444,'2_Odometrie'!D444)</f>
        <v>1877.4239599506798</v>
      </c>
    </row>
    <row r="445" spans="23:23" x14ac:dyDescent="0.25">
      <c r="W445" s="76">
        <f>IF($B$13=1,3000-'2_Odometrie'!D445,'2_Odometrie'!D445)</f>
        <v>1879.7448011549072</v>
      </c>
    </row>
    <row r="446" spans="23:23" x14ac:dyDescent="0.25">
      <c r="W446" s="76">
        <f>IF($B$13=1,3000-'2_Odometrie'!D446,'2_Odometrie'!D446)</f>
        <v>1882.0828942975209</v>
      </c>
    </row>
    <row r="447" spans="23:23" x14ac:dyDescent="0.25">
      <c r="W447" s="76">
        <f>IF($B$13=1,3000-'2_Odometrie'!D447,'2_Odometrie'!D447)</f>
        <v>1884.4036682316707</v>
      </c>
    </row>
    <row r="448" spans="23:23" x14ac:dyDescent="0.25">
      <c r="W448" s="76">
        <f>IF($B$13=1,3000-'2_Odometrie'!D448,'2_Odometrie'!D448)</f>
        <v>1886.7070560645529</v>
      </c>
    </row>
    <row r="449" spans="23:23" x14ac:dyDescent="0.25">
      <c r="W449" s="76">
        <f>IF($B$13=1,3000-'2_Odometrie'!D449,'2_Odometrie'!D449)</f>
        <v>1888.9931251919247</v>
      </c>
    </row>
    <row r="450" spans="23:23" x14ac:dyDescent="0.25">
      <c r="W450" s="76">
        <f>IF($B$13=1,3000-'2_Odometrie'!D450,'2_Odometrie'!D450)</f>
        <v>1891.2273030837555</v>
      </c>
    </row>
    <row r="451" spans="23:23" x14ac:dyDescent="0.25">
      <c r="W451" s="76">
        <f>IF($B$13=1,3000-'2_Odometrie'!D451,'2_Odometrie'!D451)</f>
        <v>1893.4441617671225</v>
      </c>
    </row>
    <row r="452" spans="23:23" x14ac:dyDescent="0.25">
      <c r="W452" s="76">
        <f>IF($B$13=1,3000-'2_Odometrie'!D452,'2_Odometrie'!D452)</f>
        <v>1895.6437649979948</v>
      </c>
    </row>
    <row r="453" spans="23:23" x14ac:dyDescent="0.25">
      <c r="W453" s="76">
        <f>IF($B$13=1,3000-'2_Odometrie'!D453,'2_Odometrie'!D453)</f>
        <v>1897.8260485183878</v>
      </c>
    </row>
    <row r="454" spans="23:23" x14ac:dyDescent="0.25">
      <c r="W454" s="76">
        <f>IF($B$13=1,3000-'2_Odometrie'!D454,'2_Odometrie'!D454)</f>
        <v>1899.9563111594357</v>
      </c>
    </row>
    <row r="455" spans="23:23" x14ac:dyDescent="0.25">
      <c r="W455" s="76">
        <f>IF($B$13=1,3000-'2_Odometrie'!D455,'2_Odometrie'!D455)</f>
        <v>1902.0692545920199</v>
      </c>
    </row>
    <row r="456" spans="23:23" x14ac:dyDescent="0.25">
      <c r="W456" s="76">
        <f>IF($B$13=1,3000-'2_Odometrie'!D456,'2_Odometrie'!D456)</f>
        <v>1904.1648179587773</v>
      </c>
    </row>
    <row r="457" spans="23:23" x14ac:dyDescent="0.25">
      <c r="W457" s="76">
        <f>IF($B$13=1,3000-'2_Odometrie'!D457,'2_Odometrie'!D457)</f>
        <v>1906.2430626200244</v>
      </c>
    </row>
    <row r="458" spans="23:23" x14ac:dyDescent="0.25">
      <c r="W458" s="76">
        <f>IF($B$13=1,3000-'2_Odometrie'!D458,'2_Odometrie'!D458)</f>
        <v>1908.2694100102897</v>
      </c>
    </row>
    <row r="459" spans="23:23" x14ac:dyDescent="0.25">
      <c r="W459" s="76">
        <f>IF($B$13=1,3000-'2_Odometrie'!D459,'2_Odometrie'!D459)</f>
        <v>1910.3304555573275</v>
      </c>
    </row>
    <row r="460" spans="23:23" x14ac:dyDescent="0.25">
      <c r="W460" s="76">
        <f>IF($B$13=1,3000-'2_Odometrie'!D460,'2_Odometrie'!D460)</f>
        <v>1912.3568029475928</v>
      </c>
    </row>
    <row r="461" spans="23:23" x14ac:dyDescent="0.25">
      <c r="W461" s="76">
        <f>IF($B$13=1,3000-'2_Odometrie'!D461,'2_Odometrie'!D461)</f>
        <v>1914.3658311293941</v>
      </c>
    </row>
    <row r="462" spans="23:23" x14ac:dyDescent="0.25">
      <c r="W462" s="76">
        <f>IF($B$13=1,3000-'2_Odometrie'!D462,'2_Odometrie'!D462)</f>
        <v>1916.3403352468783</v>
      </c>
    </row>
    <row r="463" spans="23:23" x14ac:dyDescent="0.25">
      <c r="W463" s="76">
        <f>IF($B$13=1,3000-'2_Odometrie'!D463,'2_Odometrie'!D463)</f>
        <v>1918.2801989412487</v>
      </c>
    </row>
    <row r="464" spans="23:23" x14ac:dyDescent="0.25">
      <c r="W464" s="76">
        <f>IF($B$13=1,3000-'2_Odometrie'!D464,'2_Odometrie'!D464)</f>
        <v>1920.202686804452</v>
      </c>
    </row>
    <row r="465" spans="23:23" x14ac:dyDescent="0.25">
      <c r="W465" s="76">
        <f>IF($B$13=1,3000-'2_Odometrie'!D465,'2_Odometrie'!D465)</f>
        <v>1922.1078549571762</v>
      </c>
    </row>
    <row r="466" spans="23:23" x14ac:dyDescent="0.25">
      <c r="W466" s="76">
        <f>IF($B$13=1,3000-'2_Odometrie'!D466,'2_Odometrie'!D466)</f>
        <v>1923.9782751522987</v>
      </c>
    </row>
    <row r="467" spans="23:23" x14ac:dyDescent="0.25">
      <c r="W467" s="76">
        <f>IF($B$13=1,3000-'2_Odometrie'!D467,'2_Odometrie'!D467)</f>
        <v>1925.8140579364003</v>
      </c>
    </row>
    <row r="468" spans="23:23" x14ac:dyDescent="0.25">
      <c r="W468" s="76">
        <f>IF($B$13=1,3000-'2_Odometrie'!D468,'2_Odometrie'!D468)</f>
        <v>1927.6325748250999</v>
      </c>
    </row>
    <row r="469" spans="23:23" x14ac:dyDescent="0.25">
      <c r="W469" s="76">
        <f>IF($B$13=1,3000-'2_Odometrie'!D469,'2_Odometrie'!D469)</f>
        <v>1929.4337725053356</v>
      </c>
    </row>
    <row r="470" spans="23:23" x14ac:dyDescent="0.25">
      <c r="W470" s="76">
        <f>IF($B$13=1,3000-'2_Odometrie'!D470,'2_Odometrie'!D470)</f>
        <v>1931.2002290704836</v>
      </c>
    </row>
    <row r="471" spans="23:23" x14ac:dyDescent="0.25">
      <c r="W471" s="76">
        <f>IF($B$13=1,3000-'2_Odometrie'!D471,'2_Odometrie'!D471)</f>
        <v>1932.9320492323936</v>
      </c>
    </row>
    <row r="472" spans="23:23" x14ac:dyDescent="0.25">
      <c r="W472" s="76">
        <f>IF($B$13=1,3000-'2_Odometrie'!D472,'2_Odometrie'!D472)</f>
        <v>1934.6812384889433</v>
      </c>
    </row>
    <row r="473" spans="23:23" x14ac:dyDescent="0.25">
      <c r="W473" s="76">
        <f>IF($B$13=1,3000-'2_Odometrie'!D473,'2_Odometrie'!D473)</f>
        <v>1936.4131090399826</v>
      </c>
    </row>
    <row r="474" spans="23:23" x14ac:dyDescent="0.25">
      <c r="W474" s="76">
        <f>IF($B$13=1,3000-'2_Odometrie'!D474,'2_Odometrie'!D474)</f>
        <v>1938.1277106778994</v>
      </c>
    </row>
    <row r="475" spans="23:23" x14ac:dyDescent="0.25">
      <c r="W475" s="76">
        <f>IF($B$13=1,3000-'2_Odometrie'!D475,'2_Odometrie'!D475)</f>
        <v>1939.8249931073522</v>
      </c>
    </row>
    <row r="476" spans="23:23" x14ac:dyDescent="0.25">
      <c r="W476" s="76">
        <f>IF($B$13=1,3000-'2_Odometrie'!D476,'2_Odometrie'!D476)</f>
        <v>1941.4703656028867</v>
      </c>
    </row>
    <row r="477" spans="23:23" x14ac:dyDescent="0.25">
      <c r="W477" s="76">
        <f>IF($B$13=1,3000-'2_Odometrie'!D477,'2_Odometrie'!D477)</f>
        <v>1943.0984183879418</v>
      </c>
    </row>
    <row r="478" spans="23:23" x14ac:dyDescent="0.25">
      <c r="W478" s="76">
        <f>IF($B$13=1,3000-'2_Odometrie'!D478,'2_Odometrie'!D478)</f>
        <v>1944.7091047750757</v>
      </c>
    </row>
    <row r="479" spans="23:23" x14ac:dyDescent="0.25">
      <c r="W479" s="76">
        <f>IF($B$13=1,3000-'2_Odometrie'!D479,'2_Odometrie'!D479)</f>
        <v>1946.3024719537459</v>
      </c>
    </row>
    <row r="480" spans="23:23" x14ac:dyDescent="0.25">
      <c r="W480" s="76">
        <f>IF($B$13=1,3000-'2_Odometrie'!D480,'2_Odometrie'!D480)</f>
        <v>1947.8439261864044</v>
      </c>
    </row>
    <row r="481" spans="23:23" x14ac:dyDescent="0.25">
      <c r="W481" s="76">
        <f>IF($B$13=1,3000-'2_Odometrie'!D481,'2_Odometrie'!D481)</f>
        <v>1949.3680607085837</v>
      </c>
    </row>
    <row r="482" spans="23:23" x14ac:dyDescent="0.25">
      <c r="W482" s="76">
        <f>IF($B$13=1,3000-'2_Odometrie'!D482,'2_Odometrie'!D482)</f>
        <v>1950.8748318449348</v>
      </c>
    </row>
    <row r="483" spans="23:23" x14ac:dyDescent="0.25">
      <c r="W483" s="76">
        <f>IF($B$13=1,3000-'2_Odometrie'!D483,'2_Odometrie'!D483)</f>
        <v>1952.3642837728221</v>
      </c>
    </row>
    <row r="484" spans="23:23" x14ac:dyDescent="0.25">
      <c r="W484" s="76">
        <f>IF($B$13=1,3000-'2_Odometrie'!D484,'2_Odometrie'!D484)</f>
        <v>1953.8017363301847</v>
      </c>
    </row>
    <row r="485" spans="23:23" x14ac:dyDescent="0.25">
      <c r="W485" s="76">
        <f>IF($B$13=1,3000-'2_Odometrie'!D485,'2_Odometrie'!D485)</f>
        <v>1955.2565075930577</v>
      </c>
    </row>
    <row r="486" spans="23:23" x14ac:dyDescent="0.25">
      <c r="W486" s="76">
        <f>IF($B$13=1,3000-'2_Odometrie'!D486,'2_Odometrie'!D486)</f>
        <v>1956.6940018955536</v>
      </c>
    </row>
    <row r="487" spans="23:23" x14ac:dyDescent="0.25">
      <c r="W487" s="76">
        <f>IF($B$13=1,3000-'2_Odometrie'!D487,'2_Odometrie'!D487)</f>
        <v>1958.1141769895855</v>
      </c>
    </row>
    <row r="488" spans="23:23" x14ac:dyDescent="0.25">
      <c r="W488" s="76">
        <f>IF($B$13=1,3000-'2_Odometrie'!D488,'2_Odometrie'!D488)</f>
        <v>1959.4997939141358</v>
      </c>
    </row>
    <row r="489" spans="23:23" x14ac:dyDescent="0.25">
      <c r="W489" s="76">
        <f>IF($B$13=1,3000-'2_Odometrie'!D489,'2_Odometrie'!D489)</f>
        <v>1960.8507704155725</v>
      </c>
    </row>
    <row r="490" spans="23:23" x14ac:dyDescent="0.25">
      <c r="W490" s="76">
        <f>IF($B$13=1,3000-'2_Odometrie'!D490,'2_Odometrie'!D490)</f>
        <v>1962.1843881224793</v>
      </c>
    </row>
    <row r="491" spans="23:23" x14ac:dyDescent="0.25">
      <c r="W491" s="76">
        <f>IF($B$13=1,3000-'2_Odometrie'!D491,'2_Odometrie'!D491)</f>
        <v>1963.5006861189067</v>
      </c>
    </row>
    <row r="492" spans="23:23" x14ac:dyDescent="0.25">
      <c r="W492" s="76">
        <f>IF($B$13=1,3000-'2_Odometrie'!D492,'2_Odometrie'!D492)</f>
        <v>1964.7822703266759</v>
      </c>
    </row>
    <row r="493" spans="23:23" x14ac:dyDescent="0.25">
      <c r="W493" s="76">
        <f>IF($B$13=1,3000-'2_Odometrie'!D493,'2_Odometrie'!D493)</f>
        <v>1966.0292171234241</v>
      </c>
    </row>
    <row r="494" spans="23:23" x14ac:dyDescent="0.25">
      <c r="W494" s="76">
        <f>IF($B$13=1,3000-'2_Odometrie'!D494,'2_Odometrie'!D494)</f>
        <v>1967.2588809243543</v>
      </c>
    </row>
    <row r="495" spans="23:23" x14ac:dyDescent="0.25">
      <c r="W495" s="76">
        <f>IF($B$13=1,3000-'2_Odometrie'!D495,'2_Odometrie'!D495)</f>
        <v>1968.4712255168206</v>
      </c>
    </row>
    <row r="496" spans="23:23" x14ac:dyDescent="0.25">
      <c r="W496" s="76">
        <f>IF($B$13=1,3000-'2_Odometrie'!D496,'2_Odometrie'!D496)</f>
        <v>1969.6488632269193</v>
      </c>
    </row>
    <row r="497" spans="23:23" x14ac:dyDescent="0.25">
      <c r="W497" s="76">
        <f>IF($B$13=1,3000-'2_Odometrie'!D497,'2_Odometrie'!D497)</f>
        <v>1970.7918645337797</v>
      </c>
    </row>
    <row r="498" spans="23:23" x14ac:dyDescent="0.25">
      <c r="W498" s="76">
        <f>IF($B$13=1,3000-'2_Odometrie'!D498,'2_Odometrie'!D498)</f>
        <v>1971.9522178029761</v>
      </c>
    </row>
    <row r="499" spans="23:23" x14ac:dyDescent="0.25">
      <c r="W499" s="76">
        <f>IF($B$13=1,3000-'2_Odometrie'!D499,'2_Odometrie'!D499)</f>
        <v>1973.095252366662</v>
      </c>
    </row>
    <row r="500" spans="23:23" x14ac:dyDescent="0.25">
      <c r="W500" s="76">
        <f>IF($B$13=1,3000-'2_Odometrie'!D500,'2_Odometrie'!D500)</f>
        <v>1974.2210009168093</v>
      </c>
    </row>
    <row r="501" spans="23:23" x14ac:dyDescent="0.25">
      <c r="W501" s="76">
        <f>IF($B$13=1,3000-'2_Odometrie'!D501,'2_Odometrie'!D501)</f>
        <v>1975.3121426770058</v>
      </c>
    </row>
    <row r="502" spans="23:23" x14ac:dyDescent="0.25">
      <c r="W502" s="76">
        <f>IF($B$13=1,3000-'2_Odometrie'!D502,'2_Odometrie'!D502)</f>
        <v>1976.368614393298</v>
      </c>
    </row>
    <row r="503" spans="23:23" x14ac:dyDescent="0.25">
      <c r="W503" s="76">
        <f>IF($B$13=1,3000-'2_Odometrie'!D503,'2_Odometrie'!D503)</f>
        <v>1977.4077669011263</v>
      </c>
    </row>
    <row r="504" spans="23:23" x14ac:dyDescent="0.25">
      <c r="W504" s="76">
        <f>IF($B$13=1,3000-'2_Odometrie'!D504,'2_Odometrie'!D504)</f>
        <v>1978.4296298194056</v>
      </c>
    </row>
    <row r="505" spans="23:23" x14ac:dyDescent="0.25">
      <c r="W505" s="76">
        <f>IF($B$13=1,3000-'2_Odometrie'!D505,'2_Odometrie'!D505)</f>
        <v>1979.3995336062469</v>
      </c>
    </row>
    <row r="506" spans="23:23" x14ac:dyDescent="0.25">
      <c r="W506" s="76">
        <f>IF($B$13=1,3000-'2_Odometrie'!D506,'2_Odometrie'!D506)</f>
        <v>1980.3520900717563</v>
      </c>
    </row>
    <row r="507" spans="23:23" x14ac:dyDescent="0.25">
      <c r="W507" s="76">
        <f>IF($B$13=1,3000-'2_Odometrie'!D507,'2_Odometrie'!D507)</f>
        <v>1981.2873273288017</v>
      </c>
    </row>
    <row r="508" spans="23:23" x14ac:dyDescent="0.25">
      <c r="W508" s="76">
        <f>IF($B$13=1,3000-'2_Odometrie'!D508,'2_Odometrie'!D508)</f>
        <v>1982.2052187208524</v>
      </c>
    </row>
    <row r="509" spans="23:23" x14ac:dyDescent="0.25">
      <c r="W509" s="76">
        <f>IF($B$13=1,3000-'2_Odometrie'!D509,'2_Odometrie'!D509)</f>
        <v>1983.071153996372</v>
      </c>
    </row>
    <row r="510" spans="23:23" x14ac:dyDescent="0.25">
      <c r="W510" s="76">
        <f>IF($B$13=1,3000-'2_Odometrie'!D510,'2_Odometrie'!D510)</f>
        <v>1983.954433628026</v>
      </c>
    </row>
    <row r="511" spans="23:23" x14ac:dyDescent="0.25">
      <c r="W511" s="76">
        <f>IF($B$13=1,3000-'2_Odometrie'!D511,'2_Odometrie'!D511)</f>
        <v>1984.8203940512162</v>
      </c>
    </row>
    <row r="512" spans="23:23" x14ac:dyDescent="0.25">
      <c r="W512" s="76">
        <f>IF($B$13=1,3000-'2_Odometrie'!D512,'2_Odometrie'!D512)</f>
        <v>1985.6690598647024</v>
      </c>
    </row>
    <row r="513" spans="23:23" x14ac:dyDescent="0.25">
      <c r="W513" s="76">
        <f>IF($B$13=1,3000-'2_Odometrie'!D513,'2_Odometrie'!D513)</f>
        <v>1986.5004059677092</v>
      </c>
    </row>
    <row r="514" spans="23:23" x14ac:dyDescent="0.25">
      <c r="W514" s="76">
        <f>IF($B$13=1,3000-'2_Odometrie'!D514,'2_Odometrie'!D514)</f>
        <v>1987.2797703485803</v>
      </c>
    </row>
    <row r="515" spans="23:23" x14ac:dyDescent="0.25">
      <c r="W515" s="76">
        <f>IF($B$13=1,3000-'2_Odometrie'!D515,'2_Odometrie'!D515)</f>
        <v>1988.0418155209877</v>
      </c>
    </row>
    <row r="516" spans="23:23" x14ac:dyDescent="0.25">
      <c r="W516" s="76">
        <f>IF($B$13=1,3000-'2_Odometrie'!D516,'2_Odometrie'!D516)</f>
        <v>1988.7865198579345</v>
      </c>
    </row>
    <row r="517" spans="23:23" x14ac:dyDescent="0.25">
      <c r="W517" s="76">
        <f>IF($B$13=1,3000-'2_Odometrie'!D517,'2_Odometrie'!D517)</f>
        <v>1989.5139054893709</v>
      </c>
    </row>
    <row r="518" spans="23:23" x14ac:dyDescent="0.25">
      <c r="W518" s="76">
        <f>IF($B$13=1,3000-'2_Odometrie'!D518,'2_Odometrie'!D518)</f>
        <v>1990.1893546194594</v>
      </c>
    </row>
    <row r="519" spans="23:23" x14ac:dyDescent="0.25">
      <c r="W519" s="76">
        <f>IF($B$13=1,3000-'2_Odometrie'!D519,'2_Odometrie'!D519)</f>
        <v>1990.847484541084</v>
      </c>
    </row>
    <row r="520" spans="23:23" x14ac:dyDescent="0.25">
      <c r="W520" s="76">
        <f>IF($B$13=1,3000-'2_Odometrie'!D520,'2_Odometrie'!D520)</f>
        <v>1991.4883138288185</v>
      </c>
    </row>
    <row r="521" spans="23:23" x14ac:dyDescent="0.25">
      <c r="W521" s="76">
        <f>IF($B$13=1,3000-'2_Odometrie'!D521,'2_Odometrie'!D521)</f>
        <v>1992.1118234060737</v>
      </c>
    </row>
    <row r="522" spans="23:23" x14ac:dyDescent="0.25">
      <c r="W522" s="76">
        <f>IF($B$13=1,3000-'2_Odometrie'!D522,'2_Odometrie'!D522)</f>
        <v>1992.6833572853793</v>
      </c>
    </row>
    <row r="523" spans="23:23" x14ac:dyDescent="0.25">
      <c r="W523" s="76">
        <f>IF($B$13=1,3000-'2_Odometrie'!D523,'2_Odometrie'!D523)</f>
        <v>1993.2895119782431</v>
      </c>
    </row>
    <row r="524" spans="23:23" x14ac:dyDescent="0.25">
      <c r="W524" s="76">
        <f>IF($B$13=1,3000-'2_Odometrie'!D524,'2_Odometrie'!D524)</f>
        <v>1993.8610458575488</v>
      </c>
    </row>
    <row r="525" spans="23:23" x14ac:dyDescent="0.25">
      <c r="W525" s="76">
        <f>IF($B$13=1,3000-'2_Odometrie'!D525,'2_Odometrie'!D525)</f>
        <v>1994.4152605283905</v>
      </c>
    </row>
    <row r="526" spans="23:23" x14ac:dyDescent="0.25">
      <c r="W526" s="76">
        <f>IF($B$13=1,3000-'2_Odometrie'!D526,'2_Odometrie'!D526)</f>
        <v>1994.9348065769634</v>
      </c>
    </row>
    <row r="527" spans="23:23" x14ac:dyDescent="0.25">
      <c r="W527" s="76">
        <f>IF($B$13=1,3000-'2_Odometrie'!D527,'2_Odometrie'!D527)</f>
        <v>1995.4197162222981</v>
      </c>
    </row>
    <row r="528" spans="23:23" x14ac:dyDescent="0.25">
      <c r="W528" s="76">
        <f>IF($B$13=1,3000-'2_Odometrie'!D528,'2_Odometrie'!D528)</f>
        <v>1995.8873212710787</v>
      </c>
    </row>
    <row r="529" spans="23:23" x14ac:dyDescent="0.25">
      <c r="W529" s="76">
        <f>IF($B$13=1,3000-'2_Odometrie'!D529,'2_Odometrie'!D529)</f>
        <v>1996.3376337435407</v>
      </c>
    </row>
    <row r="530" spans="23:23" x14ac:dyDescent="0.25">
      <c r="W530" s="76">
        <f>IF($B$13=1,3000-'2_Odometrie'!D530,'2_Odometrie'!D530)</f>
        <v>1996.7533067950442</v>
      </c>
    </row>
    <row r="531" spans="23:23" x14ac:dyDescent="0.25">
      <c r="W531" s="76">
        <f>IF($B$13=1,3000-'2_Odometrie'!D531,'2_Odometrie'!D531)</f>
        <v>1997.1343183162728</v>
      </c>
    </row>
    <row r="532" spans="23:23" x14ac:dyDescent="0.25">
      <c r="W532" s="76">
        <f>IF($B$13=1,3000-'2_Odometrie'!D532,'2_Odometrie'!D532)</f>
        <v>1997.4980216940128</v>
      </c>
    </row>
    <row r="533" spans="23:23" x14ac:dyDescent="0.25">
      <c r="W533" s="76">
        <f>IF($B$13=1,3000-'2_Odometrie'!D533,'2_Odometrie'!D533)</f>
        <v>1997.8270961931196</v>
      </c>
    </row>
    <row r="534" spans="23:23" x14ac:dyDescent="0.25">
      <c r="W534" s="76">
        <f>IF($B$13=1,3000-'2_Odometrie'!D534,'2_Odometrie'!D534)</f>
        <v>1998.1388509817471</v>
      </c>
    </row>
    <row r="535" spans="23:23" x14ac:dyDescent="0.25">
      <c r="W535" s="76">
        <f>IF($B$13=1,3000-'2_Odometrie'!D535,'2_Odometrie'!D535)</f>
        <v>1998.4332775256316</v>
      </c>
    </row>
    <row r="536" spans="23:23" x14ac:dyDescent="0.25">
      <c r="W536" s="76">
        <f>IF($B$13=1,3000-'2_Odometrie'!D536,'2_Odometrie'!D536)</f>
        <v>1998.7103848610525</v>
      </c>
    </row>
    <row r="537" spans="23:23" x14ac:dyDescent="0.25">
      <c r="W537" s="76">
        <f>IF($B$13=1,3000-'2_Odometrie'!D537,'2_Odometrie'!D537)</f>
        <v>1998.9355410972835</v>
      </c>
    </row>
    <row r="538" spans="23:23" x14ac:dyDescent="0.25">
      <c r="W538" s="76">
        <f>IF($B$13=1,3000-'2_Odometrie'!D538,'2_Odometrie'!D538)</f>
        <v>1999.1433776230351</v>
      </c>
    </row>
    <row r="539" spans="23:23" x14ac:dyDescent="0.25">
      <c r="W539" s="76">
        <f>IF($B$13=1,3000-'2_Odometrie'!D539,'2_Odometrie'!D539)</f>
        <v>1999.1433776230351</v>
      </c>
    </row>
    <row r="540" spans="23:23" x14ac:dyDescent="0.25">
      <c r="W540" s="76">
        <f>IF($B$13=1,3000-'2_Odometrie'!D540,'2_Odometrie'!D540)</f>
        <v>1999.1433776230351</v>
      </c>
    </row>
    <row r="541" spans="23:23" x14ac:dyDescent="0.25">
      <c r="W541" s="76">
        <f>IF($B$13=1,3000-'2_Odometrie'!D541,'2_Odometrie'!D541)</f>
        <v>1999.1433776230351</v>
      </c>
    </row>
    <row r="542" spans="23:23" x14ac:dyDescent="0.25">
      <c r="W542" s="76">
        <f>IF($B$13=1,3000-'2_Odometrie'!D542,'2_Odometrie'!D542)</f>
        <v>1999.1433776230351</v>
      </c>
    </row>
    <row r="543" spans="23:23" x14ac:dyDescent="0.25">
      <c r="W543" s="76">
        <f>IF($B$13=1,3000-'2_Odometrie'!D543,'2_Odometrie'!D543)</f>
        <v>1999.1433776230351</v>
      </c>
    </row>
    <row r="544" spans="23:23" x14ac:dyDescent="0.25">
      <c r="W544" s="76">
        <f>IF($B$13=1,3000-'2_Odometrie'!D544,'2_Odometrie'!D544)</f>
        <v>1999.1433776230351</v>
      </c>
    </row>
    <row r="545" spans="23:23" x14ac:dyDescent="0.25">
      <c r="W545" s="76">
        <f>IF($B$13=1,3000-'2_Odometrie'!D545,'2_Odometrie'!D545)</f>
        <v>1999.1433776230351</v>
      </c>
    </row>
    <row r="546" spans="23:23" x14ac:dyDescent="0.25">
      <c r="W546" s="76">
        <f>IF($B$13=1,3000-'2_Odometrie'!D546,'2_Odometrie'!D546)</f>
        <v>1999.1433776230351</v>
      </c>
    </row>
    <row r="547" spans="23:23" x14ac:dyDescent="0.25">
      <c r="W547" s="76">
        <f>IF($B$13=1,3000-'2_Odometrie'!D547,'2_Odometrie'!D547)</f>
        <v>1999.1433776230351</v>
      </c>
    </row>
    <row r="548" spans="23:23" x14ac:dyDescent="0.25">
      <c r="W548" s="76">
        <f>IF($B$13=1,3000-'2_Odometrie'!D548,'2_Odometrie'!D548)</f>
        <v>1999.1433776230351</v>
      </c>
    </row>
    <row r="549" spans="23:23" x14ac:dyDescent="0.25">
      <c r="W549" s="76">
        <f>IF($B$13=1,3000-'2_Odometrie'!D549,'2_Odometrie'!D549)</f>
        <v>1999.1433776230351</v>
      </c>
    </row>
    <row r="550" spans="23:23" x14ac:dyDescent="0.25">
      <c r="W550" s="76">
        <f>IF($B$13=1,3000-'2_Odometrie'!D550,'2_Odometrie'!D550)</f>
        <v>1999.1433776230351</v>
      </c>
    </row>
    <row r="551" spans="23:23" x14ac:dyDescent="0.25">
      <c r="W551" s="76">
        <f>IF($B$13=1,3000-'2_Odometrie'!D551,'2_Odometrie'!D551)</f>
        <v>1999.1433776230351</v>
      </c>
    </row>
    <row r="552" spans="23:23" x14ac:dyDescent="0.25">
      <c r="W552" s="76">
        <f>IF($B$13=1,3000-'2_Odometrie'!D552,'2_Odometrie'!D552)</f>
        <v>1999.1433776230351</v>
      </c>
    </row>
    <row r="553" spans="23:23" x14ac:dyDescent="0.25">
      <c r="W553" s="76">
        <f>IF($B$13=1,3000-'2_Odometrie'!D553,'2_Odometrie'!D553)</f>
        <v>1999.1433776230351</v>
      </c>
    </row>
    <row r="554" spans="23:23" x14ac:dyDescent="0.25">
      <c r="W554" s="76">
        <f>IF($B$13=1,3000-'2_Odometrie'!D554,'2_Odometrie'!D554)</f>
        <v>1999.1433776230351</v>
      </c>
    </row>
    <row r="555" spans="23:23" x14ac:dyDescent="0.25">
      <c r="W555" s="76">
        <f>IF($B$13=1,3000-'2_Odometrie'!D555,'2_Odometrie'!D555)</f>
        <v>1999.1433776230351</v>
      </c>
    </row>
    <row r="556" spans="23:23" x14ac:dyDescent="0.25">
      <c r="W556" s="76">
        <f>IF($B$13=1,3000-'2_Odometrie'!D556,'2_Odometrie'!D556)</f>
        <v>1999.1433776230351</v>
      </c>
    </row>
    <row r="557" spans="23:23" x14ac:dyDescent="0.25">
      <c r="W557" s="76">
        <f>IF($B$13=1,3000-'2_Odometrie'!D557,'2_Odometrie'!D557)</f>
        <v>1999.1433776230351</v>
      </c>
    </row>
    <row r="558" spans="23:23" x14ac:dyDescent="0.25">
      <c r="W558" s="76">
        <f>IF($B$13=1,3000-'2_Odometrie'!D558,'2_Odometrie'!D558)</f>
        <v>1999.1433776230351</v>
      </c>
    </row>
    <row r="559" spans="23:23" x14ac:dyDescent="0.25">
      <c r="W559" s="76">
        <f>IF($B$13=1,3000-'2_Odometrie'!D559,'2_Odometrie'!D559)</f>
        <v>1999.1433776230351</v>
      </c>
    </row>
    <row r="560" spans="23:23" x14ac:dyDescent="0.25">
      <c r="W560" s="76">
        <f>IF($B$13=1,3000-'2_Odometrie'!D560,'2_Odometrie'!D560)</f>
        <v>1999.1433776230351</v>
      </c>
    </row>
    <row r="561" spans="23:23" x14ac:dyDescent="0.25">
      <c r="W561" s="76">
        <f>IF($B$13=1,3000-'2_Odometrie'!D561,'2_Odometrie'!D561)</f>
        <v>1999.1433776230351</v>
      </c>
    </row>
    <row r="562" spans="23:23" x14ac:dyDescent="0.25">
      <c r="W562" s="76">
        <f>IF($B$13=1,3000-'2_Odometrie'!D562,'2_Odometrie'!D562)</f>
        <v>1999.1433776230351</v>
      </c>
    </row>
    <row r="563" spans="23:23" x14ac:dyDescent="0.25">
      <c r="W563" s="76">
        <f>IF($B$13=1,3000-'2_Odometrie'!D563,'2_Odometrie'!D563)</f>
        <v>1999.1433776230351</v>
      </c>
    </row>
    <row r="564" spans="23:23" x14ac:dyDescent="0.25">
      <c r="W564" s="76">
        <f>IF($B$13=1,3000-'2_Odometrie'!D564,'2_Odometrie'!D564)</f>
        <v>1999.1433776230351</v>
      </c>
    </row>
    <row r="565" spans="23:23" x14ac:dyDescent="0.25">
      <c r="W565" s="76">
        <f>IF($B$13=1,3000-'2_Odometrie'!D565,'2_Odometrie'!D565)</f>
        <v>1999.1433776230351</v>
      </c>
    </row>
    <row r="566" spans="23:23" x14ac:dyDescent="0.25">
      <c r="W566" s="76">
        <f>IF($B$13=1,3000-'2_Odometrie'!D566,'2_Odometrie'!D566)</f>
        <v>1999.1433776230351</v>
      </c>
    </row>
    <row r="567" spans="23:23" x14ac:dyDescent="0.25">
      <c r="W567" s="76">
        <f>IF($B$13=1,3000-'2_Odometrie'!D567,'2_Odometrie'!D567)</f>
        <v>1999.1433776230351</v>
      </c>
    </row>
    <row r="568" spans="23:23" x14ac:dyDescent="0.25">
      <c r="W568" s="76">
        <f>IF($B$13=1,3000-'2_Odometrie'!D568,'2_Odometrie'!D568)</f>
        <v>1999.1433776230351</v>
      </c>
    </row>
    <row r="569" spans="23:23" x14ac:dyDescent="0.25">
      <c r="W569" s="76">
        <f>IF($B$13=1,3000-'2_Odometrie'!D569,'2_Odometrie'!D569)</f>
        <v>1999.1433776230351</v>
      </c>
    </row>
    <row r="570" spans="23:23" x14ac:dyDescent="0.25">
      <c r="W570" s="76">
        <f>IF($B$13=1,3000-'2_Odometrie'!D570,'2_Odometrie'!D570)</f>
        <v>1999.1433776230351</v>
      </c>
    </row>
    <row r="571" spans="23:23" x14ac:dyDescent="0.25">
      <c r="W571" s="76">
        <f>IF($B$13=1,3000-'2_Odometrie'!D571,'2_Odometrie'!D571)</f>
        <v>1999.1433776230351</v>
      </c>
    </row>
    <row r="572" spans="23:23" x14ac:dyDescent="0.25">
      <c r="W572" s="76">
        <f>IF($B$13=1,3000-'2_Odometrie'!D572,'2_Odometrie'!D572)</f>
        <v>1999.1433776230351</v>
      </c>
    </row>
    <row r="573" spans="23:23" x14ac:dyDescent="0.25">
      <c r="W573" s="76">
        <f>IF($B$13=1,3000-'2_Odometrie'!D573,'2_Odometrie'!D573)</f>
        <v>1999.1433776230351</v>
      </c>
    </row>
    <row r="574" spans="23:23" x14ac:dyDescent="0.25">
      <c r="W574" s="76">
        <f>IF($B$13=1,3000-'2_Odometrie'!D574,'2_Odometrie'!D574)</f>
        <v>1999.1433776230351</v>
      </c>
    </row>
    <row r="575" spans="23:23" x14ac:dyDescent="0.25">
      <c r="W575" s="76">
        <f>IF($B$13=1,3000-'2_Odometrie'!D575,'2_Odometrie'!D575)</f>
        <v>1999.1433776230351</v>
      </c>
    </row>
    <row r="576" spans="23:23" x14ac:dyDescent="0.25">
      <c r="W576" s="76">
        <f>IF($B$13=1,3000-'2_Odometrie'!D576,'2_Odometrie'!D576)</f>
        <v>1999.1433776230351</v>
      </c>
    </row>
    <row r="577" spans="23:23" x14ac:dyDescent="0.25">
      <c r="W577" s="76">
        <f>IF($B$13=1,3000-'2_Odometrie'!D577,'2_Odometrie'!D577)</f>
        <v>1999.1433776230351</v>
      </c>
    </row>
    <row r="578" spans="23:23" x14ac:dyDescent="0.25">
      <c r="W578" s="76">
        <f>IF($B$13=1,3000-'2_Odometrie'!D578,'2_Odometrie'!D578)</f>
        <v>1999.1433776230351</v>
      </c>
    </row>
    <row r="579" spans="23:23" x14ac:dyDescent="0.25">
      <c r="W579" s="76">
        <f>IF($B$13=1,3000-'2_Odometrie'!D579,'2_Odometrie'!D579)</f>
        <v>1999.1433776230351</v>
      </c>
    </row>
    <row r="580" spans="23:23" x14ac:dyDescent="0.25">
      <c r="W580" s="76">
        <f>IF($B$13=1,3000-'2_Odometrie'!D580,'2_Odometrie'!D580)</f>
        <v>1999.1433776230351</v>
      </c>
    </row>
    <row r="581" spans="23:23" x14ac:dyDescent="0.25">
      <c r="W581" s="76">
        <f>IF($B$13=1,3000-'2_Odometrie'!D581,'2_Odometrie'!D581)</f>
        <v>1999.1433776230351</v>
      </c>
    </row>
    <row r="582" spans="23:23" x14ac:dyDescent="0.25">
      <c r="W582" s="76">
        <f>IF($B$13=1,3000-'2_Odometrie'!D582,'2_Odometrie'!D582)</f>
        <v>1999.1433776230351</v>
      </c>
    </row>
    <row r="583" spans="23:23" x14ac:dyDescent="0.25">
      <c r="W583" s="76">
        <f>IF($B$13=1,3000-'2_Odometrie'!D583,'2_Odometrie'!D583)</f>
        <v>1999.1433776230351</v>
      </c>
    </row>
    <row r="584" spans="23:23" x14ac:dyDescent="0.25">
      <c r="W584" s="76">
        <f>IF($B$13=1,3000-'2_Odometrie'!D584,'2_Odometrie'!D584)</f>
        <v>1999.1433776230351</v>
      </c>
    </row>
    <row r="585" spans="23:23" x14ac:dyDescent="0.25">
      <c r="W585" s="76">
        <f>IF($B$13=1,3000-'2_Odometrie'!D585,'2_Odometrie'!D585)</f>
        <v>1999.1433776230351</v>
      </c>
    </row>
    <row r="586" spans="23:23" x14ac:dyDescent="0.25">
      <c r="W586" s="76">
        <f>IF($B$13=1,3000-'2_Odometrie'!D586,'2_Odometrie'!D586)</f>
        <v>1999.1433776230351</v>
      </c>
    </row>
    <row r="587" spans="23:23" x14ac:dyDescent="0.25">
      <c r="W587" s="76">
        <f>IF($B$13=1,3000-'2_Odometrie'!D587,'2_Odometrie'!D587)</f>
        <v>1999.1433776230351</v>
      </c>
    </row>
    <row r="588" spans="23:23" x14ac:dyDescent="0.25">
      <c r="W588" s="76">
        <f>IF($B$13=1,3000-'2_Odometrie'!D588,'2_Odometrie'!D588)</f>
        <v>1999.1433776230351</v>
      </c>
    </row>
    <row r="589" spans="23:23" x14ac:dyDescent="0.25">
      <c r="W589" s="76">
        <f>IF($B$13=1,3000-'2_Odometrie'!D589,'2_Odometrie'!D589)</f>
        <v>1999.1433776230351</v>
      </c>
    </row>
    <row r="590" spans="23:23" x14ac:dyDescent="0.25">
      <c r="W590" s="76">
        <f>IF($B$13=1,3000-'2_Odometrie'!D590,'2_Odometrie'!D590)</f>
        <v>1999.1433776230351</v>
      </c>
    </row>
    <row r="591" spans="23:23" x14ac:dyDescent="0.25">
      <c r="W591" s="76">
        <f>IF($B$13=1,3000-'2_Odometrie'!D591,'2_Odometrie'!D591)</f>
        <v>1999.1433776230351</v>
      </c>
    </row>
    <row r="592" spans="23:23" x14ac:dyDescent="0.25">
      <c r="W592" s="76">
        <f>IF($B$13=1,3000-'2_Odometrie'!D592,'2_Odometrie'!D592)</f>
        <v>1999.1433776230351</v>
      </c>
    </row>
    <row r="593" spans="23:23" x14ac:dyDescent="0.25">
      <c r="W593" s="76">
        <f>IF($B$13=1,3000-'2_Odometrie'!D593,'2_Odometrie'!D593)</f>
        <v>1999.1433776230351</v>
      </c>
    </row>
    <row r="594" spans="23:23" x14ac:dyDescent="0.25">
      <c r="W594" s="76">
        <f>IF($B$13=1,3000-'2_Odometrie'!D594,'2_Odometrie'!D594)</f>
        <v>1999.1433776230351</v>
      </c>
    </row>
    <row r="595" spans="23:23" x14ac:dyDescent="0.25">
      <c r="W595" s="76">
        <f>IF($B$13=1,3000-'2_Odometrie'!D595,'2_Odometrie'!D595)</f>
        <v>1999.1433776230351</v>
      </c>
    </row>
    <row r="596" spans="23:23" x14ac:dyDescent="0.25">
      <c r="W596" s="76">
        <f>IF($B$13=1,3000-'2_Odometrie'!D596,'2_Odometrie'!D596)</f>
        <v>1999.1433776230351</v>
      </c>
    </row>
    <row r="597" spans="23:23" x14ac:dyDescent="0.25">
      <c r="W597" s="76">
        <f>IF($B$13=1,3000-'2_Odometrie'!D597,'2_Odometrie'!D597)</f>
        <v>1999.1433776230351</v>
      </c>
    </row>
    <row r="598" spans="23:23" x14ac:dyDescent="0.25">
      <c r="W598" s="76">
        <f>IF($B$13=1,3000-'2_Odometrie'!D598,'2_Odometrie'!D598)</f>
        <v>1999.1433776230351</v>
      </c>
    </row>
    <row r="599" spans="23:23" x14ac:dyDescent="0.25">
      <c r="W599" s="76">
        <f>IF($B$13=1,3000-'2_Odometrie'!D599,'2_Odometrie'!D599)</f>
        <v>1999.1433776230351</v>
      </c>
    </row>
    <row r="600" spans="23:23" x14ac:dyDescent="0.25">
      <c r="W600" s="76">
        <f>IF($B$13=1,3000-'2_Odometrie'!D600,'2_Odometrie'!D600)</f>
        <v>1999.1433776230351</v>
      </c>
    </row>
    <row r="601" spans="23:23" x14ac:dyDescent="0.25">
      <c r="W601" s="76">
        <f>IF($B$13=1,3000-'2_Odometrie'!D601,'2_Odometrie'!D601)</f>
        <v>1999.1433776230351</v>
      </c>
    </row>
    <row r="602" spans="23:23" x14ac:dyDescent="0.25">
      <c r="W602" s="76">
        <f>IF($B$13=1,3000-'2_Odometrie'!D602,'2_Odometrie'!D602)</f>
        <v>1999.1433776230351</v>
      </c>
    </row>
    <row r="603" spans="23:23" x14ac:dyDescent="0.25">
      <c r="W603" s="76">
        <f>IF($B$13=1,3000-'2_Odometrie'!D603,'2_Odometrie'!D603)</f>
        <v>1999.1433776230351</v>
      </c>
    </row>
    <row r="604" spans="23:23" x14ac:dyDescent="0.25">
      <c r="W604" s="76">
        <f>IF($B$13=1,3000-'2_Odometrie'!D604,'2_Odometrie'!D604)</f>
        <v>1999.1433776230351</v>
      </c>
    </row>
    <row r="605" spans="23:23" x14ac:dyDescent="0.25">
      <c r="W605" s="76">
        <f>IF($B$13=1,3000-'2_Odometrie'!D605,'2_Odometrie'!D605)</f>
        <v>1999.1433776230351</v>
      </c>
    </row>
    <row r="606" spans="23:23" x14ac:dyDescent="0.25">
      <c r="W606" s="76">
        <f>IF($B$13=1,3000-'2_Odometrie'!D606,'2_Odometrie'!D606)</f>
        <v>1999.1433776230351</v>
      </c>
    </row>
    <row r="607" spans="23:23" x14ac:dyDescent="0.25">
      <c r="W607" s="76">
        <f>IF($B$13=1,3000-'2_Odometrie'!D607,'2_Odometrie'!D607)</f>
        <v>1999.1433776230351</v>
      </c>
    </row>
    <row r="608" spans="23:23" x14ac:dyDescent="0.25">
      <c r="W608" s="76">
        <f>IF($B$13=1,3000-'2_Odometrie'!D608,'2_Odometrie'!D608)</f>
        <v>1999.1433776230351</v>
      </c>
    </row>
    <row r="609" spans="23:23" x14ac:dyDescent="0.25">
      <c r="W609" s="76">
        <f>IF($B$13=1,3000-'2_Odometrie'!D609,'2_Odometrie'!D609)</f>
        <v>1999.1433776230351</v>
      </c>
    </row>
    <row r="610" spans="23:23" x14ac:dyDescent="0.25">
      <c r="W610" s="76">
        <f>IF($B$13=1,3000-'2_Odometrie'!D610,'2_Odometrie'!D610)</f>
        <v>1999.1433776230351</v>
      </c>
    </row>
    <row r="611" spans="23:23" x14ac:dyDescent="0.25">
      <c r="W611" s="76">
        <f>IF($B$13=1,3000-'2_Odometrie'!D611,'2_Odometrie'!D611)</f>
        <v>1999.1433776230351</v>
      </c>
    </row>
    <row r="612" spans="23:23" x14ac:dyDescent="0.25">
      <c r="W612" s="76">
        <f>IF($B$13=1,3000-'2_Odometrie'!D612,'2_Odometrie'!D612)</f>
        <v>1999.1433776230351</v>
      </c>
    </row>
    <row r="613" spans="23:23" x14ac:dyDescent="0.25">
      <c r="W613" s="76">
        <f>IF($B$13=1,3000-'2_Odometrie'!D613,'2_Odometrie'!D613)</f>
        <v>1999.1433776230351</v>
      </c>
    </row>
    <row r="614" spans="23:23" x14ac:dyDescent="0.25">
      <c r="W614" s="76">
        <f>IF($B$13=1,3000-'2_Odometrie'!D614,'2_Odometrie'!D614)</f>
        <v>1999.1433776230351</v>
      </c>
    </row>
    <row r="615" spans="23:23" x14ac:dyDescent="0.25">
      <c r="W615" s="76">
        <f>IF($B$13=1,3000-'2_Odometrie'!D615,'2_Odometrie'!D615)</f>
        <v>1999.1433776230351</v>
      </c>
    </row>
    <row r="616" spans="23:23" x14ac:dyDescent="0.25">
      <c r="W616" s="76">
        <f>IF($B$13=1,3000-'2_Odometrie'!D616,'2_Odometrie'!D616)</f>
        <v>1999.1433776230351</v>
      </c>
    </row>
    <row r="617" spans="23:23" x14ac:dyDescent="0.25">
      <c r="W617" s="76">
        <f>IF($B$13=1,3000-'2_Odometrie'!D617,'2_Odometrie'!D617)</f>
        <v>1999.1433776230351</v>
      </c>
    </row>
    <row r="618" spans="23:23" x14ac:dyDescent="0.25">
      <c r="W618" s="76">
        <f>IF($B$13=1,3000-'2_Odometrie'!D618,'2_Odometrie'!D618)</f>
        <v>1999.1433776230351</v>
      </c>
    </row>
    <row r="619" spans="23:23" x14ac:dyDescent="0.25">
      <c r="W619" s="76">
        <f>IF($B$13=1,3000-'2_Odometrie'!D619,'2_Odometrie'!D619)</f>
        <v>1999.1433776230351</v>
      </c>
    </row>
    <row r="620" spans="23:23" x14ac:dyDescent="0.25">
      <c r="W620" s="76">
        <f>IF($B$13=1,3000-'2_Odometrie'!D620,'2_Odometrie'!D620)</f>
        <v>1999.1433776230351</v>
      </c>
    </row>
    <row r="621" spans="23:23" x14ac:dyDescent="0.25">
      <c r="W621" s="76">
        <f>IF($B$13=1,3000-'2_Odometrie'!D621,'2_Odometrie'!D621)</f>
        <v>1999.1433776230351</v>
      </c>
    </row>
    <row r="622" spans="23:23" x14ac:dyDescent="0.25">
      <c r="W622" s="76">
        <f>IF($B$13=1,3000-'2_Odometrie'!D622,'2_Odometrie'!D622)</f>
        <v>1999.1433776230351</v>
      </c>
    </row>
    <row r="623" spans="23:23" x14ac:dyDescent="0.25">
      <c r="W623" s="76">
        <f>IF($B$13=1,3000-'2_Odometrie'!D623,'2_Odometrie'!D623)</f>
        <v>1999.1433776230351</v>
      </c>
    </row>
    <row r="624" spans="23:23" x14ac:dyDescent="0.25">
      <c r="W624" s="76">
        <f>IF($B$13=1,3000-'2_Odometrie'!D624,'2_Odometrie'!D624)</f>
        <v>1999.1433776230351</v>
      </c>
    </row>
    <row r="625" spans="23:23" x14ac:dyDescent="0.25">
      <c r="W625" s="76">
        <f>IF($B$13=1,3000-'2_Odometrie'!D625,'2_Odometrie'!D625)</f>
        <v>1999.1433776230351</v>
      </c>
    </row>
    <row r="626" spans="23:23" x14ac:dyDescent="0.25">
      <c r="W626" s="76">
        <f>IF($B$13=1,3000-'2_Odometrie'!D626,'2_Odometrie'!D626)</f>
        <v>1999.1433776230351</v>
      </c>
    </row>
    <row r="627" spans="23:23" x14ac:dyDescent="0.25">
      <c r="W627" s="76">
        <f>IF($B$13=1,3000-'2_Odometrie'!D627,'2_Odometrie'!D627)</f>
        <v>1999.1433776230351</v>
      </c>
    </row>
    <row r="628" spans="23:23" x14ac:dyDescent="0.25">
      <c r="W628" s="76">
        <f>IF($B$13=1,3000-'2_Odometrie'!D628,'2_Odometrie'!D628)</f>
        <v>1999.1433776230351</v>
      </c>
    </row>
    <row r="629" spans="23:23" x14ac:dyDescent="0.25">
      <c r="W629" s="76">
        <f>IF($B$13=1,3000-'2_Odometrie'!D629,'2_Odometrie'!D629)</f>
        <v>1999.1433776230351</v>
      </c>
    </row>
    <row r="630" spans="23:23" x14ac:dyDescent="0.25">
      <c r="W630" s="76">
        <f>IF($B$13=1,3000-'2_Odometrie'!D630,'2_Odometrie'!D630)</f>
        <v>1999.1433776230351</v>
      </c>
    </row>
    <row r="631" spans="23:23" x14ac:dyDescent="0.25">
      <c r="W631" s="76">
        <f>IF($B$13=1,3000-'2_Odometrie'!D631,'2_Odometrie'!D631)</f>
        <v>1999.1433776230351</v>
      </c>
    </row>
    <row r="632" spans="23:23" x14ac:dyDescent="0.25">
      <c r="W632" s="76">
        <f>IF($B$13=1,3000-'2_Odometrie'!D632,'2_Odometrie'!D632)</f>
        <v>1999.1433776230351</v>
      </c>
    </row>
    <row r="633" spans="23:23" x14ac:dyDescent="0.25">
      <c r="W633" s="76">
        <f>IF($B$13=1,3000-'2_Odometrie'!D633,'2_Odometrie'!D633)</f>
        <v>1999.1433776230351</v>
      </c>
    </row>
    <row r="634" spans="23:23" x14ac:dyDescent="0.25">
      <c r="W634" s="76">
        <f>IF($B$13=1,3000-'2_Odometrie'!D634,'2_Odometrie'!D634)</f>
        <v>1999.1433776230351</v>
      </c>
    </row>
    <row r="635" spans="23:23" x14ac:dyDescent="0.25">
      <c r="W635" s="76">
        <f>IF($B$13=1,3000-'2_Odometrie'!D635,'2_Odometrie'!D635)</f>
        <v>1999.1433776230351</v>
      </c>
    </row>
    <row r="636" spans="23:23" x14ac:dyDescent="0.25">
      <c r="W636" s="76">
        <f>IF($B$13=1,3000-'2_Odometrie'!D636,'2_Odometrie'!D636)</f>
        <v>1999.1433776230351</v>
      </c>
    </row>
    <row r="637" spans="23:23" x14ac:dyDescent="0.25">
      <c r="W637" s="76">
        <f>IF($B$13=1,3000-'2_Odometrie'!D637,'2_Odometrie'!D637)</f>
        <v>1999.1433776230351</v>
      </c>
    </row>
    <row r="638" spans="23:23" x14ac:dyDescent="0.25">
      <c r="W638" s="76">
        <f>IF($B$13=1,3000-'2_Odometrie'!D638,'2_Odometrie'!D638)</f>
        <v>1999.1433776230351</v>
      </c>
    </row>
    <row r="639" spans="23:23" x14ac:dyDescent="0.25">
      <c r="W639" s="76">
        <f>IF($B$13=1,3000-'2_Odometrie'!D639,'2_Odometrie'!D639)</f>
        <v>1999.1433776230351</v>
      </c>
    </row>
    <row r="640" spans="23:23" x14ac:dyDescent="0.25">
      <c r="W640" s="76">
        <f>IF($B$13=1,3000-'2_Odometrie'!D640,'2_Odometrie'!D640)</f>
        <v>1999.1433776230351</v>
      </c>
    </row>
    <row r="641" spans="23:23" x14ac:dyDescent="0.25">
      <c r="W641" s="76">
        <f>IF($B$13=1,3000-'2_Odometrie'!D641,'2_Odometrie'!D641)</f>
        <v>1999.1433776230351</v>
      </c>
    </row>
    <row r="642" spans="23:23" x14ac:dyDescent="0.25">
      <c r="W642" s="76">
        <f>IF($B$13=1,3000-'2_Odometrie'!D642,'2_Odometrie'!D642)</f>
        <v>1999.1433776230351</v>
      </c>
    </row>
    <row r="643" spans="23:23" x14ac:dyDescent="0.25">
      <c r="W643" s="76">
        <f>IF($B$13=1,3000-'2_Odometrie'!D643,'2_Odometrie'!D643)</f>
        <v>1999.1433776230351</v>
      </c>
    </row>
    <row r="644" spans="23:23" x14ac:dyDescent="0.25">
      <c r="W644" s="76">
        <f>IF($B$13=1,3000-'2_Odometrie'!D644,'2_Odometrie'!D644)</f>
        <v>1999.1433776230351</v>
      </c>
    </row>
    <row r="645" spans="23:23" x14ac:dyDescent="0.25">
      <c r="W645" s="76">
        <f>IF($B$13=1,3000-'2_Odometrie'!D645,'2_Odometrie'!D645)</f>
        <v>1999.1433776230351</v>
      </c>
    </row>
    <row r="646" spans="23:23" x14ac:dyDescent="0.25">
      <c r="W646" s="76">
        <f>IF($B$13=1,3000-'2_Odometrie'!D646,'2_Odometrie'!D646)</f>
        <v>1999.1433776230351</v>
      </c>
    </row>
    <row r="647" spans="23:23" x14ac:dyDescent="0.25">
      <c r="W647" s="76">
        <f>IF($B$13=1,3000-'2_Odometrie'!D647,'2_Odometrie'!D647)</f>
        <v>1999.1433776230351</v>
      </c>
    </row>
    <row r="648" spans="23:23" x14ac:dyDescent="0.25">
      <c r="W648" s="76">
        <f>IF($B$13=1,3000-'2_Odometrie'!D648,'2_Odometrie'!D648)</f>
        <v>1999.1433776230351</v>
      </c>
    </row>
    <row r="649" spans="23:23" x14ac:dyDescent="0.25">
      <c r="W649" s="76">
        <f>IF($B$13=1,3000-'2_Odometrie'!D649,'2_Odometrie'!D649)</f>
        <v>1999.1433776230351</v>
      </c>
    </row>
    <row r="650" spans="23:23" x14ac:dyDescent="0.25">
      <c r="W650" s="76">
        <f>IF($B$13=1,3000-'2_Odometrie'!D650,'2_Odometrie'!D650)</f>
        <v>1999.1433776230351</v>
      </c>
    </row>
    <row r="651" spans="23:23" x14ac:dyDescent="0.25">
      <c r="W651" s="76">
        <f>IF($B$13=1,3000-'2_Odometrie'!D651,'2_Odometrie'!D651)</f>
        <v>1999.1433776230351</v>
      </c>
    </row>
    <row r="652" spans="23:23" x14ac:dyDescent="0.25">
      <c r="W652" s="76">
        <f>IF($B$13=1,3000-'2_Odometrie'!D652,'2_Odometrie'!D652)</f>
        <v>1999.1433776230351</v>
      </c>
    </row>
    <row r="653" spans="23:23" x14ac:dyDescent="0.25">
      <c r="W653" s="76">
        <f>IF($B$13=1,3000-'2_Odometrie'!D653,'2_Odometrie'!D653)</f>
        <v>1999.1433776230351</v>
      </c>
    </row>
    <row r="654" spans="23:23" x14ac:dyDescent="0.25">
      <c r="W654" s="76">
        <f>IF($B$13=1,3000-'2_Odometrie'!D654,'2_Odometrie'!D654)</f>
        <v>1999.1433776230351</v>
      </c>
    </row>
    <row r="655" spans="23:23" x14ac:dyDescent="0.25">
      <c r="W655" s="76">
        <f>IF($B$13=1,3000-'2_Odometrie'!D655,'2_Odometrie'!D655)</f>
        <v>1999.1433776230351</v>
      </c>
    </row>
    <row r="656" spans="23:23" x14ac:dyDescent="0.25">
      <c r="W656" s="76">
        <f>IF($B$13=1,3000-'2_Odometrie'!D656,'2_Odometrie'!D656)</f>
        <v>1999.1433776230351</v>
      </c>
    </row>
    <row r="657" spans="23:23" x14ac:dyDescent="0.25">
      <c r="W657" s="76">
        <f>IF($B$13=1,3000-'2_Odometrie'!D657,'2_Odometrie'!D657)</f>
        <v>1999.1433776230351</v>
      </c>
    </row>
    <row r="658" spans="23:23" x14ac:dyDescent="0.25">
      <c r="W658" s="76">
        <f>IF($B$13=1,3000-'2_Odometrie'!D658,'2_Odometrie'!D658)</f>
        <v>1999.1433776230351</v>
      </c>
    </row>
    <row r="659" spans="23:23" x14ac:dyDescent="0.25">
      <c r="W659" s="76">
        <f>IF($B$13=1,3000-'2_Odometrie'!D659,'2_Odometrie'!D659)</f>
        <v>1999.1433776230351</v>
      </c>
    </row>
    <row r="660" spans="23:23" x14ac:dyDescent="0.25">
      <c r="W660" s="76">
        <f>IF($B$13=1,3000-'2_Odometrie'!D660,'2_Odometrie'!D660)</f>
        <v>1999.1433776230351</v>
      </c>
    </row>
    <row r="661" spans="23:23" x14ac:dyDescent="0.25">
      <c r="W661" s="76">
        <f>IF($B$13=1,3000-'2_Odometrie'!D661,'2_Odometrie'!D661)</f>
        <v>1999.1433776230351</v>
      </c>
    </row>
    <row r="662" spans="23:23" x14ac:dyDescent="0.25">
      <c r="W662" s="76">
        <f>IF($B$13=1,3000-'2_Odometrie'!D662,'2_Odometrie'!D662)</f>
        <v>1999.1433776230351</v>
      </c>
    </row>
    <row r="663" spans="23:23" x14ac:dyDescent="0.25">
      <c r="W663" s="76">
        <f>IF($B$13=1,3000-'2_Odometrie'!D663,'2_Odometrie'!D663)</f>
        <v>1999.1433776230351</v>
      </c>
    </row>
    <row r="664" spans="23:23" x14ac:dyDescent="0.25">
      <c r="W664" s="76">
        <f>IF($B$13=1,3000-'2_Odometrie'!D664,'2_Odometrie'!D664)</f>
        <v>1999.1433776230351</v>
      </c>
    </row>
    <row r="665" spans="23:23" x14ac:dyDescent="0.25">
      <c r="W665" s="76">
        <f>IF($B$13=1,3000-'2_Odometrie'!D665,'2_Odometrie'!D665)</f>
        <v>1999.1433776230351</v>
      </c>
    </row>
    <row r="666" spans="23:23" x14ac:dyDescent="0.25">
      <c r="W666" s="76">
        <f>IF($B$13=1,3000-'2_Odometrie'!D666,'2_Odometrie'!D666)</f>
        <v>1999.1433776230351</v>
      </c>
    </row>
    <row r="667" spans="23:23" x14ac:dyDescent="0.25">
      <c r="W667" s="76">
        <f>IF($B$13=1,3000-'2_Odometrie'!D667,'2_Odometrie'!D667)</f>
        <v>1999.1433776230351</v>
      </c>
    </row>
    <row r="668" spans="23:23" x14ac:dyDescent="0.25">
      <c r="W668" s="76">
        <f>IF($B$13=1,3000-'2_Odometrie'!D668,'2_Odometrie'!D668)</f>
        <v>1999.1433776230351</v>
      </c>
    </row>
    <row r="669" spans="23:23" x14ac:dyDescent="0.25">
      <c r="W669" s="76">
        <f>IF($B$13=1,3000-'2_Odometrie'!D669,'2_Odometrie'!D669)</f>
        <v>1999.1433776230351</v>
      </c>
    </row>
    <row r="670" spans="23:23" x14ac:dyDescent="0.25">
      <c r="W670" s="76">
        <f>IF($B$13=1,3000-'2_Odometrie'!D670,'2_Odometrie'!D670)</f>
        <v>1999.1433776230351</v>
      </c>
    </row>
    <row r="671" spans="23:23" x14ac:dyDescent="0.25">
      <c r="W671" s="76">
        <f>IF($B$13=1,3000-'2_Odometrie'!D671,'2_Odometrie'!D671)</f>
        <v>1999.1433776230351</v>
      </c>
    </row>
    <row r="672" spans="23:23" x14ac:dyDescent="0.25">
      <c r="W672" s="76">
        <f>IF($B$13=1,3000-'2_Odometrie'!D672,'2_Odometrie'!D672)</f>
        <v>1999.1433776230351</v>
      </c>
    </row>
    <row r="673" spans="23:23" x14ac:dyDescent="0.25">
      <c r="W673" s="76">
        <f>IF($B$13=1,3000-'2_Odometrie'!D673,'2_Odometrie'!D673)</f>
        <v>1999.1433776230351</v>
      </c>
    </row>
    <row r="674" spans="23:23" x14ac:dyDescent="0.25">
      <c r="W674" s="76">
        <f>IF($B$13=1,3000-'2_Odometrie'!D674,'2_Odometrie'!D674)</f>
        <v>1999.1433776230351</v>
      </c>
    </row>
    <row r="675" spans="23:23" x14ac:dyDescent="0.25">
      <c r="W675" s="76">
        <f>IF($B$13=1,3000-'2_Odometrie'!D675,'2_Odometrie'!D675)</f>
        <v>1999.1433776230351</v>
      </c>
    </row>
    <row r="676" spans="23:23" x14ac:dyDescent="0.25">
      <c r="W676" s="76">
        <f>IF($B$13=1,3000-'2_Odometrie'!D676,'2_Odometrie'!D676)</f>
        <v>1999.1433776230351</v>
      </c>
    </row>
    <row r="677" spans="23:23" x14ac:dyDescent="0.25">
      <c r="W677" s="76">
        <f>IF($B$13=1,3000-'2_Odometrie'!D677,'2_Odometrie'!D677)</f>
        <v>1999.1433776230351</v>
      </c>
    </row>
    <row r="678" spans="23:23" x14ac:dyDescent="0.25">
      <c r="W678" s="76">
        <f>IF($B$13=1,3000-'2_Odometrie'!D678,'2_Odometrie'!D678)</f>
        <v>1999.1433776230351</v>
      </c>
    </row>
    <row r="679" spans="23:23" x14ac:dyDescent="0.25">
      <c r="W679" s="76">
        <f>IF($B$13=1,3000-'2_Odometrie'!D679,'2_Odometrie'!D679)</f>
        <v>1999.1433776230351</v>
      </c>
    </row>
    <row r="680" spans="23:23" x14ac:dyDescent="0.25">
      <c r="W680" s="76">
        <f>IF($B$13=1,3000-'2_Odometrie'!D680,'2_Odometrie'!D680)</f>
        <v>1999.1433776230351</v>
      </c>
    </row>
    <row r="681" spans="23:23" x14ac:dyDescent="0.25">
      <c r="W681" s="76">
        <f>IF($B$13=1,3000-'2_Odometrie'!D681,'2_Odometrie'!D681)</f>
        <v>1999.1433776230351</v>
      </c>
    </row>
    <row r="682" spans="23:23" x14ac:dyDescent="0.25">
      <c r="W682" s="76">
        <f>IF($B$13=1,3000-'2_Odometrie'!D682,'2_Odometrie'!D682)</f>
        <v>1999.1433776230351</v>
      </c>
    </row>
    <row r="683" spans="23:23" x14ac:dyDescent="0.25">
      <c r="W683" s="76">
        <f>IF($B$13=1,3000-'2_Odometrie'!D683,'2_Odometrie'!D683)</f>
        <v>1999.1433776230351</v>
      </c>
    </row>
    <row r="684" spans="23:23" x14ac:dyDescent="0.25">
      <c r="W684" s="76">
        <f>IF($B$13=1,3000-'2_Odometrie'!D684,'2_Odometrie'!D684)</f>
        <v>1999.1433776230351</v>
      </c>
    </row>
    <row r="685" spans="23:23" x14ac:dyDescent="0.25">
      <c r="W685" s="76">
        <f>IF($B$13=1,3000-'2_Odometrie'!D685,'2_Odometrie'!D685)</f>
        <v>1999.1433776230351</v>
      </c>
    </row>
    <row r="686" spans="23:23" x14ac:dyDescent="0.25">
      <c r="W686" s="76">
        <f>IF($B$13=1,3000-'2_Odometrie'!D686,'2_Odometrie'!D686)</f>
        <v>1999.1433776230351</v>
      </c>
    </row>
    <row r="687" spans="23:23" x14ac:dyDescent="0.25">
      <c r="W687" s="76">
        <f>IF($B$13=1,3000-'2_Odometrie'!D687,'2_Odometrie'!D687)</f>
        <v>1999.1433776230351</v>
      </c>
    </row>
    <row r="688" spans="23:23" x14ac:dyDescent="0.25">
      <c r="W688" s="76">
        <f>IF($B$13=1,3000-'2_Odometrie'!D688,'2_Odometrie'!D688)</f>
        <v>1999.1433776230351</v>
      </c>
    </row>
    <row r="689" spans="23:23" x14ac:dyDescent="0.25">
      <c r="W689" s="76">
        <f>IF($B$13=1,3000-'2_Odometrie'!D689,'2_Odometrie'!D689)</f>
        <v>1999.1433776230351</v>
      </c>
    </row>
    <row r="690" spans="23:23" x14ac:dyDescent="0.25">
      <c r="W690" s="76">
        <f>IF($B$13=1,3000-'2_Odometrie'!D690,'2_Odometrie'!D690)</f>
        <v>1999.1433776230351</v>
      </c>
    </row>
    <row r="691" spans="23:23" x14ac:dyDescent="0.25">
      <c r="W691" s="76">
        <f>IF($B$13=1,3000-'2_Odometrie'!D691,'2_Odometrie'!D691)</f>
        <v>1999.1433776230351</v>
      </c>
    </row>
    <row r="692" spans="23:23" x14ac:dyDescent="0.25">
      <c r="W692" s="76">
        <f>IF($B$13=1,3000-'2_Odometrie'!D692,'2_Odometrie'!D692)</f>
        <v>1999.1433776230351</v>
      </c>
    </row>
    <row r="693" spans="23:23" x14ac:dyDescent="0.25">
      <c r="W693" s="76">
        <f>IF($B$13=1,3000-'2_Odometrie'!D693,'2_Odometrie'!D693)</f>
        <v>1999.1433776230351</v>
      </c>
    </row>
    <row r="694" spans="23:23" x14ac:dyDescent="0.25">
      <c r="W694" s="76">
        <f>IF($B$13=1,3000-'2_Odometrie'!D694,'2_Odometrie'!D694)</f>
        <v>1999.1433776230351</v>
      </c>
    </row>
    <row r="695" spans="23:23" x14ac:dyDescent="0.25">
      <c r="W695" s="76">
        <f>IF($B$13=1,3000-'2_Odometrie'!D695,'2_Odometrie'!D695)</f>
        <v>1999.1433776230351</v>
      </c>
    </row>
    <row r="696" spans="23:23" x14ac:dyDescent="0.25">
      <c r="W696" s="76">
        <f>IF($B$13=1,3000-'2_Odometrie'!D696,'2_Odometrie'!D696)</f>
        <v>1999.1433776230351</v>
      </c>
    </row>
    <row r="697" spans="23:23" x14ac:dyDescent="0.25">
      <c r="W697" s="76">
        <f>IF($B$13=1,3000-'2_Odometrie'!D697,'2_Odometrie'!D697)</f>
        <v>1999.1433776230351</v>
      </c>
    </row>
  </sheetData>
  <mergeCells count="13">
    <mergeCell ref="D25:F25"/>
    <mergeCell ref="D24:J24"/>
    <mergeCell ref="H25:J25"/>
    <mergeCell ref="G25:G26"/>
    <mergeCell ref="V1:W1"/>
    <mergeCell ref="D11:F11"/>
    <mergeCell ref="H11:J11"/>
    <mergeCell ref="D10:J10"/>
    <mergeCell ref="G11:G13"/>
    <mergeCell ref="L2:S13"/>
    <mergeCell ref="D2:F2"/>
    <mergeCell ref="D6:F6"/>
    <mergeCell ref="H2:J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97"/>
  <sheetViews>
    <sheetView workbookViewId="0">
      <pane ySplit="3" topLeftCell="A4" activePane="bottomLeft" state="frozen"/>
      <selection pane="bottomLeft" activeCell="N10" sqref="N10"/>
    </sheetView>
  </sheetViews>
  <sheetFormatPr baseColWidth="10" defaultRowHeight="15" x14ac:dyDescent="0.25"/>
  <cols>
    <col min="1" max="1" width="3.140625" style="11" customWidth="1"/>
    <col min="2" max="2" width="11.42578125" style="48"/>
    <col min="3" max="3" width="3.140625" style="17" customWidth="1"/>
    <col min="4" max="4" width="11.42578125" style="49"/>
    <col min="5" max="5" width="11.42578125" style="50"/>
    <col min="6" max="6" width="6.7109375" style="56" customWidth="1"/>
    <col min="7" max="7" width="11.42578125" style="51"/>
    <col min="8" max="8" width="3.140625" style="17" customWidth="1"/>
    <col min="9" max="9" width="7.7109375" style="49" customWidth="1"/>
    <col min="10" max="10" width="11.42578125" style="50"/>
    <col min="11" max="11" width="6.85546875" style="50" customWidth="1"/>
    <col min="12" max="12" width="11.42578125" style="51"/>
    <col min="13" max="13" width="3.140625" style="11" customWidth="1"/>
    <col min="14" max="14" width="11.42578125" style="49"/>
    <col min="15" max="15" width="6.7109375" style="50" customWidth="1"/>
    <col min="16" max="16" width="11.42578125" style="51"/>
    <col min="17" max="17" width="3.140625" style="11" customWidth="1"/>
    <col min="18" max="16384" width="11.42578125" style="11"/>
  </cols>
  <sheetData>
    <row r="1" spans="2:19" ht="15.75" thickBot="1" x14ac:dyDescent="0.3">
      <c r="B1" s="169" t="s">
        <v>12</v>
      </c>
      <c r="D1" s="173" t="s">
        <v>14</v>
      </c>
      <c r="E1" s="174"/>
      <c r="F1" s="175"/>
      <c r="G1" s="176"/>
      <c r="I1" s="180" t="s">
        <v>20</v>
      </c>
      <c r="J1" s="181"/>
      <c r="K1" s="181"/>
      <c r="L1" s="182"/>
      <c r="N1" s="180" t="s">
        <v>21</v>
      </c>
      <c r="O1" s="181"/>
      <c r="P1" s="182"/>
    </row>
    <row r="2" spans="2:19" x14ac:dyDescent="0.25">
      <c r="B2" s="170"/>
      <c r="D2" s="40" t="s">
        <v>24</v>
      </c>
      <c r="E2" s="41" t="s">
        <v>23</v>
      </c>
      <c r="F2" s="171" t="s">
        <v>22</v>
      </c>
      <c r="G2" s="172"/>
      <c r="I2" s="179" t="s">
        <v>18</v>
      </c>
      <c r="J2" s="177"/>
      <c r="K2" s="177" t="s">
        <v>17</v>
      </c>
      <c r="L2" s="178"/>
      <c r="N2" s="15" t="s">
        <v>16</v>
      </c>
      <c r="O2" s="177" t="s">
        <v>19</v>
      </c>
      <c r="P2" s="178"/>
    </row>
    <row r="3" spans="2:19" ht="15.75" thickBot="1" x14ac:dyDescent="0.3">
      <c r="B3" s="29" t="s">
        <v>33</v>
      </c>
      <c r="D3" s="33" t="s">
        <v>32</v>
      </c>
      <c r="E3" s="34" t="s">
        <v>32</v>
      </c>
      <c r="F3" s="64" t="s">
        <v>36</v>
      </c>
      <c r="G3" s="35" t="s">
        <v>34</v>
      </c>
      <c r="I3" s="66" t="s">
        <v>35</v>
      </c>
      <c r="J3" s="37" t="s">
        <v>32</v>
      </c>
      <c r="K3" s="63" t="s">
        <v>35</v>
      </c>
      <c r="L3" s="38" t="s">
        <v>32</v>
      </c>
      <c r="N3" s="36" t="s">
        <v>32</v>
      </c>
      <c r="O3" s="63" t="s">
        <v>36</v>
      </c>
      <c r="P3" s="38" t="s">
        <v>34</v>
      </c>
    </row>
    <row r="4" spans="2:19" x14ac:dyDescent="0.25">
      <c r="B4" s="28">
        <v>0</v>
      </c>
      <c r="D4" s="30">
        <f>'1_Constantes'!D4</f>
        <v>1000</v>
      </c>
      <c r="E4" s="31">
        <f>'1_Constantes'!E4</f>
        <v>1000</v>
      </c>
      <c r="F4" s="60">
        <f>G4*PI()/180</f>
        <v>1.5707963267948966</v>
      </c>
      <c r="G4" s="32">
        <f>'1_Constantes'!F4</f>
        <v>90</v>
      </c>
      <c r="I4" s="67">
        <v>0</v>
      </c>
      <c r="J4" s="43">
        <f>I4*'1_Constantes'!$J$8</f>
        <v>0</v>
      </c>
      <c r="K4" s="65">
        <v>0</v>
      </c>
      <c r="L4" s="44">
        <f>K4*'1_Constantes'!$J$8</f>
        <v>0</v>
      </c>
      <c r="N4" s="54">
        <f t="shared" ref="N4:N67" si="0">(J4+L4)/2</f>
        <v>0</v>
      </c>
      <c r="O4" s="61">
        <f>(L4-J4)/'1_Constantes'!$H$4</f>
        <v>0</v>
      </c>
      <c r="P4" s="57">
        <f t="shared" ref="P4:P67" si="1">O4*180/PI()</f>
        <v>0</v>
      </c>
    </row>
    <row r="5" spans="2:19" x14ac:dyDescent="0.25">
      <c r="B5" s="13">
        <f>B4+'1_Constantes'!$B$4</f>
        <v>5.0000000000000001E-3</v>
      </c>
      <c r="D5" s="26">
        <f>D4+(N5*COS(F5))</f>
        <v>1000</v>
      </c>
      <c r="E5" s="24">
        <f>E4+(N5*SIN(F5))</f>
        <v>1000</v>
      </c>
      <c r="F5" s="60">
        <f t="shared" ref="F5:F68" si="2">G5*PI()/180</f>
        <v>1.5707963267948966</v>
      </c>
      <c r="G5" s="27">
        <f>IF('1_Constantes'!$B$13=1,G4-P5,P5+G4)</f>
        <v>90</v>
      </c>
      <c r="I5" s="79">
        <v>0</v>
      </c>
      <c r="J5" s="46">
        <f>I5*'1_Constantes'!$J$8</f>
        <v>0</v>
      </c>
      <c r="K5" s="80">
        <v>0</v>
      </c>
      <c r="L5" s="47">
        <f>K5*'1_Constantes'!$J$8</f>
        <v>0</v>
      </c>
      <c r="N5" s="55">
        <f t="shared" si="0"/>
        <v>0</v>
      </c>
      <c r="O5" s="62">
        <f>(L5-J5)/'1_Constantes'!$H$4</f>
        <v>0</v>
      </c>
      <c r="P5" s="58">
        <f t="shared" si="1"/>
        <v>0</v>
      </c>
    </row>
    <row r="6" spans="2:19" x14ac:dyDescent="0.25">
      <c r="B6" s="13">
        <f>B5+'1_Constantes'!$B$4</f>
        <v>0.01</v>
      </c>
      <c r="D6" s="26">
        <f t="shared" ref="D6:D69" si="3">D5+(N6*COS(F6))</f>
        <v>1000.0000040615655</v>
      </c>
      <c r="E6" s="24">
        <f t="shared" ref="E6:E69" si="4">E5+(N6*SIN(F6))</f>
        <v>1000.0174532920473</v>
      </c>
      <c r="F6" s="60">
        <f t="shared" si="2"/>
        <v>1.5705636162279637</v>
      </c>
      <c r="G6" s="27">
        <f>IF('1_Constantes'!$B$13=1,G5-P6,P6+G5)</f>
        <v>89.986666666666665</v>
      </c>
      <c r="I6" s="79">
        <f>TRUNC('5_Asservissement'!V5-'5_Asservissement'!V4)</f>
        <v>1</v>
      </c>
      <c r="J6" s="46">
        <f>I6*'1_Constantes'!$J$8</f>
        <v>3.4906585039886591E-2</v>
      </c>
      <c r="K6" s="80">
        <f>TRUNC('5_Asservissement'!W5-'5_Asservissement'!W4)</f>
        <v>0</v>
      </c>
      <c r="L6" s="47">
        <f>K6*'1_Constantes'!$J$8</f>
        <v>0</v>
      </c>
      <c r="N6" s="55">
        <f t="shared" si="0"/>
        <v>1.7453292519943295E-2</v>
      </c>
      <c r="O6" s="62">
        <f>(L6-J6)/'1_Constantes'!$H$4</f>
        <v>-2.3271056693257729E-4</v>
      </c>
      <c r="P6" s="58">
        <f t="shared" si="1"/>
        <v>-1.3333333333333334E-2</v>
      </c>
    </row>
    <row r="7" spans="2:19" x14ac:dyDescent="0.25">
      <c r="B7" s="13">
        <f>B6+'1_Constantes'!$B$4</f>
        <v>1.4999999999999999E-2</v>
      </c>
      <c r="D7" s="26">
        <f t="shared" si="3"/>
        <v>1000.0000284309571</v>
      </c>
      <c r="E7" s="24">
        <f t="shared" si="4"/>
        <v>1000.0523598685807</v>
      </c>
      <c r="F7" s="60">
        <f>G7*PI()/180</f>
        <v>1.5700981950940989</v>
      </c>
      <c r="G7" s="27">
        <f>IF('1_Constantes'!$B$13=1,G6-P7,P7+G6)</f>
        <v>89.96</v>
      </c>
      <c r="I7" s="79">
        <f>TRUNC('5_Asservissement'!V6-'5_Asservissement'!V5)</f>
        <v>2</v>
      </c>
      <c r="J7" s="46">
        <f>I7*'1_Constantes'!$J$8</f>
        <v>6.9813170079773182E-2</v>
      </c>
      <c r="K7" s="80">
        <f>TRUNC('5_Asservissement'!W6-'5_Asservissement'!W5)</f>
        <v>0</v>
      </c>
      <c r="L7" s="47">
        <f>K7*'1_Constantes'!$J$8</f>
        <v>0</v>
      </c>
      <c r="N7" s="55">
        <f t="shared" si="0"/>
        <v>3.4906585039886591E-2</v>
      </c>
      <c r="O7" s="62">
        <f>(L7-J7)/'1_Constantes'!$H$4</f>
        <v>-4.6542113386515457E-4</v>
      </c>
      <c r="P7" s="58">
        <f t="shared" si="1"/>
        <v>-2.6666666666666668E-2</v>
      </c>
      <c r="S7" s="59"/>
    </row>
    <row r="8" spans="2:19" x14ac:dyDescent="0.25">
      <c r="B8" s="13">
        <f>B7+'1_Constantes'!$B$4</f>
        <v>0.02</v>
      </c>
      <c r="D8" s="26">
        <f t="shared" si="3"/>
        <v>1000.0001015391141</v>
      </c>
      <c r="E8" s="24">
        <f t="shared" si="4"/>
        <v>1000.1047196951014</v>
      </c>
      <c r="F8" s="60">
        <f t="shared" si="2"/>
        <v>1.5694000633933007</v>
      </c>
      <c r="G8" s="27">
        <f>IF('1_Constantes'!$B$13=1,G7-P8,P8+G7)</f>
        <v>89.919999999999987</v>
      </c>
      <c r="I8" s="79">
        <f>TRUNC('5_Asservissement'!V7-'5_Asservissement'!V6)</f>
        <v>3</v>
      </c>
      <c r="J8" s="46">
        <f>I8*'1_Constantes'!$J$8</f>
        <v>0.10471975511965978</v>
      </c>
      <c r="K8" s="80">
        <f>TRUNC('5_Asservissement'!W7-'5_Asservissement'!W6)</f>
        <v>0</v>
      </c>
      <c r="L8" s="47">
        <f>K8*'1_Constantes'!$J$8</f>
        <v>0</v>
      </c>
      <c r="N8" s="55">
        <f t="shared" si="0"/>
        <v>5.235987755982989E-2</v>
      </c>
      <c r="O8" s="62">
        <f>(L8-J8)/'1_Constantes'!$H$4</f>
        <v>-6.9813170079773186E-4</v>
      </c>
      <c r="P8" s="58">
        <f t="shared" si="1"/>
        <v>-0.04</v>
      </c>
    </row>
    <row r="9" spans="2:19" x14ac:dyDescent="0.25">
      <c r="B9" s="13">
        <f>B8+'1_Constantes'!$B$4</f>
        <v>2.5000000000000001E-2</v>
      </c>
      <c r="D9" s="26">
        <f t="shared" si="3"/>
        <v>1000.0002640015914</v>
      </c>
      <c r="E9" s="24">
        <f t="shared" si="4"/>
        <v>1000.1745326761474</v>
      </c>
      <c r="F9" s="60">
        <f t="shared" si="2"/>
        <v>1.5684692211255709</v>
      </c>
      <c r="G9" s="27">
        <f>IF('1_Constantes'!$B$13=1,G8-P9,P9+G8)</f>
        <v>89.86666666666666</v>
      </c>
      <c r="I9" s="79">
        <f>TRUNC('5_Asservissement'!V8-'5_Asservissement'!V7)</f>
        <v>4</v>
      </c>
      <c r="J9" s="46">
        <f>I9*'1_Constantes'!$J$8</f>
        <v>0.13962634015954636</v>
      </c>
      <c r="K9" s="80">
        <f>TRUNC('5_Asservissement'!W8-'5_Asservissement'!W7)</f>
        <v>0</v>
      </c>
      <c r="L9" s="47">
        <f>K9*'1_Constantes'!$J$8</f>
        <v>0</v>
      </c>
      <c r="N9" s="55">
        <f t="shared" si="0"/>
        <v>6.9813170079773182E-2</v>
      </c>
      <c r="O9" s="62">
        <f>(L9-J9)/'1_Constantes'!$H$4</f>
        <v>-9.3084226773030914E-4</v>
      </c>
      <c r="P9" s="58">
        <f t="shared" si="1"/>
        <v>-5.3333333333333337E-2</v>
      </c>
    </row>
    <row r="10" spans="2:19" x14ac:dyDescent="0.25">
      <c r="B10" s="13">
        <f>B9+'1_Constantes'!$B$4</f>
        <v>3.0000000000000002E-2</v>
      </c>
      <c r="D10" s="26">
        <f t="shared" si="3"/>
        <v>1000.0005686183925</v>
      </c>
      <c r="E10" s="24">
        <f t="shared" si="4"/>
        <v>1000.2617986070899</v>
      </c>
      <c r="F10" s="60">
        <f t="shared" si="2"/>
        <v>1.5673056682909077</v>
      </c>
      <c r="G10" s="27">
        <f>IF('1_Constantes'!$B$13=1,G9-P10,P10+G9)</f>
        <v>89.8</v>
      </c>
      <c r="I10" s="79">
        <f>TRUNC('5_Asservissement'!V9-'5_Asservissement'!V8)</f>
        <v>5</v>
      </c>
      <c r="J10" s="46">
        <f>I10*'1_Constantes'!$J$8</f>
        <v>0.17453292519943295</v>
      </c>
      <c r="K10" s="80">
        <f>TRUNC('5_Asservissement'!W9-'5_Asservissement'!W8)</f>
        <v>0</v>
      </c>
      <c r="L10" s="47">
        <f>K10*'1_Constantes'!$J$8</f>
        <v>0</v>
      </c>
      <c r="N10" s="55">
        <f t="shared" si="0"/>
        <v>8.7266462599716474E-2</v>
      </c>
      <c r="O10" s="62">
        <f>(L10-J10)/'1_Constantes'!$H$4</f>
        <v>-1.1635528346628863E-3</v>
      </c>
      <c r="P10" s="58">
        <f t="shared" si="1"/>
        <v>-6.6666666666666666E-2</v>
      </c>
    </row>
    <row r="11" spans="2:19" x14ac:dyDescent="0.25">
      <c r="B11" s="13">
        <f>B10+'1_Constantes'!$B$4</f>
        <v>3.5000000000000003E-2</v>
      </c>
      <c r="D11" s="26">
        <f t="shared" si="3"/>
        <v>1000.0010803736209</v>
      </c>
      <c r="E11" s="24">
        <f t="shared" si="4"/>
        <v>1000.3665171117532</v>
      </c>
      <c r="F11" s="60">
        <f t="shared" si="2"/>
        <v>1.5659094048893125</v>
      </c>
      <c r="G11" s="27">
        <f>IF('1_Constantes'!$B$13=1,G10-P11,P11+G10)</f>
        <v>89.72</v>
      </c>
      <c r="I11" s="79">
        <f>TRUNC('5_Asservissement'!V10-'5_Asservissement'!V9)</f>
        <v>6</v>
      </c>
      <c r="J11" s="46">
        <f>I11*'1_Constantes'!$J$8</f>
        <v>0.20943951023931956</v>
      </c>
      <c r="K11" s="80">
        <f>TRUNC('5_Asservissement'!W10-'5_Asservissement'!W9)</f>
        <v>0</v>
      </c>
      <c r="L11" s="47">
        <f>K11*'1_Constantes'!$J$8</f>
        <v>0</v>
      </c>
      <c r="N11" s="55">
        <f t="shared" si="0"/>
        <v>0.10471975511965978</v>
      </c>
      <c r="O11" s="62">
        <f>(L11-J11)/'1_Constantes'!$H$4</f>
        <v>-1.3962634015954637E-3</v>
      </c>
      <c r="P11" s="58">
        <f t="shared" si="1"/>
        <v>-0.08</v>
      </c>
    </row>
    <row r="12" spans="2:19" x14ac:dyDescent="0.25">
      <c r="B12" s="13">
        <f>B11+'1_Constantes'!$B$4</f>
        <v>0.04</v>
      </c>
      <c r="D12" s="26">
        <f t="shared" si="3"/>
        <v>1000.0018764348448</v>
      </c>
      <c r="E12" s="24">
        <f t="shared" si="4"/>
        <v>1000.4886875658576</v>
      </c>
      <c r="F12" s="60">
        <f t="shared" si="2"/>
        <v>1.5642804309207845</v>
      </c>
      <c r="G12" s="27">
        <f>IF('1_Constantes'!$B$13=1,G11-P12,P12+G11)</f>
        <v>89.626666666666665</v>
      </c>
      <c r="I12" s="79">
        <f>TRUNC('5_Asservissement'!V11-'5_Asservissement'!V10)</f>
        <v>7</v>
      </c>
      <c r="J12" s="46">
        <f>I12*'1_Constantes'!$J$8</f>
        <v>0.24434609527920614</v>
      </c>
      <c r="K12" s="80">
        <f>TRUNC('5_Asservissement'!W11-'5_Asservissement'!W10)</f>
        <v>0</v>
      </c>
      <c r="L12" s="47">
        <f>K12*'1_Constantes'!$J$8</f>
        <v>0</v>
      </c>
      <c r="N12" s="55">
        <f t="shared" si="0"/>
        <v>0.12217304763960307</v>
      </c>
      <c r="O12" s="62">
        <f>(L12-J12)/'1_Constantes'!$H$4</f>
        <v>-1.6289739685280409E-3</v>
      </c>
      <c r="P12" s="58">
        <f t="shared" si="1"/>
        <v>-9.3333333333333338E-2</v>
      </c>
    </row>
    <row r="13" spans="2:19" x14ac:dyDescent="0.25">
      <c r="B13" s="13">
        <f>B12+'1_Constantes'!$B$4</f>
        <v>4.4999999999999998E-2</v>
      </c>
      <c r="D13" s="26">
        <f t="shared" si="3"/>
        <v>1000.0030461520541</v>
      </c>
      <c r="E13" s="24">
        <f t="shared" si="4"/>
        <v>1000.6283090062885</v>
      </c>
      <c r="F13" s="60">
        <f t="shared" si="2"/>
        <v>1.5624187463853236</v>
      </c>
      <c r="G13" s="27">
        <f>IF('1_Constantes'!$B$13=1,G12-P13,P13+G12)</f>
        <v>89.52</v>
      </c>
      <c r="I13" s="79">
        <f>TRUNC('5_Asservissement'!V12-'5_Asservissement'!V11)</f>
        <v>8</v>
      </c>
      <c r="J13" s="46">
        <f>I13*'1_Constantes'!$J$8</f>
        <v>0.27925268031909273</v>
      </c>
      <c r="K13" s="80">
        <f>TRUNC('5_Asservissement'!W12-'5_Asservissement'!W11)</f>
        <v>0</v>
      </c>
      <c r="L13" s="47">
        <f>K13*'1_Constantes'!$J$8</f>
        <v>0</v>
      </c>
      <c r="N13" s="55">
        <f t="shared" si="0"/>
        <v>0.13962634015954636</v>
      </c>
      <c r="O13" s="62">
        <f>(L13-J13)/'1_Constantes'!$H$4</f>
        <v>-1.8616845354606183E-3</v>
      </c>
      <c r="P13" s="58">
        <f t="shared" si="1"/>
        <v>-0.10666666666666667</v>
      </c>
    </row>
    <row r="14" spans="2:19" x14ac:dyDescent="0.25">
      <c r="B14" s="13">
        <f>B13+'1_Constantes'!$B$4</f>
        <v>4.9999999999999996E-2</v>
      </c>
      <c r="D14" s="26">
        <f t="shared" si="3"/>
        <v>1000.0046910560566</v>
      </c>
      <c r="E14" s="24">
        <f t="shared" si="4"/>
        <v>1000.7853800261921</v>
      </c>
      <c r="F14" s="60">
        <f t="shared" si="2"/>
        <v>1.5603243512829303</v>
      </c>
      <c r="G14" s="27">
        <f>IF('1_Constantes'!$B$13=1,G13-P14,P14+G13)</f>
        <v>89.399999999999991</v>
      </c>
      <c r="I14" s="79">
        <f>TRUNC('5_Asservissement'!V13-'5_Asservissement'!V12)</f>
        <v>9</v>
      </c>
      <c r="J14" s="46">
        <f>I14*'1_Constantes'!$J$8</f>
        <v>0.31415926535897931</v>
      </c>
      <c r="K14" s="80">
        <f>TRUNC('5_Asservissement'!W13-'5_Asservissement'!W12)</f>
        <v>0</v>
      </c>
      <c r="L14" s="47">
        <f>K14*'1_Constantes'!$J$8</f>
        <v>0</v>
      </c>
      <c r="N14" s="55">
        <f t="shared" si="0"/>
        <v>0.15707963267948966</v>
      </c>
      <c r="O14" s="62">
        <f>(L14-J14)/'1_Constantes'!$H$4</f>
        <v>-2.0943951023931952E-3</v>
      </c>
      <c r="P14" s="58">
        <f t="shared" si="1"/>
        <v>-0.12</v>
      </c>
    </row>
    <row r="15" spans="2:19" x14ac:dyDescent="0.25">
      <c r="B15" s="13">
        <f>B14+'1_Constantes'!$B$4</f>
        <v>5.4999999999999993E-2</v>
      </c>
      <c r="D15" s="26">
        <f t="shared" si="3"/>
        <v>1000.006924856145</v>
      </c>
      <c r="E15" s="24">
        <f t="shared" si="4"/>
        <v>1000.9598986559021</v>
      </c>
      <c r="F15" s="60">
        <f t="shared" si="2"/>
        <v>1.5579972456136046</v>
      </c>
      <c r="G15" s="27">
        <f>IF('1_Constantes'!$B$13=1,G14-P15,P15+G14)</f>
        <v>89.266666666666652</v>
      </c>
      <c r="I15" s="79">
        <f>TRUNC('5_Asservissement'!V14-'5_Asservissement'!V13)</f>
        <v>10</v>
      </c>
      <c r="J15" s="46">
        <f>I15*'1_Constantes'!$J$8</f>
        <v>0.3490658503988659</v>
      </c>
      <c r="K15" s="80">
        <f>TRUNC('5_Asservissement'!W14-'5_Asservissement'!W13)</f>
        <v>0</v>
      </c>
      <c r="L15" s="47">
        <f>K15*'1_Constantes'!$J$8</f>
        <v>0</v>
      </c>
      <c r="N15" s="55">
        <f t="shared" si="0"/>
        <v>0.17453292519943295</v>
      </c>
      <c r="O15" s="62">
        <f>(L15-J15)/'1_Constantes'!$H$4</f>
        <v>-2.3271056693257726E-3</v>
      </c>
      <c r="P15" s="58">
        <f t="shared" si="1"/>
        <v>-0.13333333333333333</v>
      </c>
    </row>
    <row r="16" spans="2:19" x14ac:dyDescent="0.25">
      <c r="B16" s="13">
        <f>B15+'1_Constantes'!$B$4</f>
        <v>5.9999999999999991E-2</v>
      </c>
      <c r="D16" s="26">
        <f t="shared" si="3"/>
        <v>1000.0098734368391</v>
      </c>
      <c r="E16" s="24">
        <f t="shared" si="4"/>
        <v>1001.1518622297021</v>
      </c>
      <c r="F16" s="60">
        <f t="shared" si="2"/>
        <v>1.5554374293773463</v>
      </c>
      <c r="G16" s="27">
        <f>IF('1_Constantes'!$B$13=1,G15-P16,P16+G15)</f>
        <v>89.11999999999999</v>
      </c>
      <c r="I16" s="79">
        <f>TRUNC('5_Asservissement'!V15-'5_Asservissement'!V14)</f>
        <v>11</v>
      </c>
      <c r="J16" s="46">
        <f>I16*'1_Constantes'!$J$8</f>
        <v>0.38397243543875248</v>
      </c>
      <c r="K16" s="80">
        <f>TRUNC('5_Asservissement'!W15-'5_Asservissement'!W14)</f>
        <v>0</v>
      </c>
      <c r="L16" s="47">
        <f>K16*'1_Constantes'!$J$8</f>
        <v>0</v>
      </c>
      <c r="N16" s="55">
        <f t="shared" si="0"/>
        <v>0.19198621771937624</v>
      </c>
      <c r="O16" s="62">
        <f>(L16-J16)/'1_Constantes'!$H$4</f>
        <v>-2.55981623625835E-3</v>
      </c>
      <c r="P16" s="58">
        <f t="shared" si="1"/>
        <v>-0.14666666666666667</v>
      </c>
    </row>
    <row r="17" spans="2:16" x14ac:dyDescent="0.25">
      <c r="B17" s="13">
        <f>B16+'1_Constantes'!$B$4</f>
        <v>6.4999999999999988E-2</v>
      </c>
      <c r="D17" s="26">
        <f t="shared" si="3"/>
        <v>1000.0136748534853</v>
      </c>
      <c r="E17" s="24">
        <f t="shared" si="4"/>
        <v>1001.3612672384311</v>
      </c>
      <c r="F17" s="60">
        <f t="shared" si="2"/>
        <v>1.5526449025741553</v>
      </c>
      <c r="G17" s="27">
        <f>IF('1_Constantes'!$B$13=1,G16-P17,P17+G16)</f>
        <v>88.96</v>
      </c>
      <c r="I17" s="79">
        <f>TRUNC('5_Asservissement'!V16-'5_Asservissement'!V15)</f>
        <v>12</v>
      </c>
      <c r="J17" s="46">
        <f>I17*'1_Constantes'!$J$8</f>
        <v>0.41887902047863912</v>
      </c>
      <c r="K17" s="80">
        <f>TRUNC('5_Asservissement'!W16-'5_Asservissement'!W15)</f>
        <v>0</v>
      </c>
      <c r="L17" s="47">
        <f>K17*'1_Constantes'!$J$8</f>
        <v>0</v>
      </c>
      <c r="N17" s="55">
        <f t="shared" si="0"/>
        <v>0.20943951023931956</v>
      </c>
      <c r="O17" s="62">
        <f>(L17-J17)/'1_Constantes'!$H$4</f>
        <v>-2.7925268031909274E-3</v>
      </c>
      <c r="P17" s="58">
        <f t="shared" si="1"/>
        <v>-0.16</v>
      </c>
    </row>
    <row r="18" spans="2:16" x14ac:dyDescent="0.25">
      <c r="B18" s="13">
        <f>B17+'1_Constantes'!$B$4</f>
        <v>6.9999999999999993E-2</v>
      </c>
      <c r="D18" s="26">
        <f t="shared" si="3"/>
        <v>1000.0184793264729</v>
      </c>
      <c r="E18" s="24">
        <f t="shared" si="4"/>
        <v>1001.5881091679398</v>
      </c>
      <c r="F18" s="60">
        <f t="shared" si="2"/>
        <v>1.5496196652040319</v>
      </c>
      <c r="G18" s="27">
        <f>IF('1_Constantes'!$B$13=1,G17-P18,P18+G17)</f>
        <v>88.786666666666662</v>
      </c>
      <c r="I18" s="79">
        <f>TRUNC('5_Asservissement'!V17-'5_Asservissement'!V16)</f>
        <v>13</v>
      </c>
      <c r="J18" s="46">
        <f>I18*'1_Constantes'!$J$8</f>
        <v>0.4537856055185257</v>
      </c>
      <c r="K18" s="80">
        <f>TRUNC('5_Asservissement'!W17-'5_Asservissement'!W16)</f>
        <v>0</v>
      </c>
      <c r="L18" s="47">
        <f>K18*'1_Constantes'!$J$8</f>
        <v>0</v>
      </c>
      <c r="N18" s="55">
        <f t="shared" si="0"/>
        <v>0.22689280275926285</v>
      </c>
      <c r="O18" s="62">
        <f>(L18-J18)/'1_Constantes'!$H$4</f>
        <v>-3.0252373701235048E-3</v>
      </c>
      <c r="P18" s="58">
        <f t="shared" si="1"/>
        <v>-0.17333333333333337</v>
      </c>
    </row>
    <row r="19" spans="2:16" x14ac:dyDescent="0.25">
      <c r="B19" s="13">
        <f>B18+'1_Constantes'!$B$4</f>
        <v>7.4999999999999997E-2</v>
      </c>
      <c r="D19" s="26">
        <f t="shared" si="3"/>
        <v>1000.0244492338036</v>
      </c>
      <c r="E19" s="24">
        <f t="shared" si="4"/>
        <v>1001.8323823234126</v>
      </c>
      <c r="F19" s="60">
        <f t="shared" si="2"/>
        <v>1.5463617172669757</v>
      </c>
      <c r="G19" s="27">
        <f>IF('1_Constantes'!$B$13=1,G18-P19,P19+G18)</f>
        <v>88.6</v>
      </c>
      <c r="I19" s="79">
        <f>TRUNC('5_Asservissement'!V18-'5_Asservissement'!V17)</f>
        <v>14</v>
      </c>
      <c r="J19" s="46">
        <f>I19*'1_Constantes'!$J$8</f>
        <v>0.48869219055841229</v>
      </c>
      <c r="K19" s="80">
        <f>TRUNC('5_Asservissement'!W18-'5_Asservissement'!W17)</f>
        <v>0</v>
      </c>
      <c r="L19" s="47">
        <f>K19*'1_Constantes'!$J$8</f>
        <v>0</v>
      </c>
      <c r="N19" s="55">
        <f t="shared" si="0"/>
        <v>0.24434609527920614</v>
      </c>
      <c r="O19" s="62">
        <f>(L19-J19)/'1_Constantes'!$H$4</f>
        <v>-3.2579479370560818E-3</v>
      </c>
      <c r="P19" s="58">
        <f t="shared" si="1"/>
        <v>-0.18666666666666668</v>
      </c>
    </row>
    <row r="20" spans="2:16" x14ac:dyDescent="0.25">
      <c r="B20" s="13">
        <f>B19+'1_Constantes'!$B$4</f>
        <v>0.08</v>
      </c>
      <c r="D20" s="26">
        <f t="shared" si="3"/>
        <v>1000.0313286167629</v>
      </c>
      <c r="E20" s="24">
        <f t="shared" si="4"/>
        <v>1002.0766315575328</v>
      </c>
      <c r="F20" s="60">
        <f t="shared" si="2"/>
        <v>1.5426383481960544</v>
      </c>
      <c r="G20" s="27">
        <f>IF('1_Constantes'!$B$13=1,G19-P20,P20+G19)</f>
        <v>88.386666666666656</v>
      </c>
      <c r="I20" s="79">
        <f>TRUNC('5_Asservissement'!V19-'5_Asservissement'!V18)</f>
        <v>15</v>
      </c>
      <c r="J20" s="46">
        <f>I20*'1_Constantes'!$J$8</f>
        <v>0.52359877559829882</v>
      </c>
      <c r="K20" s="80">
        <f>TRUNC('5_Asservissement'!W19-'5_Asservissement'!W18)</f>
        <v>-1</v>
      </c>
      <c r="L20" s="47">
        <f>K20*'1_Constantes'!$J$8</f>
        <v>-3.4906585039886591E-2</v>
      </c>
      <c r="N20" s="55">
        <f t="shared" si="0"/>
        <v>0.24434609527920612</v>
      </c>
      <c r="O20" s="62">
        <f>(L20-J20)/'1_Constantes'!$H$4</f>
        <v>-3.7233690709212366E-3</v>
      </c>
      <c r="P20" s="58">
        <f t="shared" si="1"/>
        <v>-0.21333333333333335</v>
      </c>
    </row>
    <row r="21" spans="2:16" x14ac:dyDescent="0.25">
      <c r="B21" s="13">
        <f>B20+'1_Constantes'!$B$4</f>
        <v>8.5000000000000006E-2</v>
      </c>
      <c r="D21" s="26">
        <f t="shared" si="3"/>
        <v>1000.0397346125068</v>
      </c>
      <c r="E21" s="24">
        <f t="shared" si="4"/>
        <v>1002.3382959584121</v>
      </c>
      <c r="F21" s="60">
        <f t="shared" si="2"/>
        <v>1.5386822685582007</v>
      </c>
      <c r="G21" s="27">
        <f>IF('1_Constantes'!$B$13=1,G20-P21,P21+G20)</f>
        <v>88.159999999999982</v>
      </c>
      <c r="I21" s="79">
        <f>TRUNC('5_Asservissement'!V20-'5_Asservissement'!V19)</f>
        <v>16</v>
      </c>
      <c r="J21" s="46">
        <f>I21*'1_Constantes'!$J$8</f>
        <v>0.55850536063818546</v>
      </c>
      <c r="K21" s="80">
        <f>TRUNC('5_Asservissement'!W20-'5_Asservissement'!W19)</f>
        <v>-1</v>
      </c>
      <c r="L21" s="47">
        <f>K21*'1_Constantes'!$J$8</f>
        <v>-3.4906585039886591E-2</v>
      </c>
      <c r="N21" s="55">
        <f t="shared" si="0"/>
        <v>0.26179938779914941</v>
      </c>
      <c r="O21" s="62">
        <f>(L21-J21)/'1_Constantes'!$H$4</f>
        <v>-3.9560796378538135E-3</v>
      </c>
      <c r="P21" s="58">
        <f t="shared" si="1"/>
        <v>-0.22666666666666666</v>
      </c>
    </row>
    <row r="22" spans="2:16" x14ac:dyDescent="0.25">
      <c r="B22" s="13">
        <f>B21+'1_Constantes'!$B$4</f>
        <v>9.0000000000000011E-2</v>
      </c>
      <c r="D22" s="26">
        <f t="shared" si="3"/>
        <v>1000.0498700536507</v>
      </c>
      <c r="E22" s="24">
        <f t="shared" si="4"/>
        <v>1002.6173646458319</v>
      </c>
      <c r="F22" s="60">
        <f t="shared" si="2"/>
        <v>1.5344934783534143</v>
      </c>
      <c r="G22" s="27">
        <f>IF('1_Constantes'!$B$13=1,G21-P22,P22+G21)</f>
        <v>87.919999999999987</v>
      </c>
      <c r="I22" s="79">
        <f>TRUNC('5_Asservissement'!V21-'5_Asservissement'!V20)</f>
        <v>17</v>
      </c>
      <c r="J22" s="46">
        <f>I22*'1_Constantes'!$J$8</f>
        <v>0.59341194567807209</v>
      </c>
      <c r="K22" s="80">
        <f>TRUNC('5_Asservissement'!W21-'5_Asservissement'!W20)</f>
        <v>-1</v>
      </c>
      <c r="L22" s="47">
        <f>K22*'1_Constantes'!$J$8</f>
        <v>-3.4906585039886591E-2</v>
      </c>
      <c r="N22" s="55">
        <f t="shared" si="0"/>
        <v>0.27925268031909273</v>
      </c>
      <c r="O22" s="62">
        <f>(L22-J22)/'1_Constantes'!$H$4</f>
        <v>-4.1887902047863914E-3</v>
      </c>
      <c r="P22" s="58">
        <f t="shared" si="1"/>
        <v>-0.24000000000000002</v>
      </c>
    </row>
    <row r="23" spans="2:16" x14ac:dyDescent="0.25">
      <c r="B23" s="13">
        <f>B22+'1_Constantes'!$B$4</f>
        <v>9.5000000000000015E-2</v>
      </c>
      <c r="D23" s="26">
        <f t="shared" si="3"/>
        <v>1000.0619498716482</v>
      </c>
      <c r="E23" s="24">
        <f t="shared" si="4"/>
        <v>1002.9138246133073</v>
      </c>
      <c r="F23" s="60">
        <f t="shared" si="2"/>
        <v>1.5300719775816956</v>
      </c>
      <c r="G23" s="27">
        <f>IF('1_Constantes'!$B$13=1,G22-P23,P23+G22)</f>
        <v>87.666666666666657</v>
      </c>
      <c r="I23" s="79">
        <f>TRUNC('5_Asservissement'!V22-'5_Asservissement'!V21)</f>
        <v>18</v>
      </c>
      <c r="J23" s="46">
        <f>I23*'1_Constantes'!$J$8</f>
        <v>0.62831853071795862</v>
      </c>
      <c r="K23" s="80">
        <f>TRUNC('5_Asservissement'!W22-'5_Asservissement'!W21)</f>
        <v>-1</v>
      </c>
      <c r="L23" s="47">
        <f>K23*'1_Constantes'!$J$8</f>
        <v>-3.4906585039886591E-2</v>
      </c>
      <c r="N23" s="55">
        <f t="shared" si="0"/>
        <v>0.29670597283903599</v>
      </c>
      <c r="O23" s="62">
        <f>(L23-J23)/'1_Constantes'!$H$4</f>
        <v>-4.4215007717189683E-3</v>
      </c>
      <c r="P23" s="58">
        <f t="shared" si="1"/>
        <v>-0.25333333333333335</v>
      </c>
    </row>
    <row r="24" spans="2:16" x14ac:dyDescent="0.25">
      <c r="B24" s="13">
        <f>B23+'1_Constantes'!$B$4</f>
        <v>0.10000000000000002</v>
      </c>
      <c r="D24" s="26">
        <f t="shared" si="3"/>
        <v>1000.0762010746733</v>
      </c>
      <c r="E24" s="24">
        <f t="shared" si="4"/>
        <v>1003.2276604736279</v>
      </c>
      <c r="F24" s="60">
        <f t="shared" si="2"/>
        <v>1.5254177662430439</v>
      </c>
      <c r="G24" s="27">
        <f>IF('1_Constantes'!$B$13=1,G23-P24,P24+G23)</f>
        <v>87.399999999999991</v>
      </c>
      <c r="I24" s="79">
        <f>TRUNC('5_Asservissement'!V23-'5_Asservissement'!V22)</f>
        <v>19</v>
      </c>
      <c r="J24" s="46">
        <f>I24*'1_Constantes'!$J$8</f>
        <v>0.66322511575784526</v>
      </c>
      <c r="K24" s="80">
        <f>TRUNC('5_Asservissement'!W23-'5_Asservissement'!W22)</f>
        <v>-1</v>
      </c>
      <c r="L24" s="47">
        <f>K24*'1_Constantes'!$J$8</f>
        <v>-3.4906585039886591E-2</v>
      </c>
      <c r="N24" s="55">
        <f t="shared" si="0"/>
        <v>0.31415926535897931</v>
      </c>
      <c r="O24" s="62">
        <f>(L24-J24)/'1_Constantes'!$H$4</f>
        <v>-4.6542113386515462E-3</v>
      </c>
      <c r="P24" s="58">
        <f t="shared" si="1"/>
        <v>-0.26666666666666672</v>
      </c>
    </row>
    <row r="25" spans="2:16" x14ac:dyDescent="0.25">
      <c r="B25" s="13">
        <f>B24+'1_Constantes'!$B$4</f>
        <v>0.10500000000000002</v>
      </c>
      <c r="D25" s="26">
        <f t="shared" si="3"/>
        <v>1000.0928627215438</v>
      </c>
      <c r="E25" s="24">
        <f t="shared" si="4"/>
        <v>1003.5588541904563</v>
      </c>
      <c r="F25" s="60">
        <f t="shared" si="2"/>
        <v>1.5205308443374597</v>
      </c>
      <c r="G25" s="27">
        <f>IF('1_Constantes'!$B$13=1,G24-P25,P25+G24)</f>
        <v>87.11999999999999</v>
      </c>
      <c r="I25" s="79">
        <f>TRUNC('5_Asservissement'!V24-'5_Asservissement'!V23)</f>
        <v>20</v>
      </c>
      <c r="J25" s="46">
        <f>I25*'1_Constantes'!$J$8</f>
        <v>0.69813170079773179</v>
      </c>
      <c r="K25" s="80">
        <f>TRUNC('5_Asservissement'!W24-'5_Asservissement'!W23)</f>
        <v>-1</v>
      </c>
      <c r="L25" s="47">
        <f>K25*'1_Constantes'!$J$8</f>
        <v>-3.4906585039886591E-2</v>
      </c>
      <c r="N25" s="55">
        <f t="shared" si="0"/>
        <v>0.33161255787892258</v>
      </c>
      <c r="O25" s="62">
        <f>(L25-J25)/'1_Constantes'!$H$4</f>
        <v>-4.8869219055841231E-3</v>
      </c>
      <c r="P25" s="58">
        <f t="shared" si="1"/>
        <v>-0.28000000000000003</v>
      </c>
    </row>
    <row r="26" spans="2:16" x14ac:dyDescent="0.25">
      <c r="B26" s="13">
        <f>B25+'1_Constantes'!$B$4</f>
        <v>0.11000000000000003</v>
      </c>
      <c r="D26" s="26">
        <f t="shared" si="3"/>
        <v>1000.1121858912439</v>
      </c>
      <c r="E26" s="24">
        <f t="shared" si="4"/>
        <v>1003.9073847960384</v>
      </c>
      <c r="F26" s="60">
        <f t="shared" si="2"/>
        <v>1.515411211864943</v>
      </c>
      <c r="G26" s="27">
        <f>IF('1_Constantes'!$B$13=1,G25-P26,P26+G25)</f>
        <v>86.826666666666654</v>
      </c>
      <c r="I26" s="79">
        <f>TRUNC('5_Asservissement'!V25-'5_Asservissement'!V24)</f>
        <v>21</v>
      </c>
      <c r="J26" s="46">
        <f>I26*'1_Constantes'!$J$8</f>
        <v>0.73303828583761843</v>
      </c>
      <c r="K26" s="80">
        <f>TRUNC('5_Asservissement'!W25-'5_Asservissement'!W24)</f>
        <v>-1</v>
      </c>
      <c r="L26" s="47">
        <f>K26*'1_Constantes'!$J$8</f>
        <v>-3.4906585039886591E-2</v>
      </c>
      <c r="N26" s="55">
        <f t="shared" si="0"/>
        <v>0.3490658503988659</v>
      </c>
      <c r="O26" s="62">
        <f>(L26-J26)/'1_Constantes'!$H$4</f>
        <v>-5.1196324725167001E-3</v>
      </c>
      <c r="P26" s="58">
        <f t="shared" si="1"/>
        <v>-0.29333333333333333</v>
      </c>
    </row>
    <row r="27" spans="2:16" x14ac:dyDescent="0.25">
      <c r="B27" s="13">
        <f>B26+'1_Constantes'!$B$4</f>
        <v>0.11500000000000003</v>
      </c>
      <c r="D27" s="26">
        <f t="shared" si="3"/>
        <v>1000.1344336475864</v>
      </c>
      <c r="E27" s="24">
        <f t="shared" si="4"/>
        <v>1004.2732280950937</v>
      </c>
      <c r="F27" s="60">
        <f t="shared" si="2"/>
        <v>1.5100588688254937</v>
      </c>
      <c r="G27" s="27">
        <f>IF('1_Constantes'!$B$13=1,G26-P27,P27+G26)</f>
        <v>86.519999999999982</v>
      </c>
      <c r="I27" s="79">
        <f>TRUNC('5_Asservissement'!V26-'5_Asservissement'!V25)</f>
        <v>22</v>
      </c>
      <c r="J27" s="46">
        <f>I27*'1_Constantes'!$J$8</f>
        <v>0.76794487087750496</v>
      </c>
      <c r="K27" s="80">
        <f>TRUNC('5_Asservissement'!W26-'5_Asservissement'!W25)</f>
        <v>-1</v>
      </c>
      <c r="L27" s="47">
        <f>K27*'1_Constantes'!$J$8</f>
        <v>-3.4906585039886591E-2</v>
      </c>
      <c r="N27" s="55">
        <f t="shared" si="0"/>
        <v>0.36651914291880916</v>
      </c>
      <c r="O27" s="62">
        <f>(L27-J27)/'1_Constantes'!$H$4</f>
        <v>-5.352343039449277E-3</v>
      </c>
      <c r="P27" s="58">
        <f t="shared" si="1"/>
        <v>-0.3066666666666667</v>
      </c>
    </row>
    <row r="28" spans="2:16" x14ac:dyDescent="0.25">
      <c r="B28" s="13">
        <f>B27+'1_Constantes'!$B$4</f>
        <v>0.12000000000000004</v>
      </c>
      <c r="D28" s="26">
        <f t="shared" si="3"/>
        <v>1000.159880998529</v>
      </c>
      <c r="E28" s="24">
        <f t="shared" si="4"/>
        <v>1004.6563563549581</v>
      </c>
      <c r="F28" s="60">
        <f t="shared" si="2"/>
        <v>1.5044738152191119</v>
      </c>
      <c r="G28" s="27">
        <f>IF('1_Constantes'!$B$13=1,G27-P28,P28+G27)</f>
        <v>86.199999999999989</v>
      </c>
      <c r="I28" s="79">
        <f>TRUNC('5_Asservissement'!V27-'5_Asservissement'!V26)</f>
        <v>23</v>
      </c>
      <c r="J28" s="46">
        <f>I28*'1_Constantes'!$J$8</f>
        <v>0.8028514559173916</v>
      </c>
      <c r="K28" s="80">
        <f>TRUNC('5_Asservissement'!W27-'5_Asservissement'!W26)</f>
        <v>-1</v>
      </c>
      <c r="L28" s="47">
        <f>K28*'1_Constantes'!$J$8</f>
        <v>-3.4906585039886591E-2</v>
      </c>
      <c r="N28" s="55">
        <f t="shared" si="0"/>
        <v>0.38397243543875248</v>
      </c>
      <c r="O28" s="62">
        <f>(L28-J28)/'1_Constantes'!$H$4</f>
        <v>-5.5850536063818549E-3</v>
      </c>
      <c r="P28" s="58">
        <f t="shared" si="1"/>
        <v>-0.32</v>
      </c>
    </row>
    <row r="29" spans="2:16" x14ac:dyDescent="0.25">
      <c r="B29" s="13">
        <f>B28+'1_Constantes'!$B$4</f>
        <v>0.12500000000000003</v>
      </c>
      <c r="D29" s="26">
        <f t="shared" si="3"/>
        <v>1000.1888148496395</v>
      </c>
      <c r="E29" s="24">
        <f t="shared" si="4"/>
        <v>1005.0567379820679</v>
      </c>
      <c r="F29" s="60">
        <f t="shared" si="2"/>
        <v>1.4986560510457976</v>
      </c>
      <c r="G29" s="27">
        <f>IF('1_Constantes'!$B$13=1,G28-P29,P29+G28)</f>
        <v>85.86666666666666</v>
      </c>
      <c r="I29" s="79">
        <f>TRUNC('5_Asservissement'!V28-'5_Asservissement'!V27)</f>
        <v>24</v>
      </c>
      <c r="J29" s="46">
        <f>I29*'1_Constantes'!$J$8</f>
        <v>0.83775804095727824</v>
      </c>
      <c r="K29" s="80">
        <f>TRUNC('5_Asservissement'!W28-'5_Asservissement'!W27)</f>
        <v>-1</v>
      </c>
      <c r="L29" s="47">
        <f>K29*'1_Constantes'!$J$8</f>
        <v>-3.4906585039886591E-2</v>
      </c>
      <c r="N29" s="55">
        <f t="shared" si="0"/>
        <v>0.4014257279586958</v>
      </c>
      <c r="O29" s="62">
        <f>(L29-J29)/'1_Constantes'!$H$4</f>
        <v>-5.8177641733144327E-3</v>
      </c>
      <c r="P29" s="58">
        <f t="shared" si="1"/>
        <v>-0.33333333333333337</v>
      </c>
    </row>
    <row r="30" spans="2:16" x14ac:dyDescent="0.25">
      <c r="B30" s="13">
        <f>B29+'1_Constantes'!$B$4</f>
        <v>0.13000000000000003</v>
      </c>
      <c r="D30" s="26">
        <f t="shared" si="3"/>
        <v>1000.2215339511811</v>
      </c>
      <c r="E30" s="24">
        <f t="shared" si="4"/>
        <v>1005.4743371848826</v>
      </c>
      <c r="F30" s="60">
        <f t="shared" si="2"/>
        <v>1.4926055763055504</v>
      </c>
      <c r="G30" s="27">
        <f>IF('1_Constantes'!$B$13=1,G29-P30,P30+G29)</f>
        <v>85.52</v>
      </c>
      <c r="I30" s="79">
        <f>TRUNC('5_Asservissement'!V29-'5_Asservissement'!V28)</f>
        <v>25</v>
      </c>
      <c r="J30" s="46">
        <f>I30*'1_Constantes'!$J$8</f>
        <v>0.87266462599716477</v>
      </c>
      <c r="K30" s="80">
        <f>TRUNC('5_Asservissement'!W29-'5_Asservissement'!W28)</f>
        <v>-1</v>
      </c>
      <c r="L30" s="47">
        <f>K30*'1_Constantes'!$J$8</f>
        <v>-3.4906585039886591E-2</v>
      </c>
      <c r="N30" s="55">
        <f t="shared" si="0"/>
        <v>0.41887902047863906</v>
      </c>
      <c r="O30" s="62">
        <f>(L30-J30)/'1_Constantes'!$H$4</f>
        <v>-6.0504747402470097E-3</v>
      </c>
      <c r="P30" s="58">
        <f t="shared" si="1"/>
        <v>-0.34666666666666673</v>
      </c>
    </row>
    <row r="31" spans="2:16" x14ac:dyDescent="0.25">
      <c r="B31" s="13">
        <f>B30+'1_Constantes'!$B$4</f>
        <v>0.13500000000000004</v>
      </c>
      <c r="D31" s="26">
        <f t="shared" si="3"/>
        <v>1000.2583488382703</v>
      </c>
      <c r="E31" s="24">
        <f t="shared" si="4"/>
        <v>1005.9091136233603</v>
      </c>
      <c r="F31" s="60">
        <f t="shared" si="2"/>
        <v>1.4863223909983709</v>
      </c>
      <c r="G31" s="27">
        <f>IF('1_Constantes'!$B$13=1,G30-P31,P31+G30)</f>
        <v>85.16</v>
      </c>
      <c r="I31" s="79">
        <f>TRUNC('5_Asservissement'!V30-'5_Asservissement'!V29)</f>
        <v>26</v>
      </c>
      <c r="J31" s="46">
        <f>I31*'1_Constantes'!$J$8</f>
        <v>0.90757121103705141</v>
      </c>
      <c r="K31" s="80">
        <f>TRUNC('5_Asservissement'!W30-'5_Asservissement'!W29)</f>
        <v>-1</v>
      </c>
      <c r="L31" s="47">
        <f>K31*'1_Constantes'!$J$8</f>
        <v>-3.4906585039886591E-2</v>
      </c>
      <c r="N31" s="55">
        <f t="shared" si="0"/>
        <v>0.43633231299858238</v>
      </c>
      <c r="O31" s="62">
        <f>(L31-J31)/'1_Constantes'!$H$4</f>
        <v>-6.2831853071795866E-3</v>
      </c>
      <c r="P31" s="58">
        <f t="shared" si="1"/>
        <v>-0.36</v>
      </c>
    </row>
    <row r="32" spans="2:16" x14ac:dyDescent="0.25">
      <c r="B32" s="13">
        <f>B31+'1_Constantes'!$B$4</f>
        <v>0.14000000000000004</v>
      </c>
      <c r="D32" s="26">
        <f t="shared" si="3"/>
        <v>1000.2995817635356</v>
      </c>
      <c r="E32" s="24">
        <f t="shared" si="4"/>
        <v>1006.3610220451118</v>
      </c>
      <c r="F32" s="60">
        <f t="shared" si="2"/>
        <v>1.4798064951242589</v>
      </c>
      <c r="G32" s="27">
        <f>IF('1_Constantes'!$B$13=1,G31-P32,P32+G31)</f>
        <v>84.786666666666662</v>
      </c>
      <c r="I32" s="79">
        <f>TRUNC('5_Asservissement'!V31-'5_Asservissement'!V30)</f>
        <v>27</v>
      </c>
      <c r="J32" s="46">
        <f>I32*'1_Constantes'!$J$8</f>
        <v>0.94247779607693793</v>
      </c>
      <c r="K32" s="80">
        <f>TRUNC('5_Asservissement'!W31-'5_Asservissement'!W30)</f>
        <v>-1</v>
      </c>
      <c r="L32" s="47">
        <f>K32*'1_Constantes'!$J$8</f>
        <v>-3.4906585039886591E-2</v>
      </c>
      <c r="N32" s="55">
        <f t="shared" si="0"/>
        <v>0.45378560551852565</v>
      </c>
      <c r="O32" s="62">
        <f>(L32-J32)/'1_Constantes'!$H$4</f>
        <v>-6.5158958741121636E-3</v>
      </c>
      <c r="P32" s="58">
        <f t="shared" si="1"/>
        <v>-0.37333333333333335</v>
      </c>
    </row>
    <row r="33" spans="2:16" x14ac:dyDescent="0.25">
      <c r="B33" s="13">
        <f>B32+'1_Constantes'!$B$4</f>
        <v>0.14500000000000005</v>
      </c>
      <c r="D33" s="26">
        <f t="shared" si="3"/>
        <v>1000.3455666216855</v>
      </c>
      <c r="E33" s="24">
        <f t="shared" si="4"/>
        <v>1006.8300119083769</v>
      </c>
      <c r="F33" s="60">
        <f t="shared" si="2"/>
        <v>1.473057888683214</v>
      </c>
      <c r="G33" s="27">
        <f>IF('1_Constantes'!$B$13=1,G32-P33,P33+G32)</f>
        <v>84.399999999999991</v>
      </c>
      <c r="I33" s="79">
        <f>TRUNC('5_Asservissement'!V32-'5_Asservissement'!V31)</f>
        <v>28</v>
      </c>
      <c r="J33" s="46">
        <f>I33*'1_Constantes'!$J$8</f>
        <v>0.97738438111682457</v>
      </c>
      <c r="K33" s="80">
        <f>TRUNC('5_Asservissement'!W32-'5_Asservissement'!W31)</f>
        <v>-1</v>
      </c>
      <c r="L33" s="47">
        <f>K33*'1_Constantes'!$J$8</f>
        <v>-3.4906585039886591E-2</v>
      </c>
      <c r="N33" s="55">
        <f t="shared" si="0"/>
        <v>0.47123889803846897</v>
      </c>
      <c r="O33" s="62">
        <f>(L33-J33)/'1_Constantes'!$H$4</f>
        <v>-6.7486064410447414E-3</v>
      </c>
      <c r="P33" s="58">
        <f t="shared" si="1"/>
        <v>-0.38666666666666671</v>
      </c>
    </row>
    <row r="34" spans="2:16" x14ac:dyDescent="0.25">
      <c r="B34" s="13">
        <f>B33+'1_Constantes'!$B$4</f>
        <v>0.15000000000000005</v>
      </c>
      <c r="D34" s="26">
        <f t="shared" si="3"/>
        <v>1000.394715436667</v>
      </c>
      <c r="E34" s="24">
        <f t="shared" si="4"/>
        <v>1007.2986807605641</v>
      </c>
      <c r="F34" s="60">
        <f t="shared" si="2"/>
        <v>1.4663092822421691</v>
      </c>
      <c r="G34" s="27">
        <f>IF('1_Constantes'!$B$13=1,G33-P34,P34+G33)</f>
        <v>84.013333333333321</v>
      </c>
      <c r="I34" s="79">
        <f>TRUNC('5_Asservissement'!V33-'5_Asservissement'!V32)</f>
        <v>28</v>
      </c>
      <c r="J34" s="46">
        <f>I34*'1_Constantes'!$J$8</f>
        <v>0.97738438111682457</v>
      </c>
      <c r="K34" s="80">
        <f>TRUNC('5_Asservissement'!W33-'5_Asservissement'!W32)</f>
        <v>-1</v>
      </c>
      <c r="L34" s="47">
        <f>K34*'1_Constantes'!$J$8</f>
        <v>-3.4906585039886591E-2</v>
      </c>
      <c r="N34" s="55">
        <f t="shared" si="0"/>
        <v>0.47123889803846897</v>
      </c>
      <c r="O34" s="62">
        <f>(L34-J34)/'1_Constantes'!$H$4</f>
        <v>-6.7486064410447414E-3</v>
      </c>
      <c r="P34" s="58">
        <f t="shared" si="1"/>
        <v>-0.38666666666666671</v>
      </c>
    </row>
    <row r="35" spans="2:16" x14ac:dyDescent="0.25">
      <c r="B35" s="13">
        <f>B34+'1_Constantes'!$B$4</f>
        <v>0.15500000000000005</v>
      </c>
      <c r="D35" s="26">
        <f t="shared" si="3"/>
        <v>1000.4472439334454</v>
      </c>
      <c r="E35" s="24">
        <f t="shared" si="4"/>
        <v>1007.7669828596953</v>
      </c>
      <c r="F35" s="60">
        <f t="shared" si="2"/>
        <v>1.4590952546672595</v>
      </c>
      <c r="G35" s="27">
        <f>IF('1_Constantes'!$B$13=1,G34-P35,P35+G34)</f>
        <v>83.6</v>
      </c>
      <c r="I35" s="79">
        <f>TRUNC('5_Asservissement'!V34-'5_Asservissement'!V33)</f>
        <v>29</v>
      </c>
      <c r="J35" s="46">
        <f>I35*'1_Constantes'!$J$8</f>
        <v>1.0122909661567112</v>
      </c>
      <c r="K35" s="80">
        <f>TRUNC('5_Asservissement'!W34-'5_Asservissement'!W33)</f>
        <v>-2</v>
      </c>
      <c r="L35" s="47">
        <f>K35*'1_Constantes'!$J$8</f>
        <v>-6.9813170079773182E-2</v>
      </c>
      <c r="N35" s="55">
        <f t="shared" si="0"/>
        <v>0.47123889803846902</v>
      </c>
      <c r="O35" s="62">
        <f>(L35-J35)/'1_Constantes'!$H$4</f>
        <v>-7.2140275749098962E-3</v>
      </c>
      <c r="P35" s="58">
        <f t="shared" si="1"/>
        <v>-0.41333333333333333</v>
      </c>
    </row>
    <row r="36" spans="2:16" x14ac:dyDescent="0.25">
      <c r="B36" s="13">
        <f>B35+'1_Constantes'!$B$4</f>
        <v>0.16000000000000006</v>
      </c>
      <c r="D36" s="26">
        <f t="shared" si="3"/>
        <v>1000.5053328695074</v>
      </c>
      <c r="E36" s="24">
        <f t="shared" si="4"/>
        <v>1008.2522103657376</v>
      </c>
      <c r="F36" s="60">
        <f t="shared" si="2"/>
        <v>1.4516485165254169</v>
      </c>
      <c r="G36" s="27">
        <f>IF('1_Constantes'!$B$13=1,G35-P36,P36+G35)</f>
        <v>83.173333333333332</v>
      </c>
      <c r="I36" s="79">
        <f>TRUNC('5_Asservissement'!V35-'5_Asservissement'!V34)</f>
        <v>30</v>
      </c>
      <c r="J36" s="46">
        <f>I36*'1_Constantes'!$J$8</f>
        <v>1.0471975511965976</v>
      </c>
      <c r="K36" s="80">
        <f>TRUNC('5_Asservissement'!W35-'5_Asservissement'!W34)</f>
        <v>-2</v>
      </c>
      <c r="L36" s="47">
        <f>K36*'1_Constantes'!$J$8</f>
        <v>-6.9813170079773182E-2</v>
      </c>
      <c r="N36" s="55">
        <f t="shared" si="0"/>
        <v>0.48869219055841223</v>
      </c>
      <c r="O36" s="62">
        <f>(L36-J36)/'1_Constantes'!$H$4</f>
        <v>-7.4467381418424732E-3</v>
      </c>
      <c r="P36" s="58">
        <f t="shared" si="1"/>
        <v>-0.42666666666666669</v>
      </c>
    </row>
    <row r="37" spans="2:16" x14ac:dyDescent="0.25">
      <c r="B37" s="13">
        <f>B36+'1_Constantes'!$B$4</f>
        <v>0.16500000000000006</v>
      </c>
      <c r="D37" s="26">
        <f t="shared" si="3"/>
        <v>1000.5693539596277</v>
      </c>
      <c r="E37" s="24">
        <f t="shared" si="4"/>
        <v>1008.7542905884713</v>
      </c>
      <c r="F37" s="60">
        <f t="shared" si="2"/>
        <v>1.4439690678166421</v>
      </c>
      <c r="G37" s="27">
        <f>IF('1_Constantes'!$B$13=1,G36-P37,P37+G36)</f>
        <v>82.733333333333334</v>
      </c>
      <c r="I37" s="79">
        <f>TRUNC('5_Asservissement'!V36-'5_Asservissement'!V35)</f>
        <v>31</v>
      </c>
      <c r="J37" s="46">
        <f>I37*'1_Constantes'!$J$8</f>
        <v>1.0821041362364843</v>
      </c>
      <c r="K37" s="80">
        <f>TRUNC('5_Asservissement'!W36-'5_Asservissement'!W35)</f>
        <v>-2</v>
      </c>
      <c r="L37" s="47">
        <f>K37*'1_Constantes'!$J$8</f>
        <v>-6.9813170079773182E-2</v>
      </c>
      <c r="N37" s="55">
        <f t="shared" si="0"/>
        <v>0.5061454830783555</v>
      </c>
      <c r="O37" s="62">
        <f>(L37-J37)/'1_Constantes'!$H$4</f>
        <v>-7.6794487087750501E-3</v>
      </c>
      <c r="P37" s="58">
        <f t="shared" si="1"/>
        <v>-0.44</v>
      </c>
    </row>
    <row r="38" spans="2:16" x14ac:dyDescent="0.25">
      <c r="B38" s="13">
        <f>B37+'1_Constantes'!$B$4</f>
        <v>0.17000000000000007</v>
      </c>
      <c r="D38" s="26">
        <f t="shared" si="3"/>
        <v>1000.6396900804293</v>
      </c>
      <c r="E38" s="24">
        <f t="shared" si="4"/>
        <v>1009.2731436581536</v>
      </c>
      <c r="F38" s="60">
        <f t="shared" si="2"/>
        <v>1.4360569085409345</v>
      </c>
      <c r="G38" s="27">
        <f>IF('1_Constantes'!$B$13=1,G37-P38,P38+G37)</f>
        <v>82.28</v>
      </c>
      <c r="I38" s="79">
        <f>TRUNC('5_Asservissement'!V37-'5_Asservissement'!V36)</f>
        <v>32</v>
      </c>
      <c r="J38" s="46">
        <f>I38*'1_Constantes'!$J$8</f>
        <v>1.1170107212763709</v>
      </c>
      <c r="K38" s="80">
        <f>TRUNC('5_Asservissement'!W37-'5_Asservissement'!W36)</f>
        <v>-2</v>
      </c>
      <c r="L38" s="47">
        <f>K38*'1_Constantes'!$J$8</f>
        <v>-6.9813170079773182E-2</v>
      </c>
      <c r="N38" s="55">
        <f t="shared" si="0"/>
        <v>0.52359877559829882</v>
      </c>
      <c r="O38" s="62">
        <f>(L38-J38)/'1_Constantes'!$H$4</f>
        <v>-7.9121592757076271E-3</v>
      </c>
      <c r="P38" s="58">
        <f t="shared" si="1"/>
        <v>-0.45333333333333331</v>
      </c>
    </row>
    <row r="39" spans="2:16" x14ac:dyDescent="0.25">
      <c r="B39" s="13">
        <f>B38+'1_Constantes'!$B$4</f>
        <v>0.17500000000000007</v>
      </c>
      <c r="D39" s="26">
        <f t="shared" si="3"/>
        <v>1000.716735136622</v>
      </c>
      <c r="E39" s="24">
        <f t="shared" si="4"/>
        <v>1009.8086820785599</v>
      </c>
      <c r="F39" s="60">
        <f t="shared" si="2"/>
        <v>1.427912038698294</v>
      </c>
      <c r="G39" s="27">
        <f>IF('1_Constantes'!$B$13=1,G38-P39,P39+G38)</f>
        <v>81.813333333333333</v>
      </c>
      <c r="I39" s="79">
        <f>TRUNC('5_Asservissement'!V38-'5_Asservissement'!V37)</f>
        <v>33</v>
      </c>
      <c r="J39" s="46">
        <f>I39*'1_Constantes'!$J$8</f>
        <v>1.1519173063162575</v>
      </c>
      <c r="K39" s="80">
        <f>TRUNC('5_Asservissement'!W38-'5_Asservissement'!W37)</f>
        <v>-2</v>
      </c>
      <c r="L39" s="47">
        <f>K39*'1_Constantes'!$J$8</f>
        <v>-6.9813170079773182E-2</v>
      </c>
      <c r="N39" s="55">
        <f t="shared" si="0"/>
        <v>0.54105206811824214</v>
      </c>
      <c r="O39" s="62">
        <f>(L39-J39)/'1_Constantes'!$H$4</f>
        <v>-8.1448698426402049E-3</v>
      </c>
      <c r="P39" s="58">
        <f t="shared" si="1"/>
        <v>-0.46666666666666667</v>
      </c>
    </row>
    <row r="40" spans="2:16" x14ac:dyDescent="0.25">
      <c r="B40" s="13">
        <f>B39+'1_Constantes'!$B$4</f>
        <v>0.18000000000000008</v>
      </c>
      <c r="D40" s="26">
        <f t="shared" si="3"/>
        <v>1000.8008939146849</v>
      </c>
      <c r="E40" s="24">
        <f t="shared" si="4"/>
        <v>1010.3608102683279</v>
      </c>
      <c r="F40" s="60">
        <f t="shared" si="2"/>
        <v>1.4195344582887213</v>
      </c>
      <c r="G40" s="27">
        <f>IF('1_Constantes'!$B$13=1,G39-P40,P40+G39)</f>
        <v>81.333333333333329</v>
      </c>
      <c r="I40" s="79">
        <f>TRUNC('5_Asservissement'!V39-'5_Asservissement'!V38)</f>
        <v>34</v>
      </c>
      <c r="J40" s="46">
        <f>I40*'1_Constantes'!$J$8</f>
        <v>1.1868238913561442</v>
      </c>
      <c r="K40" s="80">
        <f>TRUNC('5_Asservissement'!W39-'5_Asservissement'!W38)</f>
        <v>-2</v>
      </c>
      <c r="L40" s="47">
        <f>K40*'1_Constantes'!$J$8</f>
        <v>-6.9813170079773182E-2</v>
      </c>
      <c r="N40" s="55">
        <f t="shared" si="0"/>
        <v>0.55850536063818546</v>
      </c>
      <c r="O40" s="62">
        <f>(L40-J40)/'1_Constantes'!$H$4</f>
        <v>-8.3775804095727827E-3</v>
      </c>
      <c r="P40" s="58">
        <f t="shared" si="1"/>
        <v>-0.48000000000000004</v>
      </c>
    </row>
    <row r="41" spans="2:16" x14ac:dyDescent="0.25">
      <c r="B41" s="13">
        <f>B40+'1_Constantes'!$B$4</f>
        <v>0.18500000000000008</v>
      </c>
      <c r="D41" s="26">
        <f t="shared" si="3"/>
        <v>1000.8925819232543</v>
      </c>
      <c r="E41" s="24">
        <f t="shared" si="4"/>
        <v>1010.9294240909107</v>
      </c>
      <c r="F41" s="60">
        <f t="shared" si="2"/>
        <v>1.4109241673122157</v>
      </c>
      <c r="G41" s="27">
        <f>IF('1_Constantes'!$B$13=1,G40-P41,P41+G40)</f>
        <v>80.839999999999989</v>
      </c>
      <c r="I41" s="79">
        <f>TRUNC('5_Asservissement'!V40-'5_Asservissement'!V39)</f>
        <v>35</v>
      </c>
      <c r="J41" s="46">
        <f>I41*'1_Constantes'!$J$8</f>
        <v>1.2217304763960306</v>
      </c>
      <c r="K41" s="80">
        <f>TRUNC('5_Asservissement'!W40-'5_Asservissement'!W39)</f>
        <v>-2</v>
      </c>
      <c r="L41" s="47">
        <f>K41*'1_Constantes'!$J$8</f>
        <v>-6.9813170079773182E-2</v>
      </c>
      <c r="N41" s="55">
        <f t="shared" si="0"/>
        <v>0.57595865315812866</v>
      </c>
      <c r="O41" s="62">
        <f>(L41-J41)/'1_Constantes'!$H$4</f>
        <v>-8.6102909765053588E-3</v>
      </c>
      <c r="P41" s="58">
        <f t="shared" si="1"/>
        <v>-0.49333333333333335</v>
      </c>
    </row>
    <row r="42" spans="2:16" x14ac:dyDescent="0.25">
      <c r="B42" s="13">
        <f>B41+'1_Constantes'!$B$4</f>
        <v>0.19000000000000009</v>
      </c>
      <c r="D42" s="26">
        <f t="shared" si="3"/>
        <v>1000.9922252194664</v>
      </c>
      <c r="E42" s="24">
        <f t="shared" si="4"/>
        <v>1011.5144103734793</v>
      </c>
      <c r="F42" s="60">
        <f t="shared" si="2"/>
        <v>1.4020811657687779</v>
      </c>
      <c r="G42" s="27">
        <f>IF('1_Constantes'!$B$13=1,G41-P42,P42+G41)</f>
        <v>80.333333333333329</v>
      </c>
      <c r="I42" s="79">
        <f>TRUNC('5_Asservissement'!V41-'5_Asservissement'!V40)</f>
        <v>36</v>
      </c>
      <c r="J42" s="46">
        <f>I42*'1_Constantes'!$J$8</f>
        <v>1.2566370614359172</v>
      </c>
      <c r="K42" s="80">
        <f>TRUNC('5_Asservissement'!W41-'5_Asservissement'!W40)</f>
        <v>-2</v>
      </c>
      <c r="L42" s="47">
        <f>K42*'1_Constantes'!$J$8</f>
        <v>-6.9813170079773182E-2</v>
      </c>
      <c r="N42" s="55">
        <f t="shared" si="0"/>
        <v>0.59341194567807198</v>
      </c>
      <c r="O42" s="62">
        <f>(L42-J42)/'1_Constantes'!$H$4</f>
        <v>-8.8430015434379367E-3</v>
      </c>
      <c r="P42" s="58">
        <f t="shared" si="1"/>
        <v>-0.50666666666666671</v>
      </c>
    </row>
    <row r="43" spans="2:16" x14ac:dyDescent="0.25">
      <c r="B43" s="13">
        <f>B42+'1_Constantes'!$B$4</f>
        <v>0.19500000000000009</v>
      </c>
      <c r="D43" s="26">
        <f t="shared" si="3"/>
        <v>1001.1002602204893</v>
      </c>
      <c r="E43" s="24">
        <f t="shared" si="4"/>
        <v>1012.1156464151408</v>
      </c>
      <c r="F43" s="60">
        <f t="shared" si="2"/>
        <v>1.3930054536584076</v>
      </c>
      <c r="G43" s="27">
        <f>IF('1_Constantes'!$B$13=1,G42-P43,P43+G42)</f>
        <v>79.813333333333333</v>
      </c>
      <c r="I43" s="79">
        <f>TRUNC('5_Asservissement'!V42-'5_Asservissement'!V41)</f>
        <v>37</v>
      </c>
      <c r="J43" s="46">
        <f>I43*'1_Constantes'!$J$8</f>
        <v>1.2915436464758039</v>
      </c>
      <c r="K43" s="80">
        <f>TRUNC('5_Asservissement'!W42-'5_Asservissement'!W41)</f>
        <v>-2</v>
      </c>
      <c r="L43" s="47">
        <f>K43*'1_Constantes'!$J$8</f>
        <v>-6.9813170079773182E-2</v>
      </c>
      <c r="N43" s="55">
        <f t="shared" si="0"/>
        <v>0.6108652381980153</v>
      </c>
      <c r="O43" s="62">
        <f>(L43-J43)/'1_Constantes'!$H$4</f>
        <v>-9.0757121103705145E-3</v>
      </c>
      <c r="P43" s="58">
        <f t="shared" si="1"/>
        <v>-0.52</v>
      </c>
    </row>
    <row r="44" spans="2:16" x14ac:dyDescent="0.25">
      <c r="B44" s="13">
        <f>B43+'1_Constantes'!$B$4</f>
        <v>0.20000000000000009</v>
      </c>
      <c r="D44" s="26">
        <f t="shared" si="3"/>
        <v>1001.217133499462</v>
      </c>
      <c r="E44" s="24">
        <f t="shared" si="4"/>
        <v>1012.7329994848714</v>
      </c>
      <c r="F44" s="60">
        <f t="shared" si="2"/>
        <v>1.3836970309811045</v>
      </c>
      <c r="G44" s="27">
        <f>IF('1_Constantes'!$B$13=1,G43-P44,P44+G43)</f>
        <v>79.28</v>
      </c>
      <c r="I44" s="79">
        <f>TRUNC('5_Asservissement'!V43-'5_Asservissement'!V42)</f>
        <v>38</v>
      </c>
      <c r="J44" s="46">
        <f>I44*'1_Constantes'!$J$8</f>
        <v>1.3264502315156905</v>
      </c>
      <c r="K44" s="80">
        <f>TRUNC('5_Asservissement'!W43-'5_Asservissement'!W42)</f>
        <v>-2</v>
      </c>
      <c r="L44" s="47">
        <f>K44*'1_Constantes'!$J$8</f>
        <v>-6.9813170079773182E-2</v>
      </c>
      <c r="N44" s="55">
        <f t="shared" si="0"/>
        <v>0.62831853071795862</v>
      </c>
      <c r="O44" s="62">
        <f>(L44-J44)/'1_Constantes'!$H$4</f>
        <v>-9.3084226773030923E-3</v>
      </c>
      <c r="P44" s="58">
        <f t="shared" si="1"/>
        <v>-0.53333333333333344</v>
      </c>
    </row>
    <row r="45" spans="2:16" x14ac:dyDescent="0.25">
      <c r="B45" s="13">
        <f>B44+'1_Constantes'!$B$4</f>
        <v>0.2050000000000001</v>
      </c>
      <c r="D45" s="26">
        <f t="shared" si="3"/>
        <v>1001.3433015650472</v>
      </c>
      <c r="E45" s="24">
        <f t="shared" si="4"/>
        <v>1013.3663263095949</v>
      </c>
      <c r="F45" s="60">
        <f t="shared" si="2"/>
        <v>1.3741558977368689</v>
      </c>
      <c r="G45" s="27">
        <f>IF('1_Constantes'!$B$13=1,G44-P45,P45+G44)</f>
        <v>78.733333333333334</v>
      </c>
      <c r="I45" s="79">
        <f>TRUNC('5_Asservissement'!V44-'5_Asservissement'!V43)</f>
        <v>39</v>
      </c>
      <c r="J45" s="46">
        <f>I45*'1_Constantes'!$J$8</f>
        <v>1.3613568165555769</v>
      </c>
      <c r="K45" s="80">
        <f>TRUNC('5_Asservissement'!W44-'5_Asservissement'!W43)</f>
        <v>-2</v>
      </c>
      <c r="L45" s="47">
        <f>K45*'1_Constantes'!$J$8</f>
        <v>-6.9813170079773182E-2</v>
      </c>
      <c r="N45" s="55">
        <f t="shared" si="0"/>
        <v>0.64577182323790183</v>
      </c>
      <c r="O45" s="62">
        <f>(L45-J45)/'1_Constantes'!$H$4</f>
        <v>-9.5411332442356684E-3</v>
      </c>
      <c r="P45" s="58">
        <f t="shared" si="1"/>
        <v>-0.54666666666666663</v>
      </c>
    </row>
    <row r="46" spans="2:16" x14ac:dyDescent="0.25">
      <c r="B46" s="13">
        <f>B45+'1_Constantes'!$B$4</f>
        <v>0.2100000000000001</v>
      </c>
      <c r="D46" s="26">
        <f t="shared" si="3"/>
        <v>1001.4792306237939</v>
      </c>
      <c r="E46" s="24">
        <f t="shared" si="4"/>
        <v>1014.0154725528716</v>
      </c>
      <c r="F46" s="60">
        <f t="shared" si="2"/>
        <v>1.3643820539257006</v>
      </c>
      <c r="G46" s="27">
        <f>IF('1_Constantes'!$B$13=1,G45-P46,P46+G45)</f>
        <v>78.173333333333332</v>
      </c>
      <c r="I46" s="79">
        <f>TRUNC('5_Asservissement'!V45-'5_Asservissement'!V44)</f>
        <v>40</v>
      </c>
      <c r="J46" s="46">
        <f>I46*'1_Constantes'!$J$8</f>
        <v>1.3962634015954636</v>
      </c>
      <c r="K46" s="80">
        <f>TRUNC('5_Asservissement'!W45-'5_Asservissement'!W44)</f>
        <v>-2</v>
      </c>
      <c r="L46" s="47">
        <f>K46*'1_Constantes'!$J$8</f>
        <v>-6.9813170079773182E-2</v>
      </c>
      <c r="N46" s="55">
        <f t="shared" si="0"/>
        <v>0.66322511575784515</v>
      </c>
      <c r="O46" s="62">
        <f>(L46-J46)/'1_Constantes'!$H$4</f>
        <v>-9.7738438111682462E-3</v>
      </c>
      <c r="P46" s="58">
        <f t="shared" si="1"/>
        <v>-0.56000000000000005</v>
      </c>
    </row>
    <row r="47" spans="2:16" x14ac:dyDescent="0.25">
      <c r="B47" s="13">
        <f>B46+'1_Constantes'!$B$4</f>
        <v>0.21500000000000011</v>
      </c>
      <c r="D47" s="26">
        <f t="shared" si="3"/>
        <v>1001.625396324491</v>
      </c>
      <c r="E47" s="24">
        <f t="shared" si="4"/>
        <v>1014.6802722846971</v>
      </c>
      <c r="F47" s="60">
        <f t="shared" si="2"/>
        <v>1.3543754995475996</v>
      </c>
      <c r="G47" s="27">
        <f>IF('1_Constantes'!$B$13=1,G46-P47,P47+G46)</f>
        <v>77.599999999999994</v>
      </c>
      <c r="I47" s="79">
        <f>TRUNC('5_Asservissement'!V46-'5_Asservissement'!V45)</f>
        <v>41</v>
      </c>
      <c r="J47" s="46">
        <f>I47*'1_Constantes'!$J$8</f>
        <v>1.4311699866353502</v>
      </c>
      <c r="K47" s="80">
        <f>TRUNC('5_Asservissement'!W46-'5_Asservissement'!W45)</f>
        <v>-2</v>
      </c>
      <c r="L47" s="47">
        <f>K47*'1_Constantes'!$J$8</f>
        <v>-6.9813170079773182E-2</v>
      </c>
      <c r="N47" s="55">
        <f t="shared" si="0"/>
        <v>0.68067840827778847</v>
      </c>
      <c r="O47" s="62">
        <f>(L47-J47)/'1_Constantes'!$H$4</f>
        <v>-1.0006554378100824E-2</v>
      </c>
      <c r="P47" s="58">
        <f t="shared" si="1"/>
        <v>-0.57333333333333347</v>
      </c>
    </row>
    <row r="48" spans="2:16" x14ac:dyDescent="0.25">
      <c r="B48" s="13">
        <f>B47+'1_Constantes'!$B$4</f>
        <v>0.22000000000000011</v>
      </c>
      <c r="D48" s="26">
        <f t="shared" si="3"/>
        <v>1001.782283483688</v>
      </c>
      <c r="E48" s="24">
        <f t="shared" si="4"/>
        <v>1015.3605474429513</v>
      </c>
      <c r="F48" s="60">
        <f t="shared" si="2"/>
        <v>1.344136234602566</v>
      </c>
      <c r="G48" s="27">
        <f>IF('1_Constantes'!$B$13=1,G47-P48,P48+G47)</f>
        <v>77.013333333333321</v>
      </c>
      <c r="I48" s="79">
        <f>TRUNC('5_Asservissement'!V47-'5_Asservissement'!V46)</f>
        <v>42</v>
      </c>
      <c r="J48" s="46">
        <f>I48*'1_Constantes'!$J$8</f>
        <v>1.4660765716752369</v>
      </c>
      <c r="K48" s="80">
        <f>TRUNC('5_Asservissement'!W47-'5_Asservissement'!W46)</f>
        <v>-2</v>
      </c>
      <c r="L48" s="47">
        <f>K48*'1_Constantes'!$J$8</f>
        <v>-6.9813170079773182E-2</v>
      </c>
      <c r="N48" s="55">
        <f t="shared" si="0"/>
        <v>0.69813170079773179</v>
      </c>
      <c r="O48" s="62">
        <f>(L48-J48)/'1_Constantes'!$H$4</f>
        <v>-1.02392649450334E-2</v>
      </c>
      <c r="P48" s="58">
        <f t="shared" si="1"/>
        <v>-0.58666666666666667</v>
      </c>
    </row>
    <row r="49" spans="2:16" x14ac:dyDescent="0.25">
      <c r="B49" s="13">
        <f>B48+'1_Constantes'!$B$4</f>
        <v>0.22500000000000012</v>
      </c>
      <c r="D49" s="26">
        <f t="shared" si="3"/>
        <v>1001.9503857915488</v>
      </c>
      <c r="E49" s="24">
        <f t="shared" si="4"/>
        <v>1016.0561072870721</v>
      </c>
      <c r="F49" s="60">
        <f t="shared" si="2"/>
        <v>1.3336642590906003</v>
      </c>
      <c r="G49" s="27">
        <f>IF('1_Constantes'!$B$13=1,G48-P49,P49+G48)</f>
        <v>76.413333333333327</v>
      </c>
      <c r="I49" s="79">
        <f>TRUNC('5_Asservissement'!V48-'5_Asservissement'!V47)</f>
        <v>43</v>
      </c>
      <c r="J49" s="46">
        <f>I49*'1_Constantes'!$J$8</f>
        <v>1.5009831567151235</v>
      </c>
      <c r="K49" s="80">
        <f>TRUNC('5_Asservissement'!W48-'5_Asservissement'!W47)</f>
        <v>-2</v>
      </c>
      <c r="L49" s="47">
        <f>K49*'1_Constantes'!$J$8</f>
        <v>-6.9813170079773182E-2</v>
      </c>
      <c r="N49" s="55">
        <f t="shared" si="0"/>
        <v>0.71558499331767511</v>
      </c>
      <c r="O49" s="62">
        <f>(L49-J49)/'1_Constantes'!$H$4</f>
        <v>-1.0471975511965978E-2</v>
      </c>
      <c r="P49" s="58">
        <f t="shared" si="1"/>
        <v>-0.60000000000000009</v>
      </c>
    </row>
    <row r="50" spans="2:16" x14ac:dyDescent="0.25">
      <c r="B50" s="13">
        <f>B49+'1_Constantes'!$B$4</f>
        <v>0.23000000000000012</v>
      </c>
      <c r="D50" s="26">
        <f t="shared" si="3"/>
        <v>1002.1260855069803</v>
      </c>
      <c r="E50" s="24">
        <f t="shared" si="4"/>
        <v>1016.7497869629015</v>
      </c>
      <c r="F50" s="60">
        <f t="shared" si="2"/>
        <v>1.322726862444769</v>
      </c>
      <c r="G50" s="27">
        <f>IF('1_Constantes'!$B$13=1,G49-P50,P50+G49)</f>
        <v>75.786666666666662</v>
      </c>
      <c r="I50" s="79">
        <f>TRUNC('5_Asservissement'!V49-'5_Asservissement'!V48)</f>
        <v>44</v>
      </c>
      <c r="J50" s="46">
        <f>I50*'1_Constantes'!$J$8</f>
        <v>1.5358897417550099</v>
      </c>
      <c r="K50" s="80">
        <f>TRUNC('5_Asservissement'!W49-'5_Asservissement'!W48)</f>
        <v>-3</v>
      </c>
      <c r="L50" s="47">
        <f>K50*'1_Constantes'!$J$8</f>
        <v>-0.10471975511965978</v>
      </c>
      <c r="N50" s="55">
        <f t="shared" si="0"/>
        <v>0.71558499331767511</v>
      </c>
      <c r="O50" s="62">
        <f>(L50-J50)/'1_Constantes'!$H$4</f>
        <v>-1.093739664583113E-2</v>
      </c>
      <c r="P50" s="58">
        <f t="shared" si="1"/>
        <v>-0.62666666666666659</v>
      </c>
    </row>
    <row r="51" spans="2:16" x14ac:dyDescent="0.25">
      <c r="B51" s="13">
        <f>B50+'1_Constantes'!$B$4</f>
        <v>0.23500000000000013</v>
      </c>
      <c r="D51" s="26">
        <f t="shared" si="3"/>
        <v>1002.3139966514742</v>
      </c>
      <c r="E51" s="24">
        <f t="shared" si="4"/>
        <v>1017.4583309137463</v>
      </c>
      <c r="F51" s="60">
        <f t="shared" si="2"/>
        <v>1.3115567552320053</v>
      </c>
      <c r="G51" s="27">
        <f>IF('1_Constantes'!$B$13=1,G50-P51,P51+G50)</f>
        <v>75.146666666666661</v>
      </c>
      <c r="I51" s="79">
        <f>TRUNC('5_Asservissement'!V50-'5_Asservissement'!V49)</f>
        <v>45</v>
      </c>
      <c r="J51" s="46">
        <f>I51*'1_Constantes'!$J$8</f>
        <v>1.5707963267948966</v>
      </c>
      <c r="K51" s="80">
        <f>TRUNC('5_Asservissement'!W50-'5_Asservissement'!W49)</f>
        <v>-3</v>
      </c>
      <c r="L51" s="47">
        <f>K51*'1_Constantes'!$J$8</f>
        <v>-0.10471975511965978</v>
      </c>
      <c r="N51" s="55">
        <f t="shared" si="0"/>
        <v>0.73303828583761843</v>
      </c>
      <c r="O51" s="62">
        <f>(L51-J51)/'1_Constantes'!$H$4</f>
        <v>-1.1170107212763708E-2</v>
      </c>
      <c r="P51" s="58">
        <f t="shared" si="1"/>
        <v>-0.6399999999999999</v>
      </c>
    </row>
    <row r="52" spans="2:16" x14ac:dyDescent="0.25">
      <c r="B52" s="13">
        <f>B51+'1_Constantes'!$B$4</f>
        <v>0.24000000000000013</v>
      </c>
      <c r="D52" s="26">
        <f t="shared" si="3"/>
        <v>1002.5146409485154</v>
      </c>
      <c r="E52" s="24">
        <f t="shared" si="4"/>
        <v>1018.1815041123996</v>
      </c>
      <c r="F52" s="60">
        <f t="shared" si="2"/>
        <v>1.300153937452309</v>
      </c>
      <c r="G52" s="27">
        <f>IF('1_Constantes'!$B$13=1,G51-P52,P52+G51)</f>
        <v>74.493333333333325</v>
      </c>
      <c r="I52" s="79">
        <f>TRUNC('5_Asservissement'!V51-'5_Asservissement'!V50)</f>
        <v>46</v>
      </c>
      <c r="J52" s="46">
        <f>I52*'1_Constantes'!$J$8</f>
        <v>1.6057029118347832</v>
      </c>
      <c r="K52" s="80">
        <f>TRUNC('5_Asservissement'!W51-'5_Asservissement'!W50)</f>
        <v>-3</v>
      </c>
      <c r="L52" s="47">
        <f>K52*'1_Constantes'!$J$8</f>
        <v>-0.10471975511965978</v>
      </c>
      <c r="N52" s="55">
        <f t="shared" si="0"/>
        <v>0.75049157835756175</v>
      </c>
      <c r="O52" s="62">
        <f>(L52-J52)/'1_Constantes'!$H$4</f>
        <v>-1.1402817779696286E-2</v>
      </c>
      <c r="P52" s="58">
        <f t="shared" si="1"/>
        <v>-0.65333333333333332</v>
      </c>
    </row>
    <row r="53" spans="2:16" x14ac:dyDescent="0.25">
      <c r="B53" s="13">
        <f>B52+'1_Constantes'!$B$4</f>
        <v>0.24500000000000013</v>
      </c>
      <c r="D53" s="26">
        <f t="shared" si="3"/>
        <v>1002.7285474881959</v>
      </c>
      <c r="E53" s="24">
        <f t="shared" si="4"/>
        <v>1018.919056359355</v>
      </c>
      <c r="F53" s="60">
        <f t="shared" si="2"/>
        <v>1.2885184091056803</v>
      </c>
      <c r="G53" s="27">
        <f>IF('1_Constantes'!$B$13=1,G52-P53,P53+G52)</f>
        <v>73.826666666666654</v>
      </c>
      <c r="I53" s="79">
        <f>TRUNC('5_Asservissement'!V52-'5_Asservissement'!V51)</f>
        <v>47</v>
      </c>
      <c r="J53" s="46">
        <f>I53*'1_Constantes'!$J$8</f>
        <v>1.6406094968746698</v>
      </c>
      <c r="K53" s="80">
        <f>TRUNC('5_Asservissement'!W52-'5_Asservissement'!W51)</f>
        <v>-3</v>
      </c>
      <c r="L53" s="47">
        <f>K53*'1_Constantes'!$J$8</f>
        <v>-0.10471975511965978</v>
      </c>
      <c r="N53" s="55">
        <f t="shared" si="0"/>
        <v>0.76794487087750507</v>
      </c>
      <c r="O53" s="62">
        <f>(L53-J53)/'1_Constantes'!$H$4</f>
        <v>-1.1635528346628864E-2</v>
      </c>
      <c r="P53" s="58">
        <f t="shared" si="1"/>
        <v>-0.66666666666666663</v>
      </c>
    </row>
    <row r="54" spans="2:16" x14ac:dyDescent="0.25">
      <c r="B54" s="13">
        <f>B53+'1_Constantes'!$B$4</f>
        <v>0.25000000000000011</v>
      </c>
      <c r="D54" s="26">
        <f t="shared" si="3"/>
        <v>1002.9562523111008</v>
      </c>
      <c r="E54" s="24">
        <f t="shared" si="4"/>
        <v>1019.6707217029048</v>
      </c>
      <c r="F54" s="60">
        <f t="shared" si="2"/>
        <v>1.2766501701921187</v>
      </c>
      <c r="G54" s="27">
        <f>IF('1_Constantes'!$B$13=1,G53-P54,P54+G53)</f>
        <v>73.146666666666647</v>
      </c>
      <c r="I54" s="79">
        <f>TRUNC('5_Asservissement'!V53-'5_Asservissement'!V52)</f>
        <v>48</v>
      </c>
      <c r="J54" s="46">
        <f>I54*'1_Constantes'!$J$8</f>
        <v>1.6755160819145565</v>
      </c>
      <c r="K54" s="80">
        <f>TRUNC('5_Asservissement'!W53-'5_Asservissement'!W52)</f>
        <v>-3</v>
      </c>
      <c r="L54" s="47">
        <f>K54*'1_Constantes'!$J$8</f>
        <v>-0.10471975511965978</v>
      </c>
      <c r="N54" s="55">
        <f t="shared" si="0"/>
        <v>0.78539816339744839</v>
      </c>
      <c r="O54" s="62">
        <f>(L54-J54)/'1_Constantes'!$H$4</f>
        <v>-1.1868238913561441E-2</v>
      </c>
      <c r="P54" s="58">
        <f t="shared" si="1"/>
        <v>-0.68000000000000016</v>
      </c>
    </row>
    <row r="55" spans="2:16" x14ac:dyDescent="0.25">
      <c r="B55" s="13">
        <f>B54+'1_Constantes'!$B$4</f>
        <v>0.25500000000000012</v>
      </c>
      <c r="D55" s="26">
        <f t="shared" si="3"/>
        <v>1003.1982979669053</v>
      </c>
      <c r="E55" s="24">
        <f t="shared" si="4"/>
        <v>1020.4362178562425</v>
      </c>
      <c r="F55" s="60">
        <f t="shared" si="2"/>
        <v>1.2645492207116247</v>
      </c>
      <c r="G55" s="27">
        <f>IF('1_Constantes'!$B$13=1,G54-P55,P55+G54)</f>
        <v>72.453333333333319</v>
      </c>
      <c r="I55" s="79">
        <f>TRUNC('5_Asservissement'!V54-'5_Asservissement'!V53)</f>
        <v>49</v>
      </c>
      <c r="J55" s="46">
        <f>I55*'1_Constantes'!$J$8</f>
        <v>1.7104226669544429</v>
      </c>
      <c r="K55" s="80">
        <f>TRUNC('5_Asservissement'!W54-'5_Asservissement'!W53)</f>
        <v>-3</v>
      </c>
      <c r="L55" s="47">
        <f>K55*'1_Constantes'!$J$8</f>
        <v>-0.10471975511965978</v>
      </c>
      <c r="N55" s="55">
        <f t="shared" si="0"/>
        <v>0.8028514559173916</v>
      </c>
      <c r="O55" s="62">
        <f>(L55-J55)/'1_Constantes'!$H$4</f>
        <v>-1.2100949480494018E-2</v>
      </c>
      <c r="P55" s="58">
        <f t="shared" si="1"/>
        <v>-0.69333333333333336</v>
      </c>
    </row>
    <row r="56" spans="2:16" x14ac:dyDescent="0.25">
      <c r="B56" s="13">
        <f>B55+'1_Constantes'!$B$4</f>
        <v>0.26000000000000012</v>
      </c>
      <c r="D56" s="26">
        <f t="shared" si="3"/>
        <v>1003.4552330468351</v>
      </c>
      <c r="E56" s="24">
        <f t="shared" si="4"/>
        <v>1021.215245612494</v>
      </c>
      <c r="F56" s="60">
        <f t="shared" si="2"/>
        <v>1.2522155606641983</v>
      </c>
      <c r="G56" s="27">
        <f>IF('1_Constantes'!$B$13=1,G55-P56,P56+G55)</f>
        <v>71.746666666666655</v>
      </c>
      <c r="I56" s="79">
        <f>TRUNC('5_Asservissement'!V55-'5_Asservissement'!V54)</f>
        <v>50</v>
      </c>
      <c r="J56" s="46">
        <f>I56*'1_Constantes'!$J$8</f>
        <v>1.7453292519943295</v>
      </c>
      <c r="K56" s="80">
        <f>TRUNC('5_Asservissement'!W55-'5_Asservissement'!W54)</f>
        <v>-3</v>
      </c>
      <c r="L56" s="47">
        <f>K56*'1_Constantes'!$J$8</f>
        <v>-0.10471975511965978</v>
      </c>
      <c r="N56" s="55">
        <f t="shared" si="0"/>
        <v>0.82030474843733492</v>
      </c>
      <c r="O56" s="62">
        <f>(L56-J56)/'1_Constantes'!$H$4</f>
        <v>-1.2333660047426595E-2</v>
      </c>
      <c r="P56" s="58">
        <f t="shared" si="1"/>
        <v>-0.70666666666666667</v>
      </c>
    </row>
    <row r="57" spans="2:16" x14ac:dyDescent="0.25">
      <c r="B57" s="13">
        <f>B56+'1_Constantes'!$B$4</f>
        <v>0.26500000000000012</v>
      </c>
      <c r="D57" s="26">
        <f t="shared" si="3"/>
        <v>1003.7276116891547</v>
      </c>
      <c r="E57" s="24">
        <f t="shared" si="4"/>
        <v>1022.0074882586553</v>
      </c>
      <c r="F57" s="60">
        <f t="shared" si="2"/>
        <v>1.239649190049839</v>
      </c>
      <c r="G57" s="27">
        <f>IF('1_Constantes'!$B$13=1,G56-P57,P57+G56)</f>
        <v>71.026666666666657</v>
      </c>
      <c r="I57" s="79">
        <f>TRUNC('5_Asservissement'!V56-'5_Asservissement'!V55)</f>
        <v>51</v>
      </c>
      <c r="J57" s="46">
        <f>I57*'1_Constantes'!$J$8</f>
        <v>1.7802358370342162</v>
      </c>
      <c r="K57" s="80">
        <f>TRUNC('5_Asservissement'!W56-'5_Asservissement'!W55)</f>
        <v>-3</v>
      </c>
      <c r="L57" s="47">
        <f>K57*'1_Constantes'!$J$8</f>
        <v>-0.10471975511965978</v>
      </c>
      <c r="N57" s="55">
        <f t="shared" si="0"/>
        <v>0.83775804095727824</v>
      </c>
      <c r="O57" s="62">
        <f>(L57-J57)/'1_Constantes'!$H$4</f>
        <v>-1.2566370614359173E-2</v>
      </c>
      <c r="P57" s="58">
        <f t="shared" si="1"/>
        <v>-0.72</v>
      </c>
    </row>
    <row r="58" spans="2:16" x14ac:dyDescent="0.25">
      <c r="B58" s="13">
        <f>B57+'1_Constantes'!$B$4</f>
        <v>0.27000000000000013</v>
      </c>
      <c r="D58" s="26">
        <f t="shared" si="3"/>
        <v>1004.0159930568551</v>
      </c>
      <c r="E58" s="24">
        <f t="shared" si="4"/>
        <v>1022.8126109894679</v>
      </c>
      <c r="F58" s="60">
        <f t="shared" si="2"/>
        <v>1.2268501088685471</v>
      </c>
      <c r="G58" s="27">
        <f>IF('1_Constantes'!$B$13=1,G57-P58,P58+G57)</f>
        <v>70.293333333333322</v>
      </c>
      <c r="I58" s="79">
        <f>TRUNC('5_Asservissement'!V57-'5_Asservissement'!V56)</f>
        <v>52</v>
      </c>
      <c r="J58" s="46">
        <f>I58*'1_Constantes'!$J$8</f>
        <v>1.8151424220741028</v>
      </c>
      <c r="K58" s="80">
        <f>TRUNC('5_Asservissement'!W57-'5_Asservissement'!W56)</f>
        <v>-3</v>
      </c>
      <c r="L58" s="47">
        <f>K58*'1_Constantes'!$J$8</f>
        <v>-0.10471975511965978</v>
      </c>
      <c r="N58" s="55">
        <f t="shared" si="0"/>
        <v>0.85521133347722156</v>
      </c>
      <c r="O58" s="62">
        <f>(L58-J58)/'1_Constantes'!$H$4</f>
        <v>-1.2799081181291749E-2</v>
      </c>
      <c r="P58" s="58">
        <f t="shared" si="1"/>
        <v>-0.73333333333333328</v>
      </c>
    </row>
    <row r="59" spans="2:16" x14ac:dyDescent="0.25">
      <c r="B59" s="13">
        <f>B58+'1_Constantes'!$B$4</f>
        <v>0.27500000000000013</v>
      </c>
      <c r="D59" s="26">
        <f t="shared" si="3"/>
        <v>1004.3209407867272</v>
      </c>
      <c r="E59" s="24">
        <f t="shared" si="4"/>
        <v>1023.6302603223195</v>
      </c>
      <c r="F59" s="60">
        <f t="shared" si="2"/>
        <v>1.213818317120323</v>
      </c>
      <c r="G59" s="27">
        <f>IF('1_Constantes'!$B$13=1,G58-P59,P59+G58)</f>
        <v>69.546666666666653</v>
      </c>
      <c r="I59" s="79">
        <f>TRUNC('5_Asservissement'!V58-'5_Asservissement'!V57)</f>
        <v>53</v>
      </c>
      <c r="J59" s="46">
        <f>I59*'1_Constantes'!$J$8</f>
        <v>1.8500490071139892</v>
      </c>
      <c r="K59" s="80">
        <f>TRUNC('5_Asservissement'!W58-'5_Asservissement'!W57)</f>
        <v>-3</v>
      </c>
      <c r="L59" s="47">
        <f>K59*'1_Constantes'!$J$8</f>
        <v>-0.10471975511965978</v>
      </c>
      <c r="N59" s="55">
        <f t="shared" si="0"/>
        <v>0.87266462599716477</v>
      </c>
      <c r="O59" s="62">
        <f>(L59-J59)/'1_Constantes'!$H$4</f>
        <v>-1.3031791748224325E-2</v>
      </c>
      <c r="P59" s="58">
        <f t="shared" si="1"/>
        <v>-0.74666666666666659</v>
      </c>
    </row>
    <row r="60" spans="2:16" x14ac:dyDescent="0.25">
      <c r="B60" s="13">
        <f>B59+'1_Constantes'!$B$4</f>
        <v>0.28000000000000014</v>
      </c>
      <c r="D60" s="26">
        <f t="shared" si="3"/>
        <v>1004.6430224090238</v>
      </c>
      <c r="E60" s="24">
        <f t="shared" si="4"/>
        <v>1024.4600635143138</v>
      </c>
      <c r="F60" s="60">
        <f t="shared" si="2"/>
        <v>1.2005538148051658</v>
      </c>
      <c r="G60" s="27">
        <f>IF('1_Constantes'!$B$13=1,G59-P60,P60+G59)</f>
        <v>68.786666666666648</v>
      </c>
      <c r="I60" s="79">
        <f>TRUNC('5_Asservissement'!V59-'5_Asservissement'!V58)</f>
        <v>54</v>
      </c>
      <c r="J60" s="46">
        <f>I60*'1_Constantes'!$J$8</f>
        <v>1.8849555921538759</v>
      </c>
      <c r="K60" s="80">
        <f>TRUNC('5_Asservissement'!W59-'5_Asservissement'!W58)</f>
        <v>-3</v>
      </c>
      <c r="L60" s="47">
        <f>K60*'1_Constantes'!$J$8</f>
        <v>-0.10471975511965978</v>
      </c>
      <c r="N60" s="55">
        <f t="shared" si="0"/>
        <v>0.89011791851710809</v>
      </c>
      <c r="O60" s="62">
        <f>(L60-J60)/'1_Constantes'!$H$4</f>
        <v>-1.3264502315156903E-2</v>
      </c>
      <c r="P60" s="58">
        <f t="shared" si="1"/>
        <v>-0.7599999999999999</v>
      </c>
    </row>
    <row r="61" spans="2:16" x14ac:dyDescent="0.25">
      <c r="B61" s="13">
        <f>B60+'1_Constantes'!$B$4</f>
        <v>0.28500000000000014</v>
      </c>
      <c r="D61" s="26">
        <f t="shared" si="3"/>
        <v>1004.9828087369305</v>
      </c>
      <c r="E61" s="24">
        <f t="shared" si="4"/>
        <v>1025.3016279827125</v>
      </c>
      <c r="F61" s="60">
        <f t="shared" si="2"/>
        <v>1.1870566019230764</v>
      </c>
      <c r="G61" s="27">
        <f>IF('1_Constantes'!$B$13=1,G60-P61,P61+G60)</f>
        <v>68.013333333333321</v>
      </c>
      <c r="I61" s="79">
        <f>TRUNC('5_Asservissement'!V60-'5_Asservissement'!V59)</f>
        <v>55</v>
      </c>
      <c r="J61" s="46">
        <f>I61*'1_Constantes'!$J$8</f>
        <v>1.9198621771937625</v>
      </c>
      <c r="K61" s="80">
        <f>TRUNC('5_Asservissement'!W60-'5_Asservissement'!W59)</f>
        <v>-3</v>
      </c>
      <c r="L61" s="47">
        <f>K61*'1_Constantes'!$J$8</f>
        <v>-0.10471975511965978</v>
      </c>
      <c r="N61" s="55">
        <f t="shared" si="0"/>
        <v>0.90757121103705141</v>
      </c>
      <c r="O61" s="62">
        <f>(L61-J61)/'1_Constantes'!$H$4</f>
        <v>-1.3497212882089483E-2</v>
      </c>
      <c r="P61" s="58">
        <f t="shared" si="1"/>
        <v>-0.77333333333333343</v>
      </c>
    </row>
    <row r="62" spans="2:16" x14ac:dyDescent="0.25">
      <c r="B62" s="13">
        <f>B61+'1_Constantes'!$B$4</f>
        <v>0.29000000000000015</v>
      </c>
      <c r="D62" s="26">
        <f t="shared" si="3"/>
        <v>1005.3408732250867</v>
      </c>
      <c r="E62" s="24">
        <f t="shared" si="4"/>
        <v>1026.1545407300098</v>
      </c>
      <c r="F62" s="60">
        <f t="shared" si="2"/>
        <v>1.1733266784740544</v>
      </c>
      <c r="G62" s="27">
        <f>IF('1_Constantes'!$B$13=1,G61-P62,P62+G61)</f>
        <v>67.226666666666659</v>
      </c>
      <c r="I62" s="79">
        <f>TRUNC('5_Asservissement'!V61-'5_Asservissement'!V60)</f>
        <v>56</v>
      </c>
      <c r="J62" s="46">
        <f>I62*'1_Constantes'!$J$8</f>
        <v>1.9547687622336491</v>
      </c>
      <c r="K62" s="80">
        <f>TRUNC('5_Asservissement'!W61-'5_Asservissement'!W60)</f>
        <v>-3</v>
      </c>
      <c r="L62" s="47">
        <f>K62*'1_Constantes'!$J$8</f>
        <v>-0.10471975511965978</v>
      </c>
      <c r="N62" s="55">
        <f t="shared" si="0"/>
        <v>0.92502450355699473</v>
      </c>
      <c r="O62" s="62">
        <f>(L62-J62)/'1_Constantes'!$H$4</f>
        <v>-1.3729923449022061E-2</v>
      </c>
      <c r="P62" s="58">
        <f t="shared" si="1"/>
        <v>-0.78666666666666674</v>
      </c>
    </row>
    <row r="63" spans="2:16" x14ac:dyDescent="0.25">
      <c r="B63" s="13">
        <f>B62+'1_Constantes'!$B$4</f>
        <v>0.29500000000000015</v>
      </c>
      <c r="D63" s="26">
        <f t="shared" si="3"/>
        <v>1005.7106140230709</v>
      </c>
      <c r="E63" s="24">
        <f t="shared" si="4"/>
        <v>1027.0024570433845</v>
      </c>
      <c r="F63" s="60">
        <f t="shared" si="2"/>
        <v>1.1595967550250326</v>
      </c>
      <c r="G63" s="27">
        <f>IF('1_Constantes'!$B$13=1,G62-P63,P63+G62)</f>
        <v>66.44</v>
      </c>
      <c r="I63" s="79">
        <f>TRUNC('5_Asservissement'!V62-'5_Asservissement'!V61)</f>
        <v>56</v>
      </c>
      <c r="J63" s="46">
        <f>I63*'1_Constantes'!$J$8</f>
        <v>1.9547687622336491</v>
      </c>
      <c r="K63" s="80">
        <f>TRUNC('5_Asservissement'!W62-'5_Asservissement'!W61)</f>
        <v>-3</v>
      </c>
      <c r="L63" s="47">
        <f>K63*'1_Constantes'!$J$8</f>
        <v>-0.10471975511965978</v>
      </c>
      <c r="N63" s="55">
        <f t="shared" si="0"/>
        <v>0.92502450355699473</v>
      </c>
      <c r="O63" s="62">
        <f>(L63-J63)/'1_Constantes'!$H$4</f>
        <v>-1.3729923449022061E-2</v>
      </c>
      <c r="P63" s="58">
        <f t="shared" si="1"/>
        <v>-0.78666666666666674</v>
      </c>
    </row>
    <row r="64" spans="2:16" x14ac:dyDescent="0.25">
      <c r="B64" s="13">
        <f>B63+'1_Constantes'!$B$4</f>
        <v>0.30000000000000016</v>
      </c>
      <c r="D64" s="26">
        <f t="shared" si="3"/>
        <v>1006.0993564749789</v>
      </c>
      <c r="E64" s="24">
        <f t="shared" si="4"/>
        <v>1027.8610277755799</v>
      </c>
      <c r="F64" s="60">
        <f t="shared" si="2"/>
        <v>1.1456341210090779</v>
      </c>
      <c r="G64" s="27">
        <f>IF('1_Constantes'!$B$13=1,G63-P64,P64+G63)</f>
        <v>65.64</v>
      </c>
      <c r="I64" s="79">
        <f>TRUNC('5_Asservissement'!V63-'5_Asservissement'!V62)</f>
        <v>57</v>
      </c>
      <c r="J64" s="46">
        <f>I64*'1_Constantes'!$J$8</f>
        <v>1.9896753472735358</v>
      </c>
      <c r="K64" s="80">
        <f>TRUNC('5_Asservissement'!W63-'5_Asservissement'!W62)</f>
        <v>-3</v>
      </c>
      <c r="L64" s="47">
        <f>K64*'1_Constantes'!$J$8</f>
        <v>-0.10471975511965978</v>
      </c>
      <c r="N64" s="55">
        <f t="shared" si="0"/>
        <v>0.94247779607693805</v>
      </c>
      <c r="O64" s="62">
        <f>(L64-J64)/'1_Constantes'!$H$4</f>
        <v>-1.3962634015954638E-2</v>
      </c>
      <c r="P64" s="58">
        <f t="shared" si="1"/>
        <v>-0.80000000000000016</v>
      </c>
    </row>
    <row r="65" spans="2:16" x14ac:dyDescent="0.25">
      <c r="B65" s="13">
        <f>B64+'1_Constantes'!$B$4</f>
        <v>0.30500000000000016</v>
      </c>
      <c r="D65" s="26">
        <f t="shared" si="3"/>
        <v>1006.5004455416654</v>
      </c>
      <c r="E65" s="24">
        <f t="shared" si="4"/>
        <v>1028.7139005425754</v>
      </c>
      <c r="F65" s="60">
        <f t="shared" si="2"/>
        <v>1.131206065859258</v>
      </c>
      <c r="G65" s="27">
        <f>IF('1_Constantes'!$B$13=1,G64-P65,P65+G64)</f>
        <v>64.813333333333333</v>
      </c>
      <c r="I65" s="79">
        <f>TRUNC('5_Asservissement'!V64-'5_Asservissement'!V63)</f>
        <v>58</v>
      </c>
      <c r="J65" s="46">
        <f>I65*'1_Constantes'!$J$8</f>
        <v>2.0245819323134224</v>
      </c>
      <c r="K65" s="80">
        <f>TRUNC('5_Asservissement'!W64-'5_Asservissement'!W63)</f>
        <v>-4</v>
      </c>
      <c r="L65" s="47">
        <f>K65*'1_Constantes'!$J$8</f>
        <v>-0.13962634015954636</v>
      </c>
      <c r="N65" s="55">
        <f t="shared" si="0"/>
        <v>0.94247779607693805</v>
      </c>
      <c r="O65" s="62">
        <f>(L65-J65)/'1_Constantes'!$H$4</f>
        <v>-1.4428055149819792E-2</v>
      </c>
      <c r="P65" s="58">
        <f t="shared" si="1"/>
        <v>-0.82666666666666666</v>
      </c>
    </row>
    <row r="66" spans="2:16" x14ac:dyDescent="0.25">
      <c r="B66" s="13">
        <f>B65+'1_Constantes'!$B$4</f>
        <v>0.31000000000000016</v>
      </c>
      <c r="D66" s="26">
        <f t="shared" si="3"/>
        <v>1006.9216531444282</v>
      </c>
      <c r="E66" s="24">
        <f t="shared" si="4"/>
        <v>1029.5764849443758</v>
      </c>
      <c r="F66" s="60">
        <f t="shared" si="2"/>
        <v>1.1165453001425056</v>
      </c>
      <c r="G66" s="27">
        <f>IF('1_Constantes'!$B$13=1,G65-P66,P66+G65)</f>
        <v>63.973333333333329</v>
      </c>
      <c r="I66" s="79">
        <f>TRUNC('5_Asservissement'!V65-'5_Asservissement'!V64)</f>
        <v>59</v>
      </c>
      <c r="J66" s="46">
        <f>I66*'1_Constantes'!$J$8</f>
        <v>2.0594885173533091</v>
      </c>
      <c r="K66" s="80">
        <f>TRUNC('5_Asservissement'!W65-'5_Asservissement'!W64)</f>
        <v>-4</v>
      </c>
      <c r="L66" s="47">
        <f>K66*'1_Constantes'!$J$8</f>
        <v>-0.13962634015954636</v>
      </c>
      <c r="N66" s="55">
        <f t="shared" si="0"/>
        <v>0.95993108859688137</v>
      </c>
      <c r="O66" s="62">
        <f>(L66-J66)/'1_Constantes'!$H$4</f>
        <v>-1.466076571675237E-2</v>
      </c>
      <c r="P66" s="58">
        <f t="shared" si="1"/>
        <v>-0.84000000000000019</v>
      </c>
    </row>
    <row r="67" spans="2:16" x14ac:dyDescent="0.25">
      <c r="B67" s="13">
        <f>B66+'1_Constantes'!$B$4</f>
        <v>0.31500000000000017</v>
      </c>
      <c r="D67" s="26">
        <f t="shared" si="3"/>
        <v>1007.3635514799404</v>
      </c>
      <c r="E67" s="24">
        <f t="shared" si="4"/>
        <v>1030.4482682256578</v>
      </c>
      <c r="F67" s="60">
        <f t="shared" si="2"/>
        <v>1.1016518238588209</v>
      </c>
      <c r="G67" s="27">
        <f>IF('1_Constantes'!$B$13=1,G66-P67,P67+G66)</f>
        <v>63.12</v>
      </c>
      <c r="I67" s="79">
        <f>TRUNC('5_Asservissement'!V66-'5_Asservissement'!V65)</f>
        <v>60</v>
      </c>
      <c r="J67" s="46">
        <f>I67*'1_Constantes'!$J$8</f>
        <v>2.0943951023931953</v>
      </c>
      <c r="K67" s="80">
        <f>TRUNC('5_Asservissement'!W66-'5_Asservissement'!W65)</f>
        <v>-4</v>
      </c>
      <c r="L67" s="47">
        <f>K67*'1_Constantes'!$J$8</f>
        <v>-0.13962634015954636</v>
      </c>
      <c r="N67" s="55">
        <f t="shared" si="0"/>
        <v>0.97738438111682446</v>
      </c>
      <c r="O67" s="62">
        <f>(L67-J67)/'1_Constantes'!$H$4</f>
        <v>-1.4893476283684946E-2</v>
      </c>
      <c r="P67" s="58">
        <f t="shared" si="1"/>
        <v>-0.85333333333333339</v>
      </c>
    </row>
    <row r="68" spans="2:16" x14ac:dyDescent="0.25">
      <c r="B68" s="13">
        <f>B67+'1_Constantes'!$B$4</f>
        <v>0.32000000000000017</v>
      </c>
      <c r="D68" s="26">
        <f t="shared" si="3"/>
        <v>1007.8267111246646</v>
      </c>
      <c r="E68" s="24">
        <f t="shared" si="4"/>
        <v>1031.3287142151346</v>
      </c>
      <c r="F68" s="60">
        <f t="shared" si="2"/>
        <v>1.0865256370082033</v>
      </c>
      <c r="G68" s="27">
        <f>IF('1_Constantes'!$B$13=1,G67-P68,P68+G67)</f>
        <v>62.25333333333333</v>
      </c>
      <c r="I68" s="79">
        <f>TRUNC('5_Asservissement'!V67-'5_Asservissement'!V66)</f>
        <v>61</v>
      </c>
      <c r="J68" s="46">
        <f>I68*'1_Constantes'!$J$8</f>
        <v>2.1293016874330819</v>
      </c>
      <c r="K68" s="80">
        <f>TRUNC('5_Asservissement'!W67-'5_Asservissement'!W66)</f>
        <v>-4</v>
      </c>
      <c r="L68" s="47">
        <f>K68*'1_Constantes'!$J$8</f>
        <v>-0.13962634015954636</v>
      </c>
      <c r="N68" s="55">
        <f t="shared" ref="N68:N131" si="5">(J68+L68)/2</f>
        <v>0.99483767363676778</v>
      </c>
      <c r="O68" s="62">
        <f>(L68-J68)/'1_Constantes'!$H$4</f>
        <v>-1.5126186850617522E-2</v>
      </c>
      <c r="P68" s="58">
        <f t="shared" ref="P68:P131" si="6">O68*180/PI()</f>
        <v>-0.86666666666666659</v>
      </c>
    </row>
    <row r="69" spans="2:16" x14ac:dyDescent="0.25">
      <c r="B69" s="13">
        <f>B68+'1_Constantes'!$B$4</f>
        <v>0.32500000000000018</v>
      </c>
      <c r="D69" s="26">
        <f t="shared" si="3"/>
        <v>1008.311700169844</v>
      </c>
      <c r="E69" s="24">
        <f t="shared" si="4"/>
        <v>1032.2172628216938</v>
      </c>
      <c r="F69" s="60">
        <f t="shared" ref="F69:F132" si="7">G69*PI()/180</f>
        <v>1.071166739590653</v>
      </c>
      <c r="G69" s="27">
        <f>IF('1_Constantes'!$B$13=1,G68-P69,P69+G68)</f>
        <v>61.373333333333328</v>
      </c>
      <c r="I69" s="79">
        <f>TRUNC('5_Asservissement'!V68-'5_Asservissement'!V67)</f>
        <v>62</v>
      </c>
      <c r="J69" s="46">
        <f>I69*'1_Constantes'!$J$8</f>
        <v>2.1642082724729685</v>
      </c>
      <c r="K69" s="80">
        <f>TRUNC('5_Asservissement'!W68-'5_Asservissement'!W67)</f>
        <v>-4</v>
      </c>
      <c r="L69" s="47">
        <f>K69*'1_Constantes'!$J$8</f>
        <v>-0.13962634015954636</v>
      </c>
      <c r="N69" s="55">
        <f t="shared" si="5"/>
        <v>1.012290966156711</v>
      </c>
      <c r="O69" s="62">
        <f>(L69-J69)/'1_Constantes'!$H$4</f>
        <v>-1.53588974175501E-2</v>
      </c>
      <c r="P69" s="58">
        <f t="shared" si="6"/>
        <v>-0.88</v>
      </c>
    </row>
    <row r="70" spans="2:16" x14ac:dyDescent="0.25">
      <c r="B70" s="13">
        <f>B69+'1_Constantes'!$B$4</f>
        <v>0.33000000000000018</v>
      </c>
      <c r="D70" s="26">
        <f t="shared" ref="D70:D133" si="8">D69+(N70*COS(F70))</f>
        <v>1008.8186662175663</v>
      </c>
      <c r="E70" s="24">
        <f t="shared" ref="E70:E133" si="9">E69+(N70*SIN(F70))</f>
        <v>1033.1135655968399</v>
      </c>
      <c r="F70" s="60">
        <f t="shared" si="7"/>
        <v>1.0560405527400354</v>
      </c>
      <c r="G70" s="27">
        <f>IF('1_Constantes'!$B$13=1,G69-P70,P70+G69)</f>
        <v>60.506666666666661</v>
      </c>
      <c r="I70" s="79">
        <f>TRUNC('5_Asservissement'!V69-'5_Asservissement'!V68)</f>
        <v>62</v>
      </c>
      <c r="J70" s="46">
        <f>I70*'1_Constantes'!$J$8</f>
        <v>2.1642082724729685</v>
      </c>
      <c r="K70" s="80">
        <f>TRUNC('5_Asservissement'!W69-'5_Asservissement'!W68)</f>
        <v>-3</v>
      </c>
      <c r="L70" s="47">
        <f>K70*'1_Constantes'!$J$8</f>
        <v>-0.10471975511965978</v>
      </c>
      <c r="N70" s="55">
        <f t="shared" si="5"/>
        <v>1.0297442586766543</v>
      </c>
      <c r="O70" s="62">
        <f>(L70-J70)/'1_Constantes'!$H$4</f>
        <v>-1.5126186850617522E-2</v>
      </c>
      <c r="P70" s="58">
        <f t="shared" si="6"/>
        <v>-0.86666666666666659</v>
      </c>
    </row>
    <row r="71" spans="2:16" x14ac:dyDescent="0.25">
      <c r="B71" s="13">
        <f>B70+'1_Constantes'!$B$4</f>
        <v>0.33500000000000019</v>
      </c>
      <c r="D71" s="26">
        <f t="shared" si="8"/>
        <v>1009.3563466645007</v>
      </c>
      <c r="E71" s="24">
        <f t="shared" si="9"/>
        <v>1034.0324677439755</v>
      </c>
      <c r="F71" s="60">
        <f t="shared" si="7"/>
        <v>1.0413797870232833</v>
      </c>
      <c r="G71" s="27">
        <f>IF('1_Constantes'!$B$13=1,G70-P71,P71+G70)</f>
        <v>59.666666666666657</v>
      </c>
      <c r="I71" s="79">
        <f>TRUNC('5_Asservissement'!V70-'5_Asservissement'!V69)</f>
        <v>62</v>
      </c>
      <c r="J71" s="46">
        <f>I71*'1_Constantes'!$J$8</f>
        <v>2.1642082724729685</v>
      </c>
      <c r="K71" s="80">
        <f>TRUNC('5_Asservissement'!W70-'5_Asservissement'!W69)</f>
        <v>-1</v>
      </c>
      <c r="L71" s="47">
        <f>K71*'1_Constantes'!$J$8</f>
        <v>-3.4906585039886591E-2</v>
      </c>
      <c r="N71" s="55">
        <f t="shared" si="5"/>
        <v>1.064650843716541</v>
      </c>
      <c r="O71" s="62">
        <f>(L71-J71)/'1_Constantes'!$H$4</f>
        <v>-1.4660765716752368E-2</v>
      </c>
      <c r="P71" s="58">
        <f t="shared" si="6"/>
        <v>-0.84000000000000008</v>
      </c>
    </row>
    <row r="72" spans="2:16" x14ac:dyDescent="0.25">
      <c r="B72" s="13">
        <f>B71+'1_Constantes'!$B$4</f>
        <v>0.34000000000000019</v>
      </c>
      <c r="D72" s="26">
        <f t="shared" si="8"/>
        <v>1009.9078645570978</v>
      </c>
      <c r="E72" s="24">
        <f t="shared" si="9"/>
        <v>1034.9431320252404</v>
      </c>
      <c r="F72" s="60">
        <f t="shared" si="7"/>
        <v>1.0262536001726656</v>
      </c>
      <c r="G72" s="27">
        <f>IF('1_Constantes'!$B$13=1,G71-P72,P72+G71)</f>
        <v>58.79999999999999</v>
      </c>
      <c r="I72" s="79">
        <f>TRUNC('5_Asservissement'!V71-'5_Asservissement'!V70)</f>
        <v>63</v>
      </c>
      <c r="J72" s="46">
        <f>I72*'1_Constantes'!$J$8</f>
        <v>2.1991148575128552</v>
      </c>
      <c r="K72" s="80">
        <f>TRUNC('5_Asservissement'!W71-'5_Asservissement'!W70)</f>
        <v>-2</v>
      </c>
      <c r="L72" s="47">
        <f>K72*'1_Constantes'!$J$8</f>
        <v>-6.9813170079773182E-2</v>
      </c>
      <c r="N72" s="55">
        <f t="shared" si="5"/>
        <v>1.064650843716541</v>
      </c>
      <c r="O72" s="62">
        <f>(L72-J72)/'1_Constantes'!$H$4</f>
        <v>-1.5126186850617522E-2</v>
      </c>
      <c r="P72" s="58">
        <f t="shared" si="6"/>
        <v>-0.86666666666666659</v>
      </c>
    </row>
    <row r="73" spans="2:16" x14ac:dyDescent="0.25">
      <c r="B73" s="13">
        <f>B72+'1_Constantes'!$B$4</f>
        <v>0.3450000000000002</v>
      </c>
      <c r="D73" s="26">
        <f t="shared" si="8"/>
        <v>1010.4911920708406</v>
      </c>
      <c r="E73" s="24">
        <f t="shared" si="9"/>
        <v>1035.8752025970557</v>
      </c>
      <c r="F73" s="60">
        <f t="shared" si="7"/>
        <v>1.0115928344559131</v>
      </c>
      <c r="G73" s="27">
        <f>IF('1_Constantes'!$B$13=1,G72-P73,P73+G72)</f>
        <v>57.959999999999987</v>
      </c>
      <c r="I73" s="79">
        <f>TRUNC('5_Asservissement'!V72-'5_Asservissement'!V71)</f>
        <v>63</v>
      </c>
      <c r="J73" s="46">
        <f>I73*'1_Constantes'!$J$8</f>
        <v>2.1991148575128552</v>
      </c>
      <c r="K73" s="80">
        <f>TRUNC('5_Asservissement'!W72-'5_Asservissement'!W71)</f>
        <v>0</v>
      </c>
      <c r="L73" s="47">
        <f>K73*'1_Constantes'!$J$8</f>
        <v>0</v>
      </c>
      <c r="N73" s="55">
        <f t="shared" si="5"/>
        <v>1.0995574287564276</v>
      </c>
      <c r="O73" s="62">
        <f>(L73-J73)/'1_Constantes'!$H$4</f>
        <v>-1.4660765716752368E-2</v>
      </c>
      <c r="P73" s="58">
        <f t="shared" si="6"/>
        <v>-0.84000000000000008</v>
      </c>
    </row>
    <row r="74" spans="2:16" x14ac:dyDescent="0.25">
      <c r="B74" s="13">
        <f>B73+'1_Constantes'!$B$4</f>
        <v>0.3500000000000002</v>
      </c>
      <c r="D74" s="26">
        <f t="shared" si="8"/>
        <v>1011.0881212748402</v>
      </c>
      <c r="E74" s="24">
        <f t="shared" si="9"/>
        <v>1036.7986212802898</v>
      </c>
      <c r="F74" s="60">
        <f t="shared" si="7"/>
        <v>0.99693206873916074</v>
      </c>
      <c r="G74" s="27">
        <f>IF('1_Constantes'!$B$13=1,G73-P74,P74+G73)</f>
        <v>57.119999999999983</v>
      </c>
      <c r="I74" s="79">
        <f>TRUNC('5_Asservissement'!V73-'5_Asservissement'!V72)</f>
        <v>63</v>
      </c>
      <c r="J74" s="46">
        <f>I74*'1_Constantes'!$J$8</f>
        <v>2.1991148575128552</v>
      </c>
      <c r="K74" s="80">
        <f>TRUNC('5_Asservissement'!W73-'5_Asservissement'!W72)</f>
        <v>0</v>
      </c>
      <c r="L74" s="47">
        <f>K74*'1_Constantes'!$J$8</f>
        <v>0</v>
      </c>
      <c r="N74" s="55">
        <f t="shared" si="5"/>
        <v>1.0995574287564276</v>
      </c>
      <c r="O74" s="62">
        <f>(L74-J74)/'1_Constantes'!$H$4</f>
        <v>-1.4660765716752368E-2</v>
      </c>
      <c r="P74" s="58">
        <f t="shared" si="6"/>
        <v>-0.84000000000000008</v>
      </c>
    </row>
    <row r="75" spans="2:16" x14ac:dyDescent="0.25">
      <c r="B75" s="13">
        <f>B74+'1_Constantes'!$B$4</f>
        <v>0.3550000000000002</v>
      </c>
      <c r="D75" s="26">
        <f t="shared" si="8"/>
        <v>1011.6989494618922</v>
      </c>
      <c r="E75" s="24">
        <f t="shared" si="9"/>
        <v>1037.712905407373</v>
      </c>
      <c r="F75" s="60">
        <f t="shared" si="7"/>
        <v>0.98180588188854312</v>
      </c>
      <c r="G75" s="27">
        <f>IF('1_Constantes'!$B$13=1,G74-P75,P75+G74)</f>
        <v>56.253333333333316</v>
      </c>
      <c r="I75" s="79">
        <f>TRUNC('5_Asservissement'!V74-'5_Asservissement'!V73)</f>
        <v>64</v>
      </c>
      <c r="J75" s="46">
        <f>I75*'1_Constantes'!$J$8</f>
        <v>2.2340214425527418</v>
      </c>
      <c r="K75" s="80">
        <f>TRUNC('5_Asservissement'!W74-'5_Asservissement'!W73)</f>
        <v>-1</v>
      </c>
      <c r="L75" s="47">
        <f>K75*'1_Constantes'!$J$8</f>
        <v>-3.4906585039886591E-2</v>
      </c>
      <c r="N75" s="55">
        <f t="shared" si="5"/>
        <v>1.0995574287564276</v>
      </c>
      <c r="O75" s="62">
        <f>(L75-J75)/'1_Constantes'!$H$4</f>
        <v>-1.5126186850617522E-2</v>
      </c>
      <c r="P75" s="58">
        <f t="shared" si="6"/>
        <v>-0.86666666666666659</v>
      </c>
    </row>
    <row r="76" spans="2:16" x14ac:dyDescent="0.25">
      <c r="B76" s="13">
        <f>B75+'1_Constantes'!$B$4</f>
        <v>0.36000000000000021</v>
      </c>
      <c r="D76" s="26">
        <f t="shared" si="8"/>
        <v>1012.3332370131262</v>
      </c>
      <c r="E76" s="24">
        <f t="shared" si="9"/>
        <v>1038.6323575560984</v>
      </c>
      <c r="F76" s="60">
        <f t="shared" si="7"/>
        <v>0.96691240560485836</v>
      </c>
      <c r="G76" s="27">
        <f>IF('1_Constantes'!$B$13=1,G75-P76,P76+G75)</f>
        <v>55.399999999999984</v>
      </c>
      <c r="I76" s="79">
        <f>TRUNC('5_Asservissement'!V75-'5_Asservissement'!V74)</f>
        <v>64</v>
      </c>
      <c r="J76" s="46">
        <f>I76*'1_Constantes'!$J$8</f>
        <v>2.2340214425527418</v>
      </c>
      <c r="K76" s="80">
        <f>TRUNC('5_Asservissement'!W75-'5_Asservissement'!W74)</f>
        <v>0</v>
      </c>
      <c r="L76" s="47">
        <f>K76*'1_Constantes'!$J$8</f>
        <v>0</v>
      </c>
      <c r="N76" s="55">
        <f t="shared" si="5"/>
        <v>1.1170107212763709</v>
      </c>
      <c r="O76" s="62">
        <f>(L76-J76)/'1_Constantes'!$H$4</f>
        <v>-1.4893476283684946E-2</v>
      </c>
      <c r="P76" s="58">
        <f t="shared" si="6"/>
        <v>-0.85333333333333339</v>
      </c>
    </row>
    <row r="77" spans="2:16" x14ac:dyDescent="0.25">
      <c r="B77" s="13">
        <f>B76+'1_Constantes'!$B$4</f>
        <v>0.36500000000000021</v>
      </c>
      <c r="D77" s="26">
        <f t="shared" si="8"/>
        <v>1012.9910560823445</v>
      </c>
      <c r="E77" s="24">
        <f t="shared" si="9"/>
        <v>1039.5566316879292</v>
      </c>
      <c r="F77" s="60">
        <f t="shared" si="7"/>
        <v>0.95225163988810579</v>
      </c>
      <c r="G77" s="27">
        <f>IF('1_Constantes'!$B$13=1,G76-P77,P77+G76)</f>
        <v>54.559999999999981</v>
      </c>
      <c r="I77" s="79">
        <f>TRUNC('5_Asservissement'!V76-'5_Asservissement'!V75)</f>
        <v>64</v>
      </c>
      <c r="J77" s="46">
        <f>I77*'1_Constantes'!$J$8</f>
        <v>2.2340214425527418</v>
      </c>
      <c r="K77" s="80">
        <f>TRUNC('5_Asservissement'!W76-'5_Asservissement'!W75)</f>
        <v>1</v>
      </c>
      <c r="L77" s="47">
        <f>K77*'1_Constantes'!$J$8</f>
        <v>3.4906585039886591E-2</v>
      </c>
      <c r="N77" s="55">
        <f t="shared" si="5"/>
        <v>1.1344640137963142</v>
      </c>
      <c r="O77" s="62">
        <f>(L77-J77)/'1_Constantes'!$H$4</f>
        <v>-1.4660765716752368E-2</v>
      </c>
      <c r="P77" s="58">
        <f t="shared" si="6"/>
        <v>-0.84000000000000008</v>
      </c>
    </row>
    <row r="78" spans="2:16" x14ac:dyDescent="0.25">
      <c r="B78" s="13">
        <f>B77+'1_Constantes'!$B$4</f>
        <v>0.37000000000000022</v>
      </c>
      <c r="D78" s="26">
        <f t="shared" si="8"/>
        <v>1013.6724660936468</v>
      </c>
      <c r="E78" s="24">
        <f t="shared" si="9"/>
        <v>1040.4853910093295</v>
      </c>
      <c r="F78" s="60">
        <f t="shared" si="7"/>
        <v>0.93782358473828598</v>
      </c>
      <c r="G78" s="27">
        <f>IF('1_Constantes'!$B$13=1,G77-P78,P78+G77)</f>
        <v>53.733333333333313</v>
      </c>
      <c r="I78" s="79">
        <f>TRUNC('5_Asservissement'!V77-'5_Asservissement'!V76)</f>
        <v>64</v>
      </c>
      <c r="J78" s="46">
        <f>I78*'1_Constantes'!$J$8</f>
        <v>2.2340214425527418</v>
      </c>
      <c r="K78" s="80">
        <f>TRUNC('5_Asservissement'!W77-'5_Asservissement'!W76)</f>
        <v>2</v>
      </c>
      <c r="L78" s="47">
        <f>K78*'1_Constantes'!$J$8</f>
        <v>6.9813170079773182E-2</v>
      </c>
      <c r="N78" s="55">
        <f t="shared" si="5"/>
        <v>1.1519173063162575</v>
      </c>
      <c r="O78" s="62">
        <f>(L78-J78)/'1_Constantes'!$H$4</f>
        <v>-1.4428055149819791E-2</v>
      </c>
      <c r="P78" s="58">
        <f t="shared" si="6"/>
        <v>-0.82666666666666666</v>
      </c>
    </row>
    <row r="79" spans="2:16" x14ac:dyDescent="0.25">
      <c r="B79" s="13">
        <f>B78+'1_Constantes'!$B$4</f>
        <v>0.37500000000000022</v>
      </c>
      <c r="D79" s="26">
        <f t="shared" si="8"/>
        <v>1014.3775141728677</v>
      </c>
      <c r="E79" s="24">
        <f t="shared" si="9"/>
        <v>1041.418308370841</v>
      </c>
      <c r="F79" s="60">
        <f t="shared" si="7"/>
        <v>0.92362824015539879</v>
      </c>
      <c r="G79" s="27">
        <f>IF('1_Constantes'!$B$13=1,G78-P79,P79+G78)</f>
        <v>52.91999999999998</v>
      </c>
      <c r="I79" s="79">
        <f>TRUNC('5_Asservissement'!V78-'5_Asservissement'!V77)</f>
        <v>64</v>
      </c>
      <c r="J79" s="46">
        <f>I79*'1_Constantes'!$J$8</f>
        <v>2.2340214425527418</v>
      </c>
      <c r="K79" s="80">
        <f>TRUNC('5_Asservissement'!W78-'5_Asservissement'!W77)</f>
        <v>3</v>
      </c>
      <c r="L79" s="47">
        <f>K79*'1_Constantes'!$J$8</f>
        <v>0.10471975511965978</v>
      </c>
      <c r="N79" s="55">
        <f t="shared" si="5"/>
        <v>1.1693705988362009</v>
      </c>
      <c r="O79" s="62">
        <f>(L79-J79)/'1_Constantes'!$H$4</f>
        <v>-1.4195344582887213E-2</v>
      </c>
      <c r="P79" s="58">
        <f t="shared" si="6"/>
        <v>-0.81333333333333335</v>
      </c>
    </row>
    <row r="80" spans="2:16" x14ac:dyDescent="0.25">
      <c r="B80" s="13">
        <f>B79+'1_Constantes'!$B$4</f>
        <v>0.38000000000000023</v>
      </c>
      <c r="D80" s="26">
        <f t="shared" si="8"/>
        <v>1015.0957338555894</v>
      </c>
      <c r="E80" s="24">
        <f t="shared" si="9"/>
        <v>1042.3411236745576</v>
      </c>
      <c r="F80" s="60">
        <f t="shared" si="7"/>
        <v>0.90943289557251161</v>
      </c>
      <c r="G80" s="27">
        <f>IF('1_Constantes'!$B$13=1,G79-P80,P80+G79)</f>
        <v>52.106666666666648</v>
      </c>
      <c r="I80" s="79">
        <f>TRUNC('5_Asservissement'!V79-'5_Asservissement'!V78)</f>
        <v>64</v>
      </c>
      <c r="J80" s="46">
        <f>I80*'1_Constantes'!$J$8</f>
        <v>2.2340214425527418</v>
      </c>
      <c r="K80" s="80">
        <f>TRUNC('5_Asservissement'!W79-'5_Asservissement'!W78)</f>
        <v>3</v>
      </c>
      <c r="L80" s="47">
        <f>K80*'1_Constantes'!$J$8</f>
        <v>0.10471975511965978</v>
      </c>
      <c r="N80" s="55">
        <f t="shared" si="5"/>
        <v>1.1693705988362009</v>
      </c>
      <c r="O80" s="62">
        <f>(L80-J80)/'1_Constantes'!$H$4</f>
        <v>-1.4195344582887213E-2</v>
      </c>
      <c r="P80" s="58">
        <f t="shared" si="6"/>
        <v>-0.81333333333333335</v>
      </c>
    </row>
    <row r="81" spans="2:16" x14ac:dyDescent="0.25">
      <c r="B81" s="13">
        <f>B80+'1_Constantes'!$B$4</f>
        <v>0.38500000000000023</v>
      </c>
      <c r="D81" s="26">
        <f t="shared" si="8"/>
        <v>1015.8376790008447</v>
      </c>
      <c r="E81" s="24">
        <f t="shared" si="9"/>
        <v>1043.2674434630355</v>
      </c>
      <c r="F81" s="60">
        <f t="shared" si="7"/>
        <v>0.89547026155655707</v>
      </c>
      <c r="G81" s="27">
        <f>IF('1_Constantes'!$B$13=1,G80-P81,P81+G80)</f>
        <v>51.306666666666651</v>
      </c>
      <c r="I81" s="79">
        <f>TRUNC('5_Asservissement'!V80-'5_Asservissement'!V79)</f>
        <v>64</v>
      </c>
      <c r="J81" s="46">
        <f>I81*'1_Constantes'!$J$8</f>
        <v>2.2340214425527418</v>
      </c>
      <c r="K81" s="80">
        <f>TRUNC('5_Asservissement'!W80-'5_Asservissement'!W79)</f>
        <v>4</v>
      </c>
      <c r="L81" s="47">
        <f>K81*'1_Constantes'!$J$8</f>
        <v>0.13962634015954636</v>
      </c>
      <c r="N81" s="55">
        <f t="shared" si="5"/>
        <v>1.1868238913561442</v>
      </c>
      <c r="O81" s="62">
        <f>(L81-J81)/'1_Constantes'!$H$4</f>
        <v>-1.3962634015954635E-2</v>
      </c>
      <c r="P81" s="58">
        <f t="shared" si="6"/>
        <v>-0.8</v>
      </c>
    </row>
    <row r="82" spans="2:16" x14ac:dyDescent="0.25">
      <c r="B82" s="13">
        <f>B81+'1_Constantes'!$B$4</f>
        <v>0.39000000000000024</v>
      </c>
      <c r="D82" s="26">
        <f t="shared" si="8"/>
        <v>1016.6038016066333</v>
      </c>
      <c r="E82" s="24">
        <f t="shared" si="9"/>
        <v>1044.1966042072042</v>
      </c>
      <c r="F82" s="60">
        <f t="shared" si="7"/>
        <v>0.88127491697366989</v>
      </c>
      <c r="G82" s="27">
        <f>IF('1_Constantes'!$B$13=1,G81-P82,P82+G81)</f>
        <v>50.493333333333318</v>
      </c>
      <c r="I82" s="79">
        <f>TRUNC('5_Asservissement'!V81-'5_Asservissement'!V80)</f>
        <v>65</v>
      </c>
      <c r="J82" s="46">
        <f>I82*'1_Constantes'!$J$8</f>
        <v>2.2689280275926285</v>
      </c>
      <c r="K82" s="80">
        <f>TRUNC('5_Asservissement'!W81-'5_Asservissement'!W80)</f>
        <v>4</v>
      </c>
      <c r="L82" s="47">
        <f>K82*'1_Constantes'!$J$8</f>
        <v>0.13962634015954636</v>
      </c>
      <c r="N82" s="55">
        <f t="shared" si="5"/>
        <v>1.2042771838760875</v>
      </c>
      <c r="O82" s="62">
        <f>(L82-J82)/'1_Constantes'!$H$4</f>
        <v>-1.4195344582887213E-2</v>
      </c>
      <c r="P82" s="58">
        <f t="shared" si="6"/>
        <v>-0.81333333333333335</v>
      </c>
    </row>
    <row r="83" spans="2:16" x14ac:dyDescent="0.25">
      <c r="B83" s="13">
        <f>B82+'1_Constantes'!$B$4</f>
        <v>0.39500000000000024</v>
      </c>
      <c r="D83" s="26">
        <f t="shared" si="8"/>
        <v>1017.394112803694</v>
      </c>
      <c r="E83" s="24">
        <f t="shared" si="9"/>
        <v>1045.1282873983992</v>
      </c>
      <c r="F83" s="60">
        <f t="shared" si="7"/>
        <v>0.86731228295771534</v>
      </c>
      <c r="G83" s="27">
        <f>IF('1_Constantes'!$B$13=1,G82-P83,P83+G82)</f>
        <v>49.693333333333321</v>
      </c>
      <c r="I83" s="79">
        <f>TRUNC('5_Asservissement'!V82-'5_Asservissement'!V81)</f>
        <v>65</v>
      </c>
      <c r="J83" s="46">
        <f>I83*'1_Constantes'!$J$8</f>
        <v>2.2689280275926285</v>
      </c>
      <c r="K83" s="80">
        <f>TRUNC('5_Asservissement'!W82-'5_Asservissement'!W81)</f>
        <v>5</v>
      </c>
      <c r="L83" s="47">
        <f>K83*'1_Constantes'!$J$8</f>
        <v>0.17453292519943295</v>
      </c>
      <c r="N83" s="55">
        <f t="shared" si="5"/>
        <v>1.2217304763960306</v>
      </c>
      <c r="O83" s="62">
        <f>(L83-J83)/'1_Constantes'!$H$4</f>
        <v>-1.3962634015954638E-2</v>
      </c>
      <c r="P83" s="58">
        <f t="shared" si="6"/>
        <v>-0.80000000000000016</v>
      </c>
    </row>
    <row r="84" spans="2:16" x14ac:dyDescent="0.25">
      <c r="B84" s="13">
        <f>B83+'1_Constantes'!$B$4</f>
        <v>0.40000000000000024</v>
      </c>
      <c r="D84" s="26">
        <f t="shared" si="8"/>
        <v>1018.2086128798813</v>
      </c>
      <c r="E84" s="24">
        <f t="shared" si="9"/>
        <v>1046.0621857006975</v>
      </c>
      <c r="F84" s="60">
        <f t="shared" si="7"/>
        <v>0.85358235950869321</v>
      </c>
      <c r="G84" s="27">
        <f>IF('1_Constantes'!$B$13=1,G83-P84,P84+G83)</f>
        <v>48.906666666666652</v>
      </c>
      <c r="I84" s="79">
        <f>TRUNC('5_Asservissement'!V83-'5_Asservissement'!V82)</f>
        <v>65</v>
      </c>
      <c r="J84" s="46">
        <f>I84*'1_Constantes'!$J$8</f>
        <v>2.2689280275926285</v>
      </c>
      <c r="K84" s="80">
        <f>TRUNC('5_Asservissement'!W83-'5_Asservissement'!W82)</f>
        <v>6</v>
      </c>
      <c r="L84" s="47">
        <f>K84*'1_Constantes'!$J$8</f>
        <v>0.20943951023931956</v>
      </c>
      <c r="N84" s="55">
        <f t="shared" si="5"/>
        <v>1.2391837689159739</v>
      </c>
      <c r="O84" s="62">
        <f>(L84-J84)/'1_Constantes'!$H$4</f>
        <v>-1.3729923449022061E-2</v>
      </c>
      <c r="P84" s="58">
        <f t="shared" si="6"/>
        <v>-0.78666666666666674</v>
      </c>
    </row>
    <row r="85" spans="2:16" x14ac:dyDescent="0.25">
      <c r="B85" s="13">
        <f>B84+'1_Constantes'!$B$4</f>
        <v>0.40500000000000025</v>
      </c>
      <c r="D85" s="26">
        <f t="shared" si="8"/>
        <v>1019.0477271837129</v>
      </c>
      <c r="E85" s="24">
        <f t="shared" si="9"/>
        <v>1046.9976128166609</v>
      </c>
      <c r="F85" s="60">
        <f t="shared" si="7"/>
        <v>0.83961972549273856</v>
      </c>
      <c r="G85" s="27">
        <f>IF('1_Constantes'!$B$13=1,G84-P85,P85+G84)</f>
        <v>48.106666666666655</v>
      </c>
      <c r="I85" s="79">
        <f>TRUNC('5_Asservissement'!V84-'5_Asservissement'!V83)</f>
        <v>66</v>
      </c>
      <c r="J85" s="46">
        <f>I85*'1_Constantes'!$J$8</f>
        <v>2.3038346126325151</v>
      </c>
      <c r="K85" s="80">
        <f>TRUNC('5_Asservissement'!W84-'5_Asservissement'!W83)</f>
        <v>6</v>
      </c>
      <c r="L85" s="47">
        <f>K85*'1_Constantes'!$J$8</f>
        <v>0.20943951023931956</v>
      </c>
      <c r="N85" s="55">
        <f t="shared" si="5"/>
        <v>1.2566370614359172</v>
      </c>
      <c r="O85" s="62">
        <f>(L85-J85)/'1_Constantes'!$H$4</f>
        <v>-1.3962634015954638E-2</v>
      </c>
      <c r="P85" s="58">
        <f t="shared" si="6"/>
        <v>-0.80000000000000016</v>
      </c>
    </row>
    <row r="86" spans="2:16" x14ac:dyDescent="0.25">
      <c r="B86" s="13">
        <f>B85+'1_Constantes'!$B$4</f>
        <v>0.41000000000000025</v>
      </c>
      <c r="D86" s="26">
        <f t="shared" si="8"/>
        <v>1019.8993903315605</v>
      </c>
      <c r="E86" s="24">
        <f t="shared" si="9"/>
        <v>1047.9216293677966</v>
      </c>
      <c r="F86" s="60">
        <f t="shared" si="7"/>
        <v>0.82612251261064906</v>
      </c>
      <c r="G86" s="27">
        <f>IF('1_Constantes'!$B$13=1,G85-P86,P86+G85)</f>
        <v>47.333333333333321</v>
      </c>
      <c r="I86" s="79">
        <f>TRUNC('5_Asservissement'!V85-'5_Asservissement'!V84)</f>
        <v>65</v>
      </c>
      <c r="J86" s="46">
        <f>I86*'1_Constantes'!$J$8</f>
        <v>2.2689280275926285</v>
      </c>
      <c r="K86" s="80">
        <f>TRUNC('5_Asservissement'!W85-'5_Asservissement'!W84)</f>
        <v>7</v>
      </c>
      <c r="L86" s="47">
        <f>K86*'1_Constantes'!$J$8</f>
        <v>0.24434609527920614</v>
      </c>
      <c r="N86" s="55">
        <f t="shared" si="5"/>
        <v>1.2566370614359172</v>
      </c>
      <c r="O86" s="62">
        <f>(L86-J86)/'1_Constantes'!$H$4</f>
        <v>-1.3497212882089483E-2</v>
      </c>
      <c r="P86" s="58">
        <f t="shared" si="6"/>
        <v>-0.77333333333333343</v>
      </c>
    </row>
    <row r="87" spans="2:16" x14ac:dyDescent="0.25">
      <c r="B87" s="13">
        <f>B86+'1_Constantes'!$B$4</f>
        <v>0.41500000000000026</v>
      </c>
      <c r="D87" s="26">
        <f t="shared" si="8"/>
        <v>1020.7756632229786</v>
      </c>
      <c r="E87" s="24">
        <f t="shared" si="9"/>
        <v>1048.8465358764824</v>
      </c>
      <c r="F87" s="60">
        <f t="shared" si="7"/>
        <v>0.81239258916162704</v>
      </c>
      <c r="G87" s="27">
        <f>IF('1_Constantes'!$B$13=1,G86-P87,P87+G86)</f>
        <v>46.546666666666653</v>
      </c>
      <c r="I87" s="79">
        <f>TRUNC('5_Asservissement'!V86-'5_Asservissement'!V85)</f>
        <v>66</v>
      </c>
      <c r="J87" s="46">
        <f>I87*'1_Constantes'!$J$8</f>
        <v>2.3038346126325151</v>
      </c>
      <c r="K87" s="80">
        <f>TRUNC('5_Asservissement'!W86-'5_Asservissement'!W85)</f>
        <v>7</v>
      </c>
      <c r="L87" s="47">
        <f>K87*'1_Constantes'!$J$8</f>
        <v>0.24434609527920614</v>
      </c>
      <c r="N87" s="55">
        <f t="shared" si="5"/>
        <v>1.2740903539558606</v>
      </c>
      <c r="O87" s="62">
        <f>(L87-J87)/'1_Constantes'!$H$4</f>
        <v>-1.3729923449022061E-2</v>
      </c>
      <c r="P87" s="58">
        <f t="shared" si="6"/>
        <v>-0.78666666666666674</v>
      </c>
    </row>
    <row r="88" spans="2:16" x14ac:dyDescent="0.25">
      <c r="B88" s="13">
        <f>B87+'1_Constantes'!$B$4</f>
        <v>0.42000000000000026</v>
      </c>
      <c r="D88" s="26">
        <f t="shared" si="8"/>
        <v>1021.6765132279367</v>
      </c>
      <c r="E88" s="24">
        <f t="shared" si="9"/>
        <v>1049.7720380425085</v>
      </c>
      <c r="F88" s="60">
        <f t="shared" si="7"/>
        <v>0.79889537627953755</v>
      </c>
      <c r="G88" s="27">
        <f>IF('1_Constantes'!$B$13=1,G87-P88,P88+G87)</f>
        <v>45.773333333333319</v>
      </c>
      <c r="I88" s="79">
        <f>TRUNC('5_Asservissement'!V87-'5_Asservissement'!V86)</f>
        <v>66</v>
      </c>
      <c r="J88" s="46">
        <f>I88*'1_Constantes'!$J$8</f>
        <v>2.3038346126325151</v>
      </c>
      <c r="K88" s="80">
        <f>TRUNC('5_Asservissement'!W87-'5_Asservissement'!W86)</f>
        <v>8</v>
      </c>
      <c r="L88" s="47">
        <f>K88*'1_Constantes'!$J$8</f>
        <v>0.27925268031909273</v>
      </c>
      <c r="N88" s="55">
        <f t="shared" si="5"/>
        <v>1.2915436464758039</v>
      </c>
      <c r="O88" s="62">
        <f>(L88-J88)/'1_Constantes'!$H$4</f>
        <v>-1.3497212882089483E-2</v>
      </c>
      <c r="P88" s="58">
        <f t="shared" si="6"/>
        <v>-0.77333333333333343</v>
      </c>
    </row>
    <row r="89" spans="2:16" x14ac:dyDescent="0.25">
      <c r="B89" s="13">
        <f>B88+'1_Constantes'!$B$4</f>
        <v>0.42500000000000027</v>
      </c>
      <c r="D89" s="26">
        <f t="shared" si="8"/>
        <v>1022.614018541969</v>
      </c>
      <c r="E89" s="24">
        <f t="shared" si="9"/>
        <v>1050.7104164325244</v>
      </c>
      <c r="F89" s="60">
        <f t="shared" si="7"/>
        <v>0.78586358453131311</v>
      </c>
      <c r="G89" s="27">
        <f>IF('1_Constantes'!$B$13=1,G88-P89,P89+G88)</f>
        <v>45.02666666666665</v>
      </c>
      <c r="I89" s="79">
        <f>TRUNC('5_Asservissement'!V88-'5_Asservissement'!V87)</f>
        <v>66</v>
      </c>
      <c r="J89" s="46">
        <f>I89*'1_Constantes'!$J$8</f>
        <v>2.3038346126325151</v>
      </c>
      <c r="K89" s="80">
        <f>TRUNC('5_Asservissement'!W88-'5_Asservissement'!W87)</f>
        <v>10</v>
      </c>
      <c r="L89" s="47">
        <f>K89*'1_Constantes'!$J$8</f>
        <v>0.3490658503988659</v>
      </c>
      <c r="N89" s="55">
        <f t="shared" si="5"/>
        <v>1.3264502315156905</v>
      </c>
      <c r="O89" s="62">
        <f>(L89-J89)/'1_Constantes'!$H$4</f>
        <v>-1.3031791748224327E-2</v>
      </c>
      <c r="P89" s="58">
        <f t="shared" si="6"/>
        <v>-0.7466666666666667</v>
      </c>
    </row>
    <row r="90" spans="2:16" x14ac:dyDescent="0.25">
      <c r="B90" s="13">
        <f>B89+'1_Constantes'!$B$4</f>
        <v>0.43000000000000027</v>
      </c>
      <c r="D90" s="26">
        <f t="shared" si="8"/>
        <v>1023.5641035707391</v>
      </c>
      <c r="E90" s="24">
        <f t="shared" si="9"/>
        <v>1051.6360560248038</v>
      </c>
      <c r="F90" s="60">
        <f t="shared" si="7"/>
        <v>0.77236637164922373</v>
      </c>
      <c r="G90" s="27">
        <f>IF('1_Constantes'!$B$13=1,G89-P90,P90+G89)</f>
        <v>44.253333333333316</v>
      </c>
      <c r="I90" s="79">
        <f>TRUNC('5_Asservissement'!V89-'5_Asservissement'!V88)</f>
        <v>67</v>
      </c>
      <c r="J90" s="46">
        <f>I90*'1_Constantes'!$J$8</f>
        <v>2.3387411976724017</v>
      </c>
      <c r="K90" s="80">
        <f>TRUNC('5_Asservissement'!W89-'5_Asservissement'!W88)</f>
        <v>9</v>
      </c>
      <c r="L90" s="47">
        <f>K90*'1_Constantes'!$J$8</f>
        <v>0.31415926535897931</v>
      </c>
      <c r="N90" s="55">
        <f t="shared" si="5"/>
        <v>1.3264502315156905</v>
      </c>
      <c r="O90" s="62">
        <f>(L90-J90)/'1_Constantes'!$H$4</f>
        <v>-1.3497212882089483E-2</v>
      </c>
      <c r="P90" s="58">
        <f t="shared" si="6"/>
        <v>-0.77333333333333343</v>
      </c>
    </row>
    <row r="91" spans="2:16" x14ac:dyDescent="0.25">
      <c r="B91" s="13">
        <f>B90+'1_Constantes'!$B$4</f>
        <v>0.43500000000000028</v>
      </c>
      <c r="D91" s="26">
        <f t="shared" si="8"/>
        <v>1024.5514878724937</v>
      </c>
      <c r="E91" s="24">
        <f t="shared" si="9"/>
        <v>1052.573267112356</v>
      </c>
      <c r="F91" s="60">
        <f t="shared" si="7"/>
        <v>0.75933457990099917</v>
      </c>
      <c r="G91" s="27">
        <f>IF('1_Constantes'!$B$13=1,G90-P91,P91+G90)</f>
        <v>43.506666666666646</v>
      </c>
      <c r="I91" s="79">
        <f>TRUNC('5_Asservissement'!V90-'5_Asservissement'!V89)</f>
        <v>67</v>
      </c>
      <c r="J91" s="46">
        <f>I91*'1_Constantes'!$J$8</f>
        <v>2.3387411976724017</v>
      </c>
      <c r="K91" s="80">
        <f>TRUNC('5_Asservissement'!W90-'5_Asservissement'!W89)</f>
        <v>11</v>
      </c>
      <c r="L91" s="47">
        <f>K91*'1_Constantes'!$J$8</f>
        <v>0.38397243543875248</v>
      </c>
      <c r="N91" s="55">
        <f t="shared" si="5"/>
        <v>1.3613568165555772</v>
      </c>
      <c r="O91" s="62">
        <f>(L91-J91)/'1_Constantes'!$H$4</f>
        <v>-1.3031791748224327E-2</v>
      </c>
      <c r="P91" s="58">
        <f t="shared" si="6"/>
        <v>-0.7466666666666667</v>
      </c>
    </row>
    <row r="92" spans="2:16" x14ac:dyDescent="0.25">
      <c r="B92" s="13">
        <f>B91+'1_Constantes'!$B$4</f>
        <v>0.44000000000000028</v>
      </c>
      <c r="D92" s="26">
        <f t="shared" si="8"/>
        <v>1025.5640336207384</v>
      </c>
      <c r="E92" s="24">
        <f t="shared" si="9"/>
        <v>1053.509145536405</v>
      </c>
      <c r="F92" s="60">
        <f t="shared" si="7"/>
        <v>0.74607007758584243</v>
      </c>
      <c r="G92" s="27">
        <f>IF('1_Constantes'!$B$13=1,G91-P92,P92+G91)</f>
        <v>42.746666666666648</v>
      </c>
      <c r="I92" s="79">
        <f>TRUNC('5_Asservissement'!V91-'5_Asservissement'!V90)</f>
        <v>68</v>
      </c>
      <c r="J92" s="46">
        <f>I92*'1_Constantes'!$J$8</f>
        <v>2.3736477827122884</v>
      </c>
      <c r="K92" s="80">
        <f>TRUNC('5_Asservissement'!W91-'5_Asservissement'!W90)</f>
        <v>11</v>
      </c>
      <c r="L92" s="47">
        <f>K92*'1_Constantes'!$J$8</f>
        <v>0.38397243543875248</v>
      </c>
      <c r="N92" s="55">
        <f t="shared" si="5"/>
        <v>1.3788101090755205</v>
      </c>
      <c r="O92" s="62">
        <f>(L92-J92)/'1_Constantes'!$H$4</f>
        <v>-1.3264502315156905E-2</v>
      </c>
      <c r="P92" s="58">
        <f t="shared" si="6"/>
        <v>-0.76000000000000012</v>
      </c>
    </row>
    <row r="93" spans="2:16" x14ac:dyDescent="0.25">
      <c r="B93" s="13">
        <f>B92+'1_Constantes'!$B$4</f>
        <v>0.44500000000000028</v>
      </c>
      <c r="D93" s="26">
        <f t="shared" si="8"/>
        <v>1026.5884744911609</v>
      </c>
      <c r="E93" s="24">
        <f t="shared" si="9"/>
        <v>1054.4319880039459</v>
      </c>
      <c r="F93" s="60">
        <f t="shared" si="7"/>
        <v>0.73327099640455062</v>
      </c>
      <c r="G93" s="27">
        <f>IF('1_Constantes'!$B$13=1,G92-P93,P93+G92)</f>
        <v>42.013333333333314</v>
      </c>
      <c r="I93" s="79">
        <f>TRUNC('5_Asservissement'!V92-'5_Asservissement'!V91)</f>
        <v>67</v>
      </c>
      <c r="J93" s="46">
        <f>I93*'1_Constantes'!$J$8</f>
        <v>2.3387411976724017</v>
      </c>
      <c r="K93" s="80">
        <f>TRUNC('5_Asservissement'!W92-'5_Asservissement'!W91)</f>
        <v>12</v>
      </c>
      <c r="L93" s="47">
        <f>K93*'1_Constantes'!$J$8</f>
        <v>0.41887902047863912</v>
      </c>
      <c r="N93" s="55">
        <f t="shared" si="5"/>
        <v>1.3788101090755205</v>
      </c>
      <c r="O93" s="62">
        <f>(L93-J93)/'1_Constantes'!$H$4</f>
        <v>-1.2799081181291749E-2</v>
      </c>
      <c r="P93" s="58">
        <f t="shared" si="6"/>
        <v>-0.73333333333333328</v>
      </c>
    </row>
    <row r="94" spans="2:16" x14ac:dyDescent="0.25">
      <c r="B94" s="13">
        <f>B93+'1_Constantes'!$B$4</f>
        <v>0.45000000000000029</v>
      </c>
      <c r="D94" s="26">
        <f t="shared" si="8"/>
        <v>1027.6379730561687</v>
      </c>
      <c r="E94" s="24">
        <f t="shared" si="9"/>
        <v>1055.3529137602811</v>
      </c>
      <c r="F94" s="60">
        <f t="shared" si="7"/>
        <v>0.72023920465632629</v>
      </c>
      <c r="G94" s="27">
        <f>IF('1_Constantes'!$B$13=1,G93-P94,P94+G93)</f>
        <v>41.266666666666644</v>
      </c>
      <c r="I94" s="79">
        <f>TRUNC('5_Asservissement'!V93-'5_Asservissement'!V92)</f>
        <v>68</v>
      </c>
      <c r="J94" s="46">
        <f>I94*'1_Constantes'!$J$8</f>
        <v>2.3736477827122884</v>
      </c>
      <c r="K94" s="80">
        <f>TRUNC('5_Asservissement'!W93-'5_Asservissement'!W92)</f>
        <v>12</v>
      </c>
      <c r="L94" s="47">
        <f>K94*'1_Constantes'!$J$8</f>
        <v>0.41887902047863912</v>
      </c>
      <c r="N94" s="55">
        <f t="shared" si="5"/>
        <v>1.3962634015954638</v>
      </c>
      <c r="O94" s="62">
        <f>(L94-J94)/'1_Constantes'!$H$4</f>
        <v>-1.3031791748224327E-2</v>
      </c>
      <c r="P94" s="58">
        <f t="shared" si="6"/>
        <v>-0.7466666666666667</v>
      </c>
    </row>
    <row r="95" spans="2:16" x14ac:dyDescent="0.25">
      <c r="B95" s="13">
        <f>B94+'1_Constantes'!$B$4</f>
        <v>0.45500000000000029</v>
      </c>
      <c r="D95" s="26">
        <f t="shared" si="8"/>
        <v>1028.7124373325387</v>
      </c>
      <c r="E95" s="24">
        <f t="shared" si="9"/>
        <v>1056.2716745615919</v>
      </c>
      <c r="F95" s="60">
        <f t="shared" si="7"/>
        <v>0.70744012347503449</v>
      </c>
      <c r="G95" s="27">
        <f>IF('1_Constantes'!$B$13=1,G94-P95,P95+G94)</f>
        <v>40.53333333333331</v>
      </c>
      <c r="I95" s="79">
        <f>TRUNC('5_Asservissement'!V94-'5_Asservissement'!V93)</f>
        <v>68</v>
      </c>
      <c r="J95" s="46">
        <f>I95*'1_Constantes'!$J$8</f>
        <v>2.3736477827122884</v>
      </c>
      <c r="K95" s="80">
        <f>TRUNC('5_Asservissement'!W94-'5_Asservissement'!W93)</f>
        <v>13</v>
      </c>
      <c r="L95" s="47">
        <f>K95*'1_Constantes'!$J$8</f>
        <v>0.4537856055185257</v>
      </c>
      <c r="N95" s="55">
        <f t="shared" si="5"/>
        <v>1.4137166941154071</v>
      </c>
      <c r="O95" s="62">
        <f>(L95-J95)/'1_Constantes'!$H$4</f>
        <v>-1.2799081181291751E-2</v>
      </c>
      <c r="P95" s="58">
        <f t="shared" si="6"/>
        <v>-0.73333333333333339</v>
      </c>
    </row>
    <row r="96" spans="2:16" x14ac:dyDescent="0.25">
      <c r="B96" s="13">
        <f>B95+'1_Constantes'!$B$4</f>
        <v>0.4600000000000003</v>
      </c>
      <c r="D96" s="26">
        <f t="shared" si="8"/>
        <v>1029.8121948104556</v>
      </c>
      <c r="E96" s="24">
        <f t="shared" si="9"/>
        <v>1057.1875244512637</v>
      </c>
      <c r="F96" s="60">
        <f t="shared" si="7"/>
        <v>0.69440833172681005</v>
      </c>
      <c r="G96" s="27">
        <f>IF('1_Constantes'!$B$13=1,G95-P96,P96+G95)</f>
        <v>39.78666666666664</v>
      </c>
      <c r="I96" s="79">
        <f>TRUNC('5_Asservissement'!V95-'5_Asservissement'!V94)</f>
        <v>69</v>
      </c>
      <c r="J96" s="46">
        <f>I96*'1_Constantes'!$J$8</f>
        <v>2.4085543677521746</v>
      </c>
      <c r="K96" s="80">
        <f>TRUNC('5_Asservissement'!W95-'5_Asservissement'!W94)</f>
        <v>13</v>
      </c>
      <c r="L96" s="47">
        <f>K96*'1_Constantes'!$J$8</f>
        <v>0.4537856055185257</v>
      </c>
      <c r="N96" s="55">
        <f t="shared" si="5"/>
        <v>1.4311699866353502</v>
      </c>
      <c r="O96" s="62">
        <f>(L96-J96)/'1_Constantes'!$H$4</f>
        <v>-1.3031791748224325E-2</v>
      </c>
      <c r="P96" s="58">
        <f t="shared" si="6"/>
        <v>-0.74666666666666659</v>
      </c>
    </row>
    <row r="97" spans="2:16" x14ac:dyDescent="0.25">
      <c r="B97" s="13">
        <f>B96+'1_Constantes'!$B$4</f>
        <v>0.4650000000000003</v>
      </c>
      <c r="D97" s="26">
        <f t="shared" si="8"/>
        <v>1030.9371374532668</v>
      </c>
      <c r="E97" s="24">
        <f t="shared" si="9"/>
        <v>1058.1002201592055</v>
      </c>
      <c r="F97" s="60">
        <f t="shared" si="7"/>
        <v>0.68160925054551835</v>
      </c>
      <c r="G97" s="27">
        <f>IF('1_Constantes'!$B$13=1,G96-P97,P97+G96)</f>
        <v>39.053333333333306</v>
      </c>
      <c r="I97" s="79">
        <f>TRUNC('5_Asservissement'!V96-'5_Asservissement'!V95)</f>
        <v>69</v>
      </c>
      <c r="J97" s="46">
        <f>I97*'1_Constantes'!$J$8</f>
        <v>2.4085543677521746</v>
      </c>
      <c r="K97" s="80">
        <f>TRUNC('5_Asservissement'!W96-'5_Asservissement'!W95)</f>
        <v>14</v>
      </c>
      <c r="L97" s="47">
        <f>K97*'1_Constantes'!$J$8</f>
        <v>0.48869219055841229</v>
      </c>
      <c r="N97" s="55">
        <f t="shared" si="5"/>
        <v>1.4486232791552935</v>
      </c>
      <c r="O97" s="62">
        <f>(L97-J97)/'1_Constantes'!$H$4</f>
        <v>-1.2799081181291749E-2</v>
      </c>
      <c r="P97" s="58">
        <f t="shared" si="6"/>
        <v>-0.73333333333333328</v>
      </c>
    </row>
    <row r="98" spans="2:16" x14ac:dyDescent="0.25">
      <c r="B98" s="13">
        <f>B97+'1_Constantes'!$B$4</f>
        <v>0.47000000000000031</v>
      </c>
      <c r="D98" s="26">
        <f t="shared" si="8"/>
        <v>1032.0871508820605</v>
      </c>
      <c r="E98" s="24">
        <f t="shared" si="9"/>
        <v>1059.0095328818754</v>
      </c>
      <c r="F98" s="60">
        <f t="shared" si="7"/>
        <v>0.66904287993115918</v>
      </c>
      <c r="G98" s="27">
        <f>IF('1_Constantes'!$B$13=1,G97-P98,P98+G97)</f>
        <v>38.333333333333307</v>
      </c>
      <c r="I98" s="79">
        <f>TRUNC('5_Asservissement'!V97-'5_Asservissement'!V96)</f>
        <v>69</v>
      </c>
      <c r="J98" s="46">
        <f>I98*'1_Constantes'!$J$8</f>
        <v>2.4085543677521746</v>
      </c>
      <c r="K98" s="80">
        <f>TRUNC('5_Asservissement'!W97-'5_Asservissement'!W96)</f>
        <v>15</v>
      </c>
      <c r="L98" s="47">
        <f>K98*'1_Constantes'!$J$8</f>
        <v>0.52359877559829882</v>
      </c>
      <c r="N98" s="55">
        <f t="shared" si="5"/>
        <v>1.4660765716752366</v>
      </c>
      <c r="O98" s="62">
        <f>(L98-J98)/'1_Constantes'!$H$4</f>
        <v>-1.2566370614359173E-2</v>
      </c>
      <c r="P98" s="58">
        <f t="shared" si="6"/>
        <v>-0.72</v>
      </c>
    </row>
    <row r="99" spans="2:16" x14ac:dyDescent="0.25">
      <c r="B99" s="13">
        <f>B98+'1_Constantes'!$B$4</f>
        <v>0.47500000000000031</v>
      </c>
      <c r="D99" s="26">
        <f t="shared" si="8"/>
        <v>1033.2480833907098</v>
      </c>
      <c r="E99" s="24">
        <f t="shared" si="9"/>
        <v>1059.9048631138994</v>
      </c>
      <c r="F99" s="60">
        <f t="shared" si="7"/>
        <v>0.65694193045066507</v>
      </c>
      <c r="G99" s="27">
        <f>IF('1_Constantes'!$B$13=1,G98-P99,P99+G98)</f>
        <v>37.639999999999972</v>
      </c>
      <c r="I99" s="79">
        <f>TRUNC('5_Asservissement'!V98-'5_Asservissement'!V97)</f>
        <v>68</v>
      </c>
      <c r="J99" s="46">
        <f>I99*'1_Constantes'!$J$8</f>
        <v>2.3736477827122884</v>
      </c>
      <c r="K99" s="80">
        <f>TRUNC('5_Asservissement'!W98-'5_Asservissement'!W97)</f>
        <v>16</v>
      </c>
      <c r="L99" s="47">
        <f>K99*'1_Constantes'!$J$8</f>
        <v>0.55850536063818546</v>
      </c>
      <c r="N99" s="55">
        <f t="shared" si="5"/>
        <v>1.4660765716752369</v>
      </c>
      <c r="O99" s="62">
        <f>(L99-J99)/'1_Constantes'!$H$4</f>
        <v>-1.2100949480494021E-2</v>
      </c>
      <c r="P99" s="58">
        <f t="shared" si="6"/>
        <v>-0.69333333333333347</v>
      </c>
    </row>
    <row r="100" spans="2:16" x14ac:dyDescent="0.25">
      <c r="B100" s="13">
        <f>B99+'1_Constantes'!$B$4</f>
        <v>0.48000000000000032</v>
      </c>
      <c r="D100" s="26">
        <f t="shared" si="8"/>
        <v>1034.4339210504711</v>
      </c>
      <c r="E100" s="24">
        <f t="shared" si="9"/>
        <v>1060.796294492442</v>
      </c>
      <c r="F100" s="60">
        <f t="shared" si="7"/>
        <v>0.64460827040323854</v>
      </c>
      <c r="G100" s="27">
        <f>IF('1_Constantes'!$B$13=1,G99-P100,P100+G99)</f>
        <v>36.933333333333309</v>
      </c>
      <c r="I100" s="79">
        <f>TRUNC('5_Asservissement'!V99-'5_Asservissement'!V98)</f>
        <v>69</v>
      </c>
      <c r="J100" s="46">
        <f>I100*'1_Constantes'!$J$8</f>
        <v>2.4085543677521746</v>
      </c>
      <c r="K100" s="80">
        <f>TRUNC('5_Asservissement'!W99-'5_Asservissement'!W98)</f>
        <v>16</v>
      </c>
      <c r="L100" s="47">
        <f>K100*'1_Constantes'!$J$8</f>
        <v>0.55850536063818546</v>
      </c>
      <c r="N100" s="55">
        <f t="shared" si="5"/>
        <v>1.48352986419518</v>
      </c>
      <c r="O100" s="62">
        <f>(L100-J100)/'1_Constantes'!$H$4</f>
        <v>-1.2333660047426595E-2</v>
      </c>
      <c r="P100" s="58">
        <f t="shared" si="6"/>
        <v>-0.70666666666666667</v>
      </c>
    </row>
    <row r="101" spans="2:16" x14ac:dyDescent="0.25">
      <c r="B101" s="13">
        <f>B100+'1_Constantes'!$B$4</f>
        <v>0.48500000000000032</v>
      </c>
      <c r="D101" s="26">
        <f t="shared" si="8"/>
        <v>1035.6449485589469</v>
      </c>
      <c r="E101" s="24">
        <f t="shared" si="9"/>
        <v>1061.6830654947069</v>
      </c>
      <c r="F101" s="60">
        <f t="shared" si="7"/>
        <v>0.63204189978887948</v>
      </c>
      <c r="G101" s="27">
        <f>IF('1_Constantes'!$B$13=1,G100-P101,P101+G100)</f>
        <v>36.21333333333331</v>
      </c>
      <c r="I101" s="79">
        <f>TRUNC('5_Asservissement'!V100-'5_Asservissement'!V99)</f>
        <v>70</v>
      </c>
      <c r="J101" s="46">
        <f>I101*'1_Constantes'!$J$8</f>
        <v>2.4434609527920612</v>
      </c>
      <c r="K101" s="80">
        <f>TRUNC('5_Asservissement'!W100-'5_Asservissement'!W99)</f>
        <v>16</v>
      </c>
      <c r="L101" s="47">
        <f>K101*'1_Constantes'!$J$8</f>
        <v>0.55850536063818546</v>
      </c>
      <c r="N101" s="55">
        <f t="shared" si="5"/>
        <v>1.5009831567151233</v>
      </c>
      <c r="O101" s="62">
        <f>(L101-J101)/'1_Constantes'!$H$4</f>
        <v>-1.2566370614359173E-2</v>
      </c>
      <c r="P101" s="58">
        <f t="shared" si="6"/>
        <v>-0.72</v>
      </c>
    </row>
    <row r="102" spans="2:16" x14ac:dyDescent="0.25">
      <c r="B102" s="13">
        <f>B101+'1_Constantes'!$B$4</f>
        <v>0.49000000000000032</v>
      </c>
      <c r="D102" s="26">
        <f t="shared" si="8"/>
        <v>1036.8810286300422</v>
      </c>
      <c r="E102" s="24">
        <f t="shared" si="9"/>
        <v>1062.5649698592536</v>
      </c>
      <c r="F102" s="60">
        <f t="shared" si="7"/>
        <v>0.61970823974145295</v>
      </c>
      <c r="G102" s="27">
        <f>IF('1_Constantes'!$B$13=1,G101-P102,P102+G101)</f>
        <v>35.506666666666646</v>
      </c>
      <c r="I102" s="79">
        <f>TRUNC('5_Asservissement'!V101-'5_Asservissement'!V100)</f>
        <v>70</v>
      </c>
      <c r="J102" s="46">
        <f>I102*'1_Constantes'!$J$8</f>
        <v>2.4434609527920612</v>
      </c>
      <c r="K102" s="80">
        <f>TRUNC('5_Asservissement'!W101-'5_Asservissement'!W100)</f>
        <v>17</v>
      </c>
      <c r="L102" s="47">
        <f>K102*'1_Constantes'!$J$8</f>
        <v>0.59341194567807209</v>
      </c>
      <c r="N102" s="55">
        <f t="shared" si="5"/>
        <v>1.5184364492350666</v>
      </c>
      <c r="O102" s="62">
        <f>(L102-J102)/'1_Constantes'!$H$4</f>
        <v>-1.2333660047426595E-2</v>
      </c>
      <c r="P102" s="58">
        <f t="shared" si="6"/>
        <v>-0.70666666666666667</v>
      </c>
    </row>
    <row r="103" spans="2:16" x14ac:dyDescent="0.25">
      <c r="B103" s="13">
        <f>B102+'1_Constantes'!$B$4</f>
        <v>0.49500000000000033</v>
      </c>
      <c r="D103" s="26">
        <f t="shared" si="8"/>
        <v>1038.1420192594812</v>
      </c>
      <c r="E103" s="24">
        <f t="shared" si="9"/>
        <v>1063.4418164429246</v>
      </c>
      <c r="F103" s="60">
        <f t="shared" si="7"/>
        <v>0.60760729026095883</v>
      </c>
      <c r="G103" s="27">
        <f>IF('1_Constantes'!$B$13=1,G102-P103,P103+G102)</f>
        <v>34.813333333333311</v>
      </c>
      <c r="I103" s="79">
        <f>TRUNC('5_Asservissement'!V102-'5_Asservissement'!V101)</f>
        <v>70</v>
      </c>
      <c r="J103" s="46">
        <f>I103*'1_Constantes'!$J$8</f>
        <v>2.4434609527920612</v>
      </c>
      <c r="K103" s="80">
        <f>TRUNC('5_Asservissement'!W102-'5_Asservissement'!W101)</f>
        <v>18</v>
      </c>
      <c r="L103" s="47">
        <f>K103*'1_Constantes'!$J$8</f>
        <v>0.62831853071795862</v>
      </c>
      <c r="N103" s="55">
        <f t="shared" si="5"/>
        <v>1.5358897417550099</v>
      </c>
      <c r="O103" s="62">
        <f>(L103-J103)/'1_Constantes'!$H$4</f>
        <v>-1.2100949480494018E-2</v>
      </c>
      <c r="P103" s="58">
        <f t="shared" si="6"/>
        <v>-0.69333333333333336</v>
      </c>
    </row>
    <row r="104" spans="2:16" x14ac:dyDescent="0.25">
      <c r="B104" s="13">
        <f>B103+'1_Constantes'!$B$4</f>
        <v>0.50000000000000033</v>
      </c>
      <c r="D104" s="26">
        <f t="shared" si="8"/>
        <v>1039.4277741460469</v>
      </c>
      <c r="E104" s="24">
        <f t="shared" si="9"/>
        <v>1064.3134292892064</v>
      </c>
      <c r="F104" s="60">
        <f t="shared" si="7"/>
        <v>0.59573905134739746</v>
      </c>
      <c r="G104" s="27">
        <f>IF('1_Constantes'!$B$13=1,G103-P104,P104+G103)</f>
        <v>34.133333333333312</v>
      </c>
      <c r="I104" s="79">
        <f>TRUNC('5_Asservissement'!V103-'5_Asservissement'!V102)</f>
        <v>70</v>
      </c>
      <c r="J104" s="46">
        <f>I104*'1_Constantes'!$J$8</f>
        <v>2.4434609527920612</v>
      </c>
      <c r="K104" s="80">
        <f>TRUNC('5_Asservissement'!W103-'5_Asservissement'!W102)</f>
        <v>19</v>
      </c>
      <c r="L104" s="47">
        <f>K104*'1_Constantes'!$J$8</f>
        <v>0.66322511575784526</v>
      </c>
      <c r="N104" s="55">
        <f t="shared" si="5"/>
        <v>1.5533430342749532</v>
      </c>
      <c r="O104" s="62">
        <f>(L104-J104)/'1_Constantes'!$H$4</f>
        <v>-1.186823891356144E-2</v>
      </c>
      <c r="P104" s="58">
        <f t="shared" si="6"/>
        <v>-0.67999999999999994</v>
      </c>
    </row>
    <row r="105" spans="2:16" x14ac:dyDescent="0.25">
      <c r="B105" s="13">
        <f>B104+'1_Constantes'!$B$4</f>
        <v>0.50500000000000034</v>
      </c>
      <c r="D105" s="26">
        <f t="shared" si="8"/>
        <v>1040.7385461138865</v>
      </c>
      <c r="E105" s="24">
        <f t="shared" si="9"/>
        <v>1065.1790377160357</v>
      </c>
      <c r="F105" s="60">
        <f t="shared" si="7"/>
        <v>0.58363810186690346</v>
      </c>
      <c r="G105" s="27">
        <f>IF('1_Constantes'!$B$13=1,G104-P105,P105+G104)</f>
        <v>33.439999999999976</v>
      </c>
      <c r="I105" s="79">
        <f>TRUNC('5_Asservissement'!V104-'5_Asservissement'!V103)</f>
        <v>71</v>
      </c>
      <c r="J105" s="46">
        <f>I105*'1_Constantes'!$J$8</f>
        <v>2.4783675378319479</v>
      </c>
      <c r="K105" s="80">
        <f>TRUNC('5_Asservissement'!W104-'5_Asservissement'!W103)</f>
        <v>19</v>
      </c>
      <c r="L105" s="47">
        <f>K105*'1_Constantes'!$J$8</f>
        <v>0.66322511575784526</v>
      </c>
      <c r="N105" s="55">
        <f t="shared" si="5"/>
        <v>1.5707963267948966</v>
      </c>
      <c r="O105" s="62">
        <f>(L105-J105)/'1_Constantes'!$H$4</f>
        <v>-1.2100949480494018E-2</v>
      </c>
      <c r="P105" s="58">
        <f t="shared" si="6"/>
        <v>-0.69333333333333336</v>
      </c>
    </row>
    <row r="106" spans="2:16" x14ac:dyDescent="0.25">
      <c r="B106" s="13">
        <f>B105+'1_Constantes'!$B$4</f>
        <v>0.51000000000000034</v>
      </c>
      <c r="D106" s="26">
        <f t="shared" si="8"/>
        <v>1042.0593009370812</v>
      </c>
      <c r="E106" s="24">
        <f t="shared" si="9"/>
        <v>1066.0293363678518</v>
      </c>
      <c r="F106" s="60">
        <f t="shared" si="7"/>
        <v>0.5720025735202745</v>
      </c>
      <c r="G106" s="27">
        <f>IF('1_Constantes'!$B$13=1,G105-P106,P106+G105)</f>
        <v>32.773333333333312</v>
      </c>
      <c r="I106" s="79">
        <f>TRUNC('5_Asservissement'!V105-'5_Asservissement'!V104)</f>
        <v>70</v>
      </c>
      <c r="J106" s="46">
        <f>I106*'1_Constantes'!$J$8</f>
        <v>2.4434609527920612</v>
      </c>
      <c r="K106" s="80">
        <f>TRUNC('5_Asservissement'!W105-'5_Asservissement'!W104)</f>
        <v>20</v>
      </c>
      <c r="L106" s="47">
        <f>K106*'1_Constantes'!$J$8</f>
        <v>0.69813170079773179</v>
      </c>
      <c r="N106" s="55">
        <f t="shared" si="5"/>
        <v>1.5707963267948966</v>
      </c>
      <c r="O106" s="62">
        <f>(L106-J106)/'1_Constantes'!$H$4</f>
        <v>-1.1635528346628862E-2</v>
      </c>
      <c r="P106" s="58">
        <f t="shared" si="6"/>
        <v>-0.66666666666666663</v>
      </c>
    </row>
    <row r="107" spans="2:16" x14ac:dyDescent="0.25">
      <c r="B107" s="13">
        <f>B106+'1_Constantes'!$B$4</f>
        <v>0.51500000000000035</v>
      </c>
      <c r="D107" s="26">
        <f t="shared" si="8"/>
        <v>1043.4048402002354</v>
      </c>
      <c r="E107" s="24">
        <f t="shared" si="9"/>
        <v>1066.8731734045859</v>
      </c>
      <c r="F107" s="60">
        <f t="shared" si="7"/>
        <v>0.56013433460671314</v>
      </c>
      <c r="G107" s="27">
        <f>IF('1_Constantes'!$B$13=1,G106-P107,P107+G106)</f>
        <v>32.093333333333312</v>
      </c>
      <c r="I107" s="79">
        <f>TRUNC('5_Asservissement'!V106-'5_Asservissement'!V105)</f>
        <v>71</v>
      </c>
      <c r="J107" s="46">
        <f>I107*'1_Constantes'!$J$8</f>
        <v>2.4783675378319479</v>
      </c>
      <c r="K107" s="80">
        <f>TRUNC('5_Asservissement'!W106-'5_Asservissement'!W105)</f>
        <v>20</v>
      </c>
      <c r="L107" s="47">
        <f>K107*'1_Constantes'!$J$8</f>
        <v>0.69813170079773179</v>
      </c>
      <c r="N107" s="55">
        <f t="shared" si="5"/>
        <v>1.5882496193148399</v>
      </c>
      <c r="O107" s="62">
        <f>(L107-J107)/'1_Constantes'!$H$4</f>
        <v>-1.186823891356144E-2</v>
      </c>
      <c r="P107" s="58">
        <f t="shared" si="6"/>
        <v>-0.67999999999999994</v>
      </c>
    </row>
    <row r="108" spans="2:16" x14ac:dyDescent="0.25">
      <c r="B108" s="13">
        <f>B107+'1_Constantes'!$B$4</f>
        <v>0.52000000000000035</v>
      </c>
      <c r="D108" s="26">
        <f t="shared" si="8"/>
        <v>1044.7896957389596</v>
      </c>
      <c r="E108" s="24">
        <f t="shared" si="9"/>
        <v>1067.7198204388333</v>
      </c>
      <c r="F108" s="60">
        <f t="shared" si="7"/>
        <v>0.54873151682701682</v>
      </c>
      <c r="G108" s="27">
        <f>IF('1_Constantes'!$B$13=1,G107-P108,P108+G107)</f>
        <v>31.43999999999998</v>
      </c>
      <c r="I108" s="79">
        <f>TRUNC('5_Asservissement'!V107-'5_Asservissement'!V106)</f>
        <v>71</v>
      </c>
      <c r="J108" s="46">
        <f>I108*'1_Constantes'!$J$8</f>
        <v>2.4783675378319479</v>
      </c>
      <c r="K108" s="80">
        <f>TRUNC('5_Asservissement'!W107-'5_Asservissement'!W106)</f>
        <v>22</v>
      </c>
      <c r="L108" s="47">
        <f>K108*'1_Constantes'!$J$8</f>
        <v>0.76794487087750496</v>
      </c>
      <c r="N108" s="55">
        <f t="shared" si="5"/>
        <v>1.6231562043547263</v>
      </c>
      <c r="O108" s="62">
        <f>(L108-J108)/'1_Constantes'!$H$4</f>
        <v>-1.1402817779696286E-2</v>
      </c>
      <c r="P108" s="58">
        <f t="shared" si="6"/>
        <v>-0.65333333333333332</v>
      </c>
    </row>
    <row r="109" spans="2:16" x14ac:dyDescent="0.25">
      <c r="B109" s="13">
        <f>B108+'1_Constantes'!$B$4</f>
        <v>0.52500000000000036</v>
      </c>
      <c r="D109" s="26">
        <f t="shared" si="8"/>
        <v>1046.1845017202388</v>
      </c>
      <c r="E109" s="24">
        <f t="shared" si="9"/>
        <v>1068.5499724359536</v>
      </c>
      <c r="F109" s="60">
        <f t="shared" si="7"/>
        <v>0.53686327791345545</v>
      </c>
      <c r="G109" s="27">
        <f>IF('1_Constantes'!$B$13=1,G108-P109,P109+G108)</f>
        <v>30.75999999999998</v>
      </c>
      <c r="I109" s="79">
        <f>TRUNC('5_Asservissement'!V108-'5_Asservissement'!V107)</f>
        <v>72</v>
      </c>
      <c r="J109" s="46">
        <f>I109*'1_Constantes'!$J$8</f>
        <v>2.5132741228718345</v>
      </c>
      <c r="K109" s="80">
        <f>TRUNC('5_Asservissement'!W108-'5_Asservissement'!W107)</f>
        <v>21</v>
      </c>
      <c r="L109" s="47">
        <f>K109*'1_Constantes'!$J$8</f>
        <v>0.73303828583761843</v>
      </c>
      <c r="N109" s="55">
        <f t="shared" si="5"/>
        <v>1.6231562043547265</v>
      </c>
      <c r="O109" s="62">
        <f>(L109-J109)/'1_Constantes'!$H$4</f>
        <v>-1.186823891356144E-2</v>
      </c>
      <c r="P109" s="58">
        <f t="shared" si="6"/>
        <v>-0.67999999999999994</v>
      </c>
    </row>
    <row r="110" spans="2:16" x14ac:dyDescent="0.25">
      <c r="B110" s="13">
        <f>B109+'1_Constantes'!$B$4</f>
        <v>0.53000000000000036</v>
      </c>
      <c r="D110" s="26">
        <f t="shared" si="8"/>
        <v>1047.6188803345262</v>
      </c>
      <c r="E110" s="24">
        <f t="shared" si="9"/>
        <v>1069.3816756308795</v>
      </c>
      <c r="F110" s="60">
        <f t="shared" si="7"/>
        <v>0.52546046013375913</v>
      </c>
      <c r="G110" s="27">
        <f>IF('1_Constantes'!$B$13=1,G109-P110,P110+G109)</f>
        <v>30.106666666666648</v>
      </c>
      <c r="I110" s="79">
        <f>TRUNC('5_Asservissement'!V109-'5_Asservissement'!V108)</f>
        <v>72</v>
      </c>
      <c r="J110" s="46">
        <f>I110*'1_Constantes'!$J$8</f>
        <v>2.5132741228718345</v>
      </c>
      <c r="K110" s="80">
        <f>TRUNC('5_Asservissement'!W109-'5_Asservissement'!W108)</f>
        <v>23</v>
      </c>
      <c r="L110" s="47">
        <f>K110*'1_Constantes'!$J$8</f>
        <v>0.8028514559173916</v>
      </c>
      <c r="N110" s="55">
        <f t="shared" si="5"/>
        <v>1.6580627893946129</v>
      </c>
      <c r="O110" s="62">
        <f>(L110-J110)/'1_Constantes'!$H$4</f>
        <v>-1.1402817779696286E-2</v>
      </c>
      <c r="P110" s="58">
        <f t="shared" si="6"/>
        <v>-0.65333333333333332</v>
      </c>
    </row>
    <row r="111" spans="2:16" x14ac:dyDescent="0.25">
      <c r="B111" s="13">
        <f>B110+'1_Constantes'!$B$4</f>
        <v>0.53500000000000036</v>
      </c>
      <c r="D111" s="26">
        <f t="shared" si="8"/>
        <v>1049.0780385048772</v>
      </c>
      <c r="E111" s="24">
        <f t="shared" si="9"/>
        <v>1070.2052116499171</v>
      </c>
      <c r="F111" s="60">
        <f t="shared" si="7"/>
        <v>0.51382493178713018</v>
      </c>
      <c r="G111" s="27">
        <f>IF('1_Constantes'!$B$13=1,G110-P111,P111+G110)</f>
        <v>29.43999999999998</v>
      </c>
      <c r="I111" s="79">
        <f>TRUNC('5_Asservissement'!V110-'5_Asservissement'!V109)</f>
        <v>73</v>
      </c>
      <c r="J111" s="46">
        <f>I111*'1_Constantes'!$J$8</f>
        <v>2.5481807079117211</v>
      </c>
      <c r="K111" s="80">
        <f>TRUNC('5_Asservissement'!W110-'5_Asservissement'!W109)</f>
        <v>23</v>
      </c>
      <c r="L111" s="47">
        <f>K111*'1_Constantes'!$J$8</f>
        <v>0.8028514559173916</v>
      </c>
      <c r="N111" s="55">
        <f t="shared" si="5"/>
        <v>1.6755160819145565</v>
      </c>
      <c r="O111" s="62">
        <f>(L111-J111)/'1_Constantes'!$H$4</f>
        <v>-1.1635528346628864E-2</v>
      </c>
      <c r="P111" s="58">
        <f t="shared" si="6"/>
        <v>-0.66666666666666663</v>
      </c>
    </row>
    <row r="112" spans="2:16" x14ac:dyDescent="0.25">
      <c r="B112" s="13">
        <f>B111+'1_Constantes'!$B$4</f>
        <v>0.54000000000000037</v>
      </c>
      <c r="D112" s="26">
        <f t="shared" si="8"/>
        <v>1050.561788634024</v>
      </c>
      <c r="E112" s="24">
        <f t="shared" si="9"/>
        <v>1071.0204606039365</v>
      </c>
      <c r="F112" s="60">
        <f t="shared" si="7"/>
        <v>0.50242211400743397</v>
      </c>
      <c r="G112" s="27">
        <f>IF('1_Constantes'!$B$13=1,G111-P112,P112+G111)</f>
        <v>28.786666666666648</v>
      </c>
      <c r="I112" s="79">
        <f>TRUNC('5_Asservissement'!V111-'5_Asservissement'!V110)</f>
        <v>73</v>
      </c>
      <c r="J112" s="46">
        <f>I112*'1_Constantes'!$J$8</f>
        <v>2.5481807079117211</v>
      </c>
      <c r="K112" s="80">
        <f>TRUNC('5_Asservissement'!W111-'5_Asservissement'!W110)</f>
        <v>24</v>
      </c>
      <c r="L112" s="47">
        <f>K112*'1_Constantes'!$J$8</f>
        <v>0.83775804095727824</v>
      </c>
      <c r="N112" s="55">
        <f t="shared" si="5"/>
        <v>1.6929693744344996</v>
      </c>
      <c r="O112" s="62">
        <f>(L112-J112)/'1_Constantes'!$H$4</f>
        <v>-1.1402817779696286E-2</v>
      </c>
      <c r="P112" s="58">
        <f t="shared" si="6"/>
        <v>-0.65333333333333332</v>
      </c>
    </row>
    <row r="113" spans="2:16" x14ac:dyDescent="0.25">
      <c r="B113" s="13">
        <f>B112+'1_Constantes'!$B$4</f>
        <v>0.54500000000000037</v>
      </c>
      <c r="D113" s="26">
        <f t="shared" si="8"/>
        <v>1052.0543665394273</v>
      </c>
      <c r="E113" s="24">
        <f t="shared" si="9"/>
        <v>1071.819432755563</v>
      </c>
      <c r="F113" s="60">
        <f t="shared" si="7"/>
        <v>0.49148471736160287</v>
      </c>
      <c r="G113" s="27">
        <f>IF('1_Constantes'!$B$13=1,G112-P113,P113+G112)</f>
        <v>28.159999999999982</v>
      </c>
      <c r="I113" s="79">
        <f>TRUNC('5_Asservissement'!V112-'5_Asservissement'!V111)</f>
        <v>72</v>
      </c>
      <c r="J113" s="46">
        <f>I113*'1_Constantes'!$J$8</f>
        <v>2.5132741228718345</v>
      </c>
      <c r="K113" s="80">
        <f>TRUNC('5_Asservissement'!W112-'5_Asservissement'!W111)</f>
        <v>25</v>
      </c>
      <c r="L113" s="47">
        <f>K113*'1_Constantes'!$J$8</f>
        <v>0.87266462599716477</v>
      </c>
      <c r="N113" s="55">
        <f t="shared" si="5"/>
        <v>1.6929693744344996</v>
      </c>
      <c r="O113" s="62">
        <f>(L113-J113)/'1_Constantes'!$H$4</f>
        <v>-1.0937396645831132E-2</v>
      </c>
      <c r="P113" s="58">
        <f t="shared" si="6"/>
        <v>-0.62666666666666671</v>
      </c>
    </row>
    <row r="114" spans="2:16" x14ac:dyDescent="0.25">
      <c r="B114" s="13">
        <f>B113+'1_Constantes'!$B$4</f>
        <v>0.55000000000000038</v>
      </c>
      <c r="D114" s="26">
        <f t="shared" si="8"/>
        <v>1053.5712541948287</v>
      </c>
      <c r="E114" s="24">
        <f t="shared" si="9"/>
        <v>1072.6097475918923</v>
      </c>
      <c r="F114" s="60">
        <f t="shared" si="7"/>
        <v>0.48031461014883914</v>
      </c>
      <c r="G114" s="27">
        <f>IF('1_Constantes'!$B$13=1,G113-P114,P114+G113)</f>
        <v>27.519999999999982</v>
      </c>
      <c r="I114" s="79">
        <f>TRUNC('5_Asservissement'!V113-'5_Asservissement'!V112)</f>
        <v>73</v>
      </c>
      <c r="J114" s="46">
        <f>I114*'1_Constantes'!$J$8</f>
        <v>2.5481807079117211</v>
      </c>
      <c r="K114" s="80">
        <f>TRUNC('5_Asservissement'!W113-'5_Asservissement'!W112)</f>
        <v>25</v>
      </c>
      <c r="L114" s="47">
        <f>K114*'1_Constantes'!$J$8</f>
        <v>0.87266462599716477</v>
      </c>
      <c r="N114" s="55">
        <f t="shared" si="5"/>
        <v>1.7104226669544429</v>
      </c>
      <c r="O114" s="62">
        <f>(L114-J114)/'1_Constantes'!$H$4</f>
        <v>-1.117010721276371E-2</v>
      </c>
      <c r="P114" s="58">
        <f t="shared" si="6"/>
        <v>-0.64</v>
      </c>
    </row>
    <row r="115" spans="2:16" x14ac:dyDescent="0.25">
      <c r="B115" s="13">
        <f>B114+'1_Constantes'!$B$4</f>
        <v>0.55500000000000038</v>
      </c>
      <c r="D115" s="26">
        <f t="shared" si="8"/>
        <v>1055.112260657387</v>
      </c>
      <c r="E115" s="24">
        <f t="shared" si="9"/>
        <v>1073.3913193503913</v>
      </c>
      <c r="F115" s="60">
        <f t="shared" si="7"/>
        <v>0.46937721350300804</v>
      </c>
      <c r="G115" s="27">
        <f>IF('1_Constantes'!$B$13=1,G114-P115,P115+G114)</f>
        <v>26.893333333333317</v>
      </c>
      <c r="I115" s="79">
        <f>TRUNC('5_Asservissement'!V114-'5_Asservissement'!V113)</f>
        <v>73</v>
      </c>
      <c r="J115" s="46">
        <f>I115*'1_Constantes'!$J$8</f>
        <v>2.5481807079117211</v>
      </c>
      <c r="K115" s="80">
        <f>TRUNC('5_Asservissement'!W114-'5_Asservissement'!W113)</f>
        <v>26</v>
      </c>
      <c r="L115" s="47">
        <f>K115*'1_Constantes'!$J$8</f>
        <v>0.90757121103705141</v>
      </c>
      <c r="N115" s="55">
        <f t="shared" si="5"/>
        <v>1.7278759594743862</v>
      </c>
      <c r="O115" s="62">
        <f>(L115-J115)/'1_Constantes'!$H$4</f>
        <v>-1.0937396645831132E-2</v>
      </c>
      <c r="P115" s="58">
        <f t="shared" si="6"/>
        <v>-0.62666666666666671</v>
      </c>
    </row>
    <row r="116" spans="2:16" x14ac:dyDescent="0.25">
      <c r="B116" s="13">
        <f>B115+'1_Constantes'!$B$4</f>
        <v>0.56000000000000039</v>
      </c>
      <c r="D116" s="26">
        <f t="shared" si="8"/>
        <v>1056.6771944874267</v>
      </c>
      <c r="E116" s="24">
        <f t="shared" si="9"/>
        <v>1074.1640782425848</v>
      </c>
      <c r="F116" s="60">
        <f t="shared" si="7"/>
        <v>0.45867252742410952</v>
      </c>
      <c r="G116" s="27">
        <f>IF('1_Constantes'!$B$13=1,G115-P116,P116+G115)</f>
        <v>26.279999999999983</v>
      </c>
      <c r="I116" s="79">
        <f>TRUNC('5_Asservissement'!V115-'5_Asservissement'!V114)</f>
        <v>73</v>
      </c>
      <c r="J116" s="46">
        <f>I116*'1_Constantes'!$J$8</f>
        <v>2.5481807079117211</v>
      </c>
      <c r="K116" s="80">
        <f>TRUNC('5_Asservissement'!W115-'5_Asservissement'!W114)</f>
        <v>27</v>
      </c>
      <c r="L116" s="47">
        <f>K116*'1_Constantes'!$J$8</f>
        <v>0.94247779607693793</v>
      </c>
      <c r="N116" s="55">
        <f t="shared" si="5"/>
        <v>1.7453292519943295</v>
      </c>
      <c r="O116" s="62">
        <f>(L116-J116)/'1_Constantes'!$H$4</f>
        <v>-1.0704686078898554E-2</v>
      </c>
      <c r="P116" s="58">
        <f t="shared" si="6"/>
        <v>-0.6133333333333334</v>
      </c>
    </row>
    <row r="117" spans="2:16" x14ac:dyDescent="0.25">
      <c r="B117" s="13">
        <f>B116+'1_Constantes'!$B$4</f>
        <v>0.56500000000000039</v>
      </c>
      <c r="D117" s="26">
        <f t="shared" si="8"/>
        <v>1058.2662194368013</v>
      </c>
      <c r="E117" s="24">
        <f t="shared" si="9"/>
        <v>1074.9272309203034</v>
      </c>
      <c r="F117" s="60">
        <f t="shared" si="7"/>
        <v>0.44773513077827837</v>
      </c>
      <c r="G117" s="27">
        <f>IF('1_Constantes'!$B$13=1,G116-P117,P117+G116)</f>
        <v>25.653333333333318</v>
      </c>
      <c r="I117" s="79">
        <f>TRUNC('5_Asservissement'!V116-'5_Asservissement'!V115)</f>
        <v>74</v>
      </c>
      <c r="J117" s="46">
        <f>I117*'1_Constantes'!$J$8</f>
        <v>2.5830872929516078</v>
      </c>
      <c r="K117" s="80">
        <f>TRUNC('5_Asservissement'!W116-'5_Asservissement'!W115)</f>
        <v>27</v>
      </c>
      <c r="L117" s="47">
        <f>K117*'1_Constantes'!$J$8</f>
        <v>0.94247779607693793</v>
      </c>
      <c r="N117" s="55">
        <f t="shared" si="5"/>
        <v>1.7627825445142729</v>
      </c>
      <c r="O117" s="62">
        <f>(L117-J117)/'1_Constantes'!$H$4</f>
        <v>-1.0937396645831132E-2</v>
      </c>
      <c r="P117" s="58">
        <f t="shared" si="6"/>
        <v>-0.62666666666666671</v>
      </c>
    </row>
    <row r="118" spans="2:16" x14ac:dyDescent="0.25">
      <c r="B118" s="13">
        <f>B117+'1_Constantes'!$B$4</f>
        <v>0.5700000000000004</v>
      </c>
      <c r="D118" s="26">
        <f t="shared" si="8"/>
        <v>1059.8631488290184</v>
      </c>
      <c r="E118" s="24">
        <f t="shared" si="9"/>
        <v>1075.6737018276513</v>
      </c>
      <c r="F118" s="60">
        <f t="shared" si="7"/>
        <v>0.43726315526631243</v>
      </c>
      <c r="G118" s="27">
        <f>IF('1_Constantes'!$B$13=1,G117-P118,P118+G117)</f>
        <v>25.053333333333317</v>
      </c>
      <c r="I118" s="79">
        <f>TRUNC('5_Asservissement'!V117-'5_Asservissement'!V116)</f>
        <v>73</v>
      </c>
      <c r="J118" s="46">
        <f>I118*'1_Constantes'!$J$8</f>
        <v>2.5481807079117211</v>
      </c>
      <c r="K118" s="80">
        <f>TRUNC('5_Asservissement'!W117-'5_Asservissement'!W116)</f>
        <v>28</v>
      </c>
      <c r="L118" s="47">
        <f>K118*'1_Constantes'!$J$8</f>
        <v>0.97738438111682457</v>
      </c>
      <c r="N118" s="55">
        <f t="shared" si="5"/>
        <v>1.7627825445142729</v>
      </c>
      <c r="O118" s="62">
        <f>(L118-J118)/'1_Constantes'!$H$4</f>
        <v>-1.0471975511965976E-2</v>
      </c>
      <c r="P118" s="58">
        <f t="shared" si="6"/>
        <v>-0.6</v>
      </c>
    </row>
    <row r="119" spans="2:16" x14ac:dyDescent="0.25">
      <c r="B119" s="13">
        <f>B118+'1_Constantes'!$B$4</f>
        <v>0.5750000000000004</v>
      </c>
      <c r="D119" s="26">
        <f t="shared" si="8"/>
        <v>1061.483866700818</v>
      </c>
      <c r="E119" s="24">
        <f t="shared" si="9"/>
        <v>1076.410256791989</v>
      </c>
      <c r="F119" s="60">
        <f t="shared" si="7"/>
        <v>0.4265584691874138</v>
      </c>
      <c r="G119" s="27">
        <f>IF('1_Constantes'!$B$13=1,G118-P119,P119+G118)</f>
        <v>24.439999999999984</v>
      </c>
      <c r="I119" s="79">
        <f>TRUNC('5_Asservissement'!V118-'5_Asservissement'!V117)</f>
        <v>74</v>
      </c>
      <c r="J119" s="46">
        <f>I119*'1_Constantes'!$J$8</f>
        <v>2.5830872929516078</v>
      </c>
      <c r="K119" s="80">
        <f>TRUNC('5_Asservissement'!W118-'5_Asservissement'!W117)</f>
        <v>28</v>
      </c>
      <c r="L119" s="47">
        <f>K119*'1_Constantes'!$J$8</f>
        <v>0.97738438111682457</v>
      </c>
      <c r="N119" s="55">
        <f t="shared" si="5"/>
        <v>1.7802358370342162</v>
      </c>
      <c r="O119" s="62">
        <f>(L119-J119)/'1_Constantes'!$H$4</f>
        <v>-1.0704686078898554E-2</v>
      </c>
      <c r="P119" s="58">
        <f t="shared" si="6"/>
        <v>-0.6133333333333334</v>
      </c>
    </row>
    <row r="120" spans="2:16" x14ac:dyDescent="0.25">
      <c r="B120" s="13">
        <f>B119+'1_Constantes'!$B$4</f>
        <v>0.5800000000000004</v>
      </c>
      <c r="D120" s="26">
        <f t="shared" si="8"/>
        <v>1063.1281728899633</v>
      </c>
      <c r="E120" s="24">
        <f t="shared" si="9"/>
        <v>1077.1368539037749</v>
      </c>
      <c r="F120" s="60">
        <f t="shared" si="7"/>
        <v>0.41608649367544787</v>
      </c>
      <c r="G120" s="27">
        <f>IF('1_Constantes'!$B$13=1,G119-P120,P120+G119)</f>
        <v>23.839999999999982</v>
      </c>
      <c r="I120" s="79">
        <f>TRUNC('5_Asservissement'!V119-'5_Asservissement'!V118)</f>
        <v>74</v>
      </c>
      <c r="J120" s="46">
        <f>I120*'1_Constantes'!$J$8</f>
        <v>2.5830872929516078</v>
      </c>
      <c r="K120" s="80">
        <f>TRUNC('5_Asservissement'!W119-'5_Asservissement'!W118)</f>
        <v>29</v>
      </c>
      <c r="L120" s="47">
        <f>K120*'1_Constantes'!$J$8</f>
        <v>1.0122909661567112</v>
      </c>
      <c r="N120" s="55">
        <f t="shared" si="5"/>
        <v>1.7976891295541595</v>
      </c>
      <c r="O120" s="62">
        <f>(L120-J120)/'1_Constantes'!$H$4</f>
        <v>-1.0471975511965976E-2</v>
      </c>
      <c r="P120" s="58">
        <f t="shared" si="6"/>
        <v>-0.6</v>
      </c>
    </row>
    <row r="121" spans="2:16" x14ac:dyDescent="0.25">
      <c r="B121" s="13">
        <f>B120+'1_Constantes'!$B$4</f>
        <v>0.58500000000000041</v>
      </c>
      <c r="D121" s="26">
        <f t="shared" si="8"/>
        <v>1064.7958681044813</v>
      </c>
      <c r="E121" s="24">
        <f t="shared" si="9"/>
        <v>1077.8534672471385</v>
      </c>
      <c r="F121" s="60">
        <f t="shared" si="7"/>
        <v>0.40584722873041446</v>
      </c>
      <c r="G121" s="27">
        <f>IF('1_Constantes'!$B$13=1,G120-P121,P121+G120)</f>
        <v>23.253333333333316</v>
      </c>
      <c r="I121" s="79">
        <f>TRUNC('5_Asservissement'!V120-'5_Asservissement'!V119)</f>
        <v>74</v>
      </c>
      <c r="J121" s="46">
        <f>I121*'1_Constantes'!$J$8</f>
        <v>2.5830872929516078</v>
      </c>
      <c r="K121" s="80">
        <f>TRUNC('5_Asservissement'!W120-'5_Asservissement'!W119)</f>
        <v>30</v>
      </c>
      <c r="L121" s="47">
        <f>K121*'1_Constantes'!$J$8</f>
        <v>1.0471975511965976</v>
      </c>
      <c r="N121" s="55">
        <f t="shared" si="5"/>
        <v>1.8151424220741026</v>
      </c>
      <c r="O121" s="62">
        <f>(L121-J121)/'1_Constantes'!$H$4</f>
        <v>-1.02392649450334E-2</v>
      </c>
      <c r="P121" s="58">
        <f t="shared" si="6"/>
        <v>-0.58666666666666667</v>
      </c>
    </row>
    <row r="122" spans="2:16" x14ac:dyDescent="0.25">
      <c r="B122" s="13">
        <f>B121+'1_Constantes'!$B$4</f>
        <v>0.59000000000000041</v>
      </c>
      <c r="D122" s="26">
        <f t="shared" si="8"/>
        <v>1066.4870829060733</v>
      </c>
      <c r="E122" s="24">
        <f t="shared" si="9"/>
        <v>1078.5592997683675</v>
      </c>
      <c r="F122" s="60">
        <f t="shared" si="7"/>
        <v>0.39537525321844841</v>
      </c>
      <c r="G122" s="27">
        <f>IF('1_Constantes'!$B$13=1,G121-P122,P122+G121)</f>
        <v>22.653333333333315</v>
      </c>
      <c r="I122" s="79">
        <f>TRUNC('5_Asservissement'!V121-'5_Asservissement'!V120)</f>
        <v>75</v>
      </c>
      <c r="J122" s="46">
        <f>I122*'1_Constantes'!$J$8</f>
        <v>2.6179938779914944</v>
      </c>
      <c r="K122" s="80">
        <f>TRUNC('5_Asservissement'!W121-'5_Asservissement'!W120)</f>
        <v>30</v>
      </c>
      <c r="L122" s="47">
        <f>K122*'1_Constantes'!$J$8</f>
        <v>1.0471975511965976</v>
      </c>
      <c r="N122" s="55">
        <f t="shared" si="5"/>
        <v>1.8325957145940461</v>
      </c>
      <c r="O122" s="62">
        <f>(L122-J122)/'1_Constantes'!$H$4</f>
        <v>-1.0471975511965978E-2</v>
      </c>
      <c r="P122" s="58">
        <f t="shared" si="6"/>
        <v>-0.60000000000000009</v>
      </c>
    </row>
    <row r="123" spans="2:16" x14ac:dyDescent="0.25">
      <c r="B123" s="13">
        <f>B122+'1_Constantes'!$B$4</f>
        <v>0.59500000000000042</v>
      </c>
      <c r="D123" s="26">
        <f t="shared" si="8"/>
        <v>1068.201610925347</v>
      </c>
      <c r="E123" s="24">
        <f t="shared" si="9"/>
        <v>1079.2543357385507</v>
      </c>
      <c r="F123" s="60">
        <f t="shared" si="7"/>
        <v>0.38513598827341505</v>
      </c>
      <c r="G123" s="27">
        <f>IF('1_Constantes'!$B$13=1,G122-P123,P123+G122)</f>
        <v>22.066666666666649</v>
      </c>
      <c r="I123" s="79">
        <f>TRUNC('5_Asservissement'!V122-'5_Asservissement'!V121)</f>
        <v>75</v>
      </c>
      <c r="J123" s="46">
        <f>I123*'1_Constantes'!$J$8</f>
        <v>2.6179938779914944</v>
      </c>
      <c r="K123" s="80">
        <f>TRUNC('5_Asservissement'!W122-'5_Asservissement'!W121)</f>
        <v>31</v>
      </c>
      <c r="L123" s="47">
        <f>K123*'1_Constantes'!$J$8</f>
        <v>1.0821041362364843</v>
      </c>
      <c r="N123" s="55">
        <f t="shared" si="5"/>
        <v>1.8500490071139892</v>
      </c>
      <c r="O123" s="62">
        <f>(L123-J123)/'1_Constantes'!$H$4</f>
        <v>-1.02392649450334E-2</v>
      </c>
      <c r="P123" s="58">
        <f t="shared" si="6"/>
        <v>-0.58666666666666667</v>
      </c>
    </row>
    <row r="124" spans="2:16" x14ac:dyDescent="0.25">
      <c r="B124" s="13">
        <f>B123+'1_Constantes'!$B$4</f>
        <v>0.60000000000000042</v>
      </c>
      <c r="D124" s="26">
        <f t="shared" si="8"/>
        <v>1069.9389288520319</v>
      </c>
      <c r="E124" s="24">
        <f t="shared" si="9"/>
        <v>1079.9393841023598</v>
      </c>
      <c r="F124" s="60">
        <f t="shared" si="7"/>
        <v>0.37559485502917939</v>
      </c>
      <c r="G124" s="27">
        <f>IF('1_Constantes'!$B$13=1,G123-P124,P124+G123)</f>
        <v>21.519999999999982</v>
      </c>
      <c r="I124" s="79">
        <f>TRUNC('5_Asservissement'!V123-'5_Asservissement'!V122)</f>
        <v>74</v>
      </c>
      <c r="J124" s="46">
        <f>I124*'1_Constantes'!$J$8</f>
        <v>2.5830872929516078</v>
      </c>
      <c r="K124" s="80">
        <f>TRUNC('5_Asservissement'!W123-'5_Asservissement'!W122)</f>
        <v>33</v>
      </c>
      <c r="L124" s="47">
        <f>K124*'1_Constantes'!$J$8</f>
        <v>1.1519173063162575</v>
      </c>
      <c r="N124" s="55">
        <f t="shared" si="5"/>
        <v>1.8675022996339328</v>
      </c>
      <c r="O124" s="62">
        <f>(L124-J124)/'1_Constantes'!$H$4</f>
        <v>-9.5411332442356684E-3</v>
      </c>
      <c r="P124" s="58">
        <f t="shared" si="6"/>
        <v>-0.54666666666666663</v>
      </c>
    </row>
    <row r="125" spans="2:16" x14ac:dyDescent="0.25">
      <c r="B125" s="13">
        <f>B124+'1_Constantes'!$B$4</f>
        <v>0.60500000000000043</v>
      </c>
      <c r="D125" s="26">
        <f t="shared" si="8"/>
        <v>1071.6830146589439</v>
      </c>
      <c r="E125" s="24">
        <f t="shared" si="9"/>
        <v>1080.6070138929372</v>
      </c>
      <c r="F125" s="60">
        <f t="shared" si="7"/>
        <v>0.36558830065107856</v>
      </c>
      <c r="G125" s="27">
        <f>IF('1_Constantes'!$B$13=1,G124-P125,P125+G124)</f>
        <v>20.946666666666648</v>
      </c>
      <c r="I125" s="79">
        <f>TRUNC('5_Asservissement'!V124-'5_Asservissement'!V123)</f>
        <v>75</v>
      </c>
      <c r="J125" s="46">
        <f>I125*'1_Constantes'!$J$8</f>
        <v>2.6179938779914944</v>
      </c>
      <c r="K125" s="80">
        <f>TRUNC('5_Asservissement'!W124-'5_Asservissement'!W123)</f>
        <v>32</v>
      </c>
      <c r="L125" s="47">
        <f>K125*'1_Constantes'!$J$8</f>
        <v>1.1170107212763709</v>
      </c>
      <c r="N125" s="55">
        <f t="shared" si="5"/>
        <v>1.8675022996339328</v>
      </c>
      <c r="O125" s="62">
        <f>(L125-J125)/'1_Constantes'!$H$4</f>
        <v>-1.0006554378100824E-2</v>
      </c>
      <c r="P125" s="58">
        <f t="shared" si="6"/>
        <v>-0.57333333333333347</v>
      </c>
    </row>
    <row r="126" spans="2:16" x14ac:dyDescent="0.25">
      <c r="B126" s="13">
        <f>B125+'1_Constantes'!$B$4</f>
        <v>0.61000000000000043</v>
      </c>
      <c r="D126" s="26">
        <f t="shared" si="8"/>
        <v>1073.4661082431981</v>
      </c>
      <c r="E126" s="24">
        <f t="shared" si="9"/>
        <v>1081.2701404527111</v>
      </c>
      <c r="F126" s="60">
        <f t="shared" si="7"/>
        <v>0.35604716740684289</v>
      </c>
      <c r="G126" s="27">
        <f>IF('1_Constantes'!$B$13=1,G125-P126,P126+G125)</f>
        <v>20.399999999999981</v>
      </c>
      <c r="I126" s="79">
        <f>TRUNC('5_Asservissement'!V125-'5_Asservissement'!V124)</f>
        <v>75</v>
      </c>
      <c r="J126" s="46">
        <f>I126*'1_Constantes'!$J$8</f>
        <v>2.6179938779914944</v>
      </c>
      <c r="K126" s="80">
        <f>TRUNC('5_Asservissement'!W125-'5_Asservissement'!W124)</f>
        <v>34</v>
      </c>
      <c r="L126" s="47">
        <f>K126*'1_Constantes'!$J$8</f>
        <v>1.1868238913561442</v>
      </c>
      <c r="N126" s="55">
        <f t="shared" si="5"/>
        <v>1.9024088846738194</v>
      </c>
      <c r="O126" s="62">
        <f>(L126-J126)/'1_Constantes'!$H$4</f>
        <v>-9.5411332442356684E-3</v>
      </c>
      <c r="P126" s="58">
        <f t="shared" si="6"/>
        <v>-0.54666666666666663</v>
      </c>
    </row>
    <row r="127" spans="2:16" x14ac:dyDescent="0.25">
      <c r="B127" s="13">
        <f>B126+'1_Constantes'!$B$4</f>
        <v>0.61500000000000044</v>
      </c>
      <c r="D127" s="26">
        <f t="shared" si="8"/>
        <v>1075.2720151885264</v>
      </c>
      <c r="E127" s="24">
        <f t="shared" si="9"/>
        <v>1081.9217314933449</v>
      </c>
      <c r="F127" s="60">
        <f t="shared" si="7"/>
        <v>0.3462733235956747</v>
      </c>
      <c r="G127" s="27">
        <f>IF('1_Constantes'!$B$13=1,G126-P127,P127+G126)</f>
        <v>19.839999999999982</v>
      </c>
      <c r="I127" s="79">
        <f>TRUNC('5_Asservissement'!V126-'5_Asservissement'!V125)</f>
        <v>76</v>
      </c>
      <c r="J127" s="46">
        <f>I127*'1_Constantes'!$J$8</f>
        <v>2.6529004630313811</v>
      </c>
      <c r="K127" s="80">
        <f>TRUNC('5_Asservissement'!W126-'5_Asservissement'!W125)</f>
        <v>34</v>
      </c>
      <c r="L127" s="47">
        <f>K127*'1_Constantes'!$J$8</f>
        <v>1.1868238913561442</v>
      </c>
      <c r="N127" s="55">
        <f t="shared" si="5"/>
        <v>1.9198621771937625</v>
      </c>
      <c r="O127" s="62">
        <f>(L127-J127)/'1_Constantes'!$H$4</f>
        <v>-9.7738438111682462E-3</v>
      </c>
      <c r="P127" s="58">
        <f t="shared" si="6"/>
        <v>-0.56000000000000005</v>
      </c>
    </row>
    <row r="128" spans="2:16" x14ac:dyDescent="0.25">
      <c r="B128" s="13">
        <f>B127+'1_Constantes'!$B$4</f>
        <v>0.62000000000000044</v>
      </c>
      <c r="D128" s="26">
        <f t="shared" si="8"/>
        <v>1077.1005298635084</v>
      </c>
      <c r="E128" s="24">
        <f t="shared" si="9"/>
        <v>1082.5618293863013</v>
      </c>
      <c r="F128" s="60">
        <f t="shared" si="7"/>
        <v>0.33673219035143903</v>
      </c>
      <c r="G128" s="27">
        <f>IF('1_Constantes'!$B$13=1,G127-P128,P128+G127)</f>
        <v>19.293333333333315</v>
      </c>
      <c r="I128" s="79">
        <f>TRUNC('5_Asservissement'!V127-'5_Asservissement'!V126)</f>
        <v>76</v>
      </c>
      <c r="J128" s="46">
        <f>I128*'1_Constantes'!$J$8</f>
        <v>2.6529004630313811</v>
      </c>
      <c r="K128" s="80">
        <f>TRUNC('5_Asservissement'!W127-'5_Asservissement'!W126)</f>
        <v>35</v>
      </c>
      <c r="L128" s="47">
        <f>K128*'1_Constantes'!$J$8</f>
        <v>1.2217304763960306</v>
      </c>
      <c r="N128" s="55">
        <f t="shared" si="5"/>
        <v>1.9373154697137058</v>
      </c>
      <c r="O128" s="62">
        <f>(L128-J128)/'1_Constantes'!$H$4</f>
        <v>-9.5411332442356701E-3</v>
      </c>
      <c r="P128" s="58">
        <f t="shared" si="6"/>
        <v>-0.54666666666666686</v>
      </c>
    </row>
    <row r="129" spans="2:16" x14ac:dyDescent="0.25">
      <c r="B129" s="13">
        <f>B128+'1_Constantes'!$B$4</f>
        <v>0.62500000000000044</v>
      </c>
      <c r="D129" s="26">
        <f t="shared" si="8"/>
        <v>1078.9517419989938</v>
      </c>
      <c r="E129" s="24">
        <f t="shared" si="9"/>
        <v>1083.1896307428117</v>
      </c>
      <c r="F129" s="60">
        <f t="shared" si="7"/>
        <v>0.32695834654027078</v>
      </c>
      <c r="G129" s="27">
        <f>IF('1_Constantes'!$B$13=1,G128-P129,P129+G128)</f>
        <v>18.733333333333317</v>
      </c>
      <c r="I129" s="79">
        <f>TRUNC('5_Asservissement'!V128-'5_Asservissement'!V127)</f>
        <v>77</v>
      </c>
      <c r="J129" s="46">
        <f>I129*'1_Constantes'!$J$8</f>
        <v>2.6878070480712677</v>
      </c>
      <c r="K129" s="80">
        <f>TRUNC('5_Asservissement'!W128-'5_Asservissement'!W127)</f>
        <v>35</v>
      </c>
      <c r="L129" s="47">
        <f>K129*'1_Constantes'!$J$8</f>
        <v>1.2217304763960306</v>
      </c>
      <c r="N129" s="55">
        <f t="shared" si="5"/>
        <v>1.9547687622336491</v>
      </c>
      <c r="O129" s="62">
        <f>(L129-J129)/'1_Constantes'!$H$4</f>
        <v>-9.773843811168248E-3</v>
      </c>
      <c r="P129" s="58">
        <f t="shared" si="6"/>
        <v>-0.56000000000000016</v>
      </c>
    </row>
    <row r="130" spans="2:16" x14ac:dyDescent="0.25">
      <c r="B130" s="13">
        <f>B129+'1_Constantes'!$B$4</f>
        <v>0.63000000000000045</v>
      </c>
      <c r="D130" s="26">
        <f t="shared" si="8"/>
        <v>1080.8254411279484</v>
      </c>
      <c r="E130" s="24">
        <f t="shared" si="9"/>
        <v>1083.8051885446562</v>
      </c>
      <c r="F130" s="60">
        <f t="shared" si="7"/>
        <v>0.31741721329603512</v>
      </c>
      <c r="G130" s="27">
        <f>IF('1_Constantes'!$B$13=1,G129-P130,P130+G129)</f>
        <v>18.18666666666665</v>
      </c>
      <c r="I130" s="79">
        <f>TRUNC('5_Asservissement'!V129-'5_Asservissement'!V128)</f>
        <v>77</v>
      </c>
      <c r="J130" s="46">
        <f>I130*'1_Constantes'!$J$8</f>
        <v>2.6878070480712677</v>
      </c>
      <c r="K130" s="80">
        <f>TRUNC('5_Asservissement'!W129-'5_Asservissement'!W128)</f>
        <v>36</v>
      </c>
      <c r="L130" s="47">
        <f>K130*'1_Constantes'!$J$8</f>
        <v>1.2566370614359172</v>
      </c>
      <c r="N130" s="55">
        <f t="shared" si="5"/>
        <v>1.9722220547535925</v>
      </c>
      <c r="O130" s="62">
        <f>(L130-J130)/'1_Constantes'!$H$4</f>
        <v>-9.5411332442356701E-3</v>
      </c>
      <c r="P130" s="58">
        <f t="shared" si="6"/>
        <v>-0.54666666666666686</v>
      </c>
    </row>
    <row r="131" spans="2:16" x14ac:dyDescent="0.25">
      <c r="B131" s="13">
        <f>B130+'1_Constantes'!$B$4</f>
        <v>0.63500000000000045</v>
      </c>
      <c r="D131" s="26">
        <f t="shared" si="8"/>
        <v>1082.7046496391956</v>
      </c>
      <c r="E131" s="24">
        <f t="shared" si="9"/>
        <v>1084.4037160749442</v>
      </c>
      <c r="F131" s="60">
        <f t="shared" si="7"/>
        <v>0.30834150118566461</v>
      </c>
      <c r="G131" s="27">
        <f>IF('1_Constantes'!$B$13=1,G130-P131,P131+G130)</f>
        <v>17.66666666666665</v>
      </c>
      <c r="I131" s="79">
        <f>TRUNC('5_Asservissement'!V130-'5_Asservissement'!V129)</f>
        <v>76</v>
      </c>
      <c r="J131" s="46">
        <f>I131*'1_Constantes'!$J$8</f>
        <v>2.6529004630313811</v>
      </c>
      <c r="K131" s="80">
        <f>TRUNC('5_Asservissement'!W130-'5_Asservissement'!W129)</f>
        <v>37</v>
      </c>
      <c r="L131" s="47">
        <f>K131*'1_Constantes'!$J$8</f>
        <v>1.2915436464758039</v>
      </c>
      <c r="N131" s="55">
        <f t="shared" si="5"/>
        <v>1.9722220547535925</v>
      </c>
      <c r="O131" s="62">
        <f>(L131-J131)/'1_Constantes'!$H$4</f>
        <v>-9.0757121103705145E-3</v>
      </c>
      <c r="P131" s="58">
        <f t="shared" si="6"/>
        <v>-0.52</v>
      </c>
    </row>
    <row r="132" spans="2:16" x14ac:dyDescent="0.25">
      <c r="B132" s="13">
        <f>B131+'1_Constantes'!$B$4</f>
        <v>0.64000000000000046</v>
      </c>
      <c r="D132" s="26">
        <f t="shared" si="8"/>
        <v>1084.6060267507644</v>
      </c>
      <c r="E132" s="24">
        <f t="shared" si="9"/>
        <v>1084.9898671366602</v>
      </c>
      <c r="F132" s="60">
        <f t="shared" si="7"/>
        <v>0.29903307850836147</v>
      </c>
      <c r="G132" s="27">
        <f>IF('1_Constantes'!$B$13=1,G131-P132,P132+G131)</f>
        <v>17.133333333333315</v>
      </c>
      <c r="I132" s="79">
        <f>TRUNC('5_Asservissement'!V131-'5_Asservissement'!V130)</f>
        <v>77</v>
      </c>
      <c r="J132" s="46">
        <f>I132*'1_Constantes'!$J$8</f>
        <v>2.6878070480712677</v>
      </c>
      <c r="K132" s="80">
        <f>TRUNC('5_Asservissement'!W131-'5_Asservissement'!W130)</f>
        <v>37</v>
      </c>
      <c r="L132" s="47">
        <f>K132*'1_Constantes'!$J$8</f>
        <v>1.2915436464758039</v>
      </c>
      <c r="N132" s="55">
        <f t="shared" ref="N132:N195" si="10">(J132+L132)/2</f>
        <v>1.9896753472735358</v>
      </c>
      <c r="O132" s="62">
        <f>(L132-J132)/'1_Constantes'!$H$4</f>
        <v>-9.3084226773030923E-3</v>
      </c>
      <c r="P132" s="58">
        <f t="shared" ref="P132:P195" si="11">O132*180/PI()</f>
        <v>-0.53333333333333344</v>
      </c>
    </row>
    <row r="133" spans="2:16" x14ac:dyDescent="0.25">
      <c r="B133" s="13">
        <f>B132+'1_Constantes'!$B$4</f>
        <v>0.64500000000000046</v>
      </c>
      <c r="D133" s="26">
        <f t="shared" si="8"/>
        <v>1086.5293699447179</v>
      </c>
      <c r="E133" s="24">
        <f t="shared" si="9"/>
        <v>1085.5637280387541</v>
      </c>
      <c r="F133" s="60">
        <f t="shared" ref="F133:F196" si="12">G133*PI()/180</f>
        <v>0.28995736639799097</v>
      </c>
      <c r="G133" s="27">
        <f>IF('1_Constantes'!$B$13=1,G132-P133,P133+G132)</f>
        <v>16.613333333333316</v>
      </c>
      <c r="I133" s="79">
        <f>TRUNC('5_Asservissement'!V132-'5_Asservissement'!V131)</f>
        <v>77</v>
      </c>
      <c r="J133" s="46">
        <f>I133*'1_Constantes'!$J$8</f>
        <v>2.6878070480712677</v>
      </c>
      <c r="K133" s="80">
        <f>TRUNC('5_Asservissement'!W132-'5_Asservissement'!W131)</f>
        <v>38</v>
      </c>
      <c r="L133" s="47">
        <f>K133*'1_Constantes'!$J$8</f>
        <v>1.3264502315156905</v>
      </c>
      <c r="N133" s="55">
        <f t="shared" si="10"/>
        <v>2.0071286397934793</v>
      </c>
      <c r="O133" s="62">
        <f>(L133-J133)/'1_Constantes'!$H$4</f>
        <v>-9.0757121103705145E-3</v>
      </c>
      <c r="P133" s="58">
        <f t="shared" si="11"/>
        <v>-0.52</v>
      </c>
    </row>
    <row r="134" spans="2:16" x14ac:dyDescent="0.25">
      <c r="B134" s="13">
        <f>B133+'1_Constantes'!$B$4</f>
        <v>0.65000000000000047</v>
      </c>
      <c r="D134" s="26">
        <f t="shared" ref="D134:D197" si="13">D133+(N134*COS(F134))</f>
        <v>1088.4747419243658</v>
      </c>
      <c r="E134" s="24">
        <f t="shared" ref="E134:E197" si="14">E133+(N134*SIN(F134))</f>
        <v>1086.1244952466491</v>
      </c>
      <c r="F134" s="60">
        <f t="shared" si="12"/>
        <v>0.28064894372068788</v>
      </c>
      <c r="G134" s="27">
        <f>IF('1_Constantes'!$B$13=1,G133-P134,P134+G133)</f>
        <v>16.079999999999984</v>
      </c>
      <c r="I134" s="79">
        <f>TRUNC('5_Asservissement'!V133-'5_Asservissement'!V132)</f>
        <v>78</v>
      </c>
      <c r="J134" s="46">
        <f>I134*'1_Constantes'!$J$8</f>
        <v>2.7227136331111539</v>
      </c>
      <c r="K134" s="80">
        <f>TRUNC('5_Asservissement'!W133-'5_Asservissement'!W132)</f>
        <v>38</v>
      </c>
      <c r="L134" s="47">
        <f>K134*'1_Constantes'!$J$8</f>
        <v>1.3264502315156905</v>
      </c>
      <c r="N134" s="55">
        <f t="shared" si="10"/>
        <v>2.0245819323134224</v>
      </c>
      <c r="O134" s="62">
        <f>(L134-J134)/'1_Constantes'!$H$4</f>
        <v>-9.3084226773030888E-3</v>
      </c>
      <c r="P134" s="58">
        <f t="shared" si="11"/>
        <v>-0.53333333333333321</v>
      </c>
    </row>
    <row r="135" spans="2:16" x14ac:dyDescent="0.25">
      <c r="B135" s="13">
        <f>B134+'1_Constantes'!$B$4</f>
        <v>0.65500000000000047</v>
      </c>
      <c r="D135" s="26">
        <f t="shared" si="13"/>
        <v>1090.441936708334</v>
      </c>
      <c r="E135" s="24">
        <f t="shared" si="14"/>
        <v>1086.672265765561</v>
      </c>
      <c r="F135" s="60">
        <f t="shared" si="12"/>
        <v>0.27157323161031738</v>
      </c>
      <c r="G135" s="27">
        <f>IF('1_Constantes'!$B$13=1,G134-P135,P135+G134)</f>
        <v>15.559999999999985</v>
      </c>
      <c r="I135" s="79">
        <f>TRUNC('5_Asservissement'!V134-'5_Asservissement'!V133)</f>
        <v>78</v>
      </c>
      <c r="J135" s="46">
        <f>I135*'1_Constantes'!$J$8</f>
        <v>2.7227136331111539</v>
      </c>
      <c r="K135" s="80">
        <f>TRUNC('5_Asservissement'!W134-'5_Asservissement'!W133)</f>
        <v>39</v>
      </c>
      <c r="L135" s="47">
        <f>K135*'1_Constantes'!$J$8</f>
        <v>1.3613568165555769</v>
      </c>
      <c r="N135" s="55">
        <f t="shared" si="10"/>
        <v>2.0420352248333655</v>
      </c>
      <c r="O135" s="62">
        <f>(L135-J135)/'1_Constantes'!$H$4</f>
        <v>-9.0757121103705127E-3</v>
      </c>
      <c r="P135" s="58">
        <f t="shared" si="11"/>
        <v>-0.51999999999999991</v>
      </c>
    </row>
    <row r="136" spans="2:16" x14ac:dyDescent="0.25">
      <c r="B136" s="13">
        <f>B135+'1_Constantes'!$B$4</f>
        <v>0.66000000000000048</v>
      </c>
      <c r="D136" s="26">
        <f t="shared" si="13"/>
        <v>1092.4307528230556</v>
      </c>
      <c r="E136" s="24">
        <f t="shared" si="14"/>
        <v>1087.2071521225878</v>
      </c>
      <c r="F136" s="60">
        <f t="shared" si="12"/>
        <v>0.26273023006687946</v>
      </c>
      <c r="G136" s="27">
        <f>IF('1_Constantes'!$B$13=1,G135-P136,P136+G135)</f>
        <v>15.053333333333319</v>
      </c>
      <c r="I136" s="79">
        <f>TRUNC('5_Asservissement'!V135-'5_Asservissement'!V134)</f>
        <v>78</v>
      </c>
      <c r="J136" s="46">
        <f>I136*'1_Constantes'!$J$8</f>
        <v>2.7227136331111539</v>
      </c>
      <c r="K136" s="80">
        <f>TRUNC('5_Asservissement'!W135-'5_Asservissement'!W134)</f>
        <v>40</v>
      </c>
      <c r="L136" s="47">
        <f>K136*'1_Constantes'!$J$8</f>
        <v>1.3962634015954636</v>
      </c>
      <c r="N136" s="55">
        <f t="shared" si="10"/>
        <v>2.0594885173533086</v>
      </c>
      <c r="O136" s="62">
        <f>(L136-J136)/'1_Constantes'!$H$4</f>
        <v>-8.8430015434379349E-3</v>
      </c>
      <c r="P136" s="58">
        <f t="shared" si="11"/>
        <v>-0.5066666666666666</v>
      </c>
    </row>
    <row r="137" spans="2:16" x14ac:dyDescent="0.25">
      <c r="B137" s="13">
        <f>B136+'1_Constantes'!$B$4</f>
        <v>0.66500000000000048</v>
      </c>
      <c r="D137" s="26">
        <f t="shared" si="13"/>
        <v>1094.4412362571088</v>
      </c>
      <c r="E137" s="24">
        <f t="shared" si="14"/>
        <v>1087.7283465613507</v>
      </c>
      <c r="F137" s="60">
        <f t="shared" si="12"/>
        <v>0.25365451795650895</v>
      </c>
      <c r="G137" s="27">
        <f>IF('1_Constantes'!$B$13=1,G136-P137,P137+G136)</f>
        <v>14.533333333333319</v>
      </c>
      <c r="I137" s="79">
        <f>TRUNC('5_Asservissement'!V136-'5_Asservissement'!V135)</f>
        <v>79</v>
      </c>
      <c r="J137" s="46">
        <f>I137*'1_Constantes'!$J$8</f>
        <v>2.7576202181510405</v>
      </c>
      <c r="K137" s="80">
        <f>TRUNC('5_Asservissement'!W136-'5_Asservissement'!W135)</f>
        <v>40</v>
      </c>
      <c r="L137" s="47">
        <f>K137*'1_Constantes'!$J$8</f>
        <v>1.3962634015954636</v>
      </c>
      <c r="N137" s="55">
        <f t="shared" si="10"/>
        <v>2.0769418098732522</v>
      </c>
      <c r="O137" s="62">
        <f>(L137-J137)/'1_Constantes'!$H$4</f>
        <v>-9.0757121103705127E-3</v>
      </c>
      <c r="P137" s="58">
        <f t="shared" si="11"/>
        <v>-0.51999999999999991</v>
      </c>
    </row>
    <row r="138" spans="2:16" x14ac:dyDescent="0.25">
      <c r="B138" s="13">
        <f>B137+'1_Constantes'!$B$4</f>
        <v>0.67000000000000048</v>
      </c>
      <c r="D138" s="26">
        <f t="shared" si="13"/>
        <v>1096.4561327462291</v>
      </c>
      <c r="E138" s="24">
        <f t="shared" si="14"/>
        <v>1088.2322110468328</v>
      </c>
      <c r="F138" s="60">
        <f t="shared" si="12"/>
        <v>0.24504422698000358</v>
      </c>
      <c r="G138" s="27">
        <f>IF('1_Constantes'!$B$13=1,G137-P138,P138+G137)</f>
        <v>14.039999999999985</v>
      </c>
      <c r="I138" s="79">
        <f>TRUNC('5_Asservissement'!V137-'5_Asservissement'!V136)</f>
        <v>78</v>
      </c>
      <c r="J138" s="46">
        <f>I138*'1_Constantes'!$J$8</f>
        <v>2.7227136331111539</v>
      </c>
      <c r="K138" s="80">
        <f>TRUNC('5_Asservissement'!W137-'5_Asservissement'!W136)</f>
        <v>41</v>
      </c>
      <c r="L138" s="47">
        <f>K138*'1_Constantes'!$J$8</f>
        <v>1.4311699866353502</v>
      </c>
      <c r="N138" s="55">
        <f t="shared" si="10"/>
        <v>2.0769418098732522</v>
      </c>
      <c r="O138" s="62">
        <f>(L138-J138)/'1_Constantes'!$H$4</f>
        <v>-8.6102909765053571E-3</v>
      </c>
      <c r="P138" s="58">
        <f t="shared" si="11"/>
        <v>-0.49333333333333323</v>
      </c>
    </row>
    <row r="139" spans="2:16" x14ac:dyDescent="0.25">
      <c r="B139" s="13">
        <f>B138+'1_Constantes'!$B$4</f>
        <v>0.67500000000000049</v>
      </c>
      <c r="D139" s="26">
        <f t="shared" si="13"/>
        <v>1098.4923747544976</v>
      </c>
      <c r="E139" s="24">
        <f t="shared" si="14"/>
        <v>1088.7223225940252</v>
      </c>
      <c r="F139" s="60">
        <f t="shared" si="12"/>
        <v>0.23620122543656569</v>
      </c>
      <c r="G139" s="27">
        <f>IF('1_Constantes'!$B$13=1,G138-P139,P139+G138)</f>
        <v>13.533333333333319</v>
      </c>
      <c r="I139" s="79">
        <f>TRUNC('5_Asservissement'!V138-'5_Asservissement'!V137)</f>
        <v>79</v>
      </c>
      <c r="J139" s="46">
        <f>I139*'1_Constantes'!$J$8</f>
        <v>2.7576202181510405</v>
      </c>
      <c r="K139" s="80">
        <f>TRUNC('5_Asservissement'!W138-'5_Asservissement'!W137)</f>
        <v>41</v>
      </c>
      <c r="L139" s="47">
        <f>K139*'1_Constantes'!$J$8</f>
        <v>1.4311699866353502</v>
      </c>
      <c r="N139" s="55">
        <f t="shared" si="10"/>
        <v>2.0943951023931953</v>
      </c>
      <c r="O139" s="62">
        <f>(L139-J139)/'1_Constantes'!$H$4</f>
        <v>-8.8430015434379349E-3</v>
      </c>
      <c r="P139" s="58">
        <f t="shared" si="11"/>
        <v>-0.5066666666666666</v>
      </c>
    </row>
    <row r="140" spans="2:16" x14ac:dyDescent="0.25">
      <c r="B140" s="13">
        <f>B139+'1_Constantes'!$B$4</f>
        <v>0.68000000000000049</v>
      </c>
      <c r="D140" s="26">
        <f t="shared" si="13"/>
        <v>1100.5497644542311</v>
      </c>
      <c r="E140" s="24">
        <f t="shared" si="14"/>
        <v>1089.1988215620488</v>
      </c>
      <c r="F140" s="60">
        <f t="shared" si="12"/>
        <v>0.22759093446006032</v>
      </c>
      <c r="G140" s="27">
        <f>IF('1_Constantes'!$B$13=1,G139-P140,P140+G139)</f>
        <v>13.039999999999985</v>
      </c>
      <c r="I140" s="79">
        <f>TRUNC('5_Asservissement'!V139-'5_Asservissement'!V138)</f>
        <v>79</v>
      </c>
      <c r="J140" s="46">
        <f>I140*'1_Constantes'!$J$8</f>
        <v>2.7576202181510405</v>
      </c>
      <c r="K140" s="80">
        <f>TRUNC('5_Asservissement'!W139-'5_Asservissement'!W138)</f>
        <v>42</v>
      </c>
      <c r="L140" s="47">
        <f>K140*'1_Constantes'!$J$8</f>
        <v>1.4660765716752369</v>
      </c>
      <c r="N140" s="55">
        <f t="shared" si="10"/>
        <v>2.1118483949131388</v>
      </c>
      <c r="O140" s="62">
        <f>(L140-J140)/'1_Constantes'!$H$4</f>
        <v>-8.6102909765053571E-3</v>
      </c>
      <c r="P140" s="58">
        <f t="shared" si="11"/>
        <v>-0.49333333333333323</v>
      </c>
    </row>
    <row r="141" spans="2:16" x14ac:dyDescent="0.25">
      <c r="B141" s="13">
        <f>B140+'1_Constantes'!$B$4</f>
        <v>0.6850000000000005</v>
      </c>
      <c r="D141" s="26">
        <f t="shared" si="13"/>
        <v>1102.6281094329229</v>
      </c>
      <c r="E141" s="24">
        <f t="shared" si="14"/>
        <v>1089.6618634885001</v>
      </c>
      <c r="F141" s="60">
        <f t="shared" si="12"/>
        <v>0.21921335405048753</v>
      </c>
      <c r="G141" s="27">
        <f>IF('1_Constantes'!$B$13=1,G140-P141,P141+G140)</f>
        <v>12.559999999999985</v>
      </c>
      <c r="I141" s="79">
        <f>TRUNC('5_Asservissement'!V140-'5_Asservissement'!V139)</f>
        <v>79</v>
      </c>
      <c r="J141" s="46">
        <f>I141*'1_Constantes'!$J$8</f>
        <v>2.7576202181510405</v>
      </c>
      <c r="K141" s="80">
        <f>TRUNC('5_Asservissement'!W140-'5_Asservissement'!W139)</f>
        <v>43</v>
      </c>
      <c r="L141" s="47">
        <f>K141*'1_Constantes'!$J$8</f>
        <v>1.5009831567151235</v>
      </c>
      <c r="N141" s="55">
        <f t="shared" si="10"/>
        <v>2.1293016874330819</v>
      </c>
      <c r="O141" s="62">
        <f>(L141-J141)/'1_Constantes'!$H$4</f>
        <v>-8.377580409572781E-3</v>
      </c>
      <c r="P141" s="58">
        <f t="shared" si="11"/>
        <v>-0.48</v>
      </c>
    </row>
    <row r="142" spans="2:16" x14ac:dyDescent="0.25">
      <c r="B142" s="13">
        <f>B141+'1_Constantes'!$B$4</f>
        <v>0.6900000000000005</v>
      </c>
      <c r="D142" s="26">
        <f t="shared" si="13"/>
        <v>1104.744183202745</v>
      </c>
      <c r="E142" s="24">
        <f t="shared" si="14"/>
        <v>1090.1157679358357</v>
      </c>
      <c r="F142" s="60">
        <f t="shared" si="12"/>
        <v>0.21130119477477988</v>
      </c>
      <c r="G142" s="27">
        <f>IF('1_Constantes'!$B$13=1,G141-P142,P142+G141)</f>
        <v>12.106666666666651</v>
      </c>
      <c r="I142" s="79">
        <f>TRUNC('5_Asservissement'!V141-'5_Asservissement'!V140)</f>
        <v>79</v>
      </c>
      <c r="J142" s="46">
        <f>I142*'1_Constantes'!$J$8</f>
        <v>2.7576202181510405</v>
      </c>
      <c r="K142" s="80">
        <f>TRUNC('5_Asservissement'!W141-'5_Asservissement'!W140)</f>
        <v>45</v>
      </c>
      <c r="L142" s="47">
        <f>K142*'1_Constantes'!$J$8</f>
        <v>1.5707963267948966</v>
      </c>
      <c r="N142" s="55">
        <f t="shared" si="10"/>
        <v>2.1642082724729685</v>
      </c>
      <c r="O142" s="62">
        <f>(L142-J142)/'1_Constantes'!$H$4</f>
        <v>-7.9121592757076271E-3</v>
      </c>
      <c r="P142" s="58">
        <f t="shared" si="11"/>
        <v>-0.45333333333333331</v>
      </c>
    </row>
    <row r="143" spans="2:16" x14ac:dyDescent="0.25">
      <c r="B143" s="13">
        <f>B142+'1_Constantes'!$B$4</f>
        <v>0.69500000000000051</v>
      </c>
      <c r="D143" s="26">
        <f t="shared" si="13"/>
        <v>1106.8809780948529</v>
      </c>
      <c r="E143" s="24">
        <f t="shared" si="14"/>
        <v>1090.5559437793679</v>
      </c>
      <c r="F143" s="60">
        <f t="shared" si="12"/>
        <v>0.20315632493213967</v>
      </c>
      <c r="G143" s="27">
        <f>IF('1_Constantes'!$B$13=1,G142-P143,P143+G142)</f>
        <v>11.639999999999985</v>
      </c>
      <c r="I143" s="79">
        <f>TRUNC('5_Asservissement'!V142-'5_Asservissement'!V141)</f>
        <v>80</v>
      </c>
      <c r="J143" s="46">
        <f>I143*'1_Constantes'!$J$8</f>
        <v>2.7925268031909272</v>
      </c>
      <c r="K143" s="80">
        <f>TRUNC('5_Asservissement'!W142-'5_Asservissement'!W141)</f>
        <v>45</v>
      </c>
      <c r="L143" s="47">
        <f>K143*'1_Constantes'!$J$8</f>
        <v>1.5707963267948966</v>
      </c>
      <c r="N143" s="55">
        <f t="shared" si="10"/>
        <v>2.1816615649929121</v>
      </c>
      <c r="O143" s="62">
        <f>(L143-J143)/'1_Constantes'!$H$4</f>
        <v>-8.1448698426402049E-3</v>
      </c>
      <c r="P143" s="58">
        <f t="shared" si="11"/>
        <v>-0.46666666666666667</v>
      </c>
    </row>
    <row r="144" spans="2:16" x14ac:dyDescent="0.25">
      <c r="B144" s="13">
        <f>B143+'1_Constantes'!$B$4</f>
        <v>0.70000000000000051</v>
      </c>
      <c r="D144" s="26">
        <f t="shared" si="13"/>
        <v>1109.0214837748138</v>
      </c>
      <c r="E144" s="24">
        <f t="shared" si="14"/>
        <v>1090.9777051078736</v>
      </c>
      <c r="F144" s="60">
        <f t="shared" si="12"/>
        <v>0.1945460339556343</v>
      </c>
      <c r="G144" s="27">
        <f>IF('1_Constantes'!$B$13=1,G143-P144,P144+G143)</f>
        <v>11.146666666666651</v>
      </c>
      <c r="I144" s="79">
        <f>TRUNC('5_Asservissement'!V143-'5_Asservissement'!V142)</f>
        <v>81</v>
      </c>
      <c r="J144" s="46">
        <f>I144*'1_Constantes'!$J$8</f>
        <v>2.8274333882308138</v>
      </c>
      <c r="K144" s="80">
        <f>TRUNC('5_Asservissement'!W143-'5_Asservissement'!W142)</f>
        <v>44</v>
      </c>
      <c r="L144" s="47">
        <f>K144*'1_Constantes'!$J$8</f>
        <v>1.5358897417550099</v>
      </c>
      <c r="N144" s="55">
        <f t="shared" si="10"/>
        <v>2.1816615649929121</v>
      </c>
      <c r="O144" s="62">
        <f>(L144-J144)/'1_Constantes'!$H$4</f>
        <v>-8.6102909765053588E-3</v>
      </c>
      <c r="P144" s="58">
        <f t="shared" si="11"/>
        <v>-0.49333333333333335</v>
      </c>
    </row>
    <row r="145" spans="2:16" x14ac:dyDescent="0.25">
      <c r="B145" s="13">
        <f>B144+'1_Constantes'!$B$4</f>
        <v>0.70500000000000052</v>
      </c>
      <c r="D145" s="26">
        <f t="shared" si="13"/>
        <v>1111.182409668367</v>
      </c>
      <c r="E145" s="24">
        <f t="shared" si="14"/>
        <v>1091.3857558879299</v>
      </c>
      <c r="F145" s="60">
        <f t="shared" si="12"/>
        <v>0.1866338746799267</v>
      </c>
      <c r="G145" s="27">
        <f>IF('1_Constantes'!$B$13=1,G144-P145,P145+G144)</f>
        <v>10.693333333333317</v>
      </c>
      <c r="I145" s="79">
        <f>TRUNC('5_Asservissement'!V144-'5_Asservissement'!V143)</f>
        <v>80</v>
      </c>
      <c r="J145" s="46">
        <f>I145*'1_Constantes'!$J$8</f>
        <v>2.7925268031909272</v>
      </c>
      <c r="K145" s="80">
        <f>TRUNC('5_Asservissement'!W144-'5_Asservissement'!W143)</f>
        <v>46</v>
      </c>
      <c r="L145" s="47">
        <f>K145*'1_Constantes'!$J$8</f>
        <v>1.6057029118347832</v>
      </c>
      <c r="N145" s="55">
        <f t="shared" si="10"/>
        <v>2.1991148575128552</v>
      </c>
      <c r="O145" s="62">
        <f>(L145-J145)/'1_Constantes'!$H$4</f>
        <v>-7.9121592757076271E-3</v>
      </c>
      <c r="P145" s="58">
        <f t="shared" si="11"/>
        <v>-0.45333333333333331</v>
      </c>
    </row>
    <row r="146" spans="2:16" x14ac:dyDescent="0.25">
      <c r="B146" s="13">
        <f>B145+'1_Constantes'!$B$4</f>
        <v>0.71000000000000052</v>
      </c>
      <c r="D146" s="26">
        <f t="shared" si="13"/>
        <v>1113.3637633828341</v>
      </c>
      <c r="E146" s="24">
        <f t="shared" si="14"/>
        <v>1091.7792915738848</v>
      </c>
      <c r="F146" s="60">
        <f t="shared" si="12"/>
        <v>0.17848900483728647</v>
      </c>
      <c r="G146" s="27">
        <f>IF('1_Constantes'!$B$13=1,G145-P146,P146+G145)</f>
        <v>10.226666666666651</v>
      </c>
      <c r="I146" s="79">
        <f>TRUNC('5_Asservissement'!V145-'5_Asservissement'!V144)</f>
        <v>81</v>
      </c>
      <c r="J146" s="46">
        <f>I146*'1_Constantes'!$J$8</f>
        <v>2.8274333882308138</v>
      </c>
      <c r="K146" s="80">
        <f>TRUNC('5_Asservissement'!W145-'5_Asservissement'!W144)</f>
        <v>46</v>
      </c>
      <c r="L146" s="47">
        <f>K146*'1_Constantes'!$J$8</f>
        <v>1.6057029118347832</v>
      </c>
      <c r="N146" s="55">
        <f t="shared" si="10"/>
        <v>2.2165681500327983</v>
      </c>
      <c r="O146" s="62">
        <f>(L146-J146)/'1_Constantes'!$H$4</f>
        <v>-8.1448698426402049E-3</v>
      </c>
      <c r="P146" s="58">
        <f t="shared" si="11"/>
        <v>-0.46666666666666667</v>
      </c>
    </row>
    <row r="147" spans="2:16" x14ac:dyDescent="0.25">
      <c r="B147" s="13">
        <f>B146+'1_Constantes'!$B$4</f>
        <v>0.71500000000000052</v>
      </c>
      <c r="D147" s="26">
        <f t="shared" si="13"/>
        <v>1115.5653624964318</v>
      </c>
      <c r="E147" s="24">
        <f t="shared" si="14"/>
        <v>1092.1585186151026</v>
      </c>
      <c r="F147" s="60">
        <f t="shared" si="12"/>
        <v>0.17057684556157884</v>
      </c>
      <c r="G147" s="27">
        <f>IF('1_Constantes'!$B$13=1,G146-P147,P147+G146)</f>
        <v>9.7733333333333174</v>
      </c>
      <c r="I147" s="79">
        <f>TRUNC('5_Asservissement'!V146-'5_Asservissement'!V145)</f>
        <v>81</v>
      </c>
      <c r="J147" s="46">
        <f>I147*'1_Constantes'!$J$8</f>
        <v>2.8274333882308138</v>
      </c>
      <c r="K147" s="80">
        <f>TRUNC('5_Asservissement'!W146-'5_Asservissement'!W145)</f>
        <v>47</v>
      </c>
      <c r="L147" s="47">
        <f>K147*'1_Constantes'!$J$8</f>
        <v>1.6406094968746698</v>
      </c>
      <c r="N147" s="55">
        <f t="shared" si="10"/>
        <v>2.2340214425527418</v>
      </c>
      <c r="O147" s="62">
        <f>(L147-J147)/'1_Constantes'!$H$4</f>
        <v>-7.9121592757076271E-3</v>
      </c>
      <c r="P147" s="58">
        <f t="shared" si="11"/>
        <v>-0.45333333333333331</v>
      </c>
    </row>
    <row r="148" spans="2:16" x14ac:dyDescent="0.25">
      <c r="B148" s="13">
        <f>B147+'1_Constantes'!$B$4</f>
        <v>0.72000000000000053</v>
      </c>
      <c r="D148" s="26">
        <f t="shared" si="13"/>
        <v>1117.7870311555248</v>
      </c>
      <c r="E148" s="24">
        <f t="shared" si="14"/>
        <v>1092.5236581115614</v>
      </c>
      <c r="F148" s="60">
        <f t="shared" si="12"/>
        <v>0.16289739685280383</v>
      </c>
      <c r="G148" s="27">
        <f>IF('1_Constantes'!$B$13=1,G147-P148,P148+G147)</f>
        <v>9.3333333333333179</v>
      </c>
      <c r="I148" s="79">
        <f>TRUNC('5_Asservissement'!V147-'5_Asservissement'!V146)</f>
        <v>81</v>
      </c>
      <c r="J148" s="46">
        <f>I148*'1_Constantes'!$J$8</f>
        <v>2.8274333882308138</v>
      </c>
      <c r="K148" s="80">
        <f>TRUNC('5_Asservissement'!W147-'5_Asservissement'!W146)</f>
        <v>48</v>
      </c>
      <c r="L148" s="47">
        <f>K148*'1_Constantes'!$J$8</f>
        <v>1.6755160819145565</v>
      </c>
      <c r="N148" s="55">
        <f t="shared" si="10"/>
        <v>2.2514747350726854</v>
      </c>
      <c r="O148" s="62">
        <f>(L148-J148)/'1_Constantes'!$H$4</f>
        <v>-7.6794487087750492E-3</v>
      </c>
      <c r="P148" s="58">
        <f t="shared" si="11"/>
        <v>-0.44</v>
      </c>
    </row>
    <row r="149" spans="2:16" x14ac:dyDescent="0.25">
      <c r="B149" s="13">
        <f>B148+'1_Constantes'!$B$4</f>
        <v>0.72500000000000053</v>
      </c>
      <c r="D149" s="26">
        <f t="shared" si="13"/>
        <v>1120.0286001261168</v>
      </c>
      <c r="E149" s="24">
        <f t="shared" si="14"/>
        <v>1092.8749456639664</v>
      </c>
      <c r="F149" s="60">
        <f t="shared" si="12"/>
        <v>0.15545065871096136</v>
      </c>
      <c r="G149" s="27">
        <f>IF('1_Constantes'!$B$13=1,G148-P149,P149+G148)</f>
        <v>8.9066666666666521</v>
      </c>
      <c r="I149" s="79">
        <f>TRUNC('5_Asservissement'!V148-'5_Asservissement'!V147)</f>
        <v>81</v>
      </c>
      <c r="J149" s="46">
        <f>I149*'1_Constantes'!$J$8</f>
        <v>2.8274333882308138</v>
      </c>
      <c r="K149" s="80">
        <f>TRUNC('5_Asservissement'!W148-'5_Asservissement'!W147)</f>
        <v>49</v>
      </c>
      <c r="L149" s="47">
        <f>K149*'1_Constantes'!$J$8</f>
        <v>1.7104226669544429</v>
      </c>
      <c r="N149" s="55">
        <f t="shared" si="10"/>
        <v>2.2689280275926285</v>
      </c>
      <c r="O149" s="62">
        <f>(L149-J149)/'1_Constantes'!$H$4</f>
        <v>-7.4467381418424732E-3</v>
      </c>
      <c r="P149" s="58">
        <f t="shared" si="11"/>
        <v>-0.42666666666666669</v>
      </c>
    </row>
    <row r="150" spans="2:16" x14ac:dyDescent="0.25">
      <c r="B150" s="13">
        <f>B149+'1_Constantes'!$B$4</f>
        <v>0.73000000000000054</v>
      </c>
      <c r="D150" s="26">
        <f t="shared" si="13"/>
        <v>1122.290063749283</v>
      </c>
      <c r="E150" s="24">
        <f t="shared" si="14"/>
        <v>1093.2115787313487</v>
      </c>
      <c r="F150" s="60">
        <f t="shared" si="12"/>
        <v>0.14777121000218632</v>
      </c>
      <c r="G150" s="27">
        <f>IF('1_Constantes'!$B$13=1,G149-P150,P150+G149)</f>
        <v>8.4666666666666526</v>
      </c>
      <c r="I150" s="79">
        <f>TRUNC('5_Asservissement'!V149-'5_Asservissement'!V148)</f>
        <v>82</v>
      </c>
      <c r="J150" s="46">
        <f>I150*'1_Constantes'!$J$8</f>
        <v>2.8623399732707004</v>
      </c>
      <c r="K150" s="80">
        <f>TRUNC('5_Asservissement'!W149-'5_Asservissement'!W148)</f>
        <v>49</v>
      </c>
      <c r="L150" s="47">
        <f>K150*'1_Constantes'!$J$8</f>
        <v>1.7104226669544429</v>
      </c>
      <c r="N150" s="55">
        <f t="shared" si="10"/>
        <v>2.2863813201125716</v>
      </c>
      <c r="O150" s="62">
        <f>(L150-J150)/'1_Constantes'!$H$4</f>
        <v>-7.6794487087750501E-3</v>
      </c>
      <c r="P150" s="58">
        <f t="shared" si="11"/>
        <v>-0.44</v>
      </c>
    </row>
    <row r="151" spans="2:16" x14ac:dyDescent="0.25">
      <c r="B151" s="13">
        <f>B150+'1_Constantes'!$B$4</f>
        <v>0.73500000000000054</v>
      </c>
      <c r="D151" s="26">
        <f t="shared" si="13"/>
        <v>1124.5538969861072</v>
      </c>
      <c r="E151" s="24">
        <f t="shared" si="14"/>
        <v>1093.5318889197747</v>
      </c>
      <c r="F151" s="60">
        <f t="shared" si="12"/>
        <v>0.14055718242727641</v>
      </c>
      <c r="G151" s="27">
        <f>IF('1_Constantes'!$B$13=1,G150-P151,P151+G150)</f>
        <v>8.0533333333333186</v>
      </c>
      <c r="I151" s="79">
        <f>TRUNC('5_Asservissement'!V150-'5_Asservissement'!V149)</f>
        <v>81</v>
      </c>
      <c r="J151" s="46">
        <f>I151*'1_Constantes'!$J$8</f>
        <v>2.8274333882308138</v>
      </c>
      <c r="K151" s="80">
        <f>TRUNC('5_Asservissement'!W150-'5_Asservissement'!W149)</f>
        <v>50</v>
      </c>
      <c r="L151" s="47">
        <f>K151*'1_Constantes'!$J$8</f>
        <v>1.7453292519943295</v>
      </c>
      <c r="N151" s="55">
        <f t="shared" si="10"/>
        <v>2.2863813201125716</v>
      </c>
      <c r="O151" s="62">
        <f>(L151-J151)/'1_Constantes'!$H$4</f>
        <v>-7.2140275749098953E-3</v>
      </c>
      <c r="P151" s="58">
        <f t="shared" si="11"/>
        <v>-0.41333333333333333</v>
      </c>
    </row>
    <row r="152" spans="2:16" x14ac:dyDescent="0.25">
      <c r="B152" s="13">
        <f>B151+'1_Constantes'!$B$4</f>
        <v>0.74000000000000055</v>
      </c>
      <c r="D152" s="26">
        <f t="shared" si="13"/>
        <v>1126.8373515966371</v>
      </c>
      <c r="E152" s="24">
        <f t="shared" si="14"/>
        <v>1093.8376485705028</v>
      </c>
      <c r="F152" s="60">
        <f t="shared" si="12"/>
        <v>0.13311044428543392</v>
      </c>
      <c r="G152" s="27">
        <f>IF('1_Constantes'!$B$13=1,G151-P152,P152+G151)</f>
        <v>7.6266666666666518</v>
      </c>
      <c r="I152" s="79">
        <f>TRUNC('5_Asservissement'!V151-'5_Asservissement'!V150)</f>
        <v>82</v>
      </c>
      <c r="J152" s="46">
        <f>I152*'1_Constantes'!$J$8</f>
        <v>2.8623399732707004</v>
      </c>
      <c r="K152" s="80">
        <f>TRUNC('5_Asservissement'!W151-'5_Asservissement'!W150)</f>
        <v>50</v>
      </c>
      <c r="L152" s="47">
        <f>K152*'1_Constantes'!$J$8</f>
        <v>1.7453292519943295</v>
      </c>
      <c r="N152" s="55">
        <f t="shared" si="10"/>
        <v>2.3038346126325151</v>
      </c>
      <c r="O152" s="62">
        <f>(L152-J152)/'1_Constantes'!$H$4</f>
        <v>-7.4467381418424732E-3</v>
      </c>
      <c r="P152" s="58">
        <f t="shared" si="11"/>
        <v>-0.42666666666666669</v>
      </c>
    </row>
    <row r="153" spans="2:16" x14ac:dyDescent="0.25">
      <c r="B153" s="13">
        <f>B152+'1_Constantes'!$B$4</f>
        <v>0.74500000000000055</v>
      </c>
      <c r="D153" s="26">
        <f t="shared" si="13"/>
        <v>1129.1402676874279</v>
      </c>
      <c r="E153" s="24">
        <f t="shared" si="14"/>
        <v>1094.1291190104857</v>
      </c>
      <c r="F153" s="60">
        <f t="shared" si="12"/>
        <v>0.12589641671052404</v>
      </c>
      <c r="G153" s="27">
        <f>IF('1_Constantes'!$B$13=1,G152-P153,P153+G152)</f>
        <v>7.2133333333333187</v>
      </c>
      <c r="I153" s="79">
        <f>TRUNC('5_Asservissement'!V152-'5_Asservissement'!V151)</f>
        <v>82</v>
      </c>
      <c r="J153" s="46">
        <f>I153*'1_Constantes'!$J$8</f>
        <v>2.8623399732707004</v>
      </c>
      <c r="K153" s="80">
        <f>TRUNC('5_Asservissement'!W152-'5_Asservissement'!W151)</f>
        <v>51</v>
      </c>
      <c r="L153" s="47">
        <f>K153*'1_Constantes'!$J$8</f>
        <v>1.7802358370342162</v>
      </c>
      <c r="N153" s="55">
        <f t="shared" si="10"/>
        <v>2.3212879051524582</v>
      </c>
      <c r="O153" s="62">
        <f>(L153-J153)/'1_Constantes'!$H$4</f>
        <v>-7.2140275749098953E-3</v>
      </c>
      <c r="P153" s="58">
        <f t="shared" si="11"/>
        <v>-0.41333333333333333</v>
      </c>
    </row>
    <row r="154" spans="2:16" x14ac:dyDescent="0.25">
      <c r="B154" s="13">
        <f>B153+'1_Constantes'!$B$4</f>
        <v>0.75000000000000056</v>
      </c>
      <c r="D154" s="26">
        <f t="shared" si="13"/>
        <v>1131.4624925248893</v>
      </c>
      <c r="E154" s="24">
        <f t="shared" si="14"/>
        <v>1094.4065756628984</v>
      </c>
      <c r="F154" s="60">
        <f t="shared" si="12"/>
        <v>0.11891509970254671</v>
      </c>
      <c r="G154" s="27">
        <f>IF('1_Constantes'!$B$13=1,G153-P154,P154+G153)</f>
        <v>6.8133333333333184</v>
      </c>
      <c r="I154" s="79">
        <f>TRUNC('5_Asservissement'!V153-'5_Asservissement'!V152)</f>
        <v>82</v>
      </c>
      <c r="J154" s="46">
        <f>I154*'1_Constantes'!$J$8</f>
        <v>2.8623399732707004</v>
      </c>
      <c r="K154" s="80">
        <f>TRUNC('5_Asservissement'!W153-'5_Asservissement'!W152)</f>
        <v>52</v>
      </c>
      <c r="L154" s="47">
        <f>K154*'1_Constantes'!$J$8</f>
        <v>1.8151424220741028</v>
      </c>
      <c r="N154" s="55">
        <f t="shared" si="10"/>
        <v>2.3387411976724017</v>
      </c>
      <c r="O154" s="62">
        <f>(L154-J154)/'1_Constantes'!$H$4</f>
        <v>-6.9813170079773175E-3</v>
      </c>
      <c r="P154" s="58">
        <f t="shared" si="11"/>
        <v>-0.4</v>
      </c>
    </row>
    <row r="155" spans="2:16" x14ac:dyDescent="0.25">
      <c r="B155" s="13">
        <f>B154+'1_Constantes'!$B$4</f>
        <v>0.75500000000000056</v>
      </c>
      <c r="D155" s="26">
        <f t="shared" si="13"/>
        <v>1133.8040030205455</v>
      </c>
      <c r="E155" s="24">
        <f t="shared" si="14"/>
        <v>1094.6692181467906</v>
      </c>
      <c r="F155" s="60">
        <f t="shared" si="12"/>
        <v>0.11170107212763683</v>
      </c>
      <c r="G155" s="27">
        <f>IF('1_Constantes'!$B$13=1,G154-P155,P155+G154)</f>
        <v>6.3999999999999853</v>
      </c>
      <c r="I155" s="79">
        <f>TRUNC('5_Asservissement'!V154-'5_Asservissement'!V153)</f>
        <v>83</v>
      </c>
      <c r="J155" s="46">
        <f>I155*'1_Constantes'!$J$8</f>
        <v>2.8972465583105871</v>
      </c>
      <c r="K155" s="80">
        <f>TRUNC('5_Asservissement'!W154-'5_Asservissement'!W153)</f>
        <v>52</v>
      </c>
      <c r="L155" s="47">
        <f>K155*'1_Constantes'!$J$8</f>
        <v>1.8151424220741028</v>
      </c>
      <c r="N155" s="55">
        <f t="shared" si="10"/>
        <v>2.3561944901923448</v>
      </c>
      <c r="O155" s="62">
        <f>(L155-J155)/'1_Constantes'!$H$4</f>
        <v>-7.2140275749098953E-3</v>
      </c>
      <c r="P155" s="58">
        <f t="shared" si="11"/>
        <v>-0.41333333333333333</v>
      </c>
    </row>
    <row r="156" spans="2:16" x14ac:dyDescent="0.25">
      <c r="B156" s="13">
        <f>B155+'1_Constantes'!$B$4</f>
        <v>0.76000000000000056</v>
      </c>
      <c r="D156" s="26">
        <f t="shared" si="13"/>
        <v>1136.1646477123452</v>
      </c>
      <c r="E156" s="24">
        <f t="shared" si="14"/>
        <v>1094.9173319018562</v>
      </c>
      <c r="F156" s="60">
        <f t="shared" si="12"/>
        <v>0.10471975511965952</v>
      </c>
      <c r="G156" s="27">
        <f>IF('1_Constantes'!$B$13=1,G155-P156,P156+G155)</f>
        <v>5.9999999999999849</v>
      </c>
      <c r="I156" s="79">
        <f>TRUNC('5_Asservissement'!V155-'5_Asservissement'!V154)</f>
        <v>83</v>
      </c>
      <c r="J156" s="46">
        <f>I156*'1_Constantes'!$J$8</f>
        <v>2.8972465583105871</v>
      </c>
      <c r="K156" s="80">
        <f>TRUNC('5_Asservissement'!W155-'5_Asservissement'!W154)</f>
        <v>53</v>
      </c>
      <c r="L156" s="47">
        <f>K156*'1_Constantes'!$J$8</f>
        <v>1.8500490071139892</v>
      </c>
      <c r="N156" s="55">
        <f t="shared" si="10"/>
        <v>2.3736477827122879</v>
      </c>
      <c r="O156" s="62">
        <f>(L156-J156)/'1_Constantes'!$H$4</f>
        <v>-6.9813170079773192E-3</v>
      </c>
      <c r="P156" s="58">
        <f t="shared" si="11"/>
        <v>-0.40000000000000008</v>
      </c>
    </row>
    <row r="157" spans="2:16" x14ac:dyDescent="0.25">
      <c r="B157" s="13">
        <f>B156+'1_Constantes'!$B$4</f>
        <v>0.76500000000000057</v>
      </c>
      <c r="D157" s="26">
        <f t="shared" si="13"/>
        <v>1138.5268589634486</v>
      </c>
      <c r="E157" s="24">
        <f t="shared" si="14"/>
        <v>1095.1500587837056</v>
      </c>
      <c r="F157" s="60">
        <f t="shared" si="12"/>
        <v>9.8203859245547337E-2</v>
      </c>
      <c r="G157" s="27">
        <f>IF('1_Constantes'!$B$13=1,G156-P157,P157+G156)</f>
        <v>5.6266666666666518</v>
      </c>
      <c r="I157" s="79">
        <f>TRUNC('5_Asservissement'!V156-'5_Asservissement'!V155)</f>
        <v>82</v>
      </c>
      <c r="J157" s="46">
        <f>I157*'1_Constantes'!$J$8</f>
        <v>2.8623399732707004</v>
      </c>
      <c r="K157" s="80">
        <f>TRUNC('5_Asservissement'!W156-'5_Asservissement'!W155)</f>
        <v>54</v>
      </c>
      <c r="L157" s="47">
        <f>K157*'1_Constantes'!$J$8</f>
        <v>1.8849555921538759</v>
      </c>
      <c r="N157" s="55">
        <f t="shared" si="10"/>
        <v>2.3736477827122879</v>
      </c>
      <c r="O157" s="62">
        <f>(L157-J157)/'1_Constantes'!$H$4</f>
        <v>-6.5158958741121636E-3</v>
      </c>
      <c r="P157" s="58">
        <f t="shared" si="11"/>
        <v>-0.37333333333333335</v>
      </c>
    </row>
    <row r="158" spans="2:16" x14ac:dyDescent="0.25">
      <c r="B158" s="13">
        <f>B157+'1_Constantes'!$B$4</f>
        <v>0.77000000000000057</v>
      </c>
      <c r="D158" s="26">
        <f t="shared" si="13"/>
        <v>1140.9079673462202</v>
      </c>
      <c r="E158" s="24">
        <f t="shared" si="14"/>
        <v>1095.368432823994</v>
      </c>
      <c r="F158" s="60">
        <f t="shared" si="12"/>
        <v>9.1455252804502604E-2</v>
      </c>
      <c r="G158" s="27">
        <f>IF('1_Constantes'!$B$13=1,G157-P158,P158+G157)</f>
        <v>5.2399999999999851</v>
      </c>
      <c r="I158" s="79">
        <f>TRUNC('5_Asservissement'!V157-'5_Asservissement'!V156)</f>
        <v>83</v>
      </c>
      <c r="J158" s="46">
        <f>I158*'1_Constantes'!$J$8</f>
        <v>2.8972465583105871</v>
      </c>
      <c r="K158" s="80">
        <f>TRUNC('5_Asservissement'!W157-'5_Asservissement'!W156)</f>
        <v>54</v>
      </c>
      <c r="L158" s="47">
        <f>K158*'1_Constantes'!$J$8</f>
        <v>1.8849555921538759</v>
      </c>
      <c r="N158" s="55">
        <f t="shared" si="10"/>
        <v>2.3911010752322315</v>
      </c>
      <c r="O158" s="62">
        <f>(L158-J158)/'1_Constantes'!$H$4</f>
        <v>-6.7486064410447414E-3</v>
      </c>
      <c r="P158" s="58">
        <f t="shared" si="11"/>
        <v>-0.38666666666666671</v>
      </c>
    </row>
    <row r="159" spans="2:16" x14ac:dyDescent="0.25">
      <c r="B159" s="13">
        <f>B158+'1_Constantes'!$B$4</f>
        <v>0.77500000000000058</v>
      </c>
      <c r="D159" s="26">
        <f t="shared" si="13"/>
        <v>1143.3078384446494</v>
      </c>
      <c r="E159" s="24">
        <f t="shared" si="14"/>
        <v>1095.5727679735455</v>
      </c>
      <c r="F159" s="60">
        <f t="shared" si="12"/>
        <v>8.4939356930390439E-2</v>
      </c>
      <c r="G159" s="27">
        <f>IF('1_Constantes'!$B$13=1,G158-P159,P159+G158)</f>
        <v>4.866666666666652</v>
      </c>
      <c r="I159" s="79">
        <f>TRUNC('5_Asservissement'!V158-'5_Asservissement'!V157)</f>
        <v>83</v>
      </c>
      <c r="J159" s="46">
        <f>I159*'1_Constantes'!$J$8</f>
        <v>2.8972465583105871</v>
      </c>
      <c r="K159" s="80">
        <f>TRUNC('5_Asservissement'!W158-'5_Asservissement'!W157)</f>
        <v>55</v>
      </c>
      <c r="L159" s="47">
        <f>K159*'1_Constantes'!$J$8</f>
        <v>1.9198621771937625</v>
      </c>
      <c r="N159" s="55">
        <f t="shared" si="10"/>
        <v>2.408554367752175</v>
      </c>
      <c r="O159" s="62">
        <f>(L159-J159)/'1_Constantes'!$H$4</f>
        <v>-6.5158958741121636E-3</v>
      </c>
      <c r="P159" s="58">
        <f t="shared" si="11"/>
        <v>-0.37333333333333335</v>
      </c>
    </row>
    <row r="160" spans="2:16" x14ac:dyDescent="0.25">
      <c r="B160" s="13">
        <f>B159+'1_Constantes'!$B$4</f>
        <v>0.78000000000000058</v>
      </c>
      <c r="D160" s="26">
        <f t="shared" si="13"/>
        <v>1145.7436999543636</v>
      </c>
      <c r="E160" s="24">
        <f t="shared" si="14"/>
        <v>1095.7653299981316</v>
      </c>
      <c r="F160" s="60">
        <f t="shared" si="12"/>
        <v>7.8888882190143436E-2</v>
      </c>
      <c r="G160" s="27">
        <f>IF('1_Constantes'!$B$13=1,G159-P160,P160+G159)</f>
        <v>4.5199999999999854</v>
      </c>
      <c r="I160" s="79">
        <f>TRUNC('5_Asservissement'!V159-'5_Asservissement'!V158)</f>
        <v>83</v>
      </c>
      <c r="J160" s="46">
        <f>I160*'1_Constantes'!$J$8</f>
        <v>2.8972465583105871</v>
      </c>
      <c r="K160" s="80">
        <f>TRUNC('5_Asservissement'!W159-'5_Asservissement'!W158)</f>
        <v>57</v>
      </c>
      <c r="L160" s="47">
        <f>K160*'1_Constantes'!$J$8</f>
        <v>1.9896753472735358</v>
      </c>
      <c r="N160" s="55">
        <f t="shared" si="10"/>
        <v>2.4434609527920612</v>
      </c>
      <c r="O160" s="62">
        <f>(L160-J160)/'1_Constantes'!$H$4</f>
        <v>-6.0504747402470088E-3</v>
      </c>
      <c r="P160" s="58">
        <f t="shared" si="11"/>
        <v>-0.34666666666666668</v>
      </c>
    </row>
    <row r="161" spans="2:16" x14ac:dyDescent="0.25">
      <c r="B161" s="13">
        <f>B160+'1_Constantes'!$B$4</f>
        <v>0.78500000000000059</v>
      </c>
      <c r="D161" s="26">
        <f t="shared" si="13"/>
        <v>1148.1981305866284</v>
      </c>
      <c r="E161" s="24">
        <f t="shared" si="14"/>
        <v>1095.9438494485555</v>
      </c>
      <c r="F161" s="60">
        <f t="shared" si="12"/>
        <v>7.2605696882963838E-2</v>
      </c>
      <c r="G161" s="27">
        <f>IF('1_Constantes'!$B$13=1,G160-P161,P161+G160)</f>
        <v>4.159999999999985</v>
      </c>
      <c r="I161" s="79">
        <f>TRUNC('5_Asservissement'!V160-'5_Asservissement'!V159)</f>
        <v>84</v>
      </c>
      <c r="J161" s="46">
        <f>I161*'1_Constantes'!$J$8</f>
        <v>2.9321531433504737</v>
      </c>
      <c r="K161" s="80">
        <f>TRUNC('5_Asservissement'!W160-'5_Asservissement'!W159)</f>
        <v>57</v>
      </c>
      <c r="L161" s="47">
        <f>K161*'1_Constantes'!$J$8</f>
        <v>1.9896753472735358</v>
      </c>
      <c r="N161" s="55">
        <f t="shared" si="10"/>
        <v>2.4609142453120048</v>
      </c>
      <c r="O161" s="62">
        <f>(L161-J161)/'1_Constantes'!$H$4</f>
        <v>-6.2831853071795866E-3</v>
      </c>
      <c r="P161" s="58">
        <f t="shared" si="11"/>
        <v>-0.36</v>
      </c>
    </row>
    <row r="162" spans="2:16" x14ac:dyDescent="0.25">
      <c r="B162" s="13">
        <f>B161+'1_Constantes'!$B$4</f>
        <v>0.79000000000000059</v>
      </c>
      <c r="D162" s="26">
        <f t="shared" si="13"/>
        <v>1150.6710875108474</v>
      </c>
      <c r="E162" s="24">
        <f t="shared" si="14"/>
        <v>1096.1075250531417</v>
      </c>
      <c r="F162" s="60">
        <f t="shared" si="12"/>
        <v>6.6089801008851687E-2</v>
      </c>
      <c r="G162" s="27">
        <f>IF('1_Constantes'!$B$13=1,G161-P162,P162+G161)</f>
        <v>3.7866666666666515</v>
      </c>
      <c r="I162" s="79">
        <f>TRUNC('5_Asservissement'!V161-'5_Asservissement'!V160)</f>
        <v>85</v>
      </c>
      <c r="J162" s="46">
        <f>I162*'1_Constantes'!$J$8</f>
        <v>2.9670597283903604</v>
      </c>
      <c r="K162" s="80">
        <f>TRUNC('5_Asservissement'!W161-'5_Asservissement'!W160)</f>
        <v>57</v>
      </c>
      <c r="L162" s="47">
        <f>K162*'1_Constantes'!$J$8</f>
        <v>1.9896753472735358</v>
      </c>
      <c r="N162" s="55">
        <f t="shared" si="10"/>
        <v>2.4783675378319483</v>
      </c>
      <c r="O162" s="62">
        <f>(L162-J162)/'1_Constantes'!$H$4</f>
        <v>-6.5158958741121636E-3</v>
      </c>
      <c r="P162" s="58">
        <f t="shared" si="11"/>
        <v>-0.37333333333333335</v>
      </c>
    </row>
    <row r="163" spans="2:16" x14ac:dyDescent="0.25">
      <c r="B163" s="13">
        <f>B162+'1_Constantes'!$B$4</f>
        <v>0.7950000000000006</v>
      </c>
      <c r="D163" s="26">
        <f t="shared" si="13"/>
        <v>1153.1449894789673</v>
      </c>
      <c r="E163" s="24">
        <f t="shared" si="14"/>
        <v>1096.256235189687</v>
      </c>
      <c r="F163" s="60">
        <f t="shared" si="12"/>
        <v>6.0039326268604677E-2</v>
      </c>
      <c r="G163" s="27">
        <f>IF('1_Constantes'!$B$13=1,G162-P163,P163+G162)</f>
        <v>3.4399999999999848</v>
      </c>
      <c r="I163" s="79">
        <f>TRUNC('5_Asservissement'!V162-'5_Asservissement'!V161)</f>
        <v>84</v>
      </c>
      <c r="J163" s="46">
        <f>I163*'1_Constantes'!$J$8</f>
        <v>2.9321531433504737</v>
      </c>
      <c r="K163" s="80">
        <f>TRUNC('5_Asservissement'!W162-'5_Asservissement'!W161)</f>
        <v>58</v>
      </c>
      <c r="L163" s="47">
        <f>K163*'1_Constantes'!$J$8</f>
        <v>2.0245819323134224</v>
      </c>
      <c r="N163" s="55">
        <f t="shared" si="10"/>
        <v>2.4783675378319483</v>
      </c>
      <c r="O163" s="62">
        <f>(L163-J163)/'1_Constantes'!$H$4</f>
        <v>-6.0504747402470088E-3</v>
      </c>
      <c r="P163" s="58">
        <f t="shared" si="11"/>
        <v>-0.34666666666666668</v>
      </c>
    </row>
    <row r="164" spans="2:16" x14ac:dyDescent="0.25">
      <c r="B164" s="13">
        <f>B163+'1_Constantes'!$B$4</f>
        <v>0.8000000000000006</v>
      </c>
      <c r="D164" s="26">
        <f t="shared" si="13"/>
        <v>1155.6372050625819</v>
      </c>
      <c r="E164" s="24">
        <f t="shared" si="14"/>
        <v>1096.3903362784506</v>
      </c>
      <c r="F164" s="60">
        <f t="shared" si="12"/>
        <v>5.3756140961425086E-2</v>
      </c>
      <c r="G164" s="27">
        <f>IF('1_Constantes'!$B$13=1,G163-P164,P164+G163)</f>
        <v>3.079999999999985</v>
      </c>
      <c r="I164" s="79">
        <f>TRUNC('5_Asservissement'!V163-'5_Asservissement'!V162)</f>
        <v>85</v>
      </c>
      <c r="J164" s="46">
        <f>I164*'1_Constantes'!$J$8</f>
        <v>2.9670597283903604</v>
      </c>
      <c r="K164" s="80">
        <f>TRUNC('5_Asservissement'!W163-'5_Asservissement'!W162)</f>
        <v>58</v>
      </c>
      <c r="L164" s="47">
        <f>K164*'1_Constantes'!$J$8</f>
        <v>2.0245819323134224</v>
      </c>
      <c r="N164" s="55">
        <f t="shared" si="10"/>
        <v>2.4958208303518914</v>
      </c>
      <c r="O164" s="62">
        <f>(L164-J164)/'1_Constantes'!$H$4</f>
        <v>-6.2831853071795866E-3</v>
      </c>
      <c r="P164" s="58">
        <f t="shared" si="11"/>
        <v>-0.36</v>
      </c>
    </row>
    <row r="165" spans="2:16" x14ac:dyDescent="0.25">
      <c r="B165" s="13">
        <f>B164+'1_Constantes'!$B$4</f>
        <v>0.8050000000000006</v>
      </c>
      <c r="D165" s="26">
        <f t="shared" si="13"/>
        <v>1158.1476198347341</v>
      </c>
      <c r="E165" s="24">
        <f t="shared" si="14"/>
        <v>1096.5101882223521</v>
      </c>
      <c r="F165" s="60">
        <f t="shared" si="12"/>
        <v>4.7705666221178077E-2</v>
      </c>
      <c r="G165" s="27">
        <f>IF('1_Constantes'!$B$13=1,G164-P165,P165+G164)</f>
        <v>2.7333333333333183</v>
      </c>
      <c r="I165" s="79">
        <f>TRUNC('5_Asservissement'!V164-'5_Asservissement'!V163)</f>
        <v>85</v>
      </c>
      <c r="J165" s="46">
        <f>I165*'1_Constantes'!$J$8</f>
        <v>2.9670597283903604</v>
      </c>
      <c r="K165" s="80">
        <f>TRUNC('5_Asservissement'!W164-'5_Asservissement'!W163)</f>
        <v>59</v>
      </c>
      <c r="L165" s="47">
        <f>K165*'1_Constantes'!$J$8</f>
        <v>2.0594885173533091</v>
      </c>
      <c r="N165" s="55">
        <f t="shared" si="10"/>
        <v>2.5132741228718345</v>
      </c>
      <c r="O165" s="62">
        <f>(L165-J165)/'1_Constantes'!$H$4</f>
        <v>-6.0504747402470088E-3</v>
      </c>
      <c r="P165" s="58">
        <f t="shared" si="11"/>
        <v>-0.34666666666666668</v>
      </c>
    </row>
    <row r="166" spans="2:16" x14ac:dyDescent="0.25">
      <c r="B166" s="13">
        <f>B165+'1_Constantes'!$B$4</f>
        <v>0.81000000000000061</v>
      </c>
      <c r="D166" s="26">
        <f t="shared" si="13"/>
        <v>1160.6761273722091</v>
      </c>
      <c r="E166" s="24">
        <f t="shared" si="14"/>
        <v>1096.616164087282</v>
      </c>
      <c r="F166" s="60">
        <f t="shared" si="12"/>
        <v>4.1887902047863641E-2</v>
      </c>
      <c r="G166" s="27">
        <f>IF('1_Constantes'!$B$13=1,G165-P166,P166+G165)</f>
        <v>2.3999999999999848</v>
      </c>
      <c r="I166" s="79">
        <f>TRUNC('5_Asservissement'!V165-'5_Asservissement'!V164)</f>
        <v>85</v>
      </c>
      <c r="J166" s="46">
        <f>I166*'1_Constantes'!$J$8</f>
        <v>2.9670597283903604</v>
      </c>
      <c r="K166" s="80">
        <f>TRUNC('5_Asservissement'!W165-'5_Asservissement'!W164)</f>
        <v>60</v>
      </c>
      <c r="L166" s="47">
        <f>K166*'1_Constantes'!$J$8</f>
        <v>2.0943951023931953</v>
      </c>
      <c r="N166" s="55">
        <f t="shared" si="10"/>
        <v>2.5307274153917776</v>
      </c>
      <c r="O166" s="62">
        <f>(L166-J166)/'1_Constantes'!$H$4</f>
        <v>-5.8177641733144344E-3</v>
      </c>
      <c r="P166" s="58">
        <f t="shared" si="11"/>
        <v>-0.33333333333333354</v>
      </c>
    </row>
    <row r="167" spans="2:16" x14ac:dyDescent="0.25">
      <c r="B167" s="13">
        <f>B166+'1_Constantes'!$B$4</f>
        <v>0.81500000000000061</v>
      </c>
      <c r="D167" s="26">
        <f t="shared" si="13"/>
        <v>1163.2226291449149</v>
      </c>
      <c r="E167" s="24">
        <f t="shared" si="14"/>
        <v>1096.70864998772</v>
      </c>
      <c r="F167" s="60">
        <f t="shared" si="12"/>
        <v>3.6302848441481787E-2</v>
      </c>
      <c r="G167" s="27">
        <f>IF('1_Constantes'!$B$13=1,G166-P167,P167+G166)</f>
        <v>2.0799999999999845</v>
      </c>
      <c r="I167" s="79">
        <f>TRUNC('5_Asservissement'!V166-'5_Asservissement'!V165)</f>
        <v>85</v>
      </c>
      <c r="J167" s="46">
        <f>I167*'1_Constantes'!$J$8</f>
        <v>2.9670597283903604</v>
      </c>
      <c r="K167" s="80">
        <f>TRUNC('5_Asservissement'!W166-'5_Asservissement'!W165)</f>
        <v>61</v>
      </c>
      <c r="L167" s="47">
        <f>K167*'1_Constantes'!$J$8</f>
        <v>2.1293016874330819</v>
      </c>
      <c r="N167" s="55">
        <f t="shared" si="10"/>
        <v>2.5481807079117211</v>
      </c>
      <c r="O167" s="62">
        <f>(L167-J167)/'1_Constantes'!$H$4</f>
        <v>-5.5850536063818566E-3</v>
      </c>
      <c r="P167" s="58">
        <f t="shared" si="11"/>
        <v>-0.32000000000000012</v>
      </c>
    </row>
    <row r="168" spans="2:16" x14ac:dyDescent="0.25">
      <c r="B168" s="13">
        <f>B167+'1_Constantes'!$B$4</f>
        <v>0.82000000000000062</v>
      </c>
      <c r="D168" s="26">
        <f t="shared" si="13"/>
        <v>1165.7870710640552</v>
      </c>
      <c r="E168" s="24">
        <f t="shared" si="14"/>
        <v>1096.7868514424829</v>
      </c>
      <c r="F168" s="60">
        <f t="shared" si="12"/>
        <v>3.0485084268167349E-2</v>
      </c>
      <c r="G168" s="27">
        <f>IF('1_Constantes'!$B$13=1,G167-P168,P168+G167)</f>
        <v>1.746666666666651</v>
      </c>
      <c r="I168" s="79">
        <f>TRUNC('5_Asservissement'!V167-'5_Asservissement'!V166)</f>
        <v>86</v>
      </c>
      <c r="J168" s="46">
        <f>I168*'1_Constantes'!$J$8</f>
        <v>3.001966313430247</v>
      </c>
      <c r="K168" s="80">
        <f>TRUNC('5_Asservissement'!W167-'5_Asservissement'!W166)</f>
        <v>61</v>
      </c>
      <c r="L168" s="47">
        <f>K168*'1_Constantes'!$J$8</f>
        <v>2.1293016874330819</v>
      </c>
      <c r="N168" s="55">
        <f t="shared" si="10"/>
        <v>2.5656340004316647</v>
      </c>
      <c r="O168" s="62">
        <f>(L168-J168)/'1_Constantes'!$H$4</f>
        <v>-5.8177641733144344E-3</v>
      </c>
      <c r="P168" s="58">
        <f t="shared" si="11"/>
        <v>-0.33333333333333354</v>
      </c>
    </row>
    <row r="169" spans="2:16" x14ac:dyDescent="0.25">
      <c r="B169" s="13">
        <f>B168+'1_Constantes'!$B$4</f>
        <v>0.82500000000000062</v>
      </c>
      <c r="D169" s="26">
        <f t="shared" si="13"/>
        <v>1168.3518948097744</v>
      </c>
      <c r="E169" s="24">
        <f t="shared" si="14"/>
        <v>1096.8513260697864</v>
      </c>
      <c r="F169" s="60">
        <f t="shared" si="12"/>
        <v>2.5132741228718076E-2</v>
      </c>
      <c r="G169" s="27">
        <f>IF('1_Constantes'!$B$13=1,G168-P169,P169+G168)</f>
        <v>1.4399999999999844</v>
      </c>
      <c r="I169" s="79">
        <f>TRUNC('5_Asservissement'!V168-'5_Asservissement'!V167)</f>
        <v>85</v>
      </c>
      <c r="J169" s="46">
        <f>I169*'1_Constantes'!$J$8</f>
        <v>2.9670597283903604</v>
      </c>
      <c r="K169" s="80">
        <f>TRUNC('5_Asservissement'!W168-'5_Asservissement'!W167)</f>
        <v>62</v>
      </c>
      <c r="L169" s="47">
        <f>K169*'1_Constantes'!$J$8</f>
        <v>2.1642082724729685</v>
      </c>
      <c r="N169" s="55">
        <f t="shared" si="10"/>
        <v>2.5656340004316647</v>
      </c>
      <c r="O169" s="62">
        <f>(L169-J169)/'1_Constantes'!$H$4</f>
        <v>-5.3523430394492788E-3</v>
      </c>
      <c r="P169" s="58">
        <f t="shared" si="11"/>
        <v>-0.30666666666666675</v>
      </c>
    </row>
    <row r="170" spans="2:16" x14ac:dyDescent="0.25">
      <c r="B170" s="13">
        <f>B169+'1_Constantes'!$B$4</f>
        <v>0.83000000000000063</v>
      </c>
      <c r="D170" s="26">
        <f t="shared" si="13"/>
        <v>1170.9344886039969</v>
      </c>
      <c r="E170" s="24">
        <f t="shared" si="14"/>
        <v>1096.9018162376631</v>
      </c>
      <c r="F170" s="60">
        <f t="shared" si="12"/>
        <v>1.9547687622336218E-2</v>
      </c>
      <c r="G170" s="27">
        <f>IF('1_Constantes'!$B$13=1,G169-P170,P170+G169)</f>
        <v>1.1199999999999843</v>
      </c>
      <c r="I170" s="79">
        <f>TRUNC('5_Asservissement'!V169-'5_Asservissement'!V168)</f>
        <v>86</v>
      </c>
      <c r="J170" s="46">
        <f>I170*'1_Constantes'!$J$8</f>
        <v>3.001966313430247</v>
      </c>
      <c r="K170" s="80">
        <f>TRUNC('5_Asservissement'!W169-'5_Asservissement'!W168)</f>
        <v>62</v>
      </c>
      <c r="L170" s="47">
        <f>K170*'1_Constantes'!$J$8</f>
        <v>2.1642082724729685</v>
      </c>
      <c r="N170" s="55">
        <f t="shared" si="10"/>
        <v>2.5830872929516078</v>
      </c>
      <c r="O170" s="62">
        <f>(L170-J170)/'1_Constantes'!$H$4</f>
        <v>-5.5850536063818566E-3</v>
      </c>
      <c r="P170" s="58">
        <f t="shared" si="11"/>
        <v>-0.32000000000000012</v>
      </c>
    </row>
    <row r="171" spans="2:16" x14ac:dyDescent="0.25">
      <c r="B171" s="13">
        <f>B170+'1_Constantes'!$B$4</f>
        <v>0.83500000000000063</v>
      </c>
      <c r="D171" s="26">
        <f t="shared" si="13"/>
        <v>1173.534767179252</v>
      </c>
      <c r="E171" s="24">
        <f t="shared" si="14"/>
        <v>1096.9387305675923</v>
      </c>
      <c r="F171" s="60">
        <f t="shared" si="12"/>
        <v>1.4195344582886937E-2</v>
      </c>
      <c r="G171" s="27">
        <f>IF('1_Constantes'!$B$13=1,G170-P171,P171+G170)</f>
        <v>0.81333333333331759</v>
      </c>
      <c r="I171" s="79">
        <f>TRUNC('5_Asservissement'!V170-'5_Asservissement'!V169)</f>
        <v>86</v>
      </c>
      <c r="J171" s="46">
        <f>I171*'1_Constantes'!$J$8</f>
        <v>3.001966313430247</v>
      </c>
      <c r="K171" s="80">
        <f>TRUNC('5_Asservissement'!W170-'5_Asservissement'!W169)</f>
        <v>63</v>
      </c>
      <c r="L171" s="47">
        <f>K171*'1_Constantes'!$J$8</f>
        <v>2.1991148575128552</v>
      </c>
      <c r="N171" s="55">
        <f t="shared" si="10"/>
        <v>2.6005405854715509</v>
      </c>
      <c r="O171" s="62">
        <f>(L171-J171)/'1_Constantes'!$H$4</f>
        <v>-5.3523430394492788E-3</v>
      </c>
      <c r="P171" s="58">
        <f t="shared" si="11"/>
        <v>-0.30666666666666675</v>
      </c>
    </row>
    <row r="172" spans="2:16" x14ac:dyDescent="0.25">
      <c r="B172" s="13">
        <f>B171+'1_Constantes'!$B$4</f>
        <v>0.84000000000000064</v>
      </c>
      <c r="D172" s="26">
        <f t="shared" si="13"/>
        <v>1176.1351951013644</v>
      </c>
      <c r="E172" s="24">
        <f t="shared" si="14"/>
        <v>1096.9629371489775</v>
      </c>
      <c r="F172" s="60">
        <f t="shared" si="12"/>
        <v>9.3084226773028148E-3</v>
      </c>
      <c r="G172" s="27">
        <f>IF('1_Constantes'!$B$13=1,G171-P172,P172+G171)</f>
        <v>0.53333333333331745</v>
      </c>
      <c r="I172" s="79">
        <f>TRUNC('5_Asservissement'!V171-'5_Asservissement'!V170)</f>
        <v>85</v>
      </c>
      <c r="J172" s="46">
        <f>I172*'1_Constantes'!$J$8</f>
        <v>2.9670597283903604</v>
      </c>
      <c r="K172" s="80">
        <f>TRUNC('5_Asservissement'!W171-'5_Asservissement'!W170)</f>
        <v>64</v>
      </c>
      <c r="L172" s="47">
        <f>K172*'1_Constantes'!$J$8</f>
        <v>2.2340214425527418</v>
      </c>
      <c r="N172" s="55">
        <f t="shared" si="10"/>
        <v>2.6005405854715509</v>
      </c>
      <c r="O172" s="62">
        <f>(L172-J172)/'1_Constantes'!$H$4</f>
        <v>-4.886921905584124E-3</v>
      </c>
      <c r="P172" s="58">
        <f t="shared" si="11"/>
        <v>-0.28000000000000008</v>
      </c>
    </row>
    <row r="173" spans="2:16" x14ac:dyDescent="0.25">
      <c r="B173" s="13">
        <f>B172+'1_Constantes'!$B$4</f>
        <v>0.84500000000000064</v>
      </c>
      <c r="D173" s="26">
        <f t="shared" si="13"/>
        <v>1178.7357153368964</v>
      </c>
      <c r="E173" s="24">
        <f t="shared" si="14"/>
        <v>1096.9732250677998</v>
      </c>
      <c r="F173" s="60">
        <f t="shared" si="12"/>
        <v>3.9560796378535351E-3</v>
      </c>
      <c r="G173" s="27">
        <f>IF('1_Constantes'!$B$13=1,G172-P173,P173+G172)</f>
        <v>0.2266666666666507</v>
      </c>
      <c r="I173" s="79">
        <f>TRUNC('5_Asservissement'!V172-'5_Asservissement'!V171)</f>
        <v>86</v>
      </c>
      <c r="J173" s="46">
        <f>I173*'1_Constantes'!$J$8</f>
        <v>3.001966313430247</v>
      </c>
      <c r="K173" s="80">
        <f>TRUNC('5_Asservissement'!W172-'5_Asservissement'!W171)</f>
        <v>63</v>
      </c>
      <c r="L173" s="47">
        <f>K173*'1_Constantes'!$J$8</f>
        <v>2.1991148575128552</v>
      </c>
      <c r="N173" s="55">
        <f t="shared" si="10"/>
        <v>2.6005405854715509</v>
      </c>
      <c r="O173" s="62">
        <f>(L173-J173)/'1_Constantes'!$H$4</f>
        <v>-5.3523430394492788E-3</v>
      </c>
      <c r="P173" s="58">
        <f t="shared" si="11"/>
        <v>-0.30666666666666675</v>
      </c>
    </row>
    <row r="174" spans="2:16" x14ac:dyDescent="0.25">
      <c r="B174" s="13">
        <f>B173+'1_Constantes'!$B$4</f>
        <v>0.85000000000000064</v>
      </c>
      <c r="D174" s="26">
        <f t="shared" si="13"/>
        <v>1181.3362547957263</v>
      </c>
      <c r="E174" s="24">
        <f t="shared" si="14"/>
        <v>1096.9708043750536</v>
      </c>
      <c r="F174" s="60">
        <f t="shared" si="12"/>
        <v>-9.3084226773058919E-4</v>
      </c>
      <c r="G174" s="27">
        <f>IF('1_Constantes'!$B$13=1,G173-P174,P174+G173)</f>
        <v>-5.3333333333349386E-2</v>
      </c>
      <c r="I174" s="79">
        <f>TRUNC('5_Asservissement'!V173-'5_Asservissement'!V172)</f>
        <v>85</v>
      </c>
      <c r="J174" s="46">
        <f>I174*'1_Constantes'!$J$8</f>
        <v>2.9670597283903604</v>
      </c>
      <c r="K174" s="80">
        <f>TRUNC('5_Asservissement'!W173-'5_Asservissement'!W172)</f>
        <v>64</v>
      </c>
      <c r="L174" s="47">
        <f>K174*'1_Constantes'!$J$8</f>
        <v>2.2340214425527418</v>
      </c>
      <c r="N174" s="55">
        <f t="shared" si="10"/>
        <v>2.6005405854715509</v>
      </c>
      <c r="O174" s="62">
        <f>(L174-J174)/'1_Constantes'!$H$4</f>
        <v>-4.886921905584124E-3</v>
      </c>
      <c r="P174" s="58">
        <f t="shared" si="11"/>
        <v>-0.28000000000000008</v>
      </c>
    </row>
    <row r="175" spans="2:16" x14ac:dyDescent="0.25">
      <c r="B175" s="13">
        <f>B174+'1_Constantes'!$B$4</f>
        <v>0.85500000000000065</v>
      </c>
      <c r="D175" s="26">
        <f t="shared" si="13"/>
        <v>1183.9367440487531</v>
      </c>
      <c r="E175" s="24">
        <f t="shared" si="14"/>
        <v>1096.9544648041667</v>
      </c>
      <c r="F175" s="60">
        <f t="shared" si="12"/>
        <v>-6.2831853071798676E-3</v>
      </c>
      <c r="G175" s="27">
        <f>IF('1_Constantes'!$B$13=1,G174-P175,P175+G174)</f>
        <v>-0.36000000000001614</v>
      </c>
      <c r="I175" s="79">
        <f>TRUNC('5_Asservissement'!V174-'5_Asservissement'!V173)</f>
        <v>86</v>
      </c>
      <c r="J175" s="46">
        <f>I175*'1_Constantes'!$J$8</f>
        <v>3.001966313430247</v>
      </c>
      <c r="K175" s="80">
        <f>TRUNC('5_Asservissement'!W174-'5_Asservissement'!W173)</f>
        <v>63</v>
      </c>
      <c r="L175" s="47">
        <f>K175*'1_Constantes'!$J$8</f>
        <v>2.1991148575128552</v>
      </c>
      <c r="N175" s="55">
        <f t="shared" si="10"/>
        <v>2.6005405854715509</v>
      </c>
      <c r="O175" s="62">
        <f>(L175-J175)/'1_Constantes'!$H$4</f>
        <v>-5.3523430394492788E-3</v>
      </c>
      <c r="P175" s="58">
        <f t="shared" si="11"/>
        <v>-0.30666666666666675</v>
      </c>
    </row>
    <row r="176" spans="2:16" x14ac:dyDescent="0.25">
      <c r="B176" s="13">
        <f>B175+'1_Constantes'!$B$4</f>
        <v>0.86000000000000065</v>
      </c>
      <c r="D176" s="26">
        <f t="shared" si="13"/>
        <v>1186.537122399503</v>
      </c>
      <c r="E176" s="24">
        <f t="shared" si="14"/>
        <v>1096.9254170910781</v>
      </c>
      <c r="F176" s="60">
        <f t="shared" si="12"/>
        <v>-1.1170107212763991E-2</v>
      </c>
      <c r="G176" s="27">
        <f>IF('1_Constantes'!$B$13=1,G175-P176,P176+G175)</f>
        <v>-0.64000000000001622</v>
      </c>
      <c r="I176" s="79">
        <f>TRUNC('5_Asservissement'!V175-'5_Asservissement'!V174)</f>
        <v>85</v>
      </c>
      <c r="J176" s="46">
        <f>I176*'1_Constantes'!$J$8</f>
        <v>2.9670597283903604</v>
      </c>
      <c r="K176" s="80">
        <f>TRUNC('5_Asservissement'!W175-'5_Asservissement'!W174)</f>
        <v>64</v>
      </c>
      <c r="L176" s="47">
        <f>K176*'1_Constantes'!$J$8</f>
        <v>2.2340214425527418</v>
      </c>
      <c r="N176" s="55">
        <f t="shared" si="10"/>
        <v>2.6005405854715509</v>
      </c>
      <c r="O176" s="62">
        <f>(L176-J176)/'1_Constantes'!$H$4</f>
        <v>-4.886921905584124E-3</v>
      </c>
      <c r="P176" s="58">
        <f t="shared" si="11"/>
        <v>-0.28000000000000008</v>
      </c>
    </row>
    <row r="177" spans="2:16" x14ac:dyDescent="0.25">
      <c r="B177" s="13">
        <f>B176+'1_Constantes'!$B$4</f>
        <v>0.86500000000000066</v>
      </c>
      <c r="D177" s="26">
        <f t="shared" si="13"/>
        <v>1189.1373468979589</v>
      </c>
      <c r="E177" s="24">
        <f t="shared" si="14"/>
        <v>1096.8848721245033</v>
      </c>
      <c r="F177" s="60">
        <f t="shared" si="12"/>
        <v>-1.5591607984482961E-2</v>
      </c>
      <c r="G177" s="27">
        <f>IF('1_Constantes'!$B$13=1,G176-P177,P177+G176)</f>
        <v>-0.89333333333334952</v>
      </c>
      <c r="I177" s="79">
        <f>TRUNC('5_Asservissement'!V176-'5_Asservissement'!V175)</f>
        <v>84</v>
      </c>
      <c r="J177" s="46">
        <f>I177*'1_Constantes'!$J$8</f>
        <v>2.9321531433504737</v>
      </c>
      <c r="K177" s="80">
        <f>TRUNC('5_Asservissement'!W176-'5_Asservissement'!W175)</f>
        <v>65</v>
      </c>
      <c r="L177" s="47">
        <f>K177*'1_Constantes'!$J$8</f>
        <v>2.2689280275926285</v>
      </c>
      <c r="N177" s="55">
        <f t="shared" si="10"/>
        <v>2.6005405854715509</v>
      </c>
      <c r="O177" s="62">
        <f>(L177-J177)/'1_Constantes'!$H$4</f>
        <v>-4.4215007717189683E-3</v>
      </c>
      <c r="P177" s="58">
        <f t="shared" si="11"/>
        <v>-0.25333333333333335</v>
      </c>
    </row>
    <row r="178" spans="2:16" x14ac:dyDescent="0.25">
      <c r="B178" s="13">
        <f>B177+'1_Constantes'!$B$4</f>
        <v>0.87000000000000066</v>
      </c>
      <c r="D178" s="26">
        <f t="shared" si="13"/>
        <v>1191.7373422078917</v>
      </c>
      <c r="E178" s="24">
        <f t="shared" si="14"/>
        <v>1096.8316205985925</v>
      </c>
      <c r="F178" s="60">
        <f t="shared" si="12"/>
        <v>-2.0478529890067081E-2</v>
      </c>
      <c r="G178" s="27">
        <f>IF('1_Constantes'!$B$13=1,G177-P178,P178+G177)</f>
        <v>-1.1733333333333495</v>
      </c>
      <c r="I178" s="79">
        <f>TRUNC('5_Asservissement'!V177-'5_Asservissement'!V176)</f>
        <v>85</v>
      </c>
      <c r="J178" s="46">
        <f>I178*'1_Constantes'!$J$8</f>
        <v>2.9670597283903604</v>
      </c>
      <c r="K178" s="80">
        <f>TRUNC('5_Asservissement'!W177-'5_Asservissement'!W176)</f>
        <v>64</v>
      </c>
      <c r="L178" s="47">
        <f>K178*'1_Constantes'!$J$8</f>
        <v>2.2340214425527418</v>
      </c>
      <c r="N178" s="55">
        <f t="shared" si="10"/>
        <v>2.6005405854715509</v>
      </c>
      <c r="O178" s="62">
        <f>(L178-J178)/'1_Constantes'!$H$4</f>
        <v>-4.886921905584124E-3</v>
      </c>
      <c r="P178" s="58">
        <f t="shared" si="11"/>
        <v>-0.28000000000000008</v>
      </c>
    </row>
    <row r="179" spans="2:16" x14ac:dyDescent="0.25">
      <c r="B179" s="13">
        <f>B178+'1_Constantes'!$B$4</f>
        <v>0.87500000000000067</v>
      </c>
      <c r="D179" s="26">
        <f t="shared" si="13"/>
        <v>1194.3370766524463</v>
      </c>
      <c r="E179" s="24">
        <f t="shared" si="14"/>
        <v>1096.7668737493932</v>
      </c>
      <c r="F179" s="60">
        <f t="shared" si="12"/>
        <v>-2.490003066178605E-2</v>
      </c>
      <c r="G179" s="27">
        <f>IF('1_Constantes'!$B$13=1,G178-P179,P179+G178)</f>
        <v>-1.426666666666683</v>
      </c>
      <c r="I179" s="79">
        <f>TRUNC('5_Asservissement'!V178-'5_Asservissement'!V177)</f>
        <v>84</v>
      </c>
      <c r="J179" s="46">
        <f>I179*'1_Constantes'!$J$8</f>
        <v>2.9321531433504737</v>
      </c>
      <c r="K179" s="80">
        <f>TRUNC('5_Asservissement'!W178-'5_Asservissement'!W177)</f>
        <v>65</v>
      </c>
      <c r="L179" s="47">
        <f>K179*'1_Constantes'!$J$8</f>
        <v>2.2689280275926285</v>
      </c>
      <c r="N179" s="55">
        <f t="shared" si="10"/>
        <v>2.6005405854715509</v>
      </c>
      <c r="O179" s="62">
        <f>(L179-J179)/'1_Constantes'!$H$4</f>
        <v>-4.4215007717189683E-3</v>
      </c>
      <c r="P179" s="58">
        <f t="shared" si="11"/>
        <v>-0.25333333333333335</v>
      </c>
    </row>
    <row r="180" spans="2:16" x14ac:dyDescent="0.25">
      <c r="B180" s="13">
        <f>B179+'1_Constantes'!$B$4</f>
        <v>0.88000000000000067</v>
      </c>
      <c r="D180" s="26">
        <f t="shared" si="13"/>
        <v>1196.9364636420901</v>
      </c>
      <c r="E180" s="24">
        <f t="shared" si="14"/>
        <v>1096.6894230246978</v>
      </c>
      <c r="F180" s="60">
        <f t="shared" si="12"/>
        <v>-2.9786952567370174E-2</v>
      </c>
      <c r="G180" s="27">
        <f>IF('1_Constantes'!$B$13=1,G179-P180,P180+G179)</f>
        <v>-1.706666666666683</v>
      </c>
      <c r="I180" s="79">
        <f>TRUNC('5_Asservissement'!V179-'5_Asservissement'!V178)</f>
        <v>85</v>
      </c>
      <c r="J180" s="46">
        <f>I180*'1_Constantes'!$J$8</f>
        <v>2.9670597283903604</v>
      </c>
      <c r="K180" s="80">
        <f>TRUNC('5_Asservissement'!W179-'5_Asservissement'!W178)</f>
        <v>64</v>
      </c>
      <c r="L180" s="47">
        <f>K180*'1_Constantes'!$J$8</f>
        <v>2.2340214425527418</v>
      </c>
      <c r="N180" s="55">
        <f t="shared" si="10"/>
        <v>2.6005405854715509</v>
      </c>
      <c r="O180" s="62">
        <f>(L180-J180)/'1_Constantes'!$H$4</f>
        <v>-4.886921905584124E-3</v>
      </c>
      <c r="P180" s="58">
        <f t="shared" si="11"/>
        <v>-0.28000000000000008</v>
      </c>
    </row>
    <row r="181" spans="2:16" x14ac:dyDescent="0.25">
      <c r="B181" s="13">
        <f>B180+'1_Constantes'!$B$4</f>
        <v>0.88500000000000068</v>
      </c>
      <c r="D181" s="26">
        <f t="shared" si="13"/>
        <v>1199.5354827758742</v>
      </c>
      <c r="E181" s="24">
        <f t="shared" si="14"/>
        <v>1096.6004799029365</v>
      </c>
      <c r="F181" s="60">
        <f t="shared" si="12"/>
        <v>-3.4208453339089145E-2</v>
      </c>
      <c r="G181" s="27">
        <f>IF('1_Constantes'!$B$13=1,G180-P181,P181+G180)</f>
        <v>-1.9600000000000164</v>
      </c>
      <c r="I181" s="79">
        <f>TRUNC('5_Asservissement'!V180-'5_Asservissement'!V179)</f>
        <v>84</v>
      </c>
      <c r="J181" s="46">
        <f>I181*'1_Constantes'!$J$8</f>
        <v>2.9321531433504737</v>
      </c>
      <c r="K181" s="80">
        <f>TRUNC('5_Asservissement'!W180-'5_Asservissement'!W179)</f>
        <v>65</v>
      </c>
      <c r="L181" s="47">
        <f>K181*'1_Constantes'!$J$8</f>
        <v>2.2689280275926285</v>
      </c>
      <c r="N181" s="55">
        <f t="shared" si="10"/>
        <v>2.6005405854715509</v>
      </c>
      <c r="O181" s="62">
        <f>(L181-J181)/'1_Constantes'!$H$4</f>
        <v>-4.4215007717189683E-3</v>
      </c>
      <c r="P181" s="58">
        <f t="shared" si="11"/>
        <v>-0.25333333333333335</v>
      </c>
    </row>
    <row r="182" spans="2:16" x14ac:dyDescent="0.25">
      <c r="B182" s="13">
        <f>B181+'1_Constantes'!$B$4</f>
        <v>0.89000000000000068</v>
      </c>
      <c r="D182" s="26">
        <f t="shared" si="13"/>
        <v>1202.1341297064694</v>
      </c>
      <c r="E182" s="24">
        <f t="shared" si="14"/>
        <v>1096.5012555773253</v>
      </c>
      <c r="F182" s="60">
        <f t="shared" si="12"/>
        <v>-3.8164532976942958E-2</v>
      </c>
      <c r="G182" s="27">
        <f>IF('1_Constantes'!$B$13=1,G181-P182,P182+G181)</f>
        <v>-2.186666666666683</v>
      </c>
      <c r="I182" s="79">
        <f>TRUNC('5_Asservissement'!V181-'5_Asservissement'!V180)</f>
        <v>83</v>
      </c>
      <c r="J182" s="46">
        <f>I182*'1_Constantes'!$J$8</f>
        <v>2.8972465583105871</v>
      </c>
      <c r="K182" s="80">
        <f>TRUNC('5_Asservissement'!W181-'5_Asservissement'!W180)</f>
        <v>66</v>
      </c>
      <c r="L182" s="47">
        <f>K182*'1_Constantes'!$J$8</f>
        <v>2.3038346126325151</v>
      </c>
      <c r="N182" s="55">
        <f t="shared" si="10"/>
        <v>2.6005405854715509</v>
      </c>
      <c r="O182" s="62">
        <f>(L182-J182)/'1_Constantes'!$H$4</f>
        <v>-3.9560796378538135E-3</v>
      </c>
      <c r="P182" s="58">
        <f t="shared" si="11"/>
        <v>-0.22666666666666666</v>
      </c>
    </row>
    <row r="183" spans="2:16" x14ac:dyDescent="0.25">
      <c r="B183" s="13">
        <f>B182+'1_Constantes'!$B$4</f>
        <v>0.89500000000000068</v>
      </c>
      <c r="D183" s="26">
        <f t="shared" si="13"/>
        <v>1204.7323125167593</v>
      </c>
      <c r="E183" s="24">
        <f t="shared" si="14"/>
        <v>1096.3905423396423</v>
      </c>
      <c r="F183" s="60">
        <f t="shared" si="12"/>
        <v>-4.2586033748661926E-2</v>
      </c>
      <c r="G183" s="27">
        <f>IF('1_Constantes'!$B$13=1,G182-P183,P183+G182)</f>
        <v>-2.4400000000000164</v>
      </c>
      <c r="I183" s="79">
        <f>TRUNC('5_Asservissement'!V182-'5_Asservissement'!V181)</f>
        <v>84</v>
      </c>
      <c r="J183" s="46">
        <f>I183*'1_Constantes'!$J$8</f>
        <v>2.9321531433504737</v>
      </c>
      <c r="K183" s="80">
        <f>TRUNC('5_Asservissement'!W182-'5_Asservissement'!W181)</f>
        <v>65</v>
      </c>
      <c r="L183" s="47">
        <f>K183*'1_Constantes'!$J$8</f>
        <v>2.2689280275926285</v>
      </c>
      <c r="N183" s="55">
        <f t="shared" si="10"/>
        <v>2.6005405854715509</v>
      </c>
      <c r="O183" s="62">
        <f>(L183-J183)/'1_Constantes'!$H$4</f>
        <v>-4.4215007717189683E-3</v>
      </c>
      <c r="P183" s="58">
        <f t="shared" si="11"/>
        <v>-0.25333333333333335</v>
      </c>
    </row>
    <row r="184" spans="2:16" x14ac:dyDescent="0.25">
      <c r="B184" s="13">
        <f>B183+'1_Constantes'!$B$4</f>
        <v>0.90000000000000069</v>
      </c>
      <c r="D184" s="26">
        <f t="shared" si="13"/>
        <v>1207.3300370063171</v>
      </c>
      <c r="E184" s="24">
        <f t="shared" si="14"/>
        <v>1096.2695513770202</v>
      </c>
      <c r="F184" s="60">
        <f t="shared" si="12"/>
        <v>-4.6542113386515739E-2</v>
      </c>
      <c r="G184" s="27">
        <f>IF('1_Constantes'!$B$13=1,G183-P184,P184+G183)</f>
        <v>-2.6666666666666829</v>
      </c>
      <c r="I184" s="79">
        <f>TRUNC('5_Asservissement'!V183-'5_Asservissement'!V182)</f>
        <v>83</v>
      </c>
      <c r="J184" s="46">
        <f>I184*'1_Constantes'!$J$8</f>
        <v>2.8972465583105871</v>
      </c>
      <c r="K184" s="80">
        <f>TRUNC('5_Asservissement'!W183-'5_Asservissement'!W182)</f>
        <v>66</v>
      </c>
      <c r="L184" s="47">
        <f>K184*'1_Constantes'!$J$8</f>
        <v>2.3038346126325151</v>
      </c>
      <c r="N184" s="55">
        <f t="shared" si="10"/>
        <v>2.6005405854715509</v>
      </c>
      <c r="O184" s="62">
        <f>(L184-J184)/'1_Constantes'!$H$4</f>
        <v>-3.9560796378538135E-3</v>
      </c>
      <c r="P184" s="58">
        <f t="shared" si="11"/>
        <v>-0.22666666666666666</v>
      </c>
    </row>
    <row r="185" spans="2:16" x14ac:dyDescent="0.25">
      <c r="B185" s="13">
        <f>B184+'1_Constantes'!$B$4</f>
        <v>0.90500000000000069</v>
      </c>
      <c r="D185" s="26">
        <f t="shared" si="13"/>
        <v>1209.9273233323734</v>
      </c>
      <c r="E185" s="24">
        <f t="shared" si="14"/>
        <v>1096.1394934008508</v>
      </c>
      <c r="F185" s="60">
        <f t="shared" si="12"/>
        <v>-5.0032771890504396E-2</v>
      </c>
      <c r="G185" s="27">
        <f>IF('1_Constantes'!$B$13=1,G184-P185,P185+G184)</f>
        <v>-2.8666666666666827</v>
      </c>
      <c r="I185" s="79">
        <f>TRUNC('5_Asservissement'!V184-'5_Asservissement'!V183)</f>
        <v>82</v>
      </c>
      <c r="J185" s="46">
        <f>I185*'1_Constantes'!$J$8</f>
        <v>2.8623399732707004</v>
      </c>
      <c r="K185" s="80">
        <f>TRUNC('5_Asservissement'!W184-'5_Asservissement'!W183)</f>
        <v>67</v>
      </c>
      <c r="L185" s="47">
        <f>K185*'1_Constantes'!$J$8</f>
        <v>2.3387411976724017</v>
      </c>
      <c r="N185" s="55">
        <f t="shared" si="10"/>
        <v>2.6005405854715509</v>
      </c>
      <c r="O185" s="62">
        <f>(L185-J185)/'1_Constantes'!$H$4</f>
        <v>-3.4906585039886579E-3</v>
      </c>
      <c r="P185" s="58">
        <f t="shared" si="11"/>
        <v>-0.19999999999999993</v>
      </c>
    </row>
    <row r="186" spans="2:16" x14ac:dyDescent="0.25">
      <c r="B186" s="13">
        <f>B185+'1_Constantes'!$B$4</f>
        <v>0.9100000000000007</v>
      </c>
      <c r="D186" s="26">
        <f t="shared" si="13"/>
        <v>1212.5240748155863</v>
      </c>
      <c r="E186" s="24">
        <f t="shared" si="14"/>
        <v>1095.999161397674</v>
      </c>
      <c r="F186" s="60">
        <f t="shared" si="12"/>
        <v>-5.3988851528358202E-2</v>
      </c>
      <c r="G186" s="27">
        <f>IF('1_Constantes'!$B$13=1,G185-P186,P186+G185)</f>
        <v>-3.0933333333333493</v>
      </c>
      <c r="I186" s="79">
        <f>TRUNC('5_Asservissement'!V185-'5_Asservissement'!V184)</f>
        <v>83</v>
      </c>
      <c r="J186" s="46">
        <f>I186*'1_Constantes'!$J$8</f>
        <v>2.8972465583105871</v>
      </c>
      <c r="K186" s="80">
        <f>TRUNC('5_Asservissement'!W185-'5_Asservissement'!W184)</f>
        <v>66</v>
      </c>
      <c r="L186" s="47">
        <f>K186*'1_Constantes'!$J$8</f>
        <v>2.3038346126325151</v>
      </c>
      <c r="N186" s="55">
        <f t="shared" si="10"/>
        <v>2.6005405854715509</v>
      </c>
      <c r="O186" s="62">
        <f>(L186-J186)/'1_Constantes'!$H$4</f>
        <v>-3.9560796378538135E-3</v>
      </c>
      <c r="P186" s="58">
        <f t="shared" si="11"/>
        <v>-0.22666666666666666</v>
      </c>
    </row>
    <row r="187" spans="2:16" x14ac:dyDescent="0.25">
      <c r="B187" s="13">
        <f>B186+'1_Constantes'!$B$4</f>
        <v>0.9150000000000007</v>
      </c>
      <c r="D187" s="26">
        <f t="shared" si="13"/>
        <v>1215.1203206283951</v>
      </c>
      <c r="E187" s="24">
        <f t="shared" si="14"/>
        <v>1095.8497658952081</v>
      </c>
      <c r="F187" s="60">
        <f t="shared" si="12"/>
        <v>-5.7479510032346859E-2</v>
      </c>
      <c r="G187" s="27">
        <f>IF('1_Constantes'!$B$13=1,G186-P187,P187+G186)</f>
        <v>-3.293333333333349</v>
      </c>
      <c r="I187" s="79">
        <f>TRUNC('5_Asservissement'!V186-'5_Asservissement'!V185)</f>
        <v>82</v>
      </c>
      <c r="J187" s="46">
        <f>I187*'1_Constantes'!$J$8</f>
        <v>2.8623399732707004</v>
      </c>
      <c r="K187" s="80">
        <f>TRUNC('5_Asservissement'!W186-'5_Asservissement'!W185)</f>
        <v>67</v>
      </c>
      <c r="L187" s="47">
        <f>K187*'1_Constantes'!$J$8</f>
        <v>2.3387411976724017</v>
      </c>
      <c r="N187" s="55">
        <f t="shared" si="10"/>
        <v>2.6005405854715509</v>
      </c>
      <c r="O187" s="62">
        <f>(L187-J187)/'1_Constantes'!$H$4</f>
        <v>-3.4906585039886579E-3</v>
      </c>
      <c r="P187" s="58">
        <f t="shared" si="11"/>
        <v>-0.19999999999999993</v>
      </c>
    </row>
    <row r="188" spans="2:16" x14ac:dyDescent="0.25">
      <c r="B188" s="13">
        <f>B187+'1_Constantes'!$B$4</f>
        <v>0.92000000000000071</v>
      </c>
      <c r="D188" s="26">
        <f t="shared" si="13"/>
        <v>1217.7159551059085</v>
      </c>
      <c r="E188" s="24">
        <f t="shared" si="14"/>
        <v>1095.6901006333987</v>
      </c>
      <c r="F188" s="60">
        <f t="shared" si="12"/>
        <v>-6.1435589670200672E-2</v>
      </c>
      <c r="G188" s="27">
        <f>IF('1_Constantes'!$B$13=1,G187-P188,P188+G187)</f>
        <v>-3.5200000000000156</v>
      </c>
      <c r="I188" s="79">
        <f>TRUNC('5_Asservissement'!V187-'5_Asservissement'!V186)</f>
        <v>83</v>
      </c>
      <c r="J188" s="46">
        <f>I188*'1_Constantes'!$J$8</f>
        <v>2.8972465583105871</v>
      </c>
      <c r="K188" s="80">
        <f>TRUNC('5_Asservissement'!W187-'5_Asservissement'!W186)</f>
        <v>66</v>
      </c>
      <c r="L188" s="47">
        <f>K188*'1_Constantes'!$J$8</f>
        <v>2.3038346126325151</v>
      </c>
      <c r="N188" s="55">
        <f t="shared" si="10"/>
        <v>2.6005405854715509</v>
      </c>
      <c r="O188" s="62">
        <f>(L188-J188)/'1_Constantes'!$H$4</f>
        <v>-3.9560796378538135E-3</v>
      </c>
      <c r="P188" s="58">
        <f t="shared" si="11"/>
        <v>-0.22666666666666666</v>
      </c>
    </row>
    <row r="189" spans="2:16" x14ac:dyDescent="0.25">
      <c r="B189" s="13">
        <f>B188+'1_Constantes'!$B$4</f>
        <v>0.92500000000000071</v>
      </c>
      <c r="D189" s="26">
        <f t="shared" si="13"/>
        <v>1220.3110164341563</v>
      </c>
      <c r="E189" s="24">
        <f t="shared" si="14"/>
        <v>1095.5213758891625</v>
      </c>
      <c r="F189" s="60">
        <f t="shared" si="12"/>
        <v>-6.4926248174189322E-2</v>
      </c>
      <c r="G189" s="27">
        <f>IF('1_Constantes'!$B$13=1,G188-P189,P189+G188)</f>
        <v>-3.7200000000000153</v>
      </c>
      <c r="I189" s="79">
        <f>TRUNC('5_Asservissement'!V188-'5_Asservissement'!V187)</f>
        <v>82</v>
      </c>
      <c r="J189" s="46">
        <f>I189*'1_Constantes'!$J$8</f>
        <v>2.8623399732707004</v>
      </c>
      <c r="K189" s="80">
        <f>TRUNC('5_Asservissement'!W188-'5_Asservissement'!W187)</f>
        <v>67</v>
      </c>
      <c r="L189" s="47">
        <f>K189*'1_Constantes'!$J$8</f>
        <v>2.3387411976724017</v>
      </c>
      <c r="N189" s="55">
        <f t="shared" si="10"/>
        <v>2.6005405854715509</v>
      </c>
      <c r="O189" s="62">
        <f>(L189-J189)/'1_Constantes'!$H$4</f>
        <v>-3.4906585039886579E-3</v>
      </c>
      <c r="P189" s="58">
        <f t="shared" si="11"/>
        <v>-0.19999999999999993</v>
      </c>
    </row>
    <row r="190" spans="2:16" x14ac:dyDescent="0.25">
      <c r="B190" s="13">
        <f>B189+'1_Constantes'!$B$4</f>
        <v>0.93000000000000071</v>
      </c>
      <c r="D190" s="26">
        <f t="shared" si="13"/>
        <v>1222.9055554557101</v>
      </c>
      <c r="E190" s="24">
        <f t="shared" si="14"/>
        <v>1095.3448012524823</v>
      </c>
      <c r="F190" s="60">
        <f t="shared" si="12"/>
        <v>-6.7951485544312823E-2</v>
      </c>
      <c r="G190" s="27">
        <f>IF('1_Constantes'!$B$13=1,G189-P190,P190+G189)</f>
        <v>-3.8933333333333486</v>
      </c>
      <c r="I190" s="79">
        <f>TRUNC('5_Asservissement'!V189-'5_Asservissement'!V188)</f>
        <v>81</v>
      </c>
      <c r="J190" s="46">
        <f>I190*'1_Constantes'!$J$8</f>
        <v>2.8274333882308138</v>
      </c>
      <c r="K190" s="80">
        <f>TRUNC('5_Asservissement'!W189-'5_Asservissement'!W188)</f>
        <v>68</v>
      </c>
      <c r="L190" s="47">
        <f>K190*'1_Constantes'!$J$8</f>
        <v>2.3736477827122884</v>
      </c>
      <c r="N190" s="55">
        <f t="shared" si="10"/>
        <v>2.6005405854715509</v>
      </c>
      <c r="O190" s="62">
        <f>(L190-J190)/'1_Constantes'!$H$4</f>
        <v>-3.0252373701235027E-3</v>
      </c>
      <c r="P190" s="58">
        <f t="shared" si="11"/>
        <v>-0.17333333333333323</v>
      </c>
    </row>
    <row r="191" spans="2:16" x14ac:dyDescent="0.25">
      <c r="B191" s="13">
        <f>B190+'1_Constantes'!$B$4</f>
        <v>0.93500000000000072</v>
      </c>
      <c r="D191" s="26">
        <f t="shared" si="13"/>
        <v>1225.499462309939</v>
      </c>
      <c r="E191" s="24">
        <f t="shared" si="14"/>
        <v>1095.1591710602477</v>
      </c>
      <c r="F191" s="60">
        <f t="shared" si="12"/>
        <v>-7.1442144048301501E-2</v>
      </c>
      <c r="G191" s="27">
        <f>IF('1_Constantes'!$B$13=1,G190-P191,P191+G190)</f>
        <v>-4.0933333333333488</v>
      </c>
      <c r="I191" s="79">
        <f>TRUNC('5_Asservissement'!V190-'5_Asservissement'!V189)</f>
        <v>82</v>
      </c>
      <c r="J191" s="46">
        <f>I191*'1_Constantes'!$J$8</f>
        <v>2.8623399732707004</v>
      </c>
      <c r="K191" s="80">
        <f>TRUNC('5_Asservissement'!W190-'5_Asservissement'!W189)</f>
        <v>67</v>
      </c>
      <c r="L191" s="47">
        <f>K191*'1_Constantes'!$J$8</f>
        <v>2.3387411976724017</v>
      </c>
      <c r="N191" s="55">
        <f t="shared" si="10"/>
        <v>2.6005405854715509</v>
      </c>
      <c r="O191" s="62">
        <f>(L191-J191)/'1_Constantes'!$H$4</f>
        <v>-3.4906585039886579E-3</v>
      </c>
      <c r="P191" s="58">
        <f t="shared" si="11"/>
        <v>-0.19999999999999993</v>
      </c>
    </row>
    <row r="192" spans="2:16" x14ac:dyDescent="0.25">
      <c r="B192" s="13">
        <f>B191+'1_Constantes'!$B$4</f>
        <v>0.94000000000000072</v>
      </c>
      <c r="D192" s="26">
        <f t="shared" si="13"/>
        <v>1228.0927957198419</v>
      </c>
      <c r="E192" s="24">
        <f t="shared" si="14"/>
        <v>1094.9656945454815</v>
      </c>
      <c r="F192" s="60">
        <f t="shared" si="12"/>
        <v>-7.4467381418424988E-2</v>
      </c>
      <c r="G192" s="27">
        <f>IF('1_Constantes'!$B$13=1,G191-P192,P192+G191)</f>
        <v>-4.2666666666666817</v>
      </c>
      <c r="I192" s="79">
        <f>TRUNC('5_Asservissement'!V191-'5_Asservissement'!V190)</f>
        <v>81</v>
      </c>
      <c r="J192" s="46">
        <f>I192*'1_Constantes'!$J$8</f>
        <v>2.8274333882308138</v>
      </c>
      <c r="K192" s="80">
        <f>TRUNC('5_Asservissement'!W191-'5_Asservissement'!W190)</f>
        <v>68</v>
      </c>
      <c r="L192" s="47">
        <f>K192*'1_Constantes'!$J$8</f>
        <v>2.3736477827122884</v>
      </c>
      <c r="N192" s="55">
        <f t="shared" si="10"/>
        <v>2.6005405854715509</v>
      </c>
      <c r="O192" s="62">
        <f>(L192-J192)/'1_Constantes'!$H$4</f>
        <v>-3.0252373701235027E-3</v>
      </c>
      <c r="P192" s="58">
        <f t="shared" si="11"/>
        <v>-0.17333333333333323</v>
      </c>
    </row>
    <row r="193" spans="2:16" x14ac:dyDescent="0.25">
      <c r="B193" s="13">
        <f>B192+'1_Constantes'!$B$4</f>
        <v>0.94500000000000073</v>
      </c>
      <c r="D193" s="26">
        <f t="shared" si="13"/>
        <v>1230.6854379712001</v>
      </c>
      <c r="E193" s="24">
        <f t="shared" si="14"/>
        <v>1094.763166786503</v>
      </c>
      <c r="F193" s="60">
        <f t="shared" si="12"/>
        <v>-7.7958039922413652E-2</v>
      </c>
      <c r="G193" s="27">
        <f>IF('1_Constantes'!$B$13=1,G192-P193,P193+G192)</f>
        <v>-4.4666666666666819</v>
      </c>
      <c r="I193" s="79">
        <f>TRUNC('5_Asservissement'!V192-'5_Asservissement'!V191)</f>
        <v>82</v>
      </c>
      <c r="J193" s="46">
        <f>I193*'1_Constantes'!$J$8</f>
        <v>2.8623399732707004</v>
      </c>
      <c r="K193" s="80">
        <f>TRUNC('5_Asservissement'!W192-'5_Asservissement'!W191)</f>
        <v>67</v>
      </c>
      <c r="L193" s="47">
        <f>K193*'1_Constantes'!$J$8</f>
        <v>2.3387411976724017</v>
      </c>
      <c r="N193" s="55">
        <f t="shared" si="10"/>
        <v>2.6005405854715509</v>
      </c>
      <c r="O193" s="62">
        <f>(L193-J193)/'1_Constantes'!$H$4</f>
        <v>-3.4906585039886579E-3</v>
      </c>
      <c r="P193" s="58">
        <f t="shared" si="11"/>
        <v>-0.19999999999999993</v>
      </c>
    </row>
    <row r="194" spans="2:16" x14ac:dyDescent="0.25">
      <c r="B194" s="13">
        <f>B193+'1_Constantes'!$B$4</f>
        <v>0.95000000000000073</v>
      </c>
      <c r="D194" s="26">
        <f t="shared" si="13"/>
        <v>1233.2774556649467</v>
      </c>
      <c r="E194" s="24">
        <f t="shared" si="14"/>
        <v>1094.5527966080347</v>
      </c>
      <c r="F194" s="60">
        <f t="shared" si="12"/>
        <v>-8.0983277292537154E-2</v>
      </c>
      <c r="G194" s="27">
        <f>IF('1_Constantes'!$B$13=1,G193-P194,P194+G193)</f>
        <v>-4.6400000000000148</v>
      </c>
      <c r="I194" s="79">
        <f>TRUNC('5_Asservissement'!V193-'5_Asservissement'!V192)</f>
        <v>81</v>
      </c>
      <c r="J194" s="46">
        <f>I194*'1_Constantes'!$J$8</f>
        <v>2.8274333882308138</v>
      </c>
      <c r="K194" s="80">
        <f>TRUNC('5_Asservissement'!W193-'5_Asservissement'!W192)</f>
        <v>68</v>
      </c>
      <c r="L194" s="47">
        <f>K194*'1_Constantes'!$J$8</f>
        <v>2.3736477827122884</v>
      </c>
      <c r="N194" s="55">
        <f t="shared" si="10"/>
        <v>2.6005405854715509</v>
      </c>
      <c r="O194" s="62">
        <f>(L194-J194)/'1_Constantes'!$H$4</f>
        <v>-3.0252373701235027E-3</v>
      </c>
      <c r="P194" s="58">
        <f t="shared" si="11"/>
        <v>-0.17333333333333323</v>
      </c>
    </row>
    <row r="195" spans="2:16" x14ac:dyDescent="0.25">
      <c r="B195" s="13">
        <f>B194+'1_Constantes'!$B$4</f>
        <v>0.95500000000000074</v>
      </c>
      <c r="D195" s="26">
        <f t="shared" si="13"/>
        <v>1235.8689263579834</v>
      </c>
      <c r="E195" s="24">
        <f t="shared" si="14"/>
        <v>1094.3357920370772</v>
      </c>
      <c r="F195" s="60">
        <f t="shared" si="12"/>
        <v>-8.3543093528795492E-2</v>
      </c>
      <c r="G195" s="27">
        <f>IF('1_Constantes'!$B$13=1,G194-P195,P195+G194)</f>
        <v>-4.7866666666666813</v>
      </c>
      <c r="I195" s="79">
        <f>TRUNC('5_Asservissement'!V194-'5_Asservissement'!V193)</f>
        <v>80</v>
      </c>
      <c r="J195" s="46">
        <f>I195*'1_Constantes'!$J$8</f>
        <v>2.7925268031909272</v>
      </c>
      <c r="K195" s="80">
        <f>TRUNC('5_Asservissement'!W194-'5_Asservissement'!W193)</f>
        <v>69</v>
      </c>
      <c r="L195" s="47">
        <f>K195*'1_Constantes'!$J$8</f>
        <v>2.4085543677521746</v>
      </c>
      <c r="N195" s="55">
        <f t="shared" si="10"/>
        <v>2.6005405854715509</v>
      </c>
      <c r="O195" s="62">
        <f>(L195-J195)/'1_Constantes'!$H$4</f>
        <v>-2.5598162362583505E-3</v>
      </c>
      <c r="P195" s="58">
        <f t="shared" si="11"/>
        <v>-0.1466666666666667</v>
      </c>
    </row>
    <row r="196" spans="2:16" x14ac:dyDescent="0.25">
      <c r="B196" s="13">
        <f>B195+'1_Constantes'!$B$4</f>
        <v>0.96000000000000074</v>
      </c>
      <c r="D196" s="26">
        <f t="shared" si="13"/>
        <v>1238.4597287030438</v>
      </c>
      <c r="E196" s="24">
        <f t="shared" si="14"/>
        <v>1094.1109486571127</v>
      </c>
      <c r="F196" s="60">
        <f t="shared" si="12"/>
        <v>-8.6568330898918994E-2</v>
      </c>
      <c r="G196" s="27">
        <f>IF('1_Constantes'!$B$13=1,G195-P196,P196+G195)</f>
        <v>-4.9600000000000142</v>
      </c>
      <c r="I196" s="79">
        <f>TRUNC('5_Asservissement'!V195-'5_Asservissement'!V194)</f>
        <v>81</v>
      </c>
      <c r="J196" s="46">
        <f>I196*'1_Constantes'!$J$8</f>
        <v>2.8274333882308138</v>
      </c>
      <c r="K196" s="80">
        <f>TRUNC('5_Asservissement'!W195-'5_Asservissement'!W194)</f>
        <v>68</v>
      </c>
      <c r="L196" s="47">
        <f>K196*'1_Constantes'!$J$8</f>
        <v>2.3736477827122884</v>
      </c>
      <c r="N196" s="55">
        <f t="shared" ref="N196:N259" si="15">(J196+L196)/2</f>
        <v>2.6005405854715509</v>
      </c>
      <c r="O196" s="62">
        <f>(L196-J196)/'1_Constantes'!$H$4</f>
        <v>-3.0252373701235027E-3</v>
      </c>
      <c r="P196" s="58">
        <f t="shared" ref="P196:P259" si="16">O196*180/PI()</f>
        <v>-0.17333333333333323</v>
      </c>
    </row>
    <row r="197" spans="2:16" x14ac:dyDescent="0.25">
      <c r="B197" s="13">
        <f>B196+'1_Constantes'!$B$4</f>
        <v>0.96500000000000075</v>
      </c>
      <c r="D197" s="26">
        <f t="shared" si="13"/>
        <v>1241.0499470026805</v>
      </c>
      <c r="E197" s="24">
        <f t="shared" si="14"/>
        <v>1093.8794740431438</v>
      </c>
      <c r="F197" s="60">
        <f t="shared" ref="F197:F260" si="17">G197*PI()/180</f>
        <v>-8.9128147135177332E-2</v>
      </c>
      <c r="G197" s="27">
        <f>IF('1_Constantes'!$B$13=1,G196-P197,P197+G196)</f>
        <v>-5.1066666666666807</v>
      </c>
      <c r="I197" s="79">
        <f>TRUNC('5_Asservissement'!V196-'5_Asservissement'!V195)</f>
        <v>80</v>
      </c>
      <c r="J197" s="46">
        <f>I197*'1_Constantes'!$J$8</f>
        <v>2.7925268031909272</v>
      </c>
      <c r="K197" s="80">
        <f>TRUNC('5_Asservissement'!W196-'5_Asservissement'!W195)</f>
        <v>69</v>
      </c>
      <c r="L197" s="47">
        <f>K197*'1_Constantes'!$J$8</f>
        <v>2.4085543677521746</v>
      </c>
      <c r="N197" s="55">
        <f t="shared" si="15"/>
        <v>2.6005405854715509</v>
      </c>
      <c r="O197" s="62">
        <f>(L197-J197)/'1_Constantes'!$H$4</f>
        <v>-2.5598162362583505E-3</v>
      </c>
      <c r="P197" s="58">
        <f t="shared" si="16"/>
        <v>-0.1466666666666667</v>
      </c>
    </row>
    <row r="198" spans="2:16" x14ac:dyDescent="0.25">
      <c r="B198" s="13">
        <f>B197+'1_Constantes'!$B$4</f>
        <v>0.97000000000000075</v>
      </c>
      <c r="D198" s="26">
        <f t="shared" ref="D198:D261" si="18">D197+(N198*COS(F198))</f>
        <v>1243.6394531848239</v>
      </c>
      <c r="E198" s="24">
        <f t="shared" ref="E198:E261" si="19">E197+(N198*SIN(F198))</f>
        <v>1093.6401644751647</v>
      </c>
      <c r="F198" s="60">
        <f t="shared" si="17"/>
        <v>-9.2153384505300834E-2</v>
      </c>
      <c r="G198" s="27">
        <f>IF('1_Constantes'!$B$13=1,G197-P198,P198+G197)</f>
        <v>-5.2800000000000136</v>
      </c>
      <c r="I198" s="79">
        <f>TRUNC('5_Asservissement'!V197-'5_Asservissement'!V196)</f>
        <v>81</v>
      </c>
      <c r="J198" s="46">
        <f>I198*'1_Constantes'!$J$8</f>
        <v>2.8274333882308138</v>
      </c>
      <c r="K198" s="80">
        <f>TRUNC('5_Asservissement'!W197-'5_Asservissement'!W196)</f>
        <v>68</v>
      </c>
      <c r="L198" s="47">
        <f>K198*'1_Constantes'!$J$8</f>
        <v>2.3736477827122884</v>
      </c>
      <c r="N198" s="55">
        <f t="shared" si="15"/>
        <v>2.6005405854715509</v>
      </c>
      <c r="O198" s="62">
        <f>(L198-J198)/'1_Constantes'!$H$4</f>
        <v>-3.0252373701235027E-3</v>
      </c>
      <c r="P198" s="58">
        <f t="shared" si="16"/>
        <v>-0.17333333333333323</v>
      </c>
    </row>
    <row r="199" spans="2:16" x14ac:dyDescent="0.25">
      <c r="B199" s="13">
        <f>B198+'1_Constantes'!$B$4</f>
        <v>0.97500000000000075</v>
      </c>
      <c r="D199" s="26">
        <f t="shared" si="18"/>
        <v>1246.2283382950475</v>
      </c>
      <c r="E199" s="24">
        <f t="shared" si="19"/>
        <v>1093.3942270385126</v>
      </c>
      <c r="F199" s="60">
        <f t="shared" si="17"/>
        <v>-9.4713200741559173E-2</v>
      </c>
      <c r="G199" s="27">
        <f>IF('1_Constantes'!$B$13=1,G198-P199,P199+G198)</f>
        <v>-5.4266666666666801</v>
      </c>
      <c r="I199" s="79">
        <f>TRUNC('5_Asservissement'!V198-'5_Asservissement'!V197)</f>
        <v>80</v>
      </c>
      <c r="J199" s="46">
        <f>I199*'1_Constantes'!$J$8</f>
        <v>2.7925268031909272</v>
      </c>
      <c r="K199" s="80">
        <f>TRUNC('5_Asservissement'!W198-'5_Asservissement'!W197)</f>
        <v>69</v>
      </c>
      <c r="L199" s="47">
        <f>K199*'1_Constantes'!$J$8</f>
        <v>2.4085543677521746</v>
      </c>
      <c r="N199" s="55">
        <f t="shared" si="15"/>
        <v>2.6005405854715509</v>
      </c>
      <c r="O199" s="62">
        <f>(L199-J199)/'1_Constantes'!$H$4</f>
        <v>-2.5598162362583505E-3</v>
      </c>
      <c r="P199" s="58">
        <f t="shared" si="16"/>
        <v>-0.1466666666666667</v>
      </c>
    </row>
    <row r="200" spans="2:16" x14ac:dyDescent="0.25">
      <c r="B200" s="13">
        <f>B199+'1_Constantes'!$B$4</f>
        <v>0.98000000000000076</v>
      </c>
      <c r="D200" s="26">
        <f t="shared" si="18"/>
        <v>1248.8167026374265</v>
      </c>
      <c r="E200" s="24">
        <f t="shared" si="19"/>
        <v>1093.1428679969299</v>
      </c>
      <c r="F200" s="60">
        <f t="shared" si="17"/>
        <v>-9.6807595843952376E-2</v>
      </c>
      <c r="G200" s="27">
        <f>IF('1_Constantes'!$B$13=1,G199-P200,P200+G199)</f>
        <v>-5.5466666666666802</v>
      </c>
      <c r="I200" s="79">
        <f>TRUNC('5_Asservissement'!V199-'5_Asservissement'!V198)</f>
        <v>79</v>
      </c>
      <c r="J200" s="46">
        <f>I200*'1_Constantes'!$J$8</f>
        <v>2.7576202181510405</v>
      </c>
      <c r="K200" s="80">
        <f>TRUNC('5_Asservissement'!W199-'5_Asservissement'!W198)</f>
        <v>70</v>
      </c>
      <c r="L200" s="47">
        <f>K200*'1_Constantes'!$J$8</f>
        <v>2.4434609527920612</v>
      </c>
      <c r="N200" s="55">
        <f t="shared" si="15"/>
        <v>2.6005405854715509</v>
      </c>
      <c r="O200" s="62">
        <f>(L200-J200)/'1_Constantes'!$H$4</f>
        <v>-2.0943951023931952E-3</v>
      </c>
      <c r="P200" s="58">
        <f t="shared" si="16"/>
        <v>-0.12</v>
      </c>
    </row>
    <row r="201" spans="2:16" x14ac:dyDescent="0.25">
      <c r="B201" s="13">
        <f>B200+'1_Constantes'!$B$4</f>
        <v>0.98500000000000076</v>
      </c>
      <c r="D201" s="26">
        <f t="shared" si="18"/>
        <v>1251.4044150672225</v>
      </c>
      <c r="E201" s="24">
        <f t="shared" si="19"/>
        <v>1092.8848840490489</v>
      </c>
      <c r="F201" s="60">
        <f t="shared" si="17"/>
        <v>-9.9367412080210729E-2</v>
      </c>
      <c r="G201" s="27">
        <f>IF('1_Constantes'!$B$13=1,G200-P201,P201+G200)</f>
        <v>-5.6933333333333467</v>
      </c>
      <c r="I201" s="79">
        <f>TRUNC('5_Asservissement'!V200-'5_Asservissement'!V199)</f>
        <v>80</v>
      </c>
      <c r="J201" s="46">
        <f>I201*'1_Constantes'!$J$8</f>
        <v>2.7925268031909272</v>
      </c>
      <c r="K201" s="80">
        <f>TRUNC('5_Asservissement'!W200-'5_Asservissement'!W199)</f>
        <v>69</v>
      </c>
      <c r="L201" s="47">
        <f>K201*'1_Constantes'!$J$8</f>
        <v>2.4085543677521746</v>
      </c>
      <c r="N201" s="55">
        <f t="shared" si="15"/>
        <v>2.6005405854715509</v>
      </c>
      <c r="O201" s="62">
        <f>(L201-J201)/'1_Constantes'!$H$4</f>
        <v>-2.5598162362583505E-3</v>
      </c>
      <c r="P201" s="58">
        <f t="shared" si="16"/>
        <v>-0.1466666666666667</v>
      </c>
    </row>
    <row r="202" spans="2:16" x14ac:dyDescent="0.25">
      <c r="B202" s="13">
        <f>B201+'1_Constantes'!$B$4</f>
        <v>0.99000000000000077</v>
      </c>
      <c r="D202" s="26">
        <f t="shared" si="18"/>
        <v>1253.9915815016102</v>
      </c>
      <c r="E202" s="24">
        <f t="shared" si="19"/>
        <v>1092.6214809787127</v>
      </c>
      <c r="F202" s="60">
        <f t="shared" si="17"/>
        <v>-0.10146180718260393</v>
      </c>
      <c r="G202" s="27">
        <f>IF('1_Constantes'!$B$13=1,G201-P202,P202+G201)</f>
        <v>-5.8133333333333468</v>
      </c>
      <c r="I202" s="79">
        <f>TRUNC('5_Asservissement'!V201-'5_Asservissement'!V200)</f>
        <v>79</v>
      </c>
      <c r="J202" s="46">
        <f>I202*'1_Constantes'!$J$8</f>
        <v>2.7576202181510405</v>
      </c>
      <c r="K202" s="80">
        <f>TRUNC('5_Asservissement'!W201-'5_Asservissement'!W200)</f>
        <v>70</v>
      </c>
      <c r="L202" s="47">
        <f>K202*'1_Constantes'!$J$8</f>
        <v>2.4434609527920612</v>
      </c>
      <c r="N202" s="55">
        <f t="shared" si="15"/>
        <v>2.6005405854715509</v>
      </c>
      <c r="O202" s="62">
        <f>(L202-J202)/'1_Constantes'!$H$4</f>
        <v>-2.0943951023931952E-3</v>
      </c>
      <c r="P202" s="58">
        <f t="shared" si="16"/>
        <v>-0.12</v>
      </c>
    </row>
    <row r="203" spans="2:16" x14ac:dyDescent="0.25">
      <c r="B203" s="13">
        <f>B202+'1_Constantes'!$B$4</f>
        <v>0.99500000000000077</v>
      </c>
      <c r="D203" s="26">
        <f t="shared" si="18"/>
        <v>1256.5783154268479</v>
      </c>
      <c r="E203" s="24">
        <f t="shared" si="19"/>
        <v>1092.3538638329439</v>
      </c>
      <c r="F203" s="60">
        <f t="shared" si="17"/>
        <v>-0.10309078115113197</v>
      </c>
      <c r="G203" s="27">
        <f>IF('1_Constantes'!$B$13=1,G202-P203,P203+G202)</f>
        <v>-5.9066666666666805</v>
      </c>
      <c r="I203" s="79">
        <f>TRUNC('5_Asservissement'!V202-'5_Asservissement'!V201)</f>
        <v>78</v>
      </c>
      <c r="J203" s="46">
        <f>I203*'1_Constantes'!$J$8</f>
        <v>2.7227136331111539</v>
      </c>
      <c r="K203" s="80">
        <f>TRUNC('5_Asservissement'!W202-'5_Asservissement'!W201)</f>
        <v>71</v>
      </c>
      <c r="L203" s="47">
        <f>K203*'1_Constantes'!$J$8</f>
        <v>2.4783675378319479</v>
      </c>
      <c r="N203" s="55">
        <f t="shared" si="15"/>
        <v>2.6005405854715509</v>
      </c>
      <c r="O203" s="62">
        <f>(L203-J203)/'1_Constantes'!$H$4</f>
        <v>-1.6289739685280402E-3</v>
      </c>
      <c r="P203" s="58">
        <f t="shared" si="16"/>
        <v>-9.3333333333333282E-2</v>
      </c>
    </row>
    <row r="204" spans="2:16" x14ac:dyDescent="0.25">
      <c r="B204" s="13">
        <f>B203+'1_Constantes'!$B$4</f>
        <v>1.0000000000000007</v>
      </c>
      <c r="D204" s="26">
        <f t="shared" si="18"/>
        <v>1259.1644831831156</v>
      </c>
      <c r="E204" s="24">
        <f t="shared" si="19"/>
        <v>1092.0808296352216</v>
      </c>
      <c r="F204" s="60">
        <f t="shared" si="17"/>
        <v>-0.10518517625352518</v>
      </c>
      <c r="G204" s="27">
        <f>IF('1_Constantes'!$B$13=1,G203-P204,P204+G203)</f>
        <v>-6.0266666666666806</v>
      </c>
      <c r="I204" s="79">
        <f>TRUNC('5_Asservissement'!V203-'5_Asservissement'!V202)</f>
        <v>79</v>
      </c>
      <c r="J204" s="46">
        <f>I204*'1_Constantes'!$J$8</f>
        <v>2.7576202181510405</v>
      </c>
      <c r="K204" s="80">
        <f>TRUNC('5_Asservissement'!W203-'5_Asservissement'!W202)</f>
        <v>70</v>
      </c>
      <c r="L204" s="47">
        <f>K204*'1_Constantes'!$J$8</f>
        <v>2.4434609527920612</v>
      </c>
      <c r="N204" s="55">
        <f t="shared" si="15"/>
        <v>2.6005405854715509</v>
      </c>
      <c r="O204" s="62">
        <f>(L204-J204)/'1_Constantes'!$H$4</f>
        <v>-2.0943951023931952E-3</v>
      </c>
      <c r="P204" s="58">
        <f t="shared" si="16"/>
        <v>-0.12</v>
      </c>
    </row>
    <row r="205" spans="2:16" x14ac:dyDescent="0.25">
      <c r="B205" s="13">
        <f>B204+'1_Constantes'!$B$4</f>
        <v>1.0050000000000006</v>
      </c>
      <c r="D205" s="26">
        <f t="shared" si="18"/>
        <v>1261.7502027427095</v>
      </c>
      <c r="E205" s="24">
        <f t="shared" si="19"/>
        <v>1091.8035830016647</v>
      </c>
      <c r="F205" s="60">
        <f t="shared" si="17"/>
        <v>-0.10681415022205321</v>
      </c>
      <c r="G205" s="27">
        <f>IF('1_Constantes'!$B$13=1,G204-P205,P205+G204)</f>
        <v>-6.1200000000000143</v>
      </c>
      <c r="I205" s="79">
        <f>TRUNC('5_Asservissement'!V204-'5_Asservissement'!V203)</f>
        <v>78</v>
      </c>
      <c r="J205" s="46">
        <f>I205*'1_Constantes'!$J$8</f>
        <v>2.7227136331111539</v>
      </c>
      <c r="K205" s="80">
        <f>TRUNC('5_Asservissement'!W204-'5_Asservissement'!W203)</f>
        <v>71</v>
      </c>
      <c r="L205" s="47">
        <f>K205*'1_Constantes'!$J$8</f>
        <v>2.4783675378319479</v>
      </c>
      <c r="N205" s="55">
        <f t="shared" si="15"/>
        <v>2.6005405854715509</v>
      </c>
      <c r="O205" s="62">
        <f>(L205-J205)/'1_Constantes'!$H$4</f>
        <v>-1.6289739685280402E-3</v>
      </c>
      <c r="P205" s="58">
        <f t="shared" si="16"/>
        <v>-9.3333333333333282E-2</v>
      </c>
    </row>
    <row r="206" spans="2:16" x14ac:dyDescent="0.25">
      <c r="B206" s="13">
        <f>B205+'1_Constantes'!$B$4</f>
        <v>1.0100000000000005</v>
      </c>
      <c r="D206" s="26">
        <f t="shared" si="18"/>
        <v>1264.3353359676207</v>
      </c>
      <c r="E206" s="24">
        <f t="shared" si="19"/>
        <v>1091.5209214617551</v>
      </c>
      <c r="F206" s="60">
        <f t="shared" si="17"/>
        <v>-0.10890854532444641</v>
      </c>
      <c r="G206" s="27">
        <f>IF('1_Constantes'!$B$13=1,G205-P206,P206+G205)</f>
        <v>-6.2400000000000144</v>
      </c>
      <c r="I206" s="79">
        <f>TRUNC('5_Asservissement'!V205-'5_Asservissement'!V204)</f>
        <v>79</v>
      </c>
      <c r="J206" s="46">
        <f>I206*'1_Constantes'!$J$8</f>
        <v>2.7576202181510405</v>
      </c>
      <c r="K206" s="80">
        <f>TRUNC('5_Asservissement'!W205-'5_Asservissement'!W204)</f>
        <v>70</v>
      </c>
      <c r="L206" s="47">
        <f>K206*'1_Constantes'!$J$8</f>
        <v>2.4434609527920612</v>
      </c>
      <c r="N206" s="55">
        <f t="shared" si="15"/>
        <v>2.6005405854715509</v>
      </c>
      <c r="O206" s="62">
        <f>(L206-J206)/'1_Constantes'!$H$4</f>
        <v>-2.0943951023931952E-3</v>
      </c>
      <c r="P206" s="58">
        <f t="shared" si="16"/>
        <v>-0.12</v>
      </c>
    </row>
    <row r="207" spans="2:16" x14ac:dyDescent="0.25">
      <c r="B207" s="13">
        <f>B206+'1_Constantes'!$B$4</f>
        <v>1.0150000000000003</v>
      </c>
      <c r="D207" s="26">
        <f t="shared" si="18"/>
        <v>1266.920005314548</v>
      </c>
      <c r="E207" s="24">
        <f t="shared" si="19"/>
        <v>1091.2340491840082</v>
      </c>
      <c r="F207" s="60">
        <f t="shared" si="17"/>
        <v>-0.11053751929297445</v>
      </c>
      <c r="G207" s="27">
        <f>IF('1_Constantes'!$B$13=1,G206-P207,P207+G206)</f>
        <v>-6.3333333333333481</v>
      </c>
      <c r="I207" s="79">
        <f>TRUNC('5_Asservissement'!V206-'5_Asservissement'!V205)</f>
        <v>78</v>
      </c>
      <c r="J207" s="46">
        <f>I207*'1_Constantes'!$J$8</f>
        <v>2.7227136331111539</v>
      </c>
      <c r="K207" s="80">
        <f>TRUNC('5_Asservissement'!W206-'5_Asservissement'!W205)</f>
        <v>71</v>
      </c>
      <c r="L207" s="47">
        <f>K207*'1_Constantes'!$J$8</f>
        <v>2.4783675378319479</v>
      </c>
      <c r="N207" s="55">
        <f t="shared" si="15"/>
        <v>2.6005405854715509</v>
      </c>
      <c r="O207" s="62">
        <f>(L207-J207)/'1_Constantes'!$H$4</f>
        <v>-1.6289739685280402E-3</v>
      </c>
      <c r="P207" s="58">
        <f t="shared" si="16"/>
        <v>-9.3333333333333282E-2</v>
      </c>
    </row>
    <row r="208" spans="2:16" x14ac:dyDescent="0.25">
      <c r="B208" s="13">
        <f>B207+'1_Constantes'!$B$4</f>
        <v>1.0200000000000002</v>
      </c>
      <c r="D208" s="26">
        <f t="shared" si="18"/>
        <v>1269.5043391208646</v>
      </c>
      <c r="E208" s="24">
        <f t="shared" si="19"/>
        <v>1090.9441697017864</v>
      </c>
      <c r="F208" s="60">
        <f t="shared" si="17"/>
        <v>-0.11170107212763734</v>
      </c>
      <c r="G208" s="27">
        <f>IF('1_Constantes'!$B$13=1,G207-P208,P208+G207)</f>
        <v>-6.4000000000000146</v>
      </c>
      <c r="I208" s="79">
        <f>TRUNC('5_Asservissement'!V207-'5_Asservissement'!V206)</f>
        <v>77</v>
      </c>
      <c r="J208" s="46">
        <f>I208*'1_Constantes'!$J$8</f>
        <v>2.6878070480712677</v>
      </c>
      <c r="K208" s="80">
        <f>TRUNC('5_Asservissement'!W207-'5_Asservissement'!W206)</f>
        <v>72</v>
      </c>
      <c r="L208" s="47">
        <f>K208*'1_Constantes'!$J$8</f>
        <v>2.5132741228718345</v>
      </c>
      <c r="N208" s="55">
        <f t="shared" si="15"/>
        <v>2.6005405854715509</v>
      </c>
      <c r="O208" s="62">
        <f>(L208-J208)/'1_Constantes'!$H$4</f>
        <v>-1.1635528346628881E-3</v>
      </c>
      <c r="P208" s="58">
        <f t="shared" si="16"/>
        <v>-6.6666666666666763E-2</v>
      </c>
    </row>
    <row r="209" spans="2:16" x14ac:dyDescent="0.25">
      <c r="B209" s="13">
        <f>B208+'1_Constantes'!$B$4</f>
        <v>1.0250000000000001</v>
      </c>
      <c r="D209" s="26">
        <f t="shared" si="18"/>
        <v>1272.088197292423</v>
      </c>
      <c r="E209" s="24">
        <f t="shared" si="19"/>
        <v>1090.6500807935358</v>
      </c>
      <c r="F209" s="60">
        <f t="shared" si="17"/>
        <v>-0.11333004609616538</v>
      </c>
      <c r="G209" s="27">
        <f>IF('1_Constantes'!$B$13=1,G208-P209,P209+G208)</f>
        <v>-6.4933333333333483</v>
      </c>
      <c r="I209" s="79">
        <f>TRUNC('5_Asservissement'!V208-'5_Asservissement'!V207)</f>
        <v>78</v>
      </c>
      <c r="J209" s="46">
        <f>I209*'1_Constantes'!$J$8</f>
        <v>2.7227136331111539</v>
      </c>
      <c r="K209" s="80">
        <f>TRUNC('5_Asservissement'!W208-'5_Asservissement'!W207)</f>
        <v>71</v>
      </c>
      <c r="L209" s="47">
        <f>K209*'1_Constantes'!$J$8</f>
        <v>2.4783675378319479</v>
      </c>
      <c r="N209" s="55">
        <f t="shared" si="15"/>
        <v>2.6005405854715509</v>
      </c>
      <c r="O209" s="62">
        <f>(L209-J209)/'1_Constantes'!$H$4</f>
        <v>-1.6289739685280402E-3</v>
      </c>
      <c r="P209" s="58">
        <f t="shared" si="16"/>
        <v>-9.3333333333333282E-2</v>
      </c>
    </row>
    <row r="210" spans="2:16" x14ac:dyDescent="0.25">
      <c r="B210" s="13">
        <f>B209+'1_Constantes'!$B$4</f>
        <v>1.03</v>
      </c>
      <c r="D210" s="26">
        <f t="shared" si="18"/>
        <v>1274.671711526991</v>
      </c>
      <c r="E210" s="24">
        <f t="shared" si="19"/>
        <v>1090.3529856295404</v>
      </c>
      <c r="F210" s="60">
        <f t="shared" si="17"/>
        <v>-0.11449359893082828</v>
      </c>
      <c r="G210" s="27">
        <f>IF('1_Constantes'!$B$13=1,G209-P210,P210+G209)</f>
        <v>-6.5600000000000147</v>
      </c>
      <c r="I210" s="79">
        <f>TRUNC('5_Asservissement'!V209-'5_Asservissement'!V208)</f>
        <v>77</v>
      </c>
      <c r="J210" s="46">
        <f>I210*'1_Constantes'!$J$8</f>
        <v>2.6878070480712677</v>
      </c>
      <c r="K210" s="80">
        <f>TRUNC('5_Asservissement'!W209-'5_Asservissement'!W208)</f>
        <v>72</v>
      </c>
      <c r="L210" s="47">
        <f>K210*'1_Constantes'!$J$8</f>
        <v>2.5132741228718345</v>
      </c>
      <c r="N210" s="55">
        <f t="shared" si="15"/>
        <v>2.6005405854715509</v>
      </c>
      <c r="O210" s="62">
        <f>(L210-J210)/'1_Constantes'!$H$4</f>
        <v>-1.1635528346628881E-3</v>
      </c>
      <c r="P210" s="58">
        <f t="shared" si="16"/>
        <v>-6.6666666666666763E-2</v>
      </c>
    </row>
    <row r="211" spans="2:16" x14ac:dyDescent="0.25">
      <c r="B211" s="13">
        <f>B210+'1_Constantes'!$B$4</f>
        <v>1.0349999999999999</v>
      </c>
      <c r="D211" s="26">
        <f t="shared" si="18"/>
        <v>1277.2547383737353</v>
      </c>
      <c r="E211" s="24">
        <f t="shared" si="19"/>
        <v>1090.0516823841501</v>
      </c>
      <c r="F211" s="60">
        <f t="shared" si="17"/>
        <v>-0.11612257289935632</v>
      </c>
      <c r="G211" s="27">
        <f>IF('1_Constantes'!$B$13=1,G210-P211,P211+G210)</f>
        <v>-6.6533333333333484</v>
      </c>
      <c r="I211" s="79">
        <f>TRUNC('5_Asservissement'!V210-'5_Asservissement'!V209)</f>
        <v>78</v>
      </c>
      <c r="J211" s="46">
        <f>I211*'1_Constantes'!$J$8</f>
        <v>2.7227136331111539</v>
      </c>
      <c r="K211" s="80">
        <f>TRUNC('5_Asservissement'!W210-'5_Asservissement'!W209)</f>
        <v>71</v>
      </c>
      <c r="L211" s="47">
        <f>K211*'1_Constantes'!$J$8</f>
        <v>2.4783675378319479</v>
      </c>
      <c r="N211" s="55">
        <f t="shared" si="15"/>
        <v>2.6005405854715509</v>
      </c>
      <c r="O211" s="62">
        <f>(L211-J211)/'1_Constantes'!$H$4</f>
        <v>-1.6289739685280402E-3</v>
      </c>
      <c r="P211" s="58">
        <f t="shared" si="16"/>
        <v>-9.3333333333333282E-2</v>
      </c>
    </row>
    <row r="212" spans="2:16" x14ac:dyDescent="0.25">
      <c r="B212" s="13">
        <f>B211+'1_Constantes'!$B$4</f>
        <v>1.0399999999999998</v>
      </c>
      <c r="D212" s="26">
        <f t="shared" si="18"/>
        <v>1279.8374128897915</v>
      </c>
      <c r="E212" s="24">
        <f t="shared" si="19"/>
        <v>1089.7473738551889</v>
      </c>
      <c r="F212" s="60">
        <f t="shared" si="17"/>
        <v>-0.11728612573401921</v>
      </c>
      <c r="G212" s="27">
        <f>IF('1_Constantes'!$B$13=1,G211-P212,P212+G211)</f>
        <v>-6.7200000000000149</v>
      </c>
      <c r="I212" s="79">
        <f>TRUNC('5_Asservissement'!V211-'5_Asservissement'!V210)</f>
        <v>77</v>
      </c>
      <c r="J212" s="46">
        <f>I212*'1_Constantes'!$J$8</f>
        <v>2.6878070480712677</v>
      </c>
      <c r="K212" s="80">
        <f>TRUNC('5_Asservissement'!W211-'5_Asservissement'!W210)</f>
        <v>72</v>
      </c>
      <c r="L212" s="47">
        <f>K212*'1_Constantes'!$J$8</f>
        <v>2.5132741228718345</v>
      </c>
      <c r="N212" s="55">
        <f t="shared" si="15"/>
        <v>2.6005405854715509</v>
      </c>
      <c r="O212" s="62">
        <f>(L212-J212)/'1_Constantes'!$H$4</f>
        <v>-1.1635528346628881E-3</v>
      </c>
      <c r="P212" s="58">
        <f t="shared" si="16"/>
        <v>-6.6666666666666763E-2</v>
      </c>
    </row>
    <row r="213" spans="2:16" x14ac:dyDescent="0.25">
      <c r="B213" s="13">
        <f>B212+'1_Constantes'!$B$4</f>
        <v>1.0449999999999997</v>
      </c>
      <c r="D213" s="26">
        <f t="shared" si="18"/>
        <v>1282.4198743290519</v>
      </c>
      <c r="E213" s="24">
        <f t="shared" si="19"/>
        <v>1089.4412623535798</v>
      </c>
      <c r="F213" s="60">
        <f t="shared" si="17"/>
        <v>-0.11798425743481694</v>
      </c>
      <c r="G213" s="27">
        <f>IF('1_Constantes'!$B$13=1,G212-P213,P213+G212)</f>
        <v>-6.7600000000000149</v>
      </c>
      <c r="I213" s="79">
        <f>TRUNC('5_Asservissement'!V212-'5_Asservissement'!V211)</f>
        <v>76</v>
      </c>
      <c r="J213" s="46">
        <f>I213*'1_Constantes'!$J$8</f>
        <v>2.6529004630313811</v>
      </c>
      <c r="K213" s="80">
        <f>TRUNC('5_Asservissement'!W212-'5_Asservissement'!W211)</f>
        <v>73</v>
      </c>
      <c r="L213" s="47">
        <f>K213*'1_Constantes'!$J$8</f>
        <v>2.5481807079117211</v>
      </c>
      <c r="N213" s="55">
        <f t="shared" si="15"/>
        <v>2.6005405854715509</v>
      </c>
      <c r="O213" s="62">
        <f>(L213-J213)/'1_Constantes'!$H$4</f>
        <v>-6.9813170079773283E-4</v>
      </c>
      <c r="P213" s="58">
        <f t="shared" si="16"/>
        <v>-4.0000000000000056E-2</v>
      </c>
    </row>
    <row r="214" spans="2:16" x14ac:dyDescent="0.25">
      <c r="B214" s="13">
        <f>B213+'1_Constantes'!$B$4</f>
        <v>1.0499999999999996</v>
      </c>
      <c r="D214" s="26">
        <f t="shared" si="18"/>
        <v>1285.0019778433482</v>
      </c>
      <c r="E214" s="24">
        <f t="shared" si="19"/>
        <v>1089.1321462295359</v>
      </c>
      <c r="F214" s="60">
        <f t="shared" si="17"/>
        <v>-0.11914781026947981</v>
      </c>
      <c r="G214" s="27">
        <f>IF('1_Constantes'!$B$13=1,G213-P214,P214+G213)</f>
        <v>-6.8266666666666813</v>
      </c>
      <c r="I214" s="79">
        <f>TRUNC('5_Asservissement'!V213-'5_Asservissement'!V212)</f>
        <v>77</v>
      </c>
      <c r="J214" s="46">
        <f>I214*'1_Constantes'!$J$8</f>
        <v>2.6878070480712677</v>
      </c>
      <c r="K214" s="80">
        <f>TRUNC('5_Asservissement'!W213-'5_Asservissement'!W212)</f>
        <v>72</v>
      </c>
      <c r="L214" s="47">
        <f>K214*'1_Constantes'!$J$8</f>
        <v>2.5132741228718345</v>
      </c>
      <c r="N214" s="55">
        <f t="shared" si="15"/>
        <v>2.6005405854715509</v>
      </c>
      <c r="O214" s="62">
        <f>(L214-J214)/'1_Constantes'!$H$4</f>
        <v>-1.1635528346628881E-3</v>
      </c>
      <c r="P214" s="58">
        <f t="shared" si="16"/>
        <v>-6.6666666666666763E-2</v>
      </c>
    </row>
    <row r="215" spans="2:16" x14ac:dyDescent="0.25">
      <c r="B215" s="13">
        <f>B214+'1_Constantes'!$B$4</f>
        <v>1.0549999999999995</v>
      </c>
      <c r="D215" s="26">
        <f t="shared" si="18"/>
        <v>1287.5838649246537</v>
      </c>
      <c r="E215" s="24">
        <f t="shared" si="19"/>
        <v>1088.8212275326503</v>
      </c>
      <c r="F215" s="60">
        <f t="shared" si="17"/>
        <v>-0.11984594197027755</v>
      </c>
      <c r="G215" s="27">
        <f>IF('1_Constantes'!$B$13=1,G214-P215,P215+G214)</f>
        <v>-6.8666666666666814</v>
      </c>
      <c r="I215" s="79">
        <f>TRUNC('5_Asservissement'!V214-'5_Asservissement'!V213)</f>
        <v>76</v>
      </c>
      <c r="J215" s="46">
        <f>I215*'1_Constantes'!$J$8</f>
        <v>2.6529004630313811</v>
      </c>
      <c r="K215" s="80">
        <f>TRUNC('5_Asservissement'!W214-'5_Asservissement'!W213)</f>
        <v>73</v>
      </c>
      <c r="L215" s="47">
        <f>K215*'1_Constantes'!$J$8</f>
        <v>2.5481807079117211</v>
      </c>
      <c r="N215" s="55">
        <f t="shared" si="15"/>
        <v>2.6005405854715509</v>
      </c>
      <c r="O215" s="62">
        <f>(L215-J215)/'1_Constantes'!$H$4</f>
        <v>-6.9813170079773283E-4</v>
      </c>
      <c r="P215" s="58">
        <f t="shared" si="16"/>
        <v>-4.0000000000000056E-2</v>
      </c>
    </row>
    <row r="216" spans="2:16" x14ac:dyDescent="0.25">
      <c r="B216" s="13">
        <f>B215+'1_Constantes'!$B$4</f>
        <v>1.0599999999999994</v>
      </c>
      <c r="D216" s="26">
        <f t="shared" si="18"/>
        <v>1290.165388487959</v>
      </c>
      <c r="E216" s="24">
        <f t="shared" si="19"/>
        <v>1088.5073048848797</v>
      </c>
      <c r="F216" s="60">
        <f t="shared" si="17"/>
        <v>-0.12100949480494043</v>
      </c>
      <c r="G216" s="27">
        <f>IF('1_Constantes'!$B$13=1,G215-P216,P216+G215)</f>
        <v>-6.9333333333333478</v>
      </c>
      <c r="I216" s="79">
        <f>TRUNC('5_Asservissement'!V215-'5_Asservissement'!V214)</f>
        <v>77</v>
      </c>
      <c r="J216" s="46">
        <f>I216*'1_Constantes'!$J$8</f>
        <v>2.6878070480712677</v>
      </c>
      <c r="K216" s="80">
        <f>TRUNC('5_Asservissement'!W215-'5_Asservissement'!W214)</f>
        <v>72</v>
      </c>
      <c r="L216" s="47">
        <f>K216*'1_Constantes'!$J$8</f>
        <v>2.5132741228718345</v>
      </c>
      <c r="N216" s="55">
        <f t="shared" si="15"/>
        <v>2.6005405854715509</v>
      </c>
      <c r="O216" s="62">
        <f>(L216-J216)/'1_Constantes'!$H$4</f>
        <v>-1.1635528346628881E-3</v>
      </c>
      <c r="P216" s="58">
        <f t="shared" si="16"/>
        <v>-6.6666666666666763E-2</v>
      </c>
    </row>
    <row r="217" spans="2:16" x14ac:dyDescent="0.25">
      <c r="B217" s="13">
        <f>B216+'1_Constantes'!$B$4</f>
        <v>1.0649999999999993</v>
      </c>
      <c r="D217" s="26">
        <f t="shared" si="18"/>
        <v>1292.7466922628287</v>
      </c>
      <c r="E217" s="24">
        <f t="shared" si="19"/>
        <v>1088.1915800703205</v>
      </c>
      <c r="F217" s="60">
        <f t="shared" si="17"/>
        <v>-0.12170762650573816</v>
      </c>
      <c r="G217" s="27">
        <f>IF('1_Constantes'!$B$13=1,G216-P217,P217+G216)</f>
        <v>-6.9733333333333478</v>
      </c>
      <c r="I217" s="79">
        <f>TRUNC('5_Asservissement'!V216-'5_Asservissement'!V215)</f>
        <v>76</v>
      </c>
      <c r="J217" s="46">
        <f>I217*'1_Constantes'!$J$8</f>
        <v>2.6529004630313811</v>
      </c>
      <c r="K217" s="80">
        <f>TRUNC('5_Asservissement'!W216-'5_Asservissement'!W215)</f>
        <v>73</v>
      </c>
      <c r="L217" s="47">
        <f>K217*'1_Constantes'!$J$8</f>
        <v>2.5481807079117211</v>
      </c>
      <c r="N217" s="55">
        <f t="shared" si="15"/>
        <v>2.6005405854715509</v>
      </c>
      <c r="O217" s="62">
        <f>(L217-J217)/'1_Constantes'!$H$4</f>
        <v>-6.9813170079773283E-4</v>
      </c>
      <c r="P217" s="58">
        <f t="shared" si="16"/>
        <v>-4.0000000000000056E-2</v>
      </c>
    </row>
    <row r="218" spans="2:16" x14ac:dyDescent="0.25">
      <c r="B218" s="13">
        <f>B217+'1_Constantes'!$B$4</f>
        <v>1.0699999999999992</v>
      </c>
      <c r="D218" s="26">
        <f t="shared" si="18"/>
        <v>1295.3279224953042</v>
      </c>
      <c r="E218" s="24">
        <f t="shared" si="19"/>
        <v>1087.8752545676507</v>
      </c>
      <c r="F218" s="60">
        <f t="shared" si="17"/>
        <v>-0.12194033707267074</v>
      </c>
      <c r="G218" s="27">
        <f>IF('1_Constantes'!$B$13=1,G217-P218,P218+G217)</f>
        <v>-6.9866666666666815</v>
      </c>
      <c r="I218" s="79">
        <f>TRUNC('5_Asservissement'!V217-'5_Asservissement'!V216)</f>
        <v>75</v>
      </c>
      <c r="J218" s="46">
        <f>I218*'1_Constantes'!$J$8</f>
        <v>2.6179938779914944</v>
      </c>
      <c r="K218" s="80">
        <f>TRUNC('5_Asservissement'!W217-'5_Asservissement'!W216)</f>
        <v>74</v>
      </c>
      <c r="L218" s="47">
        <f>K218*'1_Constantes'!$J$8</f>
        <v>2.5830872929516078</v>
      </c>
      <c r="N218" s="55">
        <f t="shared" si="15"/>
        <v>2.6005405854715509</v>
      </c>
      <c r="O218" s="62">
        <f>(L218-J218)/'1_Constantes'!$H$4</f>
        <v>-2.3271056693257758E-4</v>
      </c>
      <c r="P218" s="58">
        <f t="shared" si="16"/>
        <v>-1.3333333333333352E-2</v>
      </c>
    </row>
    <row r="219" spans="2:16" x14ac:dyDescent="0.25">
      <c r="B219" s="13">
        <f>B218+'1_Constantes'!$B$4</f>
        <v>1.0749999999999991</v>
      </c>
      <c r="D219" s="26">
        <f t="shared" si="18"/>
        <v>1297.9089312619062</v>
      </c>
      <c r="E219" s="24">
        <f t="shared" si="19"/>
        <v>1087.5571271035617</v>
      </c>
      <c r="F219" s="60">
        <f t="shared" si="17"/>
        <v>-0.12263846877346848</v>
      </c>
      <c r="G219" s="27">
        <f>IF('1_Constantes'!$B$13=1,G218-P219,P219+G218)</f>
        <v>-7.0266666666666815</v>
      </c>
      <c r="I219" s="79">
        <f>TRUNC('5_Asservissement'!V218-'5_Asservissement'!V217)</f>
        <v>76</v>
      </c>
      <c r="J219" s="46">
        <f>I219*'1_Constantes'!$J$8</f>
        <v>2.6529004630313811</v>
      </c>
      <c r="K219" s="80">
        <f>TRUNC('5_Asservissement'!W218-'5_Asservissement'!W217)</f>
        <v>73</v>
      </c>
      <c r="L219" s="47">
        <f>K219*'1_Constantes'!$J$8</f>
        <v>2.5481807079117211</v>
      </c>
      <c r="N219" s="55">
        <f t="shared" si="15"/>
        <v>2.6005405854715509</v>
      </c>
      <c r="O219" s="62">
        <f>(L219-J219)/'1_Constantes'!$H$4</f>
        <v>-6.9813170079773283E-4</v>
      </c>
      <c r="P219" s="58">
        <f t="shared" si="16"/>
        <v>-4.0000000000000056E-2</v>
      </c>
    </row>
    <row r="220" spans="2:16" x14ac:dyDescent="0.25">
      <c r="B220" s="13">
        <f>B219+'1_Constantes'!$B$4</f>
        <v>1.079999999999999</v>
      </c>
      <c r="D220" s="26">
        <f t="shared" si="18"/>
        <v>1300.4898659270002</v>
      </c>
      <c r="E220" s="24">
        <f t="shared" si="19"/>
        <v>1087.2383990200788</v>
      </c>
      <c r="F220" s="60">
        <f t="shared" si="17"/>
        <v>-0.12287117934040107</v>
      </c>
      <c r="G220" s="27">
        <f>IF('1_Constantes'!$B$13=1,G219-P220,P220+G219)</f>
        <v>-7.0400000000000151</v>
      </c>
      <c r="I220" s="79">
        <f>TRUNC('5_Asservissement'!V219-'5_Asservissement'!V218)</f>
        <v>75</v>
      </c>
      <c r="J220" s="46">
        <f>I220*'1_Constantes'!$J$8</f>
        <v>2.6179938779914944</v>
      </c>
      <c r="K220" s="80">
        <f>TRUNC('5_Asservissement'!W219-'5_Asservissement'!W218)</f>
        <v>74</v>
      </c>
      <c r="L220" s="47">
        <f>K220*'1_Constantes'!$J$8</f>
        <v>2.5830872929516078</v>
      </c>
      <c r="N220" s="55">
        <f t="shared" si="15"/>
        <v>2.6005405854715509</v>
      </c>
      <c r="O220" s="62">
        <f>(L220-J220)/'1_Constantes'!$H$4</f>
        <v>-2.3271056693257758E-4</v>
      </c>
      <c r="P220" s="58">
        <f t="shared" si="16"/>
        <v>-1.3333333333333352E-2</v>
      </c>
    </row>
    <row r="221" spans="2:16" x14ac:dyDescent="0.25">
      <c r="B221" s="13">
        <f>B220+'1_Constantes'!$B$4</f>
        <v>1.0849999999999989</v>
      </c>
      <c r="D221" s="26">
        <f t="shared" si="18"/>
        <v>1303.0705774489752</v>
      </c>
      <c r="E221" s="24">
        <f t="shared" si="19"/>
        <v>1086.9178691821069</v>
      </c>
      <c r="F221" s="60">
        <f t="shared" si="17"/>
        <v>-0.1235693110411988</v>
      </c>
      <c r="G221" s="27">
        <f>IF('1_Constantes'!$B$13=1,G220-P221,P221+G220)</f>
        <v>-7.0800000000000152</v>
      </c>
      <c r="I221" s="79">
        <f>TRUNC('5_Asservissement'!V220-'5_Asservissement'!V219)</f>
        <v>76</v>
      </c>
      <c r="J221" s="46">
        <f>I221*'1_Constantes'!$J$8</f>
        <v>2.6529004630313811</v>
      </c>
      <c r="K221" s="80">
        <f>TRUNC('5_Asservissement'!W220-'5_Asservissement'!W219)</f>
        <v>73</v>
      </c>
      <c r="L221" s="47">
        <f>K221*'1_Constantes'!$J$8</f>
        <v>2.5481807079117211</v>
      </c>
      <c r="N221" s="55">
        <f t="shared" si="15"/>
        <v>2.6005405854715509</v>
      </c>
      <c r="O221" s="62">
        <f>(L221-J221)/'1_Constantes'!$H$4</f>
        <v>-6.9813170079773283E-4</v>
      </c>
      <c r="P221" s="58">
        <f t="shared" si="16"/>
        <v>-4.0000000000000056E-2</v>
      </c>
    </row>
    <row r="222" spans="2:16" x14ac:dyDescent="0.25">
      <c r="B222" s="13">
        <f>B221+'1_Constantes'!$B$4</f>
        <v>1.0899999999999987</v>
      </c>
      <c r="D222" s="26">
        <f t="shared" si="18"/>
        <v>1305.6512143103923</v>
      </c>
      <c r="E222" s="24">
        <f t="shared" si="19"/>
        <v>1086.5967387939781</v>
      </c>
      <c r="F222" s="60">
        <f t="shared" si="17"/>
        <v>-0.12380202160813138</v>
      </c>
      <c r="G222" s="27">
        <f>IF('1_Constantes'!$B$13=1,G221-P222,P222+G221)</f>
        <v>-7.0933333333333488</v>
      </c>
      <c r="I222" s="79">
        <f>TRUNC('5_Asservissement'!V221-'5_Asservissement'!V220)</f>
        <v>75</v>
      </c>
      <c r="J222" s="46">
        <f>I222*'1_Constantes'!$J$8</f>
        <v>2.6179938779914944</v>
      </c>
      <c r="K222" s="80">
        <f>TRUNC('5_Asservissement'!W221-'5_Asservissement'!W220)</f>
        <v>74</v>
      </c>
      <c r="L222" s="47">
        <f>K222*'1_Constantes'!$J$8</f>
        <v>2.5830872929516078</v>
      </c>
      <c r="N222" s="55">
        <f t="shared" si="15"/>
        <v>2.6005405854715509</v>
      </c>
      <c r="O222" s="62">
        <f>(L222-J222)/'1_Constantes'!$H$4</f>
        <v>-2.3271056693257758E-4</v>
      </c>
      <c r="P222" s="58">
        <f t="shared" si="16"/>
        <v>-1.3333333333333352E-2</v>
      </c>
    </row>
    <row r="223" spans="2:16" x14ac:dyDescent="0.25">
      <c r="B223" s="13">
        <f>B222+'1_Constantes'!$B$4</f>
        <v>1.0949999999999986</v>
      </c>
      <c r="D223" s="26">
        <f t="shared" si="18"/>
        <v>1308.2317763714993</v>
      </c>
      <c r="E223" s="24">
        <f t="shared" si="19"/>
        <v>1086.275007873083</v>
      </c>
      <c r="F223" s="60">
        <f t="shared" si="17"/>
        <v>-0.12403473217506396</v>
      </c>
      <c r="G223" s="27">
        <f>IF('1_Constantes'!$B$13=1,G222-P223,P223+G222)</f>
        <v>-7.1066666666666825</v>
      </c>
      <c r="I223" s="79">
        <f>TRUNC('5_Asservissement'!V222-'5_Asservissement'!V221)</f>
        <v>75</v>
      </c>
      <c r="J223" s="46">
        <f>I223*'1_Constantes'!$J$8</f>
        <v>2.6179938779914944</v>
      </c>
      <c r="K223" s="80">
        <f>TRUNC('5_Asservissement'!W222-'5_Asservissement'!W221)</f>
        <v>74</v>
      </c>
      <c r="L223" s="47">
        <f>K223*'1_Constantes'!$J$8</f>
        <v>2.5830872929516078</v>
      </c>
      <c r="N223" s="55">
        <f t="shared" si="15"/>
        <v>2.6005405854715509</v>
      </c>
      <c r="O223" s="62">
        <f>(L223-J223)/'1_Constantes'!$H$4</f>
        <v>-2.3271056693257758E-4</v>
      </c>
      <c r="P223" s="58">
        <f t="shared" si="16"/>
        <v>-1.3333333333333352E-2</v>
      </c>
    </row>
    <row r="224" spans="2:16" x14ac:dyDescent="0.25">
      <c r="B224" s="13">
        <f>B223+'1_Constantes'!$B$4</f>
        <v>1.0999999999999985</v>
      </c>
      <c r="D224" s="26">
        <f t="shared" si="18"/>
        <v>1310.8122634925478</v>
      </c>
      <c r="E224" s="24">
        <f t="shared" si="19"/>
        <v>1085.9526764368445</v>
      </c>
      <c r="F224" s="60">
        <f t="shared" si="17"/>
        <v>-0.12426744274199654</v>
      </c>
      <c r="G224" s="27">
        <f>IF('1_Constantes'!$B$13=1,G223-P224,P224+G223)</f>
        <v>-7.1200000000000161</v>
      </c>
      <c r="I224" s="79">
        <f>TRUNC('5_Asservissement'!V223-'5_Asservissement'!V222)</f>
        <v>75</v>
      </c>
      <c r="J224" s="46">
        <f>I224*'1_Constantes'!$J$8</f>
        <v>2.6179938779914944</v>
      </c>
      <c r="K224" s="80">
        <f>TRUNC('5_Asservissement'!W223-'5_Asservissement'!W222)</f>
        <v>74</v>
      </c>
      <c r="L224" s="47">
        <f>K224*'1_Constantes'!$J$8</f>
        <v>2.5830872929516078</v>
      </c>
      <c r="N224" s="55">
        <f t="shared" si="15"/>
        <v>2.6005405854715509</v>
      </c>
      <c r="O224" s="62">
        <f>(L224-J224)/'1_Constantes'!$H$4</f>
        <v>-2.3271056693257758E-4</v>
      </c>
      <c r="P224" s="58">
        <f t="shared" si="16"/>
        <v>-1.3333333333333352E-2</v>
      </c>
    </row>
    <row r="225" spans="2:16" x14ac:dyDescent="0.25">
      <c r="B225" s="13">
        <f>B224+'1_Constantes'!$B$4</f>
        <v>1.1049999999999984</v>
      </c>
      <c r="D225" s="26">
        <f t="shared" si="18"/>
        <v>1313.3928255536548</v>
      </c>
      <c r="E225" s="24">
        <f t="shared" si="19"/>
        <v>1085.6309455159494</v>
      </c>
      <c r="F225" s="60">
        <f t="shared" si="17"/>
        <v>-0.12403473217506396</v>
      </c>
      <c r="G225" s="27">
        <f>IF('1_Constantes'!$B$13=1,G224-P225,P225+G224)</f>
        <v>-7.1066666666666825</v>
      </c>
      <c r="I225" s="79">
        <f>TRUNC('5_Asservissement'!V224-'5_Asservissement'!V223)</f>
        <v>74</v>
      </c>
      <c r="J225" s="46">
        <f>I225*'1_Constantes'!$J$8</f>
        <v>2.5830872929516078</v>
      </c>
      <c r="K225" s="80">
        <f>TRUNC('5_Asservissement'!W224-'5_Asservissement'!W223)</f>
        <v>75</v>
      </c>
      <c r="L225" s="47">
        <f>K225*'1_Constantes'!$J$8</f>
        <v>2.6179938779914944</v>
      </c>
      <c r="N225" s="55">
        <f t="shared" si="15"/>
        <v>2.6005405854715509</v>
      </c>
      <c r="O225" s="62">
        <f>(L225-J225)/'1_Constantes'!$H$4</f>
        <v>2.3271056693257758E-4</v>
      </c>
      <c r="P225" s="58">
        <f t="shared" si="16"/>
        <v>1.3333333333333352E-2</v>
      </c>
    </row>
    <row r="226" spans="2:16" x14ac:dyDescent="0.25">
      <c r="B226" s="13">
        <f>B225+'1_Constantes'!$B$4</f>
        <v>1.1099999999999983</v>
      </c>
      <c r="D226" s="26">
        <f t="shared" si="18"/>
        <v>1315.9733126747033</v>
      </c>
      <c r="E226" s="24">
        <f t="shared" si="19"/>
        <v>1085.3086140797109</v>
      </c>
      <c r="F226" s="60">
        <f t="shared" si="17"/>
        <v>-0.12426744274199654</v>
      </c>
      <c r="G226" s="27">
        <f>IF('1_Constantes'!$B$13=1,G225-P226,P226+G225)</f>
        <v>-7.1200000000000161</v>
      </c>
      <c r="I226" s="79">
        <f>TRUNC('5_Asservissement'!V225-'5_Asservissement'!V224)</f>
        <v>75</v>
      </c>
      <c r="J226" s="46">
        <f>I226*'1_Constantes'!$J$8</f>
        <v>2.6179938779914944</v>
      </c>
      <c r="K226" s="80">
        <f>TRUNC('5_Asservissement'!W225-'5_Asservissement'!W224)</f>
        <v>74</v>
      </c>
      <c r="L226" s="47">
        <f>K226*'1_Constantes'!$J$8</f>
        <v>2.5830872929516078</v>
      </c>
      <c r="N226" s="55">
        <f t="shared" si="15"/>
        <v>2.6005405854715509</v>
      </c>
      <c r="O226" s="62">
        <f>(L226-J226)/'1_Constantes'!$H$4</f>
        <v>-2.3271056693257758E-4</v>
      </c>
      <c r="P226" s="58">
        <f t="shared" si="16"/>
        <v>-1.3333333333333352E-2</v>
      </c>
    </row>
    <row r="227" spans="2:16" x14ac:dyDescent="0.25">
      <c r="B227" s="13">
        <f>B226+'1_Constantes'!$B$4</f>
        <v>1.1149999999999982</v>
      </c>
      <c r="D227" s="26">
        <f t="shared" si="18"/>
        <v>1318.5538747358103</v>
      </c>
      <c r="E227" s="24">
        <f t="shared" si="19"/>
        <v>1084.9868831588158</v>
      </c>
      <c r="F227" s="60">
        <f t="shared" si="17"/>
        <v>-0.12403473217506396</v>
      </c>
      <c r="G227" s="27">
        <f>IF('1_Constantes'!$B$13=1,G226-P227,P227+G226)</f>
        <v>-7.1066666666666825</v>
      </c>
      <c r="I227" s="79">
        <f>TRUNC('5_Asservissement'!V226-'5_Asservissement'!V225)</f>
        <v>74</v>
      </c>
      <c r="J227" s="46">
        <f>I227*'1_Constantes'!$J$8</f>
        <v>2.5830872929516078</v>
      </c>
      <c r="K227" s="80">
        <f>TRUNC('5_Asservissement'!W226-'5_Asservissement'!W225)</f>
        <v>75</v>
      </c>
      <c r="L227" s="47">
        <f>K227*'1_Constantes'!$J$8</f>
        <v>2.6179938779914944</v>
      </c>
      <c r="N227" s="55">
        <f t="shared" si="15"/>
        <v>2.6005405854715509</v>
      </c>
      <c r="O227" s="62">
        <f>(L227-J227)/'1_Constantes'!$H$4</f>
        <v>2.3271056693257758E-4</v>
      </c>
      <c r="P227" s="58">
        <f t="shared" si="16"/>
        <v>1.3333333333333352E-2</v>
      </c>
    </row>
    <row r="228" spans="2:16" x14ac:dyDescent="0.25">
      <c r="B228" s="13">
        <f>B227+'1_Constantes'!$B$4</f>
        <v>1.1199999999999981</v>
      </c>
      <c r="D228" s="26">
        <f t="shared" si="18"/>
        <v>1321.1343618568587</v>
      </c>
      <c r="E228" s="24">
        <f t="shared" si="19"/>
        <v>1084.6645517225772</v>
      </c>
      <c r="F228" s="60">
        <f t="shared" si="17"/>
        <v>-0.12426744274199654</v>
      </c>
      <c r="G228" s="27">
        <f>IF('1_Constantes'!$B$13=1,G227-P228,P228+G227)</f>
        <v>-7.1200000000000161</v>
      </c>
      <c r="I228" s="79">
        <f>TRUNC('5_Asservissement'!V227-'5_Asservissement'!V226)</f>
        <v>75</v>
      </c>
      <c r="J228" s="46">
        <f>I228*'1_Constantes'!$J$8</f>
        <v>2.6179938779914944</v>
      </c>
      <c r="K228" s="80">
        <f>TRUNC('5_Asservissement'!W227-'5_Asservissement'!W226)</f>
        <v>74</v>
      </c>
      <c r="L228" s="47">
        <f>K228*'1_Constantes'!$J$8</f>
        <v>2.5830872929516078</v>
      </c>
      <c r="N228" s="55">
        <f t="shared" si="15"/>
        <v>2.6005405854715509</v>
      </c>
      <c r="O228" s="62">
        <f>(L228-J228)/'1_Constantes'!$H$4</f>
        <v>-2.3271056693257758E-4</v>
      </c>
      <c r="P228" s="58">
        <f t="shared" si="16"/>
        <v>-1.3333333333333352E-2</v>
      </c>
    </row>
    <row r="229" spans="2:16" x14ac:dyDescent="0.25">
      <c r="B229" s="13">
        <f>B228+'1_Constantes'!$B$4</f>
        <v>1.124999999999998</v>
      </c>
      <c r="D229" s="26">
        <f t="shared" si="18"/>
        <v>1323.7149239179657</v>
      </c>
      <c r="E229" s="24">
        <f t="shared" si="19"/>
        <v>1084.3428208016821</v>
      </c>
      <c r="F229" s="60">
        <f t="shared" si="17"/>
        <v>-0.12403473217506396</v>
      </c>
      <c r="G229" s="27">
        <f>IF('1_Constantes'!$B$13=1,G228-P229,P229+G228)</f>
        <v>-7.1066666666666825</v>
      </c>
      <c r="I229" s="79">
        <f>TRUNC('5_Asservissement'!V228-'5_Asservissement'!V227)</f>
        <v>74</v>
      </c>
      <c r="J229" s="46">
        <f>I229*'1_Constantes'!$J$8</f>
        <v>2.5830872929516078</v>
      </c>
      <c r="K229" s="80">
        <f>TRUNC('5_Asservissement'!W228-'5_Asservissement'!W227)</f>
        <v>75</v>
      </c>
      <c r="L229" s="47">
        <f>K229*'1_Constantes'!$J$8</f>
        <v>2.6179938779914944</v>
      </c>
      <c r="N229" s="55">
        <f t="shared" si="15"/>
        <v>2.6005405854715509</v>
      </c>
      <c r="O229" s="62">
        <f>(L229-J229)/'1_Constantes'!$H$4</f>
        <v>2.3271056693257758E-4</v>
      </c>
      <c r="P229" s="58">
        <f t="shared" si="16"/>
        <v>1.3333333333333352E-2</v>
      </c>
    </row>
    <row r="230" spans="2:16" x14ac:dyDescent="0.25">
      <c r="B230" s="13">
        <f>B229+'1_Constantes'!$B$4</f>
        <v>1.1299999999999979</v>
      </c>
      <c r="D230" s="26">
        <f t="shared" si="18"/>
        <v>1326.2954110390142</v>
      </c>
      <c r="E230" s="24">
        <f t="shared" si="19"/>
        <v>1084.0204893654436</v>
      </c>
      <c r="F230" s="60">
        <f t="shared" si="17"/>
        <v>-0.12426744274199654</v>
      </c>
      <c r="G230" s="27">
        <f>IF('1_Constantes'!$B$13=1,G229-P230,P230+G229)</f>
        <v>-7.1200000000000161</v>
      </c>
      <c r="I230" s="79">
        <f>TRUNC('5_Asservissement'!V229-'5_Asservissement'!V228)</f>
        <v>75</v>
      </c>
      <c r="J230" s="46">
        <f>I230*'1_Constantes'!$J$8</f>
        <v>2.6179938779914944</v>
      </c>
      <c r="K230" s="80">
        <f>TRUNC('5_Asservissement'!W229-'5_Asservissement'!W228)</f>
        <v>74</v>
      </c>
      <c r="L230" s="47">
        <f>K230*'1_Constantes'!$J$8</f>
        <v>2.5830872929516078</v>
      </c>
      <c r="N230" s="55">
        <f t="shared" si="15"/>
        <v>2.6005405854715509</v>
      </c>
      <c r="O230" s="62">
        <f>(L230-J230)/'1_Constantes'!$H$4</f>
        <v>-2.3271056693257758E-4</v>
      </c>
      <c r="P230" s="58">
        <f t="shared" si="16"/>
        <v>-1.3333333333333352E-2</v>
      </c>
    </row>
    <row r="231" spans="2:16" x14ac:dyDescent="0.25">
      <c r="B231" s="13">
        <f>B230+'1_Constantes'!$B$4</f>
        <v>1.1349999999999978</v>
      </c>
      <c r="D231" s="26">
        <f t="shared" si="18"/>
        <v>1328.8759731001212</v>
      </c>
      <c r="E231" s="24">
        <f t="shared" si="19"/>
        <v>1083.6987584445485</v>
      </c>
      <c r="F231" s="60">
        <f t="shared" si="17"/>
        <v>-0.12403473217506396</v>
      </c>
      <c r="G231" s="27">
        <f>IF('1_Constantes'!$B$13=1,G230-P231,P231+G230)</f>
        <v>-7.1066666666666825</v>
      </c>
      <c r="I231" s="79">
        <f>TRUNC('5_Asservissement'!V230-'5_Asservissement'!V229)</f>
        <v>74</v>
      </c>
      <c r="J231" s="46">
        <f>I231*'1_Constantes'!$J$8</f>
        <v>2.5830872929516078</v>
      </c>
      <c r="K231" s="80">
        <f>TRUNC('5_Asservissement'!W230-'5_Asservissement'!W229)</f>
        <v>75</v>
      </c>
      <c r="L231" s="47">
        <f>K231*'1_Constantes'!$J$8</f>
        <v>2.6179938779914944</v>
      </c>
      <c r="N231" s="55">
        <f t="shared" si="15"/>
        <v>2.6005405854715509</v>
      </c>
      <c r="O231" s="62">
        <f>(L231-J231)/'1_Constantes'!$H$4</f>
        <v>2.3271056693257758E-4</v>
      </c>
      <c r="P231" s="58">
        <f t="shared" si="16"/>
        <v>1.3333333333333352E-2</v>
      </c>
    </row>
    <row r="232" spans="2:16" x14ac:dyDescent="0.25">
      <c r="B232" s="13">
        <f>B231+'1_Constantes'!$B$4</f>
        <v>1.1399999999999977</v>
      </c>
      <c r="D232" s="26">
        <f t="shared" si="18"/>
        <v>1331.4564602211697</v>
      </c>
      <c r="E232" s="24">
        <f t="shared" si="19"/>
        <v>1083.37642700831</v>
      </c>
      <c r="F232" s="60">
        <f t="shared" si="17"/>
        <v>-0.12426744274199654</v>
      </c>
      <c r="G232" s="27">
        <f>IF('1_Constantes'!$B$13=1,G231-P232,P232+G231)</f>
        <v>-7.1200000000000161</v>
      </c>
      <c r="I232" s="79">
        <f>TRUNC('5_Asservissement'!V231-'5_Asservissement'!V230)</f>
        <v>75</v>
      </c>
      <c r="J232" s="46">
        <f>I232*'1_Constantes'!$J$8</f>
        <v>2.6179938779914944</v>
      </c>
      <c r="K232" s="80">
        <f>TRUNC('5_Asservissement'!W231-'5_Asservissement'!W230)</f>
        <v>74</v>
      </c>
      <c r="L232" s="47">
        <f>K232*'1_Constantes'!$J$8</f>
        <v>2.5830872929516078</v>
      </c>
      <c r="N232" s="55">
        <f t="shared" si="15"/>
        <v>2.6005405854715509</v>
      </c>
      <c r="O232" s="62">
        <f>(L232-J232)/'1_Constantes'!$H$4</f>
        <v>-2.3271056693257758E-4</v>
      </c>
      <c r="P232" s="58">
        <f t="shared" si="16"/>
        <v>-1.3333333333333352E-2</v>
      </c>
    </row>
    <row r="233" spans="2:16" x14ac:dyDescent="0.25">
      <c r="B233" s="13">
        <f>B232+'1_Constantes'!$B$4</f>
        <v>1.1449999999999976</v>
      </c>
      <c r="D233" s="26">
        <f t="shared" si="18"/>
        <v>1334.0370222822767</v>
      </c>
      <c r="E233" s="24">
        <f t="shared" si="19"/>
        <v>1083.0546960874149</v>
      </c>
      <c r="F233" s="60">
        <f t="shared" si="17"/>
        <v>-0.12403473217506396</v>
      </c>
      <c r="G233" s="27">
        <f>IF('1_Constantes'!$B$13=1,G232-P233,P233+G232)</f>
        <v>-7.1066666666666825</v>
      </c>
      <c r="I233" s="79">
        <f>TRUNC('5_Asservissement'!V232-'5_Asservissement'!V231)</f>
        <v>74</v>
      </c>
      <c r="J233" s="46">
        <f>I233*'1_Constantes'!$J$8</f>
        <v>2.5830872929516078</v>
      </c>
      <c r="K233" s="80">
        <f>TRUNC('5_Asservissement'!W232-'5_Asservissement'!W231)</f>
        <v>75</v>
      </c>
      <c r="L233" s="47">
        <f>K233*'1_Constantes'!$J$8</f>
        <v>2.6179938779914944</v>
      </c>
      <c r="N233" s="55">
        <f t="shared" si="15"/>
        <v>2.6005405854715509</v>
      </c>
      <c r="O233" s="62">
        <f>(L233-J233)/'1_Constantes'!$H$4</f>
        <v>2.3271056693257758E-4</v>
      </c>
      <c r="P233" s="58">
        <f t="shared" si="16"/>
        <v>1.3333333333333352E-2</v>
      </c>
    </row>
    <row r="234" spans="2:16" x14ac:dyDescent="0.25">
      <c r="B234" s="13">
        <f>B233+'1_Constantes'!$B$4</f>
        <v>1.1499999999999975</v>
      </c>
      <c r="D234" s="26">
        <f t="shared" si="18"/>
        <v>1336.6175094033251</v>
      </c>
      <c r="E234" s="24">
        <f t="shared" si="19"/>
        <v>1082.7323646511763</v>
      </c>
      <c r="F234" s="60">
        <f t="shared" si="17"/>
        <v>-0.12426744274199654</v>
      </c>
      <c r="G234" s="27">
        <f>IF('1_Constantes'!$B$13=1,G233-P234,P234+G233)</f>
        <v>-7.1200000000000161</v>
      </c>
      <c r="I234" s="79">
        <f>TRUNC('5_Asservissement'!V233-'5_Asservissement'!V232)</f>
        <v>75</v>
      </c>
      <c r="J234" s="46">
        <f>I234*'1_Constantes'!$J$8</f>
        <v>2.6179938779914944</v>
      </c>
      <c r="K234" s="80">
        <f>TRUNC('5_Asservissement'!W233-'5_Asservissement'!W232)</f>
        <v>74</v>
      </c>
      <c r="L234" s="47">
        <f>K234*'1_Constantes'!$J$8</f>
        <v>2.5830872929516078</v>
      </c>
      <c r="N234" s="55">
        <f t="shared" si="15"/>
        <v>2.6005405854715509</v>
      </c>
      <c r="O234" s="62">
        <f>(L234-J234)/'1_Constantes'!$H$4</f>
        <v>-2.3271056693257758E-4</v>
      </c>
      <c r="P234" s="58">
        <f t="shared" si="16"/>
        <v>-1.3333333333333352E-2</v>
      </c>
    </row>
    <row r="235" spans="2:16" x14ac:dyDescent="0.25">
      <c r="B235" s="13">
        <f>B234+'1_Constantes'!$B$4</f>
        <v>1.1549999999999974</v>
      </c>
      <c r="D235" s="26">
        <f t="shared" si="18"/>
        <v>1339.1980714644321</v>
      </c>
      <c r="E235" s="24">
        <f t="shared" si="19"/>
        <v>1082.4106337302812</v>
      </c>
      <c r="F235" s="60">
        <f t="shared" si="17"/>
        <v>-0.12403473217506396</v>
      </c>
      <c r="G235" s="27">
        <f>IF('1_Constantes'!$B$13=1,G234-P235,P235+G234)</f>
        <v>-7.1066666666666825</v>
      </c>
      <c r="I235" s="79">
        <f>TRUNC('5_Asservissement'!V234-'5_Asservissement'!V233)</f>
        <v>74</v>
      </c>
      <c r="J235" s="46">
        <f>I235*'1_Constantes'!$J$8</f>
        <v>2.5830872929516078</v>
      </c>
      <c r="K235" s="80">
        <f>TRUNC('5_Asservissement'!W234-'5_Asservissement'!W233)</f>
        <v>75</v>
      </c>
      <c r="L235" s="47">
        <f>K235*'1_Constantes'!$J$8</f>
        <v>2.6179938779914944</v>
      </c>
      <c r="N235" s="55">
        <f t="shared" si="15"/>
        <v>2.6005405854715509</v>
      </c>
      <c r="O235" s="62">
        <f>(L235-J235)/'1_Constantes'!$H$4</f>
        <v>2.3271056693257758E-4</v>
      </c>
      <c r="P235" s="58">
        <f t="shared" si="16"/>
        <v>1.3333333333333352E-2</v>
      </c>
    </row>
    <row r="236" spans="2:16" x14ac:dyDescent="0.25">
      <c r="B236" s="13">
        <f>B235+'1_Constantes'!$B$4</f>
        <v>1.1599999999999973</v>
      </c>
      <c r="D236" s="26">
        <f t="shared" si="18"/>
        <v>1341.7785585854806</v>
      </c>
      <c r="E236" s="24">
        <f t="shared" si="19"/>
        <v>1082.0883022940427</v>
      </c>
      <c r="F236" s="60">
        <f t="shared" si="17"/>
        <v>-0.12426744274199654</v>
      </c>
      <c r="G236" s="27">
        <f>IF('1_Constantes'!$B$13=1,G235-P236,P236+G235)</f>
        <v>-7.1200000000000161</v>
      </c>
      <c r="I236" s="79">
        <f>TRUNC('5_Asservissement'!V235-'5_Asservissement'!V234)</f>
        <v>75</v>
      </c>
      <c r="J236" s="46">
        <f>I236*'1_Constantes'!$J$8</f>
        <v>2.6179938779914944</v>
      </c>
      <c r="K236" s="80">
        <f>TRUNC('5_Asservissement'!W235-'5_Asservissement'!W234)</f>
        <v>74</v>
      </c>
      <c r="L236" s="47">
        <f>K236*'1_Constantes'!$J$8</f>
        <v>2.5830872929516078</v>
      </c>
      <c r="N236" s="55">
        <f t="shared" si="15"/>
        <v>2.6005405854715509</v>
      </c>
      <c r="O236" s="62">
        <f>(L236-J236)/'1_Constantes'!$H$4</f>
        <v>-2.3271056693257758E-4</v>
      </c>
      <c r="P236" s="58">
        <f t="shared" si="16"/>
        <v>-1.3333333333333352E-2</v>
      </c>
    </row>
    <row r="237" spans="2:16" x14ac:dyDescent="0.25">
      <c r="B237" s="13">
        <f>B236+'1_Constantes'!$B$4</f>
        <v>1.1649999999999971</v>
      </c>
      <c r="D237" s="26">
        <f t="shared" si="18"/>
        <v>1344.3591206465876</v>
      </c>
      <c r="E237" s="24">
        <f t="shared" si="19"/>
        <v>1081.7665713731476</v>
      </c>
      <c r="F237" s="60">
        <f t="shared" si="17"/>
        <v>-0.12403473217506396</v>
      </c>
      <c r="G237" s="27">
        <f>IF('1_Constantes'!$B$13=1,G236-P237,P237+G236)</f>
        <v>-7.1066666666666825</v>
      </c>
      <c r="I237" s="79">
        <f>TRUNC('5_Asservissement'!V236-'5_Asservissement'!V235)</f>
        <v>74</v>
      </c>
      <c r="J237" s="46">
        <f>I237*'1_Constantes'!$J$8</f>
        <v>2.5830872929516078</v>
      </c>
      <c r="K237" s="80">
        <f>TRUNC('5_Asservissement'!W236-'5_Asservissement'!W235)</f>
        <v>75</v>
      </c>
      <c r="L237" s="47">
        <f>K237*'1_Constantes'!$J$8</f>
        <v>2.6179938779914944</v>
      </c>
      <c r="N237" s="55">
        <f t="shared" si="15"/>
        <v>2.6005405854715509</v>
      </c>
      <c r="O237" s="62">
        <f>(L237-J237)/'1_Constantes'!$H$4</f>
        <v>2.3271056693257758E-4</v>
      </c>
      <c r="P237" s="58">
        <f t="shared" si="16"/>
        <v>1.3333333333333352E-2</v>
      </c>
    </row>
    <row r="238" spans="2:16" x14ac:dyDescent="0.25">
      <c r="B238" s="13">
        <f>B237+'1_Constantes'!$B$4</f>
        <v>1.169999999999997</v>
      </c>
      <c r="D238" s="26">
        <f t="shared" si="18"/>
        <v>1346.9396077676361</v>
      </c>
      <c r="E238" s="24">
        <f t="shared" si="19"/>
        <v>1081.4442399369091</v>
      </c>
      <c r="F238" s="60">
        <f t="shared" si="17"/>
        <v>-0.12426744274199654</v>
      </c>
      <c r="G238" s="27">
        <f>IF('1_Constantes'!$B$13=1,G237-P238,P238+G237)</f>
        <v>-7.1200000000000161</v>
      </c>
      <c r="I238" s="79">
        <f>TRUNC('5_Asservissement'!V237-'5_Asservissement'!V236)</f>
        <v>75</v>
      </c>
      <c r="J238" s="46">
        <f>I238*'1_Constantes'!$J$8</f>
        <v>2.6179938779914944</v>
      </c>
      <c r="K238" s="80">
        <f>TRUNC('5_Asservissement'!W237-'5_Asservissement'!W236)</f>
        <v>74</v>
      </c>
      <c r="L238" s="47">
        <f>K238*'1_Constantes'!$J$8</f>
        <v>2.5830872929516078</v>
      </c>
      <c r="N238" s="55">
        <f t="shared" si="15"/>
        <v>2.6005405854715509</v>
      </c>
      <c r="O238" s="62">
        <f>(L238-J238)/'1_Constantes'!$H$4</f>
        <v>-2.3271056693257758E-4</v>
      </c>
      <c r="P238" s="58">
        <f t="shared" si="16"/>
        <v>-1.3333333333333352E-2</v>
      </c>
    </row>
    <row r="239" spans="2:16" x14ac:dyDescent="0.25">
      <c r="B239" s="13">
        <f>B238+'1_Constantes'!$B$4</f>
        <v>1.1749999999999969</v>
      </c>
      <c r="D239" s="26">
        <f t="shared" si="18"/>
        <v>1349.5201698287431</v>
      </c>
      <c r="E239" s="24">
        <f t="shared" si="19"/>
        <v>1081.122509016014</v>
      </c>
      <c r="F239" s="60">
        <f t="shared" si="17"/>
        <v>-0.12403473217506396</v>
      </c>
      <c r="G239" s="27">
        <f>IF('1_Constantes'!$B$13=1,G238-P239,P239+G238)</f>
        <v>-7.1066666666666825</v>
      </c>
      <c r="I239" s="79">
        <f>TRUNC('5_Asservissement'!V238-'5_Asservissement'!V237)</f>
        <v>74</v>
      </c>
      <c r="J239" s="46">
        <f>I239*'1_Constantes'!$J$8</f>
        <v>2.5830872929516078</v>
      </c>
      <c r="K239" s="80">
        <f>TRUNC('5_Asservissement'!W238-'5_Asservissement'!W237)</f>
        <v>75</v>
      </c>
      <c r="L239" s="47">
        <f>K239*'1_Constantes'!$J$8</f>
        <v>2.6179938779914944</v>
      </c>
      <c r="N239" s="55">
        <f t="shared" si="15"/>
        <v>2.6005405854715509</v>
      </c>
      <c r="O239" s="62">
        <f>(L239-J239)/'1_Constantes'!$H$4</f>
        <v>2.3271056693257758E-4</v>
      </c>
      <c r="P239" s="58">
        <f t="shared" si="16"/>
        <v>1.3333333333333352E-2</v>
      </c>
    </row>
    <row r="240" spans="2:16" x14ac:dyDescent="0.25">
      <c r="B240" s="13">
        <f>B239+'1_Constantes'!$B$4</f>
        <v>1.1799999999999968</v>
      </c>
      <c r="D240" s="26">
        <f t="shared" si="18"/>
        <v>1352.1006569497915</v>
      </c>
      <c r="E240" s="24">
        <f t="shared" si="19"/>
        <v>1080.8001775797754</v>
      </c>
      <c r="F240" s="60">
        <f t="shared" si="17"/>
        <v>-0.12426744274199654</v>
      </c>
      <c r="G240" s="27">
        <f>IF('1_Constantes'!$B$13=1,G239-P240,P240+G239)</f>
        <v>-7.1200000000000161</v>
      </c>
      <c r="I240" s="79">
        <f>TRUNC('5_Asservissement'!V239-'5_Asservissement'!V238)</f>
        <v>75</v>
      </c>
      <c r="J240" s="46">
        <f>I240*'1_Constantes'!$J$8</f>
        <v>2.6179938779914944</v>
      </c>
      <c r="K240" s="80">
        <f>TRUNC('5_Asservissement'!W239-'5_Asservissement'!W238)</f>
        <v>74</v>
      </c>
      <c r="L240" s="47">
        <f>K240*'1_Constantes'!$J$8</f>
        <v>2.5830872929516078</v>
      </c>
      <c r="N240" s="55">
        <f t="shared" si="15"/>
        <v>2.6005405854715509</v>
      </c>
      <c r="O240" s="62">
        <f>(L240-J240)/'1_Constantes'!$H$4</f>
        <v>-2.3271056693257758E-4</v>
      </c>
      <c r="P240" s="58">
        <f t="shared" si="16"/>
        <v>-1.3333333333333352E-2</v>
      </c>
    </row>
    <row r="241" spans="2:16" x14ac:dyDescent="0.25">
      <c r="B241" s="13">
        <f>B240+'1_Constantes'!$B$4</f>
        <v>1.1849999999999967</v>
      </c>
      <c r="D241" s="26">
        <f t="shared" si="18"/>
        <v>1354.6812190108985</v>
      </c>
      <c r="E241" s="24">
        <f t="shared" si="19"/>
        <v>1080.4784466588803</v>
      </c>
      <c r="F241" s="60">
        <f t="shared" si="17"/>
        <v>-0.12403473217506396</v>
      </c>
      <c r="G241" s="27">
        <f>IF('1_Constantes'!$B$13=1,G240-P241,P241+G240)</f>
        <v>-7.1066666666666825</v>
      </c>
      <c r="I241" s="79">
        <f>TRUNC('5_Asservissement'!V240-'5_Asservissement'!V239)</f>
        <v>74</v>
      </c>
      <c r="J241" s="46">
        <f>I241*'1_Constantes'!$J$8</f>
        <v>2.5830872929516078</v>
      </c>
      <c r="K241" s="80">
        <f>TRUNC('5_Asservissement'!W240-'5_Asservissement'!W239)</f>
        <v>75</v>
      </c>
      <c r="L241" s="47">
        <f>K241*'1_Constantes'!$J$8</f>
        <v>2.6179938779914944</v>
      </c>
      <c r="N241" s="55">
        <f t="shared" si="15"/>
        <v>2.6005405854715509</v>
      </c>
      <c r="O241" s="62">
        <f>(L241-J241)/'1_Constantes'!$H$4</f>
        <v>2.3271056693257758E-4</v>
      </c>
      <c r="P241" s="58">
        <f t="shared" si="16"/>
        <v>1.3333333333333352E-2</v>
      </c>
    </row>
    <row r="242" spans="2:16" x14ac:dyDescent="0.25">
      <c r="B242" s="13">
        <f>B241+'1_Constantes'!$B$4</f>
        <v>1.1899999999999966</v>
      </c>
      <c r="D242" s="26">
        <f t="shared" si="18"/>
        <v>1357.261706131947</v>
      </c>
      <c r="E242" s="24">
        <f t="shared" si="19"/>
        <v>1080.1561152226418</v>
      </c>
      <c r="F242" s="60">
        <f t="shared" si="17"/>
        <v>-0.12426744274199654</v>
      </c>
      <c r="G242" s="27">
        <f>IF('1_Constantes'!$B$13=1,G241-P242,P242+G241)</f>
        <v>-7.1200000000000161</v>
      </c>
      <c r="I242" s="79">
        <f>TRUNC('5_Asservissement'!V241-'5_Asservissement'!V240)</f>
        <v>75</v>
      </c>
      <c r="J242" s="46">
        <f>I242*'1_Constantes'!$J$8</f>
        <v>2.6179938779914944</v>
      </c>
      <c r="K242" s="80">
        <f>TRUNC('5_Asservissement'!W241-'5_Asservissement'!W240)</f>
        <v>74</v>
      </c>
      <c r="L242" s="47">
        <f>K242*'1_Constantes'!$J$8</f>
        <v>2.5830872929516078</v>
      </c>
      <c r="N242" s="55">
        <f t="shared" si="15"/>
        <v>2.6005405854715509</v>
      </c>
      <c r="O242" s="62">
        <f>(L242-J242)/'1_Constantes'!$H$4</f>
        <v>-2.3271056693257758E-4</v>
      </c>
      <c r="P242" s="58">
        <f t="shared" si="16"/>
        <v>-1.3333333333333352E-2</v>
      </c>
    </row>
    <row r="243" spans="2:16" x14ac:dyDescent="0.25">
      <c r="B243" s="13">
        <f>B242+'1_Constantes'!$B$4</f>
        <v>1.1949999999999965</v>
      </c>
      <c r="D243" s="26">
        <f t="shared" si="18"/>
        <v>1359.842268193054</v>
      </c>
      <c r="E243" s="24">
        <f t="shared" si="19"/>
        <v>1079.8343843017467</v>
      </c>
      <c r="F243" s="60">
        <f t="shared" si="17"/>
        <v>-0.12403473217506396</v>
      </c>
      <c r="G243" s="27">
        <f>IF('1_Constantes'!$B$13=1,G242-P243,P243+G242)</f>
        <v>-7.1066666666666825</v>
      </c>
      <c r="I243" s="79">
        <f>TRUNC('5_Asservissement'!V242-'5_Asservissement'!V241)</f>
        <v>74</v>
      </c>
      <c r="J243" s="46">
        <f>I243*'1_Constantes'!$J$8</f>
        <v>2.5830872929516078</v>
      </c>
      <c r="K243" s="80">
        <f>TRUNC('5_Asservissement'!W242-'5_Asservissement'!W241)</f>
        <v>75</v>
      </c>
      <c r="L243" s="47">
        <f>K243*'1_Constantes'!$J$8</f>
        <v>2.6179938779914944</v>
      </c>
      <c r="N243" s="55">
        <f t="shared" si="15"/>
        <v>2.6005405854715509</v>
      </c>
      <c r="O243" s="62">
        <f>(L243-J243)/'1_Constantes'!$H$4</f>
        <v>2.3271056693257758E-4</v>
      </c>
      <c r="P243" s="58">
        <f t="shared" si="16"/>
        <v>1.3333333333333352E-2</v>
      </c>
    </row>
    <row r="244" spans="2:16" x14ac:dyDescent="0.25">
      <c r="B244" s="13">
        <f>B243+'1_Constantes'!$B$4</f>
        <v>1.1999999999999964</v>
      </c>
      <c r="D244" s="26">
        <f t="shared" si="18"/>
        <v>1362.4227553141025</v>
      </c>
      <c r="E244" s="24">
        <f t="shared" si="19"/>
        <v>1079.5120528655082</v>
      </c>
      <c r="F244" s="60">
        <f t="shared" si="17"/>
        <v>-0.12426744274199654</v>
      </c>
      <c r="G244" s="27">
        <f>IF('1_Constantes'!$B$13=1,G243-P244,P244+G243)</f>
        <v>-7.1200000000000161</v>
      </c>
      <c r="I244" s="79">
        <f>TRUNC('5_Asservissement'!V243-'5_Asservissement'!V242)</f>
        <v>75</v>
      </c>
      <c r="J244" s="46">
        <f>I244*'1_Constantes'!$J$8</f>
        <v>2.6179938779914944</v>
      </c>
      <c r="K244" s="80">
        <f>TRUNC('5_Asservissement'!W243-'5_Asservissement'!W242)</f>
        <v>74</v>
      </c>
      <c r="L244" s="47">
        <f>K244*'1_Constantes'!$J$8</f>
        <v>2.5830872929516078</v>
      </c>
      <c r="N244" s="55">
        <f t="shared" si="15"/>
        <v>2.6005405854715509</v>
      </c>
      <c r="O244" s="62">
        <f>(L244-J244)/'1_Constantes'!$H$4</f>
        <v>-2.3271056693257758E-4</v>
      </c>
      <c r="P244" s="58">
        <f t="shared" si="16"/>
        <v>-1.3333333333333352E-2</v>
      </c>
    </row>
    <row r="245" spans="2:16" x14ac:dyDescent="0.25">
      <c r="B245" s="13">
        <f>B244+'1_Constantes'!$B$4</f>
        <v>1.2049999999999963</v>
      </c>
      <c r="D245" s="26">
        <f t="shared" si="18"/>
        <v>1365.0033173752095</v>
      </c>
      <c r="E245" s="24">
        <f t="shared" si="19"/>
        <v>1079.1903219446131</v>
      </c>
      <c r="F245" s="60">
        <f t="shared" si="17"/>
        <v>-0.12403473217506396</v>
      </c>
      <c r="G245" s="27">
        <f>IF('1_Constantes'!$B$13=1,G244-P245,P245+G244)</f>
        <v>-7.1066666666666825</v>
      </c>
      <c r="I245" s="79">
        <f>TRUNC('5_Asservissement'!V244-'5_Asservissement'!V243)</f>
        <v>74</v>
      </c>
      <c r="J245" s="46">
        <f>I245*'1_Constantes'!$J$8</f>
        <v>2.5830872929516078</v>
      </c>
      <c r="K245" s="80">
        <f>TRUNC('5_Asservissement'!W244-'5_Asservissement'!W243)</f>
        <v>75</v>
      </c>
      <c r="L245" s="47">
        <f>K245*'1_Constantes'!$J$8</f>
        <v>2.6179938779914944</v>
      </c>
      <c r="N245" s="55">
        <f t="shared" si="15"/>
        <v>2.6005405854715509</v>
      </c>
      <c r="O245" s="62">
        <f>(L245-J245)/'1_Constantes'!$H$4</f>
        <v>2.3271056693257758E-4</v>
      </c>
      <c r="P245" s="58">
        <f t="shared" si="16"/>
        <v>1.3333333333333352E-2</v>
      </c>
    </row>
    <row r="246" spans="2:16" x14ac:dyDescent="0.25">
      <c r="B246" s="13">
        <f>B245+'1_Constantes'!$B$4</f>
        <v>1.2099999999999962</v>
      </c>
      <c r="D246" s="26">
        <f t="shared" si="18"/>
        <v>1367.5838044962579</v>
      </c>
      <c r="E246" s="24">
        <f t="shared" si="19"/>
        <v>1078.8679905083745</v>
      </c>
      <c r="F246" s="60">
        <f t="shared" si="17"/>
        <v>-0.12426744274199654</v>
      </c>
      <c r="G246" s="27">
        <f>IF('1_Constantes'!$B$13=1,G245-P246,P246+G245)</f>
        <v>-7.1200000000000161</v>
      </c>
      <c r="I246" s="79">
        <f>TRUNC('5_Asservissement'!V245-'5_Asservissement'!V244)</f>
        <v>75</v>
      </c>
      <c r="J246" s="46">
        <f>I246*'1_Constantes'!$J$8</f>
        <v>2.6179938779914944</v>
      </c>
      <c r="K246" s="80">
        <f>TRUNC('5_Asservissement'!W245-'5_Asservissement'!W244)</f>
        <v>74</v>
      </c>
      <c r="L246" s="47">
        <f>K246*'1_Constantes'!$J$8</f>
        <v>2.5830872929516078</v>
      </c>
      <c r="N246" s="55">
        <f t="shared" si="15"/>
        <v>2.6005405854715509</v>
      </c>
      <c r="O246" s="62">
        <f>(L246-J246)/'1_Constantes'!$H$4</f>
        <v>-2.3271056693257758E-4</v>
      </c>
      <c r="P246" s="58">
        <f t="shared" si="16"/>
        <v>-1.3333333333333352E-2</v>
      </c>
    </row>
    <row r="247" spans="2:16" x14ac:dyDescent="0.25">
      <c r="B247" s="13">
        <f>B246+'1_Constantes'!$B$4</f>
        <v>1.2149999999999961</v>
      </c>
      <c r="D247" s="26">
        <f t="shared" si="18"/>
        <v>1370.1643665573649</v>
      </c>
      <c r="E247" s="24">
        <f t="shared" si="19"/>
        <v>1078.5462595874794</v>
      </c>
      <c r="F247" s="60">
        <f t="shared" si="17"/>
        <v>-0.12403473217506396</v>
      </c>
      <c r="G247" s="27">
        <f>IF('1_Constantes'!$B$13=1,G246-P247,P247+G246)</f>
        <v>-7.1066666666666825</v>
      </c>
      <c r="I247" s="79">
        <f>TRUNC('5_Asservissement'!V246-'5_Asservissement'!V245)</f>
        <v>74</v>
      </c>
      <c r="J247" s="46">
        <f>I247*'1_Constantes'!$J$8</f>
        <v>2.5830872929516078</v>
      </c>
      <c r="K247" s="80">
        <f>TRUNC('5_Asservissement'!W246-'5_Asservissement'!W245)</f>
        <v>75</v>
      </c>
      <c r="L247" s="47">
        <f>K247*'1_Constantes'!$J$8</f>
        <v>2.6179938779914944</v>
      </c>
      <c r="N247" s="55">
        <f t="shared" si="15"/>
        <v>2.6005405854715509</v>
      </c>
      <c r="O247" s="62">
        <f>(L247-J247)/'1_Constantes'!$H$4</f>
        <v>2.3271056693257758E-4</v>
      </c>
      <c r="P247" s="58">
        <f t="shared" si="16"/>
        <v>1.3333333333333352E-2</v>
      </c>
    </row>
    <row r="248" spans="2:16" x14ac:dyDescent="0.25">
      <c r="B248" s="13">
        <f>B247+'1_Constantes'!$B$4</f>
        <v>1.219999999999996</v>
      </c>
      <c r="D248" s="26">
        <f t="shared" si="18"/>
        <v>1372.7448536784134</v>
      </c>
      <c r="E248" s="24">
        <f t="shared" si="19"/>
        <v>1078.2239281512409</v>
      </c>
      <c r="F248" s="60">
        <f t="shared" si="17"/>
        <v>-0.12426744274199654</v>
      </c>
      <c r="G248" s="27">
        <f>IF('1_Constantes'!$B$13=1,G247-P248,P248+G247)</f>
        <v>-7.1200000000000161</v>
      </c>
      <c r="I248" s="79">
        <f>TRUNC('5_Asservissement'!V247-'5_Asservissement'!V246)</f>
        <v>75</v>
      </c>
      <c r="J248" s="46">
        <f>I248*'1_Constantes'!$J$8</f>
        <v>2.6179938779914944</v>
      </c>
      <c r="K248" s="80">
        <f>TRUNC('5_Asservissement'!W247-'5_Asservissement'!W246)</f>
        <v>74</v>
      </c>
      <c r="L248" s="47">
        <f>K248*'1_Constantes'!$J$8</f>
        <v>2.5830872929516078</v>
      </c>
      <c r="N248" s="55">
        <f t="shared" si="15"/>
        <v>2.6005405854715509</v>
      </c>
      <c r="O248" s="62">
        <f>(L248-J248)/'1_Constantes'!$H$4</f>
        <v>-2.3271056693257758E-4</v>
      </c>
      <c r="P248" s="58">
        <f t="shared" si="16"/>
        <v>-1.3333333333333352E-2</v>
      </c>
    </row>
    <row r="249" spans="2:16" x14ac:dyDescent="0.25">
      <c r="B249" s="13">
        <f>B248+'1_Constantes'!$B$4</f>
        <v>1.2249999999999959</v>
      </c>
      <c r="D249" s="26">
        <f t="shared" si="18"/>
        <v>1375.3254157395204</v>
      </c>
      <c r="E249" s="24">
        <f t="shared" si="19"/>
        <v>1077.9021972303458</v>
      </c>
      <c r="F249" s="60">
        <f t="shared" si="17"/>
        <v>-0.12403473217506396</v>
      </c>
      <c r="G249" s="27">
        <f>IF('1_Constantes'!$B$13=1,G248-P249,P249+G248)</f>
        <v>-7.1066666666666825</v>
      </c>
      <c r="I249" s="79">
        <f>TRUNC('5_Asservissement'!V248-'5_Asservissement'!V247)</f>
        <v>74</v>
      </c>
      <c r="J249" s="46">
        <f>I249*'1_Constantes'!$J$8</f>
        <v>2.5830872929516078</v>
      </c>
      <c r="K249" s="80">
        <f>TRUNC('5_Asservissement'!W248-'5_Asservissement'!W247)</f>
        <v>75</v>
      </c>
      <c r="L249" s="47">
        <f>K249*'1_Constantes'!$J$8</f>
        <v>2.6179938779914944</v>
      </c>
      <c r="N249" s="55">
        <f t="shared" si="15"/>
        <v>2.6005405854715509</v>
      </c>
      <c r="O249" s="62">
        <f>(L249-J249)/'1_Constantes'!$H$4</f>
        <v>2.3271056693257758E-4</v>
      </c>
      <c r="P249" s="58">
        <f t="shared" si="16"/>
        <v>1.3333333333333352E-2</v>
      </c>
    </row>
    <row r="250" spans="2:16" x14ac:dyDescent="0.25">
      <c r="B250" s="13">
        <f>B249+'1_Constantes'!$B$4</f>
        <v>1.2299999999999958</v>
      </c>
      <c r="D250" s="26">
        <f t="shared" si="18"/>
        <v>1377.9059028605689</v>
      </c>
      <c r="E250" s="24">
        <f t="shared" si="19"/>
        <v>1077.5798657941073</v>
      </c>
      <c r="F250" s="60">
        <f t="shared" si="17"/>
        <v>-0.12426744274199654</v>
      </c>
      <c r="G250" s="27">
        <f>IF('1_Constantes'!$B$13=1,G249-P250,P250+G249)</f>
        <v>-7.1200000000000161</v>
      </c>
      <c r="I250" s="79">
        <f>TRUNC('5_Asservissement'!V249-'5_Asservissement'!V248)</f>
        <v>75</v>
      </c>
      <c r="J250" s="46">
        <f>I250*'1_Constantes'!$J$8</f>
        <v>2.6179938779914944</v>
      </c>
      <c r="K250" s="80">
        <f>TRUNC('5_Asservissement'!W249-'5_Asservissement'!W248)</f>
        <v>74</v>
      </c>
      <c r="L250" s="47">
        <f>K250*'1_Constantes'!$J$8</f>
        <v>2.5830872929516078</v>
      </c>
      <c r="N250" s="55">
        <f t="shared" si="15"/>
        <v>2.6005405854715509</v>
      </c>
      <c r="O250" s="62">
        <f>(L250-J250)/'1_Constantes'!$H$4</f>
        <v>-2.3271056693257758E-4</v>
      </c>
      <c r="P250" s="58">
        <f t="shared" si="16"/>
        <v>-1.3333333333333352E-2</v>
      </c>
    </row>
    <row r="251" spans="2:16" x14ac:dyDescent="0.25">
      <c r="B251" s="13">
        <f>B250+'1_Constantes'!$B$4</f>
        <v>1.2349999999999957</v>
      </c>
      <c r="D251" s="26">
        <f t="shared" si="18"/>
        <v>1380.4864649216759</v>
      </c>
      <c r="E251" s="24">
        <f t="shared" si="19"/>
        <v>1077.2581348732122</v>
      </c>
      <c r="F251" s="60">
        <f t="shared" si="17"/>
        <v>-0.12403473217506396</v>
      </c>
      <c r="G251" s="27">
        <f>IF('1_Constantes'!$B$13=1,G250-P251,P251+G250)</f>
        <v>-7.1066666666666825</v>
      </c>
      <c r="I251" s="79">
        <f>TRUNC('5_Asservissement'!V250-'5_Asservissement'!V249)</f>
        <v>74</v>
      </c>
      <c r="J251" s="46">
        <f>I251*'1_Constantes'!$J$8</f>
        <v>2.5830872929516078</v>
      </c>
      <c r="K251" s="80">
        <f>TRUNC('5_Asservissement'!W250-'5_Asservissement'!W249)</f>
        <v>75</v>
      </c>
      <c r="L251" s="47">
        <f>K251*'1_Constantes'!$J$8</f>
        <v>2.6179938779914944</v>
      </c>
      <c r="N251" s="55">
        <f t="shared" si="15"/>
        <v>2.6005405854715509</v>
      </c>
      <c r="O251" s="62">
        <f>(L251-J251)/'1_Constantes'!$H$4</f>
        <v>2.3271056693257758E-4</v>
      </c>
      <c r="P251" s="58">
        <f t="shared" si="16"/>
        <v>1.3333333333333352E-2</v>
      </c>
    </row>
    <row r="252" spans="2:16" x14ac:dyDescent="0.25">
      <c r="B252" s="13">
        <f>B251+'1_Constantes'!$B$4</f>
        <v>1.2399999999999956</v>
      </c>
      <c r="D252" s="26">
        <f t="shared" si="18"/>
        <v>1383.0669520427243</v>
      </c>
      <c r="E252" s="24">
        <f t="shared" si="19"/>
        <v>1076.9358034369736</v>
      </c>
      <c r="F252" s="60">
        <f t="shared" si="17"/>
        <v>-0.12426744274199654</v>
      </c>
      <c r="G252" s="27">
        <f>IF('1_Constantes'!$B$13=1,G251-P252,P252+G251)</f>
        <v>-7.1200000000000161</v>
      </c>
      <c r="I252" s="79">
        <f>TRUNC('5_Asservissement'!V251-'5_Asservissement'!V250)</f>
        <v>75</v>
      </c>
      <c r="J252" s="46">
        <f>I252*'1_Constantes'!$J$8</f>
        <v>2.6179938779914944</v>
      </c>
      <c r="K252" s="80">
        <f>TRUNC('5_Asservissement'!W251-'5_Asservissement'!W250)</f>
        <v>74</v>
      </c>
      <c r="L252" s="47">
        <f>K252*'1_Constantes'!$J$8</f>
        <v>2.5830872929516078</v>
      </c>
      <c r="N252" s="55">
        <f t="shared" si="15"/>
        <v>2.6005405854715509</v>
      </c>
      <c r="O252" s="62">
        <f>(L252-J252)/'1_Constantes'!$H$4</f>
        <v>-2.3271056693257758E-4</v>
      </c>
      <c r="P252" s="58">
        <f t="shared" si="16"/>
        <v>-1.3333333333333352E-2</v>
      </c>
    </row>
    <row r="253" spans="2:16" x14ac:dyDescent="0.25">
      <c r="B253" s="13">
        <f>B252+'1_Constantes'!$B$4</f>
        <v>1.2449999999999954</v>
      </c>
      <c r="D253" s="26">
        <f t="shared" si="18"/>
        <v>1385.6475141038313</v>
      </c>
      <c r="E253" s="24">
        <f t="shared" si="19"/>
        <v>1076.6140725160785</v>
      </c>
      <c r="F253" s="60">
        <f t="shared" si="17"/>
        <v>-0.12403473217506396</v>
      </c>
      <c r="G253" s="27">
        <f>IF('1_Constantes'!$B$13=1,G252-P253,P253+G252)</f>
        <v>-7.1066666666666825</v>
      </c>
      <c r="I253" s="79">
        <f>TRUNC('5_Asservissement'!V252-'5_Asservissement'!V251)</f>
        <v>74</v>
      </c>
      <c r="J253" s="46">
        <f>I253*'1_Constantes'!$J$8</f>
        <v>2.5830872929516078</v>
      </c>
      <c r="K253" s="80">
        <f>TRUNC('5_Asservissement'!W252-'5_Asservissement'!W251)</f>
        <v>75</v>
      </c>
      <c r="L253" s="47">
        <f>K253*'1_Constantes'!$J$8</f>
        <v>2.6179938779914944</v>
      </c>
      <c r="N253" s="55">
        <f t="shared" si="15"/>
        <v>2.6005405854715509</v>
      </c>
      <c r="O253" s="62">
        <f>(L253-J253)/'1_Constantes'!$H$4</f>
        <v>2.3271056693257758E-4</v>
      </c>
      <c r="P253" s="58">
        <f t="shared" si="16"/>
        <v>1.3333333333333352E-2</v>
      </c>
    </row>
    <row r="254" spans="2:16" x14ac:dyDescent="0.25">
      <c r="B254" s="13">
        <f>B253+'1_Constantes'!$B$4</f>
        <v>1.2499999999999953</v>
      </c>
      <c r="D254" s="26">
        <f t="shared" si="18"/>
        <v>1388.2280012248798</v>
      </c>
      <c r="E254" s="24">
        <f t="shared" si="19"/>
        <v>1076.29174107984</v>
      </c>
      <c r="F254" s="60">
        <f t="shared" si="17"/>
        <v>-0.12426744274199654</v>
      </c>
      <c r="G254" s="27">
        <f>IF('1_Constantes'!$B$13=1,G253-P254,P254+G253)</f>
        <v>-7.1200000000000161</v>
      </c>
      <c r="I254" s="79">
        <f>TRUNC('5_Asservissement'!V253-'5_Asservissement'!V252)</f>
        <v>75</v>
      </c>
      <c r="J254" s="46">
        <f>I254*'1_Constantes'!$J$8</f>
        <v>2.6179938779914944</v>
      </c>
      <c r="K254" s="80">
        <f>TRUNC('5_Asservissement'!W253-'5_Asservissement'!W252)</f>
        <v>74</v>
      </c>
      <c r="L254" s="47">
        <f>K254*'1_Constantes'!$J$8</f>
        <v>2.5830872929516078</v>
      </c>
      <c r="N254" s="55">
        <f t="shared" si="15"/>
        <v>2.6005405854715509</v>
      </c>
      <c r="O254" s="62">
        <f>(L254-J254)/'1_Constantes'!$H$4</f>
        <v>-2.3271056693257758E-4</v>
      </c>
      <c r="P254" s="58">
        <f t="shared" si="16"/>
        <v>-1.3333333333333352E-2</v>
      </c>
    </row>
    <row r="255" spans="2:16" x14ac:dyDescent="0.25">
      <c r="B255" s="13">
        <f>B254+'1_Constantes'!$B$4</f>
        <v>1.2549999999999952</v>
      </c>
      <c r="D255" s="26">
        <f t="shared" si="18"/>
        <v>1390.8085632859868</v>
      </c>
      <c r="E255" s="24">
        <f t="shared" si="19"/>
        <v>1075.9700101589449</v>
      </c>
      <c r="F255" s="60">
        <f t="shared" si="17"/>
        <v>-0.12403473217506396</v>
      </c>
      <c r="G255" s="27">
        <f>IF('1_Constantes'!$B$13=1,G254-P255,P255+G254)</f>
        <v>-7.1066666666666825</v>
      </c>
      <c r="I255" s="79">
        <f>TRUNC('5_Asservissement'!V254-'5_Asservissement'!V253)</f>
        <v>74</v>
      </c>
      <c r="J255" s="46">
        <f>I255*'1_Constantes'!$J$8</f>
        <v>2.5830872929516078</v>
      </c>
      <c r="K255" s="80">
        <f>TRUNC('5_Asservissement'!W254-'5_Asservissement'!W253)</f>
        <v>75</v>
      </c>
      <c r="L255" s="47">
        <f>K255*'1_Constantes'!$J$8</f>
        <v>2.6179938779914944</v>
      </c>
      <c r="N255" s="55">
        <f t="shared" si="15"/>
        <v>2.6005405854715509</v>
      </c>
      <c r="O255" s="62">
        <f>(L255-J255)/'1_Constantes'!$H$4</f>
        <v>2.3271056693257758E-4</v>
      </c>
      <c r="P255" s="58">
        <f t="shared" si="16"/>
        <v>1.3333333333333352E-2</v>
      </c>
    </row>
    <row r="256" spans="2:16" x14ac:dyDescent="0.25">
      <c r="B256" s="13">
        <f>B255+'1_Constantes'!$B$4</f>
        <v>1.2599999999999951</v>
      </c>
      <c r="D256" s="26">
        <f t="shared" si="18"/>
        <v>1393.3890504070353</v>
      </c>
      <c r="E256" s="24">
        <f t="shared" si="19"/>
        <v>1075.6476787227064</v>
      </c>
      <c r="F256" s="60">
        <f t="shared" si="17"/>
        <v>-0.12426744274199654</v>
      </c>
      <c r="G256" s="27">
        <f>IF('1_Constantes'!$B$13=1,G255-P256,P256+G255)</f>
        <v>-7.1200000000000161</v>
      </c>
      <c r="I256" s="79">
        <f>TRUNC('5_Asservissement'!V255-'5_Asservissement'!V254)</f>
        <v>75</v>
      </c>
      <c r="J256" s="46">
        <f>I256*'1_Constantes'!$J$8</f>
        <v>2.6179938779914944</v>
      </c>
      <c r="K256" s="80">
        <f>TRUNC('5_Asservissement'!W255-'5_Asservissement'!W254)</f>
        <v>74</v>
      </c>
      <c r="L256" s="47">
        <f>K256*'1_Constantes'!$J$8</f>
        <v>2.5830872929516078</v>
      </c>
      <c r="N256" s="55">
        <f t="shared" si="15"/>
        <v>2.6005405854715509</v>
      </c>
      <c r="O256" s="62">
        <f>(L256-J256)/'1_Constantes'!$H$4</f>
        <v>-2.3271056693257758E-4</v>
      </c>
      <c r="P256" s="58">
        <f t="shared" si="16"/>
        <v>-1.3333333333333352E-2</v>
      </c>
    </row>
    <row r="257" spans="2:16" x14ac:dyDescent="0.25">
      <c r="B257" s="13">
        <f>B256+'1_Constantes'!$B$4</f>
        <v>1.264999999999995</v>
      </c>
      <c r="D257" s="26">
        <f t="shared" si="18"/>
        <v>1395.9696124681423</v>
      </c>
      <c r="E257" s="24">
        <f t="shared" si="19"/>
        <v>1075.3259478018113</v>
      </c>
      <c r="F257" s="60">
        <f t="shared" si="17"/>
        <v>-0.12403473217506396</v>
      </c>
      <c r="G257" s="27">
        <f>IF('1_Constantes'!$B$13=1,G256-P257,P257+G256)</f>
        <v>-7.1066666666666825</v>
      </c>
      <c r="I257" s="79">
        <f>TRUNC('5_Asservissement'!V256-'5_Asservissement'!V255)</f>
        <v>74</v>
      </c>
      <c r="J257" s="46">
        <f>I257*'1_Constantes'!$J$8</f>
        <v>2.5830872929516078</v>
      </c>
      <c r="K257" s="80">
        <f>TRUNC('5_Asservissement'!W256-'5_Asservissement'!W255)</f>
        <v>75</v>
      </c>
      <c r="L257" s="47">
        <f>K257*'1_Constantes'!$J$8</f>
        <v>2.6179938779914944</v>
      </c>
      <c r="N257" s="55">
        <f t="shared" si="15"/>
        <v>2.6005405854715509</v>
      </c>
      <c r="O257" s="62">
        <f>(L257-J257)/'1_Constantes'!$H$4</f>
        <v>2.3271056693257758E-4</v>
      </c>
      <c r="P257" s="58">
        <f t="shared" si="16"/>
        <v>1.3333333333333352E-2</v>
      </c>
    </row>
    <row r="258" spans="2:16" x14ac:dyDescent="0.25">
      <c r="B258" s="13">
        <f>B257+'1_Constantes'!$B$4</f>
        <v>1.2699999999999949</v>
      </c>
      <c r="D258" s="26">
        <f t="shared" si="18"/>
        <v>1398.5500995891907</v>
      </c>
      <c r="E258" s="24">
        <f t="shared" si="19"/>
        <v>1075.0036163655727</v>
      </c>
      <c r="F258" s="60">
        <f t="shared" si="17"/>
        <v>-0.12426744274199654</v>
      </c>
      <c r="G258" s="27">
        <f>IF('1_Constantes'!$B$13=1,G257-P258,P258+G257)</f>
        <v>-7.1200000000000161</v>
      </c>
      <c r="I258" s="79">
        <f>TRUNC('5_Asservissement'!V257-'5_Asservissement'!V256)</f>
        <v>75</v>
      </c>
      <c r="J258" s="46">
        <f>I258*'1_Constantes'!$J$8</f>
        <v>2.6179938779914944</v>
      </c>
      <c r="K258" s="80">
        <f>TRUNC('5_Asservissement'!W257-'5_Asservissement'!W256)</f>
        <v>74</v>
      </c>
      <c r="L258" s="47">
        <f>K258*'1_Constantes'!$J$8</f>
        <v>2.5830872929516078</v>
      </c>
      <c r="N258" s="55">
        <f t="shared" si="15"/>
        <v>2.6005405854715509</v>
      </c>
      <c r="O258" s="62">
        <f>(L258-J258)/'1_Constantes'!$H$4</f>
        <v>-2.3271056693257758E-4</v>
      </c>
      <c r="P258" s="58">
        <f t="shared" si="16"/>
        <v>-1.3333333333333352E-2</v>
      </c>
    </row>
    <row r="259" spans="2:16" x14ac:dyDescent="0.25">
      <c r="B259" s="13">
        <f>B258+'1_Constantes'!$B$4</f>
        <v>1.2749999999999948</v>
      </c>
      <c r="D259" s="26">
        <f t="shared" si="18"/>
        <v>1401.1306616502977</v>
      </c>
      <c r="E259" s="24">
        <f t="shared" si="19"/>
        <v>1074.6818854446776</v>
      </c>
      <c r="F259" s="60">
        <f t="shared" si="17"/>
        <v>-0.12403473217506396</v>
      </c>
      <c r="G259" s="27">
        <f>IF('1_Constantes'!$B$13=1,G258-P259,P259+G258)</f>
        <v>-7.1066666666666825</v>
      </c>
      <c r="I259" s="79">
        <f>TRUNC('5_Asservissement'!V258-'5_Asservissement'!V257)</f>
        <v>74</v>
      </c>
      <c r="J259" s="46">
        <f>I259*'1_Constantes'!$J$8</f>
        <v>2.5830872929516078</v>
      </c>
      <c r="K259" s="80">
        <f>TRUNC('5_Asservissement'!W258-'5_Asservissement'!W257)</f>
        <v>75</v>
      </c>
      <c r="L259" s="47">
        <f>K259*'1_Constantes'!$J$8</f>
        <v>2.6179938779914944</v>
      </c>
      <c r="N259" s="55">
        <f t="shared" si="15"/>
        <v>2.6005405854715509</v>
      </c>
      <c r="O259" s="62">
        <f>(L259-J259)/'1_Constantes'!$H$4</f>
        <v>2.3271056693257758E-4</v>
      </c>
      <c r="P259" s="58">
        <f t="shared" si="16"/>
        <v>1.3333333333333352E-2</v>
      </c>
    </row>
    <row r="260" spans="2:16" x14ac:dyDescent="0.25">
      <c r="B260" s="13">
        <f>B259+'1_Constantes'!$B$4</f>
        <v>1.2799999999999947</v>
      </c>
      <c r="D260" s="26">
        <f t="shared" si="18"/>
        <v>1403.7111487713462</v>
      </c>
      <c r="E260" s="24">
        <f t="shared" si="19"/>
        <v>1074.3595540084391</v>
      </c>
      <c r="F260" s="60">
        <f t="shared" si="17"/>
        <v>-0.12426744274199654</v>
      </c>
      <c r="G260" s="27">
        <f>IF('1_Constantes'!$B$13=1,G259-P260,P260+G259)</f>
        <v>-7.1200000000000161</v>
      </c>
      <c r="I260" s="79">
        <f>TRUNC('5_Asservissement'!V259-'5_Asservissement'!V258)</f>
        <v>75</v>
      </c>
      <c r="J260" s="46">
        <f>I260*'1_Constantes'!$J$8</f>
        <v>2.6179938779914944</v>
      </c>
      <c r="K260" s="80">
        <f>TRUNC('5_Asservissement'!W259-'5_Asservissement'!W258)</f>
        <v>74</v>
      </c>
      <c r="L260" s="47">
        <f>K260*'1_Constantes'!$J$8</f>
        <v>2.5830872929516078</v>
      </c>
      <c r="N260" s="55">
        <f t="shared" ref="N260:N323" si="20">(J260+L260)/2</f>
        <v>2.6005405854715509</v>
      </c>
      <c r="O260" s="62">
        <f>(L260-J260)/'1_Constantes'!$H$4</f>
        <v>-2.3271056693257758E-4</v>
      </c>
      <c r="P260" s="58">
        <f t="shared" ref="P260:P323" si="21">O260*180/PI()</f>
        <v>-1.3333333333333352E-2</v>
      </c>
    </row>
    <row r="261" spans="2:16" x14ac:dyDescent="0.25">
      <c r="B261" s="13">
        <f>B260+'1_Constantes'!$B$4</f>
        <v>1.2849999999999946</v>
      </c>
      <c r="D261" s="26">
        <f t="shared" si="18"/>
        <v>1406.2917108324532</v>
      </c>
      <c r="E261" s="24">
        <f t="shared" si="19"/>
        <v>1074.037823087544</v>
      </c>
      <c r="F261" s="60">
        <f t="shared" ref="F261:F324" si="22">G261*PI()/180</f>
        <v>-0.12403473217506396</v>
      </c>
      <c r="G261" s="27">
        <f>IF('1_Constantes'!$B$13=1,G260-P261,P261+G260)</f>
        <v>-7.1066666666666825</v>
      </c>
      <c r="I261" s="79">
        <f>TRUNC('5_Asservissement'!V260-'5_Asservissement'!V259)</f>
        <v>74</v>
      </c>
      <c r="J261" s="46">
        <f>I261*'1_Constantes'!$J$8</f>
        <v>2.5830872929516078</v>
      </c>
      <c r="K261" s="80">
        <f>TRUNC('5_Asservissement'!W260-'5_Asservissement'!W259)</f>
        <v>75</v>
      </c>
      <c r="L261" s="47">
        <f>K261*'1_Constantes'!$J$8</f>
        <v>2.6179938779914944</v>
      </c>
      <c r="N261" s="55">
        <f t="shared" si="20"/>
        <v>2.6005405854715509</v>
      </c>
      <c r="O261" s="62">
        <f>(L261-J261)/'1_Constantes'!$H$4</f>
        <v>2.3271056693257758E-4</v>
      </c>
      <c r="P261" s="58">
        <f t="shared" si="21"/>
        <v>1.3333333333333352E-2</v>
      </c>
    </row>
    <row r="262" spans="2:16" x14ac:dyDescent="0.25">
      <c r="B262" s="13">
        <f>B261+'1_Constantes'!$B$4</f>
        <v>1.2899999999999945</v>
      </c>
      <c r="D262" s="26">
        <f t="shared" ref="D262:D325" si="23">D261+(N262*COS(F262))</f>
        <v>1408.8721979535017</v>
      </c>
      <c r="E262" s="24">
        <f t="shared" ref="E262:E325" si="24">E261+(N262*SIN(F262))</f>
        <v>1073.7154916513055</v>
      </c>
      <c r="F262" s="60">
        <f t="shared" si="22"/>
        <v>-0.12426744274199654</v>
      </c>
      <c r="G262" s="27">
        <f>IF('1_Constantes'!$B$13=1,G261-P262,P262+G261)</f>
        <v>-7.1200000000000161</v>
      </c>
      <c r="I262" s="79">
        <f>TRUNC('5_Asservissement'!V261-'5_Asservissement'!V260)</f>
        <v>75</v>
      </c>
      <c r="J262" s="46">
        <f>I262*'1_Constantes'!$J$8</f>
        <v>2.6179938779914944</v>
      </c>
      <c r="K262" s="80">
        <f>TRUNC('5_Asservissement'!W261-'5_Asservissement'!W260)</f>
        <v>74</v>
      </c>
      <c r="L262" s="47">
        <f>K262*'1_Constantes'!$J$8</f>
        <v>2.5830872929516078</v>
      </c>
      <c r="N262" s="55">
        <f t="shared" si="20"/>
        <v>2.6005405854715509</v>
      </c>
      <c r="O262" s="62">
        <f>(L262-J262)/'1_Constantes'!$H$4</f>
        <v>-2.3271056693257758E-4</v>
      </c>
      <c r="P262" s="58">
        <f t="shared" si="21"/>
        <v>-1.3333333333333352E-2</v>
      </c>
    </row>
    <row r="263" spans="2:16" x14ac:dyDescent="0.25">
      <c r="B263" s="13">
        <f>B262+'1_Constantes'!$B$4</f>
        <v>1.2949999999999944</v>
      </c>
      <c r="D263" s="26">
        <f t="shared" si="23"/>
        <v>1411.4527600146087</v>
      </c>
      <c r="E263" s="24">
        <f t="shared" si="24"/>
        <v>1073.3937607304103</v>
      </c>
      <c r="F263" s="60">
        <f t="shared" si="22"/>
        <v>-0.12403473217506396</v>
      </c>
      <c r="G263" s="27">
        <f>IF('1_Constantes'!$B$13=1,G262-P263,P263+G262)</f>
        <v>-7.1066666666666825</v>
      </c>
      <c r="I263" s="79">
        <f>TRUNC('5_Asservissement'!V262-'5_Asservissement'!V261)</f>
        <v>74</v>
      </c>
      <c r="J263" s="46">
        <f>I263*'1_Constantes'!$J$8</f>
        <v>2.5830872929516078</v>
      </c>
      <c r="K263" s="80">
        <f>TRUNC('5_Asservissement'!W262-'5_Asservissement'!W261)</f>
        <v>75</v>
      </c>
      <c r="L263" s="47">
        <f>K263*'1_Constantes'!$J$8</f>
        <v>2.6179938779914944</v>
      </c>
      <c r="N263" s="55">
        <f t="shared" si="20"/>
        <v>2.6005405854715509</v>
      </c>
      <c r="O263" s="62">
        <f>(L263-J263)/'1_Constantes'!$H$4</f>
        <v>2.3271056693257758E-4</v>
      </c>
      <c r="P263" s="58">
        <f t="shared" si="21"/>
        <v>1.3333333333333352E-2</v>
      </c>
    </row>
    <row r="264" spans="2:16" x14ac:dyDescent="0.25">
      <c r="B264" s="13">
        <f>B263+'1_Constantes'!$B$4</f>
        <v>1.2999999999999943</v>
      </c>
      <c r="D264" s="26">
        <f t="shared" si="23"/>
        <v>1414.0332471356571</v>
      </c>
      <c r="E264" s="24">
        <f t="shared" si="24"/>
        <v>1073.0714292941718</v>
      </c>
      <c r="F264" s="60">
        <f t="shared" si="22"/>
        <v>-0.12426744274199654</v>
      </c>
      <c r="G264" s="27">
        <f>IF('1_Constantes'!$B$13=1,G263-P264,P264+G263)</f>
        <v>-7.1200000000000161</v>
      </c>
      <c r="I264" s="79">
        <f>TRUNC('5_Asservissement'!V263-'5_Asservissement'!V262)</f>
        <v>75</v>
      </c>
      <c r="J264" s="46">
        <f>I264*'1_Constantes'!$J$8</f>
        <v>2.6179938779914944</v>
      </c>
      <c r="K264" s="80">
        <f>TRUNC('5_Asservissement'!W263-'5_Asservissement'!W262)</f>
        <v>74</v>
      </c>
      <c r="L264" s="47">
        <f>K264*'1_Constantes'!$J$8</f>
        <v>2.5830872929516078</v>
      </c>
      <c r="N264" s="55">
        <f t="shared" si="20"/>
        <v>2.6005405854715509</v>
      </c>
      <c r="O264" s="62">
        <f>(L264-J264)/'1_Constantes'!$H$4</f>
        <v>-2.3271056693257758E-4</v>
      </c>
      <c r="P264" s="58">
        <f t="shared" si="21"/>
        <v>-1.3333333333333352E-2</v>
      </c>
    </row>
    <row r="265" spans="2:16" x14ac:dyDescent="0.25">
      <c r="B265" s="13">
        <f>B264+'1_Constantes'!$B$4</f>
        <v>1.3049999999999942</v>
      </c>
      <c r="D265" s="26">
        <f t="shared" si="23"/>
        <v>1416.6138091967641</v>
      </c>
      <c r="E265" s="24">
        <f t="shared" si="24"/>
        <v>1072.7496983732767</v>
      </c>
      <c r="F265" s="60">
        <f t="shared" si="22"/>
        <v>-0.12403473217506396</v>
      </c>
      <c r="G265" s="27">
        <f>IF('1_Constantes'!$B$13=1,G264-P265,P265+G264)</f>
        <v>-7.1066666666666825</v>
      </c>
      <c r="I265" s="79">
        <f>TRUNC('5_Asservissement'!V264-'5_Asservissement'!V263)</f>
        <v>74</v>
      </c>
      <c r="J265" s="46">
        <f>I265*'1_Constantes'!$J$8</f>
        <v>2.5830872929516078</v>
      </c>
      <c r="K265" s="80">
        <f>TRUNC('5_Asservissement'!W264-'5_Asservissement'!W263)</f>
        <v>75</v>
      </c>
      <c r="L265" s="47">
        <f>K265*'1_Constantes'!$J$8</f>
        <v>2.6179938779914944</v>
      </c>
      <c r="N265" s="55">
        <f t="shared" si="20"/>
        <v>2.6005405854715509</v>
      </c>
      <c r="O265" s="62">
        <f>(L265-J265)/'1_Constantes'!$H$4</f>
        <v>2.3271056693257758E-4</v>
      </c>
      <c r="P265" s="58">
        <f t="shared" si="21"/>
        <v>1.3333333333333352E-2</v>
      </c>
    </row>
    <row r="266" spans="2:16" x14ac:dyDescent="0.25">
      <c r="B266" s="13">
        <f>B265+'1_Constantes'!$B$4</f>
        <v>1.3099999999999941</v>
      </c>
      <c r="D266" s="26">
        <f t="shared" si="23"/>
        <v>1419.1942963178126</v>
      </c>
      <c r="E266" s="24">
        <f t="shared" si="24"/>
        <v>1072.4273669370382</v>
      </c>
      <c r="F266" s="60">
        <f t="shared" si="22"/>
        <v>-0.12426744274199654</v>
      </c>
      <c r="G266" s="27">
        <f>IF('1_Constantes'!$B$13=1,G265-P266,P266+G265)</f>
        <v>-7.1200000000000161</v>
      </c>
      <c r="I266" s="79">
        <f>TRUNC('5_Asservissement'!V265-'5_Asservissement'!V264)</f>
        <v>75</v>
      </c>
      <c r="J266" s="46">
        <f>I266*'1_Constantes'!$J$8</f>
        <v>2.6179938779914944</v>
      </c>
      <c r="K266" s="80">
        <f>TRUNC('5_Asservissement'!W265-'5_Asservissement'!W264)</f>
        <v>74</v>
      </c>
      <c r="L266" s="47">
        <f>K266*'1_Constantes'!$J$8</f>
        <v>2.5830872929516078</v>
      </c>
      <c r="N266" s="55">
        <f t="shared" si="20"/>
        <v>2.6005405854715509</v>
      </c>
      <c r="O266" s="62">
        <f>(L266-J266)/'1_Constantes'!$H$4</f>
        <v>-2.3271056693257758E-4</v>
      </c>
      <c r="P266" s="58">
        <f t="shared" si="21"/>
        <v>-1.3333333333333352E-2</v>
      </c>
    </row>
    <row r="267" spans="2:16" x14ac:dyDescent="0.25">
      <c r="B267" s="13">
        <f>B266+'1_Constantes'!$B$4</f>
        <v>1.314999999999994</v>
      </c>
      <c r="D267" s="26">
        <f t="shared" si="23"/>
        <v>1421.7748583789196</v>
      </c>
      <c r="E267" s="24">
        <f t="shared" si="24"/>
        <v>1072.1056360161431</v>
      </c>
      <c r="F267" s="60">
        <f t="shared" si="22"/>
        <v>-0.12403473217506396</v>
      </c>
      <c r="G267" s="27">
        <f>IF('1_Constantes'!$B$13=1,G266-P267,P267+G266)</f>
        <v>-7.1066666666666825</v>
      </c>
      <c r="I267" s="79">
        <f>TRUNC('5_Asservissement'!V266-'5_Asservissement'!V265)</f>
        <v>74</v>
      </c>
      <c r="J267" s="46">
        <f>I267*'1_Constantes'!$J$8</f>
        <v>2.5830872929516078</v>
      </c>
      <c r="K267" s="80">
        <f>TRUNC('5_Asservissement'!W266-'5_Asservissement'!W265)</f>
        <v>75</v>
      </c>
      <c r="L267" s="47">
        <f>K267*'1_Constantes'!$J$8</f>
        <v>2.6179938779914944</v>
      </c>
      <c r="N267" s="55">
        <f t="shared" si="20"/>
        <v>2.6005405854715509</v>
      </c>
      <c r="O267" s="62">
        <f>(L267-J267)/'1_Constantes'!$H$4</f>
        <v>2.3271056693257758E-4</v>
      </c>
      <c r="P267" s="58">
        <f t="shared" si="21"/>
        <v>1.3333333333333352E-2</v>
      </c>
    </row>
    <row r="268" spans="2:16" x14ac:dyDescent="0.25">
      <c r="B268" s="13">
        <f>B267+'1_Constantes'!$B$4</f>
        <v>1.3199999999999938</v>
      </c>
      <c r="D268" s="26">
        <f t="shared" si="23"/>
        <v>1424.3553454999681</v>
      </c>
      <c r="E268" s="24">
        <f t="shared" si="24"/>
        <v>1071.7833045799046</v>
      </c>
      <c r="F268" s="60">
        <f t="shared" si="22"/>
        <v>-0.12426744274199654</v>
      </c>
      <c r="G268" s="27">
        <f>IF('1_Constantes'!$B$13=1,G267-P268,P268+G267)</f>
        <v>-7.1200000000000161</v>
      </c>
      <c r="I268" s="79">
        <f>TRUNC('5_Asservissement'!V267-'5_Asservissement'!V266)</f>
        <v>75</v>
      </c>
      <c r="J268" s="46">
        <f>I268*'1_Constantes'!$J$8</f>
        <v>2.6179938779914944</v>
      </c>
      <c r="K268" s="80">
        <f>TRUNC('5_Asservissement'!W267-'5_Asservissement'!W266)</f>
        <v>74</v>
      </c>
      <c r="L268" s="47">
        <f>K268*'1_Constantes'!$J$8</f>
        <v>2.5830872929516078</v>
      </c>
      <c r="N268" s="55">
        <f t="shared" si="20"/>
        <v>2.6005405854715509</v>
      </c>
      <c r="O268" s="62">
        <f>(L268-J268)/'1_Constantes'!$H$4</f>
        <v>-2.3271056693257758E-4</v>
      </c>
      <c r="P268" s="58">
        <f t="shared" si="21"/>
        <v>-1.3333333333333352E-2</v>
      </c>
    </row>
    <row r="269" spans="2:16" x14ac:dyDescent="0.25">
      <c r="B269" s="13">
        <f>B268+'1_Constantes'!$B$4</f>
        <v>1.3249999999999937</v>
      </c>
      <c r="D269" s="26">
        <f t="shared" si="23"/>
        <v>1426.9359075610751</v>
      </c>
      <c r="E269" s="24">
        <f t="shared" si="24"/>
        <v>1071.4615736590094</v>
      </c>
      <c r="F269" s="60">
        <f t="shared" si="22"/>
        <v>-0.12403473217506396</v>
      </c>
      <c r="G269" s="27">
        <f>IF('1_Constantes'!$B$13=1,G268-P269,P269+G268)</f>
        <v>-7.1066666666666825</v>
      </c>
      <c r="I269" s="79">
        <f>TRUNC('5_Asservissement'!V268-'5_Asservissement'!V267)</f>
        <v>74</v>
      </c>
      <c r="J269" s="46">
        <f>I269*'1_Constantes'!$J$8</f>
        <v>2.5830872929516078</v>
      </c>
      <c r="K269" s="80">
        <f>TRUNC('5_Asservissement'!W268-'5_Asservissement'!W267)</f>
        <v>75</v>
      </c>
      <c r="L269" s="47">
        <f>K269*'1_Constantes'!$J$8</f>
        <v>2.6179938779914944</v>
      </c>
      <c r="N269" s="55">
        <f t="shared" si="20"/>
        <v>2.6005405854715509</v>
      </c>
      <c r="O269" s="62">
        <f>(L269-J269)/'1_Constantes'!$H$4</f>
        <v>2.3271056693257758E-4</v>
      </c>
      <c r="P269" s="58">
        <f t="shared" si="21"/>
        <v>1.3333333333333352E-2</v>
      </c>
    </row>
    <row r="270" spans="2:16" x14ac:dyDescent="0.25">
      <c r="B270" s="13">
        <f>B269+'1_Constantes'!$B$4</f>
        <v>1.3299999999999936</v>
      </c>
      <c r="D270" s="26">
        <f t="shared" si="23"/>
        <v>1429.5163946821235</v>
      </c>
      <c r="E270" s="24">
        <f t="shared" si="24"/>
        <v>1071.1392422227709</v>
      </c>
      <c r="F270" s="60">
        <f t="shared" si="22"/>
        <v>-0.12426744274199654</v>
      </c>
      <c r="G270" s="27">
        <f>IF('1_Constantes'!$B$13=1,G269-P270,P270+G269)</f>
        <v>-7.1200000000000161</v>
      </c>
      <c r="I270" s="79">
        <f>TRUNC('5_Asservissement'!V269-'5_Asservissement'!V268)</f>
        <v>75</v>
      </c>
      <c r="J270" s="46">
        <f>I270*'1_Constantes'!$J$8</f>
        <v>2.6179938779914944</v>
      </c>
      <c r="K270" s="80">
        <f>TRUNC('5_Asservissement'!W269-'5_Asservissement'!W268)</f>
        <v>74</v>
      </c>
      <c r="L270" s="47">
        <f>K270*'1_Constantes'!$J$8</f>
        <v>2.5830872929516078</v>
      </c>
      <c r="N270" s="55">
        <f t="shared" si="20"/>
        <v>2.6005405854715509</v>
      </c>
      <c r="O270" s="62">
        <f>(L270-J270)/'1_Constantes'!$H$4</f>
        <v>-2.3271056693257758E-4</v>
      </c>
      <c r="P270" s="58">
        <f t="shared" si="21"/>
        <v>-1.3333333333333352E-2</v>
      </c>
    </row>
    <row r="271" spans="2:16" x14ac:dyDescent="0.25">
      <c r="B271" s="13">
        <f>B270+'1_Constantes'!$B$4</f>
        <v>1.3349999999999935</v>
      </c>
      <c r="D271" s="26">
        <f t="shared" si="23"/>
        <v>1432.0969567432305</v>
      </c>
      <c r="E271" s="24">
        <f t="shared" si="24"/>
        <v>1070.8175113018758</v>
      </c>
      <c r="F271" s="60">
        <f t="shared" si="22"/>
        <v>-0.12403473217506396</v>
      </c>
      <c r="G271" s="27">
        <f>IF('1_Constantes'!$B$13=1,G270-P271,P271+G270)</f>
        <v>-7.1066666666666825</v>
      </c>
      <c r="I271" s="79">
        <f>TRUNC('5_Asservissement'!V270-'5_Asservissement'!V269)</f>
        <v>74</v>
      </c>
      <c r="J271" s="46">
        <f>I271*'1_Constantes'!$J$8</f>
        <v>2.5830872929516078</v>
      </c>
      <c r="K271" s="80">
        <f>TRUNC('5_Asservissement'!W270-'5_Asservissement'!W269)</f>
        <v>75</v>
      </c>
      <c r="L271" s="47">
        <f>K271*'1_Constantes'!$J$8</f>
        <v>2.6179938779914944</v>
      </c>
      <c r="N271" s="55">
        <f t="shared" si="20"/>
        <v>2.6005405854715509</v>
      </c>
      <c r="O271" s="62">
        <f>(L271-J271)/'1_Constantes'!$H$4</f>
        <v>2.3271056693257758E-4</v>
      </c>
      <c r="P271" s="58">
        <f t="shared" si="21"/>
        <v>1.3333333333333352E-2</v>
      </c>
    </row>
    <row r="272" spans="2:16" x14ac:dyDescent="0.25">
      <c r="B272" s="13">
        <f>B271+'1_Constantes'!$B$4</f>
        <v>1.3399999999999934</v>
      </c>
      <c r="D272" s="26">
        <f t="shared" si="23"/>
        <v>1434.677443864279</v>
      </c>
      <c r="E272" s="24">
        <f t="shared" si="24"/>
        <v>1070.4951798656373</v>
      </c>
      <c r="F272" s="60">
        <f t="shared" si="22"/>
        <v>-0.12426744274199654</v>
      </c>
      <c r="G272" s="27">
        <f>IF('1_Constantes'!$B$13=1,G271-P272,P272+G271)</f>
        <v>-7.1200000000000161</v>
      </c>
      <c r="I272" s="79">
        <f>TRUNC('5_Asservissement'!V271-'5_Asservissement'!V270)</f>
        <v>75</v>
      </c>
      <c r="J272" s="46">
        <f>I272*'1_Constantes'!$J$8</f>
        <v>2.6179938779914944</v>
      </c>
      <c r="K272" s="80">
        <f>TRUNC('5_Asservissement'!W271-'5_Asservissement'!W270)</f>
        <v>74</v>
      </c>
      <c r="L272" s="47">
        <f>K272*'1_Constantes'!$J$8</f>
        <v>2.5830872929516078</v>
      </c>
      <c r="N272" s="55">
        <f t="shared" si="20"/>
        <v>2.6005405854715509</v>
      </c>
      <c r="O272" s="62">
        <f>(L272-J272)/'1_Constantes'!$H$4</f>
        <v>-2.3271056693257758E-4</v>
      </c>
      <c r="P272" s="58">
        <f t="shared" si="21"/>
        <v>-1.3333333333333352E-2</v>
      </c>
    </row>
    <row r="273" spans="2:16" x14ac:dyDescent="0.25">
      <c r="B273" s="13">
        <f>B272+'1_Constantes'!$B$4</f>
        <v>1.3449999999999933</v>
      </c>
      <c r="D273" s="26">
        <f t="shared" si="23"/>
        <v>1437.258005925386</v>
      </c>
      <c r="E273" s="24">
        <f t="shared" si="24"/>
        <v>1070.1734489447422</v>
      </c>
      <c r="F273" s="60">
        <f t="shared" si="22"/>
        <v>-0.12403473217506396</v>
      </c>
      <c r="G273" s="27">
        <f>IF('1_Constantes'!$B$13=1,G272-P273,P273+G272)</f>
        <v>-7.1066666666666825</v>
      </c>
      <c r="I273" s="79">
        <f>TRUNC('5_Asservissement'!V272-'5_Asservissement'!V271)</f>
        <v>74</v>
      </c>
      <c r="J273" s="46">
        <f>I273*'1_Constantes'!$J$8</f>
        <v>2.5830872929516078</v>
      </c>
      <c r="K273" s="80">
        <f>TRUNC('5_Asservissement'!W272-'5_Asservissement'!W271)</f>
        <v>75</v>
      </c>
      <c r="L273" s="47">
        <f>K273*'1_Constantes'!$J$8</f>
        <v>2.6179938779914944</v>
      </c>
      <c r="N273" s="55">
        <f t="shared" si="20"/>
        <v>2.6005405854715509</v>
      </c>
      <c r="O273" s="62">
        <f>(L273-J273)/'1_Constantes'!$H$4</f>
        <v>2.3271056693257758E-4</v>
      </c>
      <c r="P273" s="58">
        <f t="shared" si="21"/>
        <v>1.3333333333333352E-2</v>
      </c>
    </row>
    <row r="274" spans="2:16" x14ac:dyDescent="0.25">
      <c r="B274" s="13">
        <f>B273+'1_Constantes'!$B$4</f>
        <v>1.3499999999999932</v>
      </c>
      <c r="D274" s="26">
        <f t="shared" si="23"/>
        <v>1439.8384930464345</v>
      </c>
      <c r="E274" s="24">
        <f t="shared" si="24"/>
        <v>1069.8511175085036</v>
      </c>
      <c r="F274" s="60">
        <f t="shared" si="22"/>
        <v>-0.12426744274199654</v>
      </c>
      <c r="G274" s="27">
        <f>IF('1_Constantes'!$B$13=1,G273-P274,P274+G273)</f>
        <v>-7.1200000000000161</v>
      </c>
      <c r="I274" s="79">
        <f>TRUNC('5_Asservissement'!V273-'5_Asservissement'!V272)</f>
        <v>75</v>
      </c>
      <c r="J274" s="46">
        <f>I274*'1_Constantes'!$J$8</f>
        <v>2.6179938779914944</v>
      </c>
      <c r="K274" s="80">
        <f>TRUNC('5_Asservissement'!W273-'5_Asservissement'!W272)</f>
        <v>74</v>
      </c>
      <c r="L274" s="47">
        <f>K274*'1_Constantes'!$J$8</f>
        <v>2.5830872929516078</v>
      </c>
      <c r="N274" s="55">
        <f t="shared" si="20"/>
        <v>2.6005405854715509</v>
      </c>
      <c r="O274" s="62">
        <f>(L274-J274)/'1_Constantes'!$H$4</f>
        <v>-2.3271056693257758E-4</v>
      </c>
      <c r="P274" s="58">
        <f t="shared" si="21"/>
        <v>-1.3333333333333352E-2</v>
      </c>
    </row>
    <row r="275" spans="2:16" x14ac:dyDescent="0.25">
      <c r="B275" s="13">
        <f>B274+'1_Constantes'!$B$4</f>
        <v>1.3549999999999931</v>
      </c>
      <c r="D275" s="26">
        <f t="shared" si="23"/>
        <v>1442.4190551075415</v>
      </c>
      <c r="E275" s="24">
        <f t="shared" si="24"/>
        <v>1069.5293865876085</v>
      </c>
      <c r="F275" s="60">
        <f t="shared" si="22"/>
        <v>-0.12403473217506396</v>
      </c>
      <c r="G275" s="27">
        <f>IF('1_Constantes'!$B$13=1,G274-P275,P275+G274)</f>
        <v>-7.1066666666666825</v>
      </c>
      <c r="I275" s="79">
        <f>TRUNC('5_Asservissement'!V274-'5_Asservissement'!V273)</f>
        <v>74</v>
      </c>
      <c r="J275" s="46">
        <f>I275*'1_Constantes'!$J$8</f>
        <v>2.5830872929516078</v>
      </c>
      <c r="K275" s="80">
        <f>TRUNC('5_Asservissement'!W274-'5_Asservissement'!W273)</f>
        <v>75</v>
      </c>
      <c r="L275" s="47">
        <f>K275*'1_Constantes'!$J$8</f>
        <v>2.6179938779914944</v>
      </c>
      <c r="N275" s="55">
        <f t="shared" si="20"/>
        <v>2.6005405854715509</v>
      </c>
      <c r="O275" s="62">
        <f>(L275-J275)/'1_Constantes'!$H$4</f>
        <v>2.3271056693257758E-4</v>
      </c>
      <c r="P275" s="58">
        <f t="shared" si="21"/>
        <v>1.3333333333333352E-2</v>
      </c>
    </row>
    <row r="276" spans="2:16" x14ac:dyDescent="0.25">
      <c r="B276" s="13">
        <f>B275+'1_Constantes'!$B$4</f>
        <v>1.359999999999993</v>
      </c>
      <c r="D276" s="26">
        <f t="shared" si="23"/>
        <v>1444.9995422285899</v>
      </c>
      <c r="E276" s="24">
        <f t="shared" si="24"/>
        <v>1069.20705515137</v>
      </c>
      <c r="F276" s="60">
        <f t="shared" si="22"/>
        <v>-0.12426744274199654</v>
      </c>
      <c r="G276" s="27">
        <f>IF('1_Constantes'!$B$13=1,G275-P276,P276+G275)</f>
        <v>-7.1200000000000161</v>
      </c>
      <c r="I276" s="79">
        <f>TRUNC('5_Asservissement'!V275-'5_Asservissement'!V274)</f>
        <v>75</v>
      </c>
      <c r="J276" s="46">
        <f>I276*'1_Constantes'!$J$8</f>
        <v>2.6179938779914944</v>
      </c>
      <c r="K276" s="80">
        <f>TRUNC('5_Asservissement'!W275-'5_Asservissement'!W274)</f>
        <v>74</v>
      </c>
      <c r="L276" s="47">
        <f>K276*'1_Constantes'!$J$8</f>
        <v>2.5830872929516078</v>
      </c>
      <c r="N276" s="55">
        <f t="shared" si="20"/>
        <v>2.6005405854715509</v>
      </c>
      <c r="O276" s="62">
        <f>(L276-J276)/'1_Constantes'!$H$4</f>
        <v>-2.3271056693257758E-4</v>
      </c>
      <c r="P276" s="58">
        <f t="shared" si="21"/>
        <v>-1.3333333333333352E-2</v>
      </c>
    </row>
    <row r="277" spans="2:16" x14ac:dyDescent="0.25">
      <c r="B277" s="13">
        <f>B276+'1_Constantes'!$B$4</f>
        <v>1.3649999999999929</v>
      </c>
      <c r="D277" s="26">
        <f t="shared" si="23"/>
        <v>1447.5801042896969</v>
      </c>
      <c r="E277" s="24">
        <f t="shared" si="24"/>
        <v>1068.8853242304749</v>
      </c>
      <c r="F277" s="60">
        <f t="shared" si="22"/>
        <v>-0.12403473217506396</v>
      </c>
      <c r="G277" s="27">
        <f>IF('1_Constantes'!$B$13=1,G276-P277,P277+G276)</f>
        <v>-7.1066666666666825</v>
      </c>
      <c r="I277" s="79">
        <f>TRUNC('5_Asservissement'!V276-'5_Asservissement'!V275)</f>
        <v>74</v>
      </c>
      <c r="J277" s="46">
        <f>I277*'1_Constantes'!$J$8</f>
        <v>2.5830872929516078</v>
      </c>
      <c r="K277" s="80">
        <f>TRUNC('5_Asservissement'!W276-'5_Asservissement'!W275)</f>
        <v>75</v>
      </c>
      <c r="L277" s="47">
        <f>K277*'1_Constantes'!$J$8</f>
        <v>2.6179938779914944</v>
      </c>
      <c r="N277" s="55">
        <f t="shared" si="20"/>
        <v>2.6005405854715509</v>
      </c>
      <c r="O277" s="62">
        <f>(L277-J277)/'1_Constantes'!$H$4</f>
        <v>2.3271056693257758E-4</v>
      </c>
      <c r="P277" s="58">
        <f t="shared" si="21"/>
        <v>1.3333333333333352E-2</v>
      </c>
    </row>
    <row r="278" spans="2:16" x14ac:dyDescent="0.25">
      <c r="B278" s="13">
        <f>B277+'1_Constantes'!$B$4</f>
        <v>1.3699999999999928</v>
      </c>
      <c r="D278" s="26">
        <f t="shared" si="23"/>
        <v>1450.1605914107454</v>
      </c>
      <c r="E278" s="24">
        <f t="shared" si="24"/>
        <v>1068.5629927942364</v>
      </c>
      <c r="F278" s="60">
        <f t="shared" si="22"/>
        <v>-0.12426744274199654</v>
      </c>
      <c r="G278" s="27">
        <f>IF('1_Constantes'!$B$13=1,G277-P278,P278+G277)</f>
        <v>-7.1200000000000161</v>
      </c>
      <c r="I278" s="79">
        <f>TRUNC('5_Asservissement'!V277-'5_Asservissement'!V276)</f>
        <v>75</v>
      </c>
      <c r="J278" s="46">
        <f>I278*'1_Constantes'!$J$8</f>
        <v>2.6179938779914944</v>
      </c>
      <c r="K278" s="80">
        <f>TRUNC('5_Asservissement'!W277-'5_Asservissement'!W276)</f>
        <v>74</v>
      </c>
      <c r="L278" s="47">
        <f>K278*'1_Constantes'!$J$8</f>
        <v>2.5830872929516078</v>
      </c>
      <c r="N278" s="55">
        <f t="shared" si="20"/>
        <v>2.6005405854715509</v>
      </c>
      <c r="O278" s="62">
        <f>(L278-J278)/'1_Constantes'!$H$4</f>
        <v>-2.3271056693257758E-4</v>
      </c>
      <c r="P278" s="58">
        <f t="shared" si="21"/>
        <v>-1.3333333333333352E-2</v>
      </c>
    </row>
    <row r="279" spans="2:16" x14ac:dyDescent="0.25">
      <c r="B279" s="13">
        <f>B278+'1_Constantes'!$B$4</f>
        <v>1.3749999999999927</v>
      </c>
      <c r="D279" s="26">
        <f t="shared" si="23"/>
        <v>1452.7411534718524</v>
      </c>
      <c r="E279" s="24">
        <f t="shared" si="24"/>
        <v>1068.2412618733413</v>
      </c>
      <c r="F279" s="60">
        <f t="shared" si="22"/>
        <v>-0.12403473217506396</v>
      </c>
      <c r="G279" s="27">
        <f>IF('1_Constantes'!$B$13=1,G278-P279,P279+G278)</f>
        <v>-7.1066666666666825</v>
      </c>
      <c r="I279" s="79">
        <f>TRUNC('5_Asservissement'!V278-'5_Asservissement'!V277)</f>
        <v>74</v>
      </c>
      <c r="J279" s="46">
        <f>I279*'1_Constantes'!$J$8</f>
        <v>2.5830872929516078</v>
      </c>
      <c r="K279" s="80">
        <f>TRUNC('5_Asservissement'!W278-'5_Asservissement'!W277)</f>
        <v>75</v>
      </c>
      <c r="L279" s="47">
        <f>K279*'1_Constantes'!$J$8</f>
        <v>2.6179938779914944</v>
      </c>
      <c r="N279" s="55">
        <f t="shared" si="20"/>
        <v>2.6005405854715509</v>
      </c>
      <c r="O279" s="62">
        <f>(L279-J279)/'1_Constantes'!$H$4</f>
        <v>2.3271056693257758E-4</v>
      </c>
      <c r="P279" s="58">
        <f t="shared" si="21"/>
        <v>1.3333333333333352E-2</v>
      </c>
    </row>
    <row r="280" spans="2:16" x14ac:dyDescent="0.25">
      <c r="B280" s="13">
        <f>B279+'1_Constantes'!$B$4</f>
        <v>1.3799999999999926</v>
      </c>
      <c r="D280" s="26">
        <f t="shared" si="23"/>
        <v>1455.3216405929008</v>
      </c>
      <c r="E280" s="24">
        <f t="shared" si="24"/>
        <v>1067.9189304371027</v>
      </c>
      <c r="F280" s="60">
        <f t="shared" si="22"/>
        <v>-0.12426744274199654</v>
      </c>
      <c r="G280" s="27">
        <f>IF('1_Constantes'!$B$13=1,G279-P280,P280+G279)</f>
        <v>-7.1200000000000161</v>
      </c>
      <c r="I280" s="79">
        <f>TRUNC('5_Asservissement'!V279-'5_Asservissement'!V278)</f>
        <v>75</v>
      </c>
      <c r="J280" s="46">
        <f>I280*'1_Constantes'!$J$8</f>
        <v>2.6179938779914944</v>
      </c>
      <c r="K280" s="80">
        <f>TRUNC('5_Asservissement'!W279-'5_Asservissement'!W278)</f>
        <v>74</v>
      </c>
      <c r="L280" s="47">
        <f>K280*'1_Constantes'!$J$8</f>
        <v>2.5830872929516078</v>
      </c>
      <c r="N280" s="55">
        <f t="shared" si="20"/>
        <v>2.6005405854715509</v>
      </c>
      <c r="O280" s="62">
        <f>(L280-J280)/'1_Constantes'!$H$4</f>
        <v>-2.3271056693257758E-4</v>
      </c>
      <c r="P280" s="58">
        <f t="shared" si="21"/>
        <v>-1.3333333333333352E-2</v>
      </c>
    </row>
    <row r="281" spans="2:16" x14ac:dyDescent="0.25">
      <c r="B281" s="13">
        <f>B280+'1_Constantes'!$B$4</f>
        <v>1.3849999999999925</v>
      </c>
      <c r="D281" s="26">
        <f t="shared" si="23"/>
        <v>1457.9022026540079</v>
      </c>
      <c r="E281" s="24">
        <f t="shared" si="24"/>
        <v>1067.5971995162076</v>
      </c>
      <c r="F281" s="60">
        <f t="shared" si="22"/>
        <v>-0.12403473217506396</v>
      </c>
      <c r="G281" s="27">
        <f>IF('1_Constantes'!$B$13=1,G280-P281,P281+G280)</f>
        <v>-7.1066666666666825</v>
      </c>
      <c r="I281" s="79">
        <f>TRUNC('5_Asservissement'!V280-'5_Asservissement'!V279)</f>
        <v>74</v>
      </c>
      <c r="J281" s="46">
        <f>I281*'1_Constantes'!$J$8</f>
        <v>2.5830872929516078</v>
      </c>
      <c r="K281" s="80">
        <f>TRUNC('5_Asservissement'!W280-'5_Asservissement'!W279)</f>
        <v>75</v>
      </c>
      <c r="L281" s="47">
        <f>K281*'1_Constantes'!$J$8</f>
        <v>2.6179938779914944</v>
      </c>
      <c r="N281" s="55">
        <f t="shared" si="20"/>
        <v>2.6005405854715509</v>
      </c>
      <c r="O281" s="62">
        <f>(L281-J281)/'1_Constantes'!$H$4</f>
        <v>2.3271056693257758E-4</v>
      </c>
      <c r="P281" s="58">
        <f t="shared" si="21"/>
        <v>1.3333333333333352E-2</v>
      </c>
    </row>
    <row r="282" spans="2:16" x14ac:dyDescent="0.25">
      <c r="B282" s="13">
        <f>B281+'1_Constantes'!$B$4</f>
        <v>1.3899999999999924</v>
      </c>
      <c r="D282" s="26">
        <f t="shared" si="23"/>
        <v>1460.4826897750563</v>
      </c>
      <c r="E282" s="24">
        <f t="shared" si="24"/>
        <v>1067.2748680799691</v>
      </c>
      <c r="F282" s="60">
        <f t="shared" si="22"/>
        <v>-0.12426744274199654</v>
      </c>
      <c r="G282" s="27">
        <f>IF('1_Constantes'!$B$13=1,G281-P282,P282+G281)</f>
        <v>-7.1200000000000161</v>
      </c>
      <c r="I282" s="79">
        <f>TRUNC('5_Asservissement'!V281-'5_Asservissement'!V280)</f>
        <v>75</v>
      </c>
      <c r="J282" s="46">
        <f>I282*'1_Constantes'!$J$8</f>
        <v>2.6179938779914944</v>
      </c>
      <c r="K282" s="80">
        <f>TRUNC('5_Asservissement'!W281-'5_Asservissement'!W280)</f>
        <v>74</v>
      </c>
      <c r="L282" s="47">
        <f>K282*'1_Constantes'!$J$8</f>
        <v>2.5830872929516078</v>
      </c>
      <c r="N282" s="55">
        <f t="shared" si="20"/>
        <v>2.6005405854715509</v>
      </c>
      <c r="O282" s="62">
        <f>(L282-J282)/'1_Constantes'!$H$4</f>
        <v>-2.3271056693257758E-4</v>
      </c>
      <c r="P282" s="58">
        <f t="shared" si="21"/>
        <v>-1.3333333333333352E-2</v>
      </c>
    </row>
    <row r="283" spans="2:16" x14ac:dyDescent="0.25">
      <c r="B283" s="13">
        <f>B282+'1_Constantes'!$B$4</f>
        <v>1.3949999999999922</v>
      </c>
      <c r="D283" s="26">
        <f t="shared" si="23"/>
        <v>1463.0632518361633</v>
      </c>
      <c r="E283" s="24">
        <f t="shared" si="24"/>
        <v>1066.953137159074</v>
      </c>
      <c r="F283" s="60">
        <f t="shared" si="22"/>
        <v>-0.12403473217506396</v>
      </c>
      <c r="G283" s="27">
        <f>IF('1_Constantes'!$B$13=1,G282-P283,P283+G282)</f>
        <v>-7.1066666666666825</v>
      </c>
      <c r="I283" s="79">
        <f>TRUNC('5_Asservissement'!V282-'5_Asservissement'!V281)</f>
        <v>74</v>
      </c>
      <c r="J283" s="46">
        <f>I283*'1_Constantes'!$J$8</f>
        <v>2.5830872929516078</v>
      </c>
      <c r="K283" s="80">
        <f>TRUNC('5_Asservissement'!W282-'5_Asservissement'!W281)</f>
        <v>75</v>
      </c>
      <c r="L283" s="47">
        <f>K283*'1_Constantes'!$J$8</f>
        <v>2.6179938779914944</v>
      </c>
      <c r="N283" s="55">
        <f t="shared" si="20"/>
        <v>2.6005405854715509</v>
      </c>
      <c r="O283" s="62">
        <f>(L283-J283)/'1_Constantes'!$H$4</f>
        <v>2.3271056693257758E-4</v>
      </c>
      <c r="P283" s="58">
        <f t="shared" si="21"/>
        <v>1.3333333333333352E-2</v>
      </c>
    </row>
    <row r="284" spans="2:16" x14ac:dyDescent="0.25">
      <c r="B284" s="13">
        <f>B283+'1_Constantes'!$B$4</f>
        <v>1.3999999999999921</v>
      </c>
      <c r="D284" s="26">
        <f t="shared" si="23"/>
        <v>1465.6437389572118</v>
      </c>
      <c r="E284" s="24">
        <f t="shared" si="24"/>
        <v>1066.6308057228355</v>
      </c>
      <c r="F284" s="60">
        <f t="shared" si="22"/>
        <v>-0.12426744274199654</v>
      </c>
      <c r="G284" s="27">
        <f>IF('1_Constantes'!$B$13=1,G283-P284,P284+G283)</f>
        <v>-7.1200000000000161</v>
      </c>
      <c r="I284" s="79">
        <f>TRUNC('5_Asservissement'!V283-'5_Asservissement'!V282)</f>
        <v>75</v>
      </c>
      <c r="J284" s="46">
        <f>I284*'1_Constantes'!$J$8</f>
        <v>2.6179938779914944</v>
      </c>
      <c r="K284" s="80">
        <f>TRUNC('5_Asservissement'!W283-'5_Asservissement'!W282)</f>
        <v>74</v>
      </c>
      <c r="L284" s="47">
        <f>K284*'1_Constantes'!$J$8</f>
        <v>2.5830872929516078</v>
      </c>
      <c r="N284" s="55">
        <f t="shared" si="20"/>
        <v>2.6005405854715509</v>
      </c>
      <c r="O284" s="62">
        <f>(L284-J284)/'1_Constantes'!$H$4</f>
        <v>-2.3271056693257758E-4</v>
      </c>
      <c r="P284" s="58">
        <f t="shared" si="21"/>
        <v>-1.3333333333333352E-2</v>
      </c>
    </row>
    <row r="285" spans="2:16" x14ac:dyDescent="0.25">
      <c r="B285" s="13">
        <f>B284+'1_Constantes'!$B$4</f>
        <v>1.404999999999992</v>
      </c>
      <c r="D285" s="26">
        <f t="shared" si="23"/>
        <v>1468.2243010183188</v>
      </c>
      <c r="E285" s="24">
        <f t="shared" si="24"/>
        <v>1066.3090748019404</v>
      </c>
      <c r="F285" s="60">
        <f t="shared" si="22"/>
        <v>-0.12403473217506396</v>
      </c>
      <c r="G285" s="27">
        <f>IF('1_Constantes'!$B$13=1,G284-P285,P285+G284)</f>
        <v>-7.1066666666666825</v>
      </c>
      <c r="I285" s="79">
        <f>TRUNC('5_Asservissement'!V284-'5_Asservissement'!V283)</f>
        <v>74</v>
      </c>
      <c r="J285" s="46">
        <f>I285*'1_Constantes'!$J$8</f>
        <v>2.5830872929516078</v>
      </c>
      <c r="K285" s="80">
        <f>TRUNC('5_Asservissement'!W284-'5_Asservissement'!W283)</f>
        <v>75</v>
      </c>
      <c r="L285" s="47">
        <f>K285*'1_Constantes'!$J$8</f>
        <v>2.6179938779914944</v>
      </c>
      <c r="N285" s="55">
        <f t="shared" si="20"/>
        <v>2.6005405854715509</v>
      </c>
      <c r="O285" s="62">
        <f>(L285-J285)/'1_Constantes'!$H$4</f>
        <v>2.3271056693257758E-4</v>
      </c>
      <c r="P285" s="58">
        <f t="shared" si="21"/>
        <v>1.3333333333333352E-2</v>
      </c>
    </row>
    <row r="286" spans="2:16" x14ac:dyDescent="0.25">
      <c r="B286" s="13">
        <f>B285+'1_Constantes'!$B$4</f>
        <v>1.4099999999999919</v>
      </c>
      <c r="D286" s="26">
        <f t="shared" si="23"/>
        <v>1470.8047881393672</v>
      </c>
      <c r="E286" s="24">
        <f t="shared" si="24"/>
        <v>1065.9867433657018</v>
      </c>
      <c r="F286" s="60">
        <f t="shared" si="22"/>
        <v>-0.12426744274199654</v>
      </c>
      <c r="G286" s="27">
        <f>IF('1_Constantes'!$B$13=1,G285-P286,P286+G285)</f>
        <v>-7.1200000000000161</v>
      </c>
      <c r="I286" s="79">
        <f>TRUNC('5_Asservissement'!V285-'5_Asservissement'!V284)</f>
        <v>75</v>
      </c>
      <c r="J286" s="46">
        <f>I286*'1_Constantes'!$J$8</f>
        <v>2.6179938779914944</v>
      </c>
      <c r="K286" s="80">
        <f>TRUNC('5_Asservissement'!W285-'5_Asservissement'!W284)</f>
        <v>74</v>
      </c>
      <c r="L286" s="47">
        <f>K286*'1_Constantes'!$J$8</f>
        <v>2.5830872929516078</v>
      </c>
      <c r="N286" s="55">
        <f t="shared" si="20"/>
        <v>2.6005405854715509</v>
      </c>
      <c r="O286" s="62">
        <f>(L286-J286)/'1_Constantes'!$H$4</f>
        <v>-2.3271056693257758E-4</v>
      </c>
      <c r="P286" s="58">
        <f t="shared" si="21"/>
        <v>-1.3333333333333352E-2</v>
      </c>
    </row>
    <row r="287" spans="2:16" x14ac:dyDescent="0.25">
      <c r="B287" s="13">
        <f>B286+'1_Constantes'!$B$4</f>
        <v>1.4149999999999918</v>
      </c>
      <c r="D287" s="26">
        <f t="shared" si="23"/>
        <v>1473.3853502004742</v>
      </c>
      <c r="E287" s="24">
        <f t="shared" si="24"/>
        <v>1065.6650124448067</v>
      </c>
      <c r="F287" s="60">
        <f t="shared" si="22"/>
        <v>-0.12403473217506396</v>
      </c>
      <c r="G287" s="27">
        <f>IF('1_Constantes'!$B$13=1,G286-P287,P287+G286)</f>
        <v>-7.1066666666666825</v>
      </c>
      <c r="I287" s="79">
        <f>TRUNC('5_Asservissement'!V286-'5_Asservissement'!V285)</f>
        <v>74</v>
      </c>
      <c r="J287" s="46">
        <f>I287*'1_Constantes'!$J$8</f>
        <v>2.5830872929516078</v>
      </c>
      <c r="K287" s="80">
        <f>TRUNC('5_Asservissement'!W286-'5_Asservissement'!W285)</f>
        <v>75</v>
      </c>
      <c r="L287" s="47">
        <f>K287*'1_Constantes'!$J$8</f>
        <v>2.6179938779914944</v>
      </c>
      <c r="N287" s="55">
        <f t="shared" si="20"/>
        <v>2.6005405854715509</v>
      </c>
      <c r="O287" s="62">
        <f>(L287-J287)/'1_Constantes'!$H$4</f>
        <v>2.3271056693257758E-4</v>
      </c>
      <c r="P287" s="58">
        <f t="shared" si="21"/>
        <v>1.3333333333333352E-2</v>
      </c>
    </row>
    <row r="288" spans="2:16" x14ac:dyDescent="0.25">
      <c r="B288" s="13">
        <f>B287+'1_Constantes'!$B$4</f>
        <v>1.4199999999999917</v>
      </c>
      <c r="D288" s="26">
        <f t="shared" si="23"/>
        <v>1475.9658373215227</v>
      </c>
      <c r="E288" s="24">
        <f t="shared" si="24"/>
        <v>1065.3426810085682</v>
      </c>
      <c r="F288" s="60">
        <f t="shared" si="22"/>
        <v>-0.12426744274199654</v>
      </c>
      <c r="G288" s="27">
        <f>IF('1_Constantes'!$B$13=1,G287-P288,P288+G287)</f>
        <v>-7.1200000000000161</v>
      </c>
      <c r="I288" s="79">
        <f>TRUNC('5_Asservissement'!V287-'5_Asservissement'!V286)</f>
        <v>75</v>
      </c>
      <c r="J288" s="46">
        <f>I288*'1_Constantes'!$J$8</f>
        <v>2.6179938779914944</v>
      </c>
      <c r="K288" s="80">
        <f>TRUNC('5_Asservissement'!W287-'5_Asservissement'!W286)</f>
        <v>74</v>
      </c>
      <c r="L288" s="47">
        <f>K288*'1_Constantes'!$J$8</f>
        <v>2.5830872929516078</v>
      </c>
      <c r="N288" s="55">
        <f t="shared" si="20"/>
        <v>2.6005405854715509</v>
      </c>
      <c r="O288" s="62">
        <f>(L288-J288)/'1_Constantes'!$H$4</f>
        <v>-2.3271056693257758E-4</v>
      </c>
      <c r="P288" s="58">
        <f t="shared" si="21"/>
        <v>-1.3333333333333352E-2</v>
      </c>
    </row>
    <row r="289" spans="2:16" x14ac:dyDescent="0.25">
      <c r="B289" s="13">
        <f>B288+'1_Constantes'!$B$4</f>
        <v>1.4249999999999916</v>
      </c>
      <c r="D289" s="26">
        <f t="shared" si="23"/>
        <v>1478.5463993826297</v>
      </c>
      <c r="E289" s="24">
        <f t="shared" si="24"/>
        <v>1065.0209500876731</v>
      </c>
      <c r="F289" s="60">
        <f t="shared" si="22"/>
        <v>-0.12403473217506396</v>
      </c>
      <c r="G289" s="27">
        <f>IF('1_Constantes'!$B$13=1,G288-P289,P289+G288)</f>
        <v>-7.1066666666666825</v>
      </c>
      <c r="I289" s="79">
        <f>TRUNC('5_Asservissement'!V288-'5_Asservissement'!V287)</f>
        <v>74</v>
      </c>
      <c r="J289" s="46">
        <f>I289*'1_Constantes'!$J$8</f>
        <v>2.5830872929516078</v>
      </c>
      <c r="K289" s="80">
        <f>TRUNC('5_Asservissement'!W288-'5_Asservissement'!W287)</f>
        <v>75</v>
      </c>
      <c r="L289" s="47">
        <f>K289*'1_Constantes'!$J$8</f>
        <v>2.6179938779914944</v>
      </c>
      <c r="N289" s="55">
        <f t="shared" si="20"/>
        <v>2.6005405854715509</v>
      </c>
      <c r="O289" s="62">
        <f>(L289-J289)/'1_Constantes'!$H$4</f>
        <v>2.3271056693257758E-4</v>
      </c>
      <c r="P289" s="58">
        <f t="shared" si="21"/>
        <v>1.3333333333333352E-2</v>
      </c>
    </row>
    <row r="290" spans="2:16" x14ac:dyDescent="0.25">
      <c r="B290" s="13">
        <f>B289+'1_Constantes'!$B$4</f>
        <v>1.4299999999999915</v>
      </c>
      <c r="D290" s="26">
        <f t="shared" si="23"/>
        <v>1481.1268865036782</v>
      </c>
      <c r="E290" s="24">
        <f t="shared" si="24"/>
        <v>1064.6986186514346</v>
      </c>
      <c r="F290" s="60">
        <f t="shared" si="22"/>
        <v>-0.12426744274199654</v>
      </c>
      <c r="G290" s="27">
        <f>IF('1_Constantes'!$B$13=1,G289-P290,P290+G289)</f>
        <v>-7.1200000000000161</v>
      </c>
      <c r="I290" s="79">
        <f>TRUNC('5_Asservissement'!V289-'5_Asservissement'!V288)</f>
        <v>75</v>
      </c>
      <c r="J290" s="46">
        <f>I290*'1_Constantes'!$J$8</f>
        <v>2.6179938779914944</v>
      </c>
      <c r="K290" s="80">
        <f>TRUNC('5_Asservissement'!W289-'5_Asservissement'!W288)</f>
        <v>74</v>
      </c>
      <c r="L290" s="47">
        <f>K290*'1_Constantes'!$J$8</f>
        <v>2.5830872929516078</v>
      </c>
      <c r="N290" s="55">
        <f t="shared" si="20"/>
        <v>2.6005405854715509</v>
      </c>
      <c r="O290" s="62">
        <f>(L290-J290)/'1_Constantes'!$H$4</f>
        <v>-2.3271056693257758E-4</v>
      </c>
      <c r="P290" s="58">
        <f t="shared" si="21"/>
        <v>-1.3333333333333352E-2</v>
      </c>
    </row>
    <row r="291" spans="2:16" x14ac:dyDescent="0.25">
      <c r="B291" s="13">
        <f>B290+'1_Constantes'!$B$4</f>
        <v>1.4349999999999914</v>
      </c>
      <c r="D291" s="26">
        <f t="shared" si="23"/>
        <v>1483.7074485647852</v>
      </c>
      <c r="E291" s="24">
        <f t="shared" si="24"/>
        <v>1064.3768877305395</v>
      </c>
      <c r="F291" s="60">
        <f t="shared" si="22"/>
        <v>-0.12403473217506396</v>
      </c>
      <c r="G291" s="27">
        <f>IF('1_Constantes'!$B$13=1,G290-P291,P291+G290)</f>
        <v>-7.1066666666666825</v>
      </c>
      <c r="I291" s="79">
        <f>TRUNC('5_Asservissement'!V290-'5_Asservissement'!V289)</f>
        <v>74</v>
      </c>
      <c r="J291" s="46">
        <f>I291*'1_Constantes'!$J$8</f>
        <v>2.5830872929516078</v>
      </c>
      <c r="K291" s="80">
        <f>TRUNC('5_Asservissement'!W290-'5_Asservissement'!W289)</f>
        <v>75</v>
      </c>
      <c r="L291" s="47">
        <f>K291*'1_Constantes'!$J$8</f>
        <v>2.6179938779914944</v>
      </c>
      <c r="N291" s="55">
        <f t="shared" si="20"/>
        <v>2.6005405854715509</v>
      </c>
      <c r="O291" s="62">
        <f>(L291-J291)/'1_Constantes'!$H$4</f>
        <v>2.3271056693257758E-4</v>
      </c>
      <c r="P291" s="58">
        <f t="shared" si="21"/>
        <v>1.3333333333333352E-2</v>
      </c>
    </row>
    <row r="292" spans="2:16" x14ac:dyDescent="0.25">
      <c r="B292" s="13">
        <f>B291+'1_Constantes'!$B$4</f>
        <v>1.4399999999999913</v>
      </c>
      <c r="D292" s="26">
        <f t="shared" si="23"/>
        <v>1486.2879356858336</v>
      </c>
      <c r="E292" s="24">
        <f t="shared" si="24"/>
        <v>1064.0545562943009</v>
      </c>
      <c r="F292" s="60">
        <f t="shared" si="22"/>
        <v>-0.12426744274199654</v>
      </c>
      <c r="G292" s="27">
        <f>IF('1_Constantes'!$B$13=1,G291-P292,P292+G291)</f>
        <v>-7.1200000000000161</v>
      </c>
      <c r="I292" s="79">
        <f>TRUNC('5_Asservissement'!V291-'5_Asservissement'!V290)</f>
        <v>75</v>
      </c>
      <c r="J292" s="46">
        <f>I292*'1_Constantes'!$J$8</f>
        <v>2.6179938779914944</v>
      </c>
      <c r="K292" s="80">
        <f>TRUNC('5_Asservissement'!W291-'5_Asservissement'!W290)</f>
        <v>74</v>
      </c>
      <c r="L292" s="47">
        <f>K292*'1_Constantes'!$J$8</f>
        <v>2.5830872929516078</v>
      </c>
      <c r="N292" s="55">
        <f t="shared" si="20"/>
        <v>2.6005405854715509</v>
      </c>
      <c r="O292" s="62">
        <f>(L292-J292)/'1_Constantes'!$H$4</f>
        <v>-2.3271056693257758E-4</v>
      </c>
      <c r="P292" s="58">
        <f t="shared" si="21"/>
        <v>-1.3333333333333352E-2</v>
      </c>
    </row>
    <row r="293" spans="2:16" x14ac:dyDescent="0.25">
      <c r="B293" s="13">
        <f>B292+'1_Constantes'!$B$4</f>
        <v>1.4449999999999912</v>
      </c>
      <c r="D293" s="26">
        <f t="shared" si="23"/>
        <v>1488.8684977469406</v>
      </c>
      <c r="E293" s="24">
        <f t="shared" si="24"/>
        <v>1063.7328253734058</v>
      </c>
      <c r="F293" s="60">
        <f t="shared" si="22"/>
        <v>-0.12403473217506396</v>
      </c>
      <c r="G293" s="27">
        <f>IF('1_Constantes'!$B$13=1,G292-P293,P293+G292)</f>
        <v>-7.1066666666666825</v>
      </c>
      <c r="I293" s="79">
        <f>TRUNC('5_Asservissement'!V292-'5_Asservissement'!V291)</f>
        <v>74</v>
      </c>
      <c r="J293" s="46">
        <f>I293*'1_Constantes'!$J$8</f>
        <v>2.5830872929516078</v>
      </c>
      <c r="K293" s="80">
        <f>TRUNC('5_Asservissement'!W292-'5_Asservissement'!W291)</f>
        <v>75</v>
      </c>
      <c r="L293" s="47">
        <f>K293*'1_Constantes'!$J$8</f>
        <v>2.6179938779914944</v>
      </c>
      <c r="N293" s="55">
        <f t="shared" si="20"/>
        <v>2.6005405854715509</v>
      </c>
      <c r="O293" s="62">
        <f>(L293-J293)/'1_Constantes'!$H$4</f>
        <v>2.3271056693257758E-4</v>
      </c>
      <c r="P293" s="58">
        <f t="shared" si="21"/>
        <v>1.3333333333333352E-2</v>
      </c>
    </row>
    <row r="294" spans="2:16" x14ac:dyDescent="0.25">
      <c r="B294" s="13">
        <f>B293+'1_Constantes'!$B$4</f>
        <v>1.4499999999999911</v>
      </c>
      <c r="D294" s="26">
        <f t="shared" si="23"/>
        <v>1491.4489848679891</v>
      </c>
      <c r="E294" s="24">
        <f t="shared" si="24"/>
        <v>1063.4104939371673</v>
      </c>
      <c r="F294" s="60">
        <f t="shared" si="22"/>
        <v>-0.12426744274199654</v>
      </c>
      <c r="G294" s="27">
        <f>IF('1_Constantes'!$B$13=1,G293-P294,P294+G293)</f>
        <v>-7.1200000000000161</v>
      </c>
      <c r="I294" s="79">
        <f>TRUNC('5_Asservissement'!V293-'5_Asservissement'!V292)</f>
        <v>75</v>
      </c>
      <c r="J294" s="46">
        <f>I294*'1_Constantes'!$J$8</f>
        <v>2.6179938779914944</v>
      </c>
      <c r="K294" s="80">
        <f>TRUNC('5_Asservissement'!W293-'5_Asservissement'!W292)</f>
        <v>74</v>
      </c>
      <c r="L294" s="47">
        <f>K294*'1_Constantes'!$J$8</f>
        <v>2.5830872929516078</v>
      </c>
      <c r="N294" s="55">
        <f t="shared" si="20"/>
        <v>2.6005405854715509</v>
      </c>
      <c r="O294" s="62">
        <f>(L294-J294)/'1_Constantes'!$H$4</f>
        <v>-2.3271056693257758E-4</v>
      </c>
      <c r="P294" s="58">
        <f t="shared" si="21"/>
        <v>-1.3333333333333352E-2</v>
      </c>
    </row>
    <row r="295" spans="2:16" x14ac:dyDescent="0.25">
      <c r="B295" s="13">
        <f>B294+'1_Constantes'!$B$4</f>
        <v>1.454999999999991</v>
      </c>
      <c r="D295" s="26">
        <f t="shared" si="23"/>
        <v>1494.0295469290961</v>
      </c>
      <c r="E295" s="24">
        <f t="shared" si="24"/>
        <v>1063.0887630162722</v>
      </c>
      <c r="F295" s="60">
        <f t="shared" si="22"/>
        <v>-0.12403473217506396</v>
      </c>
      <c r="G295" s="27">
        <f>IF('1_Constantes'!$B$13=1,G294-P295,P295+G294)</f>
        <v>-7.1066666666666825</v>
      </c>
      <c r="I295" s="79">
        <f>TRUNC('5_Asservissement'!V294-'5_Asservissement'!V293)</f>
        <v>74</v>
      </c>
      <c r="J295" s="46">
        <f>I295*'1_Constantes'!$J$8</f>
        <v>2.5830872929516078</v>
      </c>
      <c r="K295" s="80">
        <f>TRUNC('5_Asservissement'!W294-'5_Asservissement'!W293)</f>
        <v>75</v>
      </c>
      <c r="L295" s="47">
        <f>K295*'1_Constantes'!$J$8</f>
        <v>2.6179938779914944</v>
      </c>
      <c r="N295" s="55">
        <f t="shared" si="20"/>
        <v>2.6005405854715509</v>
      </c>
      <c r="O295" s="62">
        <f>(L295-J295)/'1_Constantes'!$H$4</f>
        <v>2.3271056693257758E-4</v>
      </c>
      <c r="P295" s="58">
        <f t="shared" si="21"/>
        <v>1.3333333333333352E-2</v>
      </c>
    </row>
    <row r="296" spans="2:16" x14ac:dyDescent="0.25">
      <c r="B296" s="13">
        <f>B295+'1_Constantes'!$B$4</f>
        <v>1.4599999999999909</v>
      </c>
      <c r="D296" s="26">
        <f t="shared" si="23"/>
        <v>1496.6100340501446</v>
      </c>
      <c r="E296" s="24">
        <f t="shared" si="24"/>
        <v>1062.7664315800337</v>
      </c>
      <c r="F296" s="60">
        <f t="shared" si="22"/>
        <v>-0.12426744274199654</v>
      </c>
      <c r="G296" s="27">
        <f>IF('1_Constantes'!$B$13=1,G295-P296,P296+G295)</f>
        <v>-7.1200000000000161</v>
      </c>
      <c r="I296" s="79">
        <f>TRUNC('5_Asservissement'!V295-'5_Asservissement'!V294)</f>
        <v>75</v>
      </c>
      <c r="J296" s="46">
        <f>I296*'1_Constantes'!$J$8</f>
        <v>2.6179938779914944</v>
      </c>
      <c r="K296" s="80">
        <f>TRUNC('5_Asservissement'!W295-'5_Asservissement'!W294)</f>
        <v>74</v>
      </c>
      <c r="L296" s="47">
        <f>K296*'1_Constantes'!$J$8</f>
        <v>2.5830872929516078</v>
      </c>
      <c r="N296" s="55">
        <f t="shared" si="20"/>
        <v>2.6005405854715509</v>
      </c>
      <c r="O296" s="62">
        <f>(L296-J296)/'1_Constantes'!$H$4</f>
        <v>-2.3271056693257758E-4</v>
      </c>
      <c r="P296" s="58">
        <f t="shared" si="21"/>
        <v>-1.3333333333333352E-2</v>
      </c>
    </row>
    <row r="297" spans="2:16" x14ac:dyDescent="0.25">
      <c r="B297" s="13">
        <f>B296+'1_Constantes'!$B$4</f>
        <v>1.4649999999999908</v>
      </c>
      <c r="D297" s="26">
        <f t="shared" si="23"/>
        <v>1499.1905961112516</v>
      </c>
      <c r="E297" s="24">
        <f t="shared" si="24"/>
        <v>1062.4447006591386</v>
      </c>
      <c r="F297" s="60">
        <f t="shared" si="22"/>
        <v>-0.12403473217506396</v>
      </c>
      <c r="G297" s="27">
        <f>IF('1_Constantes'!$B$13=1,G296-P297,P297+G296)</f>
        <v>-7.1066666666666825</v>
      </c>
      <c r="I297" s="79">
        <f>TRUNC('5_Asservissement'!V296-'5_Asservissement'!V295)</f>
        <v>74</v>
      </c>
      <c r="J297" s="46">
        <f>I297*'1_Constantes'!$J$8</f>
        <v>2.5830872929516078</v>
      </c>
      <c r="K297" s="80">
        <f>TRUNC('5_Asservissement'!W296-'5_Asservissement'!W295)</f>
        <v>75</v>
      </c>
      <c r="L297" s="47">
        <f>K297*'1_Constantes'!$J$8</f>
        <v>2.6179938779914944</v>
      </c>
      <c r="N297" s="55">
        <f t="shared" si="20"/>
        <v>2.6005405854715509</v>
      </c>
      <c r="O297" s="62">
        <f>(L297-J297)/'1_Constantes'!$H$4</f>
        <v>2.3271056693257758E-4</v>
      </c>
      <c r="P297" s="58">
        <f t="shared" si="21"/>
        <v>1.3333333333333352E-2</v>
      </c>
    </row>
    <row r="298" spans="2:16" x14ac:dyDescent="0.25">
      <c r="B298" s="13">
        <f>B297+'1_Constantes'!$B$4</f>
        <v>1.4699999999999906</v>
      </c>
      <c r="D298" s="26">
        <f t="shared" si="23"/>
        <v>1501.7710832323</v>
      </c>
      <c r="E298" s="24">
        <f t="shared" si="24"/>
        <v>1062.1223692229</v>
      </c>
      <c r="F298" s="60">
        <f t="shared" si="22"/>
        <v>-0.12426744274199654</v>
      </c>
      <c r="G298" s="27">
        <f>IF('1_Constantes'!$B$13=1,G297-P298,P298+G297)</f>
        <v>-7.1200000000000161</v>
      </c>
      <c r="I298" s="79">
        <f>TRUNC('5_Asservissement'!V297-'5_Asservissement'!V296)</f>
        <v>75</v>
      </c>
      <c r="J298" s="46">
        <f>I298*'1_Constantes'!$J$8</f>
        <v>2.6179938779914944</v>
      </c>
      <c r="K298" s="80">
        <f>TRUNC('5_Asservissement'!W297-'5_Asservissement'!W296)</f>
        <v>74</v>
      </c>
      <c r="L298" s="47">
        <f>K298*'1_Constantes'!$J$8</f>
        <v>2.5830872929516078</v>
      </c>
      <c r="N298" s="55">
        <f t="shared" si="20"/>
        <v>2.6005405854715509</v>
      </c>
      <c r="O298" s="62">
        <f>(L298-J298)/'1_Constantes'!$H$4</f>
        <v>-2.3271056693257758E-4</v>
      </c>
      <c r="P298" s="58">
        <f t="shared" si="21"/>
        <v>-1.3333333333333352E-2</v>
      </c>
    </row>
    <row r="299" spans="2:16" x14ac:dyDescent="0.25">
      <c r="B299" s="13">
        <f>B298+'1_Constantes'!$B$4</f>
        <v>1.4749999999999905</v>
      </c>
      <c r="D299" s="26">
        <f t="shared" si="23"/>
        <v>1504.351645293407</v>
      </c>
      <c r="E299" s="24">
        <f t="shared" si="24"/>
        <v>1061.8006383020049</v>
      </c>
      <c r="F299" s="60">
        <f t="shared" si="22"/>
        <v>-0.12403473217506396</v>
      </c>
      <c r="G299" s="27">
        <f>IF('1_Constantes'!$B$13=1,G298-P299,P299+G298)</f>
        <v>-7.1066666666666825</v>
      </c>
      <c r="I299" s="79">
        <f>TRUNC('5_Asservissement'!V298-'5_Asservissement'!V297)</f>
        <v>74</v>
      </c>
      <c r="J299" s="46">
        <f>I299*'1_Constantes'!$J$8</f>
        <v>2.5830872929516078</v>
      </c>
      <c r="K299" s="80">
        <f>TRUNC('5_Asservissement'!W298-'5_Asservissement'!W297)</f>
        <v>75</v>
      </c>
      <c r="L299" s="47">
        <f>K299*'1_Constantes'!$J$8</f>
        <v>2.6179938779914944</v>
      </c>
      <c r="N299" s="55">
        <f t="shared" si="20"/>
        <v>2.6005405854715509</v>
      </c>
      <c r="O299" s="62">
        <f>(L299-J299)/'1_Constantes'!$H$4</f>
        <v>2.3271056693257758E-4</v>
      </c>
      <c r="P299" s="58">
        <f t="shared" si="21"/>
        <v>1.3333333333333352E-2</v>
      </c>
    </row>
    <row r="300" spans="2:16" x14ac:dyDescent="0.25">
      <c r="B300" s="13">
        <f>B299+'1_Constantes'!$B$4</f>
        <v>1.4799999999999904</v>
      </c>
      <c r="D300" s="26">
        <f t="shared" si="23"/>
        <v>1506.9321324144555</v>
      </c>
      <c r="E300" s="24">
        <f t="shared" si="24"/>
        <v>1061.4783068657664</v>
      </c>
      <c r="F300" s="60">
        <f t="shared" si="22"/>
        <v>-0.12426744274199654</v>
      </c>
      <c r="G300" s="27">
        <f>IF('1_Constantes'!$B$13=1,G299-P300,P300+G299)</f>
        <v>-7.1200000000000161</v>
      </c>
      <c r="I300" s="79">
        <f>TRUNC('5_Asservissement'!V299-'5_Asservissement'!V298)</f>
        <v>75</v>
      </c>
      <c r="J300" s="46">
        <f>I300*'1_Constantes'!$J$8</f>
        <v>2.6179938779914944</v>
      </c>
      <c r="K300" s="80">
        <f>TRUNC('5_Asservissement'!W299-'5_Asservissement'!W298)</f>
        <v>74</v>
      </c>
      <c r="L300" s="47">
        <f>K300*'1_Constantes'!$J$8</f>
        <v>2.5830872929516078</v>
      </c>
      <c r="N300" s="55">
        <f t="shared" si="20"/>
        <v>2.6005405854715509</v>
      </c>
      <c r="O300" s="62">
        <f>(L300-J300)/'1_Constantes'!$H$4</f>
        <v>-2.3271056693257758E-4</v>
      </c>
      <c r="P300" s="58">
        <f t="shared" si="21"/>
        <v>-1.3333333333333352E-2</v>
      </c>
    </row>
    <row r="301" spans="2:16" x14ac:dyDescent="0.25">
      <c r="B301" s="13">
        <f>B300+'1_Constantes'!$B$4</f>
        <v>1.4849999999999903</v>
      </c>
      <c r="D301" s="26">
        <f t="shared" si="23"/>
        <v>1509.5126944755625</v>
      </c>
      <c r="E301" s="24">
        <f t="shared" si="24"/>
        <v>1061.1565759448713</v>
      </c>
      <c r="F301" s="60">
        <f t="shared" si="22"/>
        <v>-0.12403473217506396</v>
      </c>
      <c r="G301" s="27">
        <f>IF('1_Constantes'!$B$13=1,G300-P301,P301+G300)</f>
        <v>-7.1066666666666825</v>
      </c>
      <c r="I301" s="79">
        <f>TRUNC('5_Asservissement'!V300-'5_Asservissement'!V299)</f>
        <v>74</v>
      </c>
      <c r="J301" s="46">
        <f>I301*'1_Constantes'!$J$8</f>
        <v>2.5830872929516078</v>
      </c>
      <c r="K301" s="80">
        <f>TRUNC('5_Asservissement'!W300-'5_Asservissement'!W299)</f>
        <v>75</v>
      </c>
      <c r="L301" s="47">
        <f>K301*'1_Constantes'!$J$8</f>
        <v>2.6179938779914944</v>
      </c>
      <c r="N301" s="55">
        <f t="shared" si="20"/>
        <v>2.6005405854715509</v>
      </c>
      <c r="O301" s="62">
        <f>(L301-J301)/'1_Constantes'!$H$4</f>
        <v>2.3271056693257758E-4</v>
      </c>
      <c r="P301" s="58">
        <f t="shared" si="21"/>
        <v>1.3333333333333352E-2</v>
      </c>
    </row>
    <row r="302" spans="2:16" x14ac:dyDescent="0.25">
      <c r="B302" s="13">
        <f>B301+'1_Constantes'!$B$4</f>
        <v>1.4899999999999902</v>
      </c>
      <c r="D302" s="26">
        <f t="shared" si="23"/>
        <v>1512.093181596611</v>
      </c>
      <c r="E302" s="24">
        <f t="shared" si="24"/>
        <v>1060.8342445086328</v>
      </c>
      <c r="F302" s="60">
        <f t="shared" si="22"/>
        <v>-0.12426744274199654</v>
      </c>
      <c r="G302" s="27">
        <f>IF('1_Constantes'!$B$13=1,G301-P302,P302+G301)</f>
        <v>-7.1200000000000161</v>
      </c>
      <c r="I302" s="79">
        <f>TRUNC('5_Asservissement'!V301-'5_Asservissement'!V300)</f>
        <v>75</v>
      </c>
      <c r="J302" s="46">
        <f>I302*'1_Constantes'!$J$8</f>
        <v>2.6179938779914944</v>
      </c>
      <c r="K302" s="80">
        <f>TRUNC('5_Asservissement'!W301-'5_Asservissement'!W300)</f>
        <v>74</v>
      </c>
      <c r="L302" s="47">
        <f>K302*'1_Constantes'!$J$8</f>
        <v>2.5830872929516078</v>
      </c>
      <c r="N302" s="55">
        <f t="shared" si="20"/>
        <v>2.6005405854715509</v>
      </c>
      <c r="O302" s="62">
        <f>(L302-J302)/'1_Constantes'!$H$4</f>
        <v>-2.3271056693257758E-4</v>
      </c>
      <c r="P302" s="58">
        <f t="shared" si="21"/>
        <v>-1.3333333333333352E-2</v>
      </c>
    </row>
    <row r="303" spans="2:16" x14ac:dyDescent="0.25">
      <c r="B303" s="13">
        <f>B302+'1_Constantes'!$B$4</f>
        <v>1.4949999999999901</v>
      </c>
      <c r="D303" s="26">
        <f t="shared" si="23"/>
        <v>1514.673743657718</v>
      </c>
      <c r="E303" s="24">
        <f t="shared" si="24"/>
        <v>1060.5125135877377</v>
      </c>
      <c r="F303" s="60">
        <f t="shared" si="22"/>
        <v>-0.12403473217506396</v>
      </c>
      <c r="G303" s="27">
        <f>IF('1_Constantes'!$B$13=1,G302-P303,P303+G302)</f>
        <v>-7.1066666666666825</v>
      </c>
      <c r="I303" s="79">
        <f>TRUNC('5_Asservissement'!V302-'5_Asservissement'!V301)</f>
        <v>74</v>
      </c>
      <c r="J303" s="46">
        <f>I303*'1_Constantes'!$J$8</f>
        <v>2.5830872929516078</v>
      </c>
      <c r="K303" s="80">
        <f>TRUNC('5_Asservissement'!W302-'5_Asservissement'!W301)</f>
        <v>75</v>
      </c>
      <c r="L303" s="47">
        <f>K303*'1_Constantes'!$J$8</f>
        <v>2.6179938779914944</v>
      </c>
      <c r="N303" s="55">
        <f t="shared" si="20"/>
        <v>2.6005405854715509</v>
      </c>
      <c r="O303" s="62">
        <f>(L303-J303)/'1_Constantes'!$H$4</f>
        <v>2.3271056693257758E-4</v>
      </c>
      <c r="P303" s="58">
        <f t="shared" si="21"/>
        <v>1.3333333333333352E-2</v>
      </c>
    </row>
    <row r="304" spans="2:16" x14ac:dyDescent="0.25">
      <c r="B304" s="13">
        <f>B303+'1_Constantes'!$B$4</f>
        <v>1.49999999999999</v>
      </c>
      <c r="D304" s="26">
        <f t="shared" si="23"/>
        <v>1517.2542307787664</v>
      </c>
      <c r="E304" s="24">
        <f t="shared" si="24"/>
        <v>1060.1901821514991</v>
      </c>
      <c r="F304" s="60">
        <f t="shared" si="22"/>
        <v>-0.12426744274199654</v>
      </c>
      <c r="G304" s="27">
        <f>IF('1_Constantes'!$B$13=1,G303-P304,P304+G303)</f>
        <v>-7.1200000000000161</v>
      </c>
      <c r="I304" s="79">
        <f>TRUNC('5_Asservissement'!V303-'5_Asservissement'!V302)</f>
        <v>75</v>
      </c>
      <c r="J304" s="46">
        <f>I304*'1_Constantes'!$J$8</f>
        <v>2.6179938779914944</v>
      </c>
      <c r="K304" s="80">
        <f>TRUNC('5_Asservissement'!W303-'5_Asservissement'!W302)</f>
        <v>74</v>
      </c>
      <c r="L304" s="47">
        <f>K304*'1_Constantes'!$J$8</f>
        <v>2.5830872929516078</v>
      </c>
      <c r="N304" s="55">
        <f t="shared" si="20"/>
        <v>2.6005405854715509</v>
      </c>
      <c r="O304" s="62">
        <f>(L304-J304)/'1_Constantes'!$H$4</f>
        <v>-2.3271056693257758E-4</v>
      </c>
      <c r="P304" s="58">
        <f t="shared" si="21"/>
        <v>-1.3333333333333352E-2</v>
      </c>
    </row>
    <row r="305" spans="2:16" x14ac:dyDescent="0.25">
      <c r="B305" s="13">
        <f>B304+'1_Constantes'!$B$4</f>
        <v>1.5049999999999899</v>
      </c>
      <c r="D305" s="26">
        <f t="shared" si="23"/>
        <v>1519.8347928398734</v>
      </c>
      <c r="E305" s="24">
        <f t="shared" si="24"/>
        <v>1059.868451230604</v>
      </c>
      <c r="F305" s="60">
        <f t="shared" si="22"/>
        <v>-0.12403473217506396</v>
      </c>
      <c r="G305" s="27">
        <f>IF('1_Constantes'!$B$13=1,G304-P305,P305+G304)</f>
        <v>-7.1066666666666825</v>
      </c>
      <c r="I305" s="79">
        <f>TRUNC('5_Asservissement'!V304-'5_Asservissement'!V303)</f>
        <v>74</v>
      </c>
      <c r="J305" s="46">
        <f>I305*'1_Constantes'!$J$8</f>
        <v>2.5830872929516078</v>
      </c>
      <c r="K305" s="80">
        <f>TRUNC('5_Asservissement'!W304-'5_Asservissement'!W303)</f>
        <v>75</v>
      </c>
      <c r="L305" s="47">
        <f>K305*'1_Constantes'!$J$8</f>
        <v>2.6179938779914944</v>
      </c>
      <c r="N305" s="55">
        <f t="shared" si="20"/>
        <v>2.6005405854715509</v>
      </c>
      <c r="O305" s="62">
        <f>(L305-J305)/'1_Constantes'!$H$4</f>
        <v>2.3271056693257758E-4</v>
      </c>
      <c r="P305" s="58">
        <f t="shared" si="21"/>
        <v>1.3333333333333352E-2</v>
      </c>
    </row>
    <row r="306" spans="2:16" x14ac:dyDescent="0.25">
      <c r="B306" s="13">
        <f>B305+'1_Constantes'!$B$4</f>
        <v>1.5099999999999898</v>
      </c>
      <c r="D306" s="26">
        <f t="shared" si="23"/>
        <v>1522.4152799609219</v>
      </c>
      <c r="E306" s="24">
        <f t="shared" si="24"/>
        <v>1059.5461197943655</v>
      </c>
      <c r="F306" s="60">
        <f t="shared" si="22"/>
        <v>-0.12426744274199654</v>
      </c>
      <c r="G306" s="27">
        <f>IF('1_Constantes'!$B$13=1,G305-P306,P306+G305)</f>
        <v>-7.1200000000000161</v>
      </c>
      <c r="I306" s="79">
        <f>TRUNC('5_Asservissement'!V305-'5_Asservissement'!V304)</f>
        <v>75</v>
      </c>
      <c r="J306" s="46">
        <f>I306*'1_Constantes'!$J$8</f>
        <v>2.6179938779914944</v>
      </c>
      <c r="K306" s="80">
        <f>TRUNC('5_Asservissement'!W305-'5_Asservissement'!W304)</f>
        <v>74</v>
      </c>
      <c r="L306" s="47">
        <f>K306*'1_Constantes'!$J$8</f>
        <v>2.5830872929516078</v>
      </c>
      <c r="N306" s="55">
        <f t="shared" si="20"/>
        <v>2.6005405854715509</v>
      </c>
      <c r="O306" s="62">
        <f>(L306-J306)/'1_Constantes'!$H$4</f>
        <v>-2.3271056693257758E-4</v>
      </c>
      <c r="P306" s="58">
        <f t="shared" si="21"/>
        <v>-1.3333333333333352E-2</v>
      </c>
    </row>
    <row r="307" spans="2:16" x14ac:dyDescent="0.25">
      <c r="B307" s="13">
        <f>B306+'1_Constantes'!$B$4</f>
        <v>1.5149999999999897</v>
      </c>
      <c r="D307" s="26">
        <f t="shared" si="23"/>
        <v>1524.9958420220289</v>
      </c>
      <c r="E307" s="24">
        <f t="shared" si="24"/>
        <v>1059.2243888734704</v>
      </c>
      <c r="F307" s="60">
        <f t="shared" si="22"/>
        <v>-0.12403473217506396</v>
      </c>
      <c r="G307" s="27">
        <f>IF('1_Constantes'!$B$13=1,G306-P307,P307+G306)</f>
        <v>-7.1066666666666825</v>
      </c>
      <c r="I307" s="79">
        <f>TRUNC('5_Asservissement'!V306-'5_Asservissement'!V305)</f>
        <v>74</v>
      </c>
      <c r="J307" s="46">
        <f>I307*'1_Constantes'!$J$8</f>
        <v>2.5830872929516078</v>
      </c>
      <c r="K307" s="80">
        <f>TRUNC('5_Asservissement'!W306-'5_Asservissement'!W305)</f>
        <v>75</v>
      </c>
      <c r="L307" s="47">
        <f>K307*'1_Constantes'!$J$8</f>
        <v>2.6179938779914944</v>
      </c>
      <c r="N307" s="55">
        <f t="shared" si="20"/>
        <v>2.6005405854715509</v>
      </c>
      <c r="O307" s="62">
        <f>(L307-J307)/'1_Constantes'!$H$4</f>
        <v>2.3271056693257758E-4</v>
      </c>
      <c r="P307" s="58">
        <f t="shared" si="21"/>
        <v>1.3333333333333352E-2</v>
      </c>
    </row>
    <row r="308" spans="2:16" x14ac:dyDescent="0.25">
      <c r="B308" s="13">
        <f>B307+'1_Constantes'!$B$4</f>
        <v>1.5199999999999896</v>
      </c>
      <c r="D308" s="26">
        <f t="shared" si="23"/>
        <v>1527.5763291430774</v>
      </c>
      <c r="E308" s="24">
        <f t="shared" si="24"/>
        <v>1058.9020574372319</v>
      </c>
      <c r="F308" s="60">
        <f t="shared" si="22"/>
        <v>-0.12426744274199654</v>
      </c>
      <c r="G308" s="27">
        <f>IF('1_Constantes'!$B$13=1,G307-P308,P308+G307)</f>
        <v>-7.1200000000000161</v>
      </c>
      <c r="I308" s="79">
        <f>TRUNC('5_Asservissement'!V307-'5_Asservissement'!V306)</f>
        <v>75</v>
      </c>
      <c r="J308" s="46">
        <f>I308*'1_Constantes'!$J$8</f>
        <v>2.6179938779914944</v>
      </c>
      <c r="K308" s="80">
        <f>TRUNC('5_Asservissement'!W307-'5_Asservissement'!W306)</f>
        <v>74</v>
      </c>
      <c r="L308" s="47">
        <f>K308*'1_Constantes'!$J$8</f>
        <v>2.5830872929516078</v>
      </c>
      <c r="N308" s="55">
        <f t="shared" si="20"/>
        <v>2.6005405854715509</v>
      </c>
      <c r="O308" s="62">
        <f>(L308-J308)/'1_Constantes'!$H$4</f>
        <v>-2.3271056693257758E-4</v>
      </c>
      <c r="P308" s="58">
        <f t="shared" si="21"/>
        <v>-1.3333333333333352E-2</v>
      </c>
    </row>
    <row r="309" spans="2:16" x14ac:dyDescent="0.25">
      <c r="B309" s="13">
        <f>B308+'1_Constantes'!$B$4</f>
        <v>1.5249999999999895</v>
      </c>
      <c r="D309" s="26">
        <f t="shared" si="23"/>
        <v>1530.1568912041844</v>
      </c>
      <c r="E309" s="24">
        <f t="shared" si="24"/>
        <v>1058.5803265163368</v>
      </c>
      <c r="F309" s="60">
        <f t="shared" si="22"/>
        <v>-0.12403473217506396</v>
      </c>
      <c r="G309" s="27">
        <f>IF('1_Constantes'!$B$13=1,G308-P309,P309+G308)</f>
        <v>-7.1066666666666825</v>
      </c>
      <c r="I309" s="79">
        <f>TRUNC('5_Asservissement'!V308-'5_Asservissement'!V307)</f>
        <v>74</v>
      </c>
      <c r="J309" s="46">
        <f>I309*'1_Constantes'!$J$8</f>
        <v>2.5830872929516078</v>
      </c>
      <c r="K309" s="80">
        <f>TRUNC('5_Asservissement'!W308-'5_Asservissement'!W307)</f>
        <v>75</v>
      </c>
      <c r="L309" s="47">
        <f>K309*'1_Constantes'!$J$8</f>
        <v>2.6179938779914944</v>
      </c>
      <c r="N309" s="55">
        <f t="shared" si="20"/>
        <v>2.6005405854715509</v>
      </c>
      <c r="O309" s="62">
        <f>(L309-J309)/'1_Constantes'!$H$4</f>
        <v>2.3271056693257758E-4</v>
      </c>
      <c r="P309" s="58">
        <f t="shared" si="21"/>
        <v>1.3333333333333352E-2</v>
      </c>
    </row>
    <row r="310" spans="2:16" x14ac:dyDescent="0.25">
      <c r="B310" s="13">
        <f>B309+'1_Constantes'!$B$4</f>
        <v>1.5299999999999894</v>
      </c>
      <c r="D310" s="26">
        <f t="shared" si="23"/>
        <v>1532.7373783252328</v>
      </c>
      <c r="E310" s="24">
        <f t="shared" si="24"/>
        <v>1058.2579950800982</v>
      </c>
      <c r="F310" s="60">
        <f t="shared" si="22"/>
        <v>-0.12426744274199654</v>
      </c>
      <c r="G310" s="27">
        <f>IF('1_Constantes'!$B$13=1,G309-P310,P310+G309)</f>
        <v>-7.1200000000000161</v>
      </c>
      <c r="I310" s="79">
        <f>TRUNC('5_Asservissement'!V309-'5_Asservissement'!V308)</f>
        <v>75</v>
      </c>
      <c r="J310" s="46">
        <f>I310*'1_Constantes'!$J$8</f>
        <v>2.6179938779914944</v>
      </c>
      <c r="K310" s="80">
        <f>TRUNC('5_Asservissement'!W309-'5_Asservissement'!W308)</f>
        <v>74</v>
      </c>
      <c r="L310" s="47">
        <f>K310*'1_Constantes'!$J$8</f>
        <v>2.5830872929516078</v>
      </c>
      <c r="N310" s="55">
        <f t="shared" si="20"/>
        <v>2.6005405854715509</v>
      </c>
      <c r="O310" s="62">
        <f>(L310-J310)/'1_Constantes'!$H$4</f>
        <v>-2.3271056693257758E-4</v>
      </c>
      <c r="P310" s="58">
        <f t="shared" si="21"/>
        <v>-1.3333333333333352E-2</v>
      </c>
    </row>
    <row r="311" spans="2:16" x14ac:dyDescent="0.25">
      <c r="B311" s="13">
        <f>B310+'1_Constantes'!$B$4</f>
        <v>1.5349999999999893</v>
      </c>
      <c r="D311" s="26">
        <f t="shared" si="23"/>
        <v>1535.3179403863398</v>
      </c>
      <c r="E311" s="24">
        <f t="shared" si="24"/>
        <v>1057.9362641592031</v>
      </c>
      <c r="F311" s="60">
        <f t="shared" si="22"/>
        <v>-0.12403473217506396</v>
      </c>
      <c r="G311" s="27">
        <f>IF('1_Constantes'!$B$13=1,G310-P311,P311+G310)</f>
        <v>-7.1066666666666825</v>
      </c>
      <c r="I311" s="79">
        <f>TRUNC('5_Asservissement'!V310-'5_Asservissement'!V309)</f>
        <v>74</v>
      </c>
      <c r="J311" s="46">
        <f>I311*'1_Constantes'!$J$8</f>
        <v>2.5830872929516078</v>
      </c>
      <c r="K311" s="80">
        <f>TRUNC('5_Asservissement'!W310-'5_Asservissement'!W309)</f>
        <v>75</v>
      </c>
      <c r="L311" s="47">
        <f>K311*'1_Constantes'!$J$8</f>
        <v>2.6179938779914944</v>
      </c>
      <c r="N311" s="55">
        <f t="shared" si="20"/>
        <v>2.6005405854715509</v>
      </c>
      <c r="O311" s="62">
        <f>(L311-J311)/'1_Constantes'!$H$4</f>
        <v>2.3271056693257758E-4</v>
      </c>
      <c r="P311" s="58">
        <f t="shared" si="21"/>
        <v>1.3333333333333352E-2</v>
      </c>
    </row>
    <row r="312" spans="2:16" x14ac:dyDescent="0.25">
      <c r="B312" s="13">
        <f>B311+'1_Constantes'!$B$4</f>
        <v>1.5399999999999892</v>
      </c>
      <c r="D312" s="26">
        <f t="shared" si="23"/>
        <v>1537.8984275073883</v>
      </c>
      <c r="E312" s="24">
        <f t="shared" si="24"/>
        <v>1057.6139327229646</v>
      </c>
      <c r="F312" s="60">
        <f t="shared" si="22"/>
        <v>-0.12426744274199654</v>
      </c>
      <c r="G312" s="27">
        <f>IF('1_Constantes'!$B$13=1,G311-P312,P312+G311)</f>
        <v>-7.1200000000000161</v>
      </c>
      <c r="I312" s="79">
        <f>TRUNC('5_Asservissement'!V311-'5_Asservissement'!V310)</f>
        <v>75</v>
      </c>
      <c r="J312" s="46">
        <f>I312*'1_Constantes'!$J$8</f>
        <v>2.6179938779914944</v>
      </c>
      <c r="K312" s="80">
        <f>TRUNC('5_Asservissement'!W311-'5_Asservissement'!W310)</f>
        <v>74</v>
      </c>
      <c r="L312" s="47">
        <f>K312*'1_Constantes'!$J$8</f>
        <v>2.5830872929516078</v>
      </c>
      <c r="N312" s="55">
        <f t="shared" si="20"/>
        <v>2.6005405854715509</v>
      </c>
      <c r="O312" s="62">
        <f>(L312-J312)/'1_Constantes'!$H$4</f>
        <v>-2.3271056693257758E-4</v>
      </c>
      <c r="P312" s="58">
        <f t="shared" si="21"/>
        <v>-1.3333333333333352E-2</v>
      </c>
    </row>
    <row r="313" spans="2:16" x14ac:dyDescent="0.25">
      <c r="B313" s="13">
        <f>B312+'1_Constantes'!$B$4</f>
        <v>1.544999999999989</v>
      </c>
      <c r="D313" s="26">
        <f t="shared" si="23"/>
        <v>1540.4789895684953</v>
      </c>
      <c r="E313" s="24">
        <f t="shared" si="24"/>
        <v>1057.2922018020695</v>
      </c>
      <c r="F313" s="60">
        <f t="shared" si="22"/>
        <v>-0.12403473217506396</v>
      </c>
      <c r="G313" s="27">
        <f>IF('1_Constantes'!$B$13=1,G312-P313,P313+G312)</f>
        <v>-7.1066666666666825</v>
      </c>
      <c r="I313" s="79">
        <f>TRUNC('5_Asservissement'!V312-'5_Asservissement'!V311)</f>
        <v>74</v>
      </c>
      <c r="J313" s="46">
        <f>I313*'1_Constantes'!$J$8</f>
        <v>2.5830872929516078</v>
      </c>
      <c r="K313" s="80">
        <f>TRUNC('5_Asservissement'!W312-'5_Asservissement'!W311)</f>
        <v>75</v>
      </c>
      <c r="L313" s="47">
        <f>K313*'1_Constantes'!$J$8</f>
        <v>2.6179938779914944</v>
      </c>
      <c r="N313" s="55">
        <f t="shared" si="20"/>
        <v>2.6005405854715509</v>
      </c>
      <c r="O313" s="62">
        <f>(L313-J313)/'1_Constantes'!$H$4</f>
        <v>2.3271056693257758E-4</v>
      </c>
      <c r="P313" s="58">
        <f t="shared" si="21"/>
        <v>1.3333333333333352E-2</v>
      </c>
    </row>
    <row r="314" spans="2:16" x14ac:dyDescent="0.25">
      <c r="B314" s="13">
        <f>B313+'1_Constantes'!$B$4</f>
        <v>1.5499999999999889</v>
      </c>
      <c r="D314" s="26">
        <f t="shared" si="23"/>
        <v>1543.0594766895438</v>
      </c>
      <c r="E314" s="24">
        <f t="shared" si="24"/>
        <v>1056.969870365831</v>
      </c>
      <c r="F314" s="60">
        <f t="shared" si="22"/>
        <v>-0.12426744274199654</v>
      </c>
      <c r="G314" s="27">
        <f>IF('1_Constantes'!$B$13=1,G313-P314,P314+G313)</f>
        <v>-7.1200000000000161</v>
      </c>
      <c r="I314" s="79">
        <f>TRUNC('5_Asservissement'!V313-'5_Asservissement'!V312)</f>
        <v>75</v>
      </c>
      <c r="J314" s="46">
        <f>I314*'1_Constantes'!$J$8</f>
        <v>2.6179938779914944</v>
      </c>
      <c r="K314" s="80">
        <f>TRUNC('5_Asservissement'!W313-'5_Asservissement'!W312)</f>
        <v>74</v>
      </c>
      <c r="L314" s="47">
        <f>K314*'1_Constantes'!$J$8</f>
        <v>2.5830872929516078</v>
      </c>
      <c r="N314" s="55">
        <f t="shared" si="20"/>
        <v>2.6005405854715509</v>
      </c>
      <c r="O314" s="62">
        <f>(L314-J314)/'1_Constantes'!$H$4</f>
        <v>-2.3271056693257758E-4</v>
      </c>
      <c r="P314" s="58">
        <f t="shared" si="21"/>
        <v>-1.3333333333333352E-2</v>
      </c>
    </row>
    <row r="315" spans="2:16" x14ac:dyDescent="0.25">
      <c r="B315" s="13">
        <f>B314+'1_Constantes'!$B$4</f>
        <v>1.5549999999999888</v>
      </c>
      <c r="D315" s="26">
        <f t="shared" si="23"/>
        <v>1545.6400387506508</v>
      </c>
      <c r="E315" s="24">
        <f t="shared" si="24"/>
        <v>1056.6481394449359</v>
      </c>
      <c r="F315" s="60">
        <f t="shared" si="22"/>
        <v>-0.12403473217506396</v>
      </c>
      <c r="G315" s="27">
        <f>IF('1_Constantes'!$B$13=1,G314-P315,P315+G314)</f>
        <v>-7.1066666666666825</v>
      </c>
      <c r="I315" s="79">
        <f>TRUNC('5_Asservissement'!V314-'5_Asservissement'!V313)</f>
        <v>74</v>
      </c>
      <c r="J315" s="46">
        <f>I315*'1_Constantes'!$J$8</f>
        <v>2.5830872929516078</v>
      </c>
      <c r="K315" s="80">
        <f>TRUNC('5_Asservissement'!W314-'5_Asservissement'!W313)</f>
        <v>75</v>
      </c>
      <c r="L315" s="47">
        <f>K315*'1_Constantes'!$J$8</f>
        <v>2.6179938779914944</v>
      </c>
      <c r="N315" s="55">
        <f t="shared" si="20"/>
        <v>2.6005405854715509</v>
      </c>
      <c r="O315" s="62">
        <f>(L315-J315)/'1_Constantes'!$H$4</f>
        <v>2.3271056693257758E-4</v>
      </c>
      <c r="P315" s="58">
        <f t="shared" si="21"/>
        <v>1.3333333333333352E-2</v>
      </c>
    </row>
    <row r="316" spans="2:16" x14ac:dyDescent="0.25">
      <c r="B316" s="13">
        <f>B315+'1_Constantes'!$B$4</f>
        <v>1.5599999999999887</v>
      </c>
      <c r="D316" s="26">
        <f t="shared" si="23"/>
        <v>1548.2205258716992</v>
      </c>
      <c r="E316" s="24">
        <f t="shared" si="24"/>
        <v>1056.3258080086973</v>
      </c>
      <c r="F316" s="60">
        <f t="shared" si="22"/>
        <v>-0.12426744274199654</v>
      </c>
      <c r="G316" s="27">
        <f>IF('1_Constantes'!$B$13=1,G315-P316,P316+G315)</f>
        <v>-7.1200000000000161</v>
      </c>
      <c r="I316" s="79">
        <f>TRUNC('5_Asservissement'!V315-'5_Asservissement'!V314)</f>
        <v>75</v>
      </c>
      <c r="J316" s="46">
        <f>I316*'1_Constantes'!$J$8</f>
        <v>2.6179938779914944</v>
      </c>
      <c r="K316" s="80">
        <f>TRUNC('5_Asservissement'!W315-'5_Asservissement'!W314)</f>
        <v>74</v>
      </c>
      <c r="L316" s="47">
        <f>K316*'1_Constantes'!$J$8</f>
        <v>2.5830872929516078</v>
      </c>
      <c r="N316" s="55">
        <f t="shared" si="20"/>
        <v>2.6005405854715509</v>
      </c>
      <c r="O316" s="62">
        <f>(L316-J316)/'1_Constantes'!$H$4</f>
        <v>-2.3271056693257758E-4</v>
      </c>
      <c r="P316" s="58">
        <f t="shared" si="21"/>
        <v>-1.3333333333333352E-2</v>
      </c>
    </row>
    <row r="317" spans="2:16" x14ac:dyDescent="0.25">
      <c r="B317" s="13">
        <f>B316+'1_Constantes'!$B$4</f>
        <v>1.5649999999999886</v>
      </c>
      <c r="D317" s="26">
        <f t="shared" si="23"/>
        <v>1550.8010879328062</v>
      </c>
      <c r="E317" s="24">
        <f t="shared" si="24"/>
        <v>1056.0040770878022</v>
      </c>
      <c r="F317" s="60">
        <f t="shared" si="22"/>
        <v>-0.12403473217506396</v>
      </c>
      <c r="G317" s="27">
        <f>IF('1_Constantes'!$B$13=1,G316-P317,P317+G316)</f>
        <v>-7.1066666666666825</v>
      </c>
      <c r="I317" s="79">
        <f>TRUNC('5_Asservissement'!V316-'5_Asservissement'!V315)</f>
        <v>74</v>
      </c>
      <c r="J317" s="46">
        <f>I317*'1_Constantes'!$J$8</f>
        <v>2.5830872929516078</v>
      </c>
      <c r="K317" s="80">
        <f>TRUNC('5_Asservissement'!W316-'5_Asservissement'!W315)</f>
        <v>75</v>
      </c>
      <c r="L317" s="47">
        <f>K317*'1_Constantes'!$J$8</f>
        <v>2.6179938779914944</v>
      </c>
      <c r="N317" s="55">
        <f t="shared" si="20"/>
        <v>2.6005405854715509</v>
      </c>
      <c r="O317" s="62">
        <f>(L317-J317)/'1_Constantes'!$H$4</f>
        <v>2.3271056693257758E-4</v>
      </c>
      <c r="P317" s="58">
        <f t="shared" si="21"/>
        <v>1.3333333333333352E-2</v>
      </c>
    </row>
    <row r="318" spans="2:16" x14ac:dyDescent="0.25">
      <c r="B318" s="13">
        <f>B317+'1_Constantes'!$B$4</f>
        <v>1.5699999999999885</v>
      </c>
      <c r="D318" s="26">
        <f t="shared" si="23"/>
        <v>1553.3815750538547</v>
      </c>
      <c r="E318" s="24">
        <f t="shared" si="24"/>
        <v>1055.6817456515637</v>
      </c>
      <c r="F318" s="60">
        <f t="shared" si="22"/>
        <v>-0.12426744274199654</v>
      </c>
      <c r="G318" s="27">
        <f>IF('1_Constantes'!$B$13=1,G317-P318,P318+G317)</f>
        <v>-7.1200000000000161</v>
      </c>
      <c r="I318" s="79">
        <f>TRUNC('5_Asservissement'!V317-'5_Asservissement'!V316)</f>
        <v>75</v>
      </c>
      <c r="J318" s="46">
        <f>I318*'1_Constantes'!$J$8</f>
        <v>2.6179938779914944</v>
      </c>
      <c r="K318" s="80">
        <f>TRUNC('5_Asservissement'!W317-'5_Asservissement'!W316)</f>
        <v>74</v>
      </c>
      <c r="L318" s="47">
        <f>K318*'1_Constantes'!$J$8</f>
        <v>2.5830872929516078</v>
      </c>
      <c r="N318" s="55">
        <f t="shared" si="20"/>
        <v>2.6005405854715509</v>
      </c>
      <c r="O318" s="62">
        <f>(L318-J318)/'1_Constantes'!$H$4</f>
        <v>-2.3271056693257758E-4</v>
      </c>
      <c r="P318" s="58">
        <f t="shared" si="21"/>
        <v>-1.3333333333333352E-2</v>
      </c>
    </row>
    <row r="319" spans="2:16" x14ac:dyDescent="0.25">
      <c r="B319" s="13">
        <f>B318+'1_Constantes'!$B$4</f>
        <v>1.5749999999999884</v>
      </c>
      <c r="D319" s="26">
        <f t="shared" si="23"/>
        <v>1555.9621371149617</v>
      </c>
      <c r="E319" s="24">
        <f t="shared" si="24"/>
        <v>1055.3600147306686</v>
      </c>
      <c r="F319" s="60">
        <f t="shared" si="22"/>
        <v>-0.12403473217506396</v>
      </c>
      <c r="G319" s="27">
        <f>IF('1_Constantes'!$B$13=1,G318-P319,P319+G318)</f>
        <v>-7.1066666666666825</v>
      </c>
      <c r="I319" s="79">
        <f>TRUNC('5_Asservissement'!V318-'5_Asservissement'!V317)</f>
        <v>74</v>
      </c>
      <c r="J319" s="46">
        <f>I319*'1_Constantes'!$J$8</f>
        <v>2.5830872929516078</v>
      </c>
      <c r="K319" s="80">
        <f>TRUNC('5_Asservissement'!W318-'5_Asservissement'!W317)</f>
        <v>75</v>
      </c>
      <c r="L319" s="47">
        <f>K319*'1_Constantes'!$J$8</f>
        <v>2.6179938779914944</v>
      </c>
      <c r="N319" s="55">
        <f t="shared" si="20"/>
        <v>2.6005405854715509</v>
      </c>
      <c r="O319" s="62">
        <f>(L319-J319)/'1_Constantes'!$H$4</f>
        <v>2.3271056693257758E-4</v>
      </c>
      <c r="P319" s="58">
        <f t="shared" si="21"/>
        <v>1.3333333333333352E-2</v>
      </c>
    </row>
    <row r="320" spans="2:16" x14ac:dyDescent="0.25">
      <c r="B320" s="13">
        <f>B319+'1_Constantes'!$B$4</f>
        <v>1.5799999999999883</v>
      </c>
      <c r="D320" s="26">
        <f t="shared" si="23"/>
        <v>1558.5427739763788</v>
      </c>
      <c r="E320" s="24">
        <f t="shared" si="24"/>
        <v>1055.0388843425399</v>
      </c>
      <c r="F320" s="60">
        <f t="shared" si="22"/>
        <v>-0.12380202160813138</v>
      </c>
      <c r="G320" s="27">
        <f>IF('1_Constantes'!$B$13=1,G319-P320,P320+G319)</f>
        <v>-7.0933333333333488</v>
      </c>
      <c r="I320" s="79">
        <f>TRUNC('5_Asservissement'!V319-'5_Asservissement'!V318)</f>
        <v>74</v>
      </c>
      <c r="J320" s="46">
        <f>I320*'1_Constantes'!$J$8</f>
        <v>2.5830872929516078</v>
      </c>
      <c r="K320" s="80">
        <f>TRUNC('5_Asservissement'!W319-'5_Asservissement'!W318)</f>
        <v>75</v>
      </c>
      <c r="L320" s="47">
        <f>K320*'1_Constantes'!$J$8</f>
        <v>2.6179938779914944</v>
      </c>
      <c r="N320" s="55">
        <f t="shared" si="20"/>
        <v>2.6005405854715509</v>
      </c>
      <c r="O320" s="62">
        <f>(L320-J320)/'1_Constantes'!$H$4</f>
        <v>2.3271056693257758E-4</v>
      </c>
      <c r="P320" s="58">
        <f t="shared" si="21"/>
        <v>1.3333333333333352E-2</v>
      </c>
    </row>
    <row r="321" spans="2:16" x14ac:dyDescent="0.25">
      <c r="B321" s="13">
        <f>B320+'1_Constantes'!$B$4</f>
        <v>1.5849999999999882</v>
      </c>
      <c r="D321" s="26">
        <f t="shared" si="23"/>
        <v>1561.1233360374858</v>
      </c>
      <c r="E321" s="24">
        <f t="shared" si="24"/>
        <v>1054.7171534216448</v>
      </c>
      <c r="F321" s="60">
        <f t="shared" si="22"/>
        <v>-0.12403473217506396</v>
      </c>
      <c r="G321" s="27">
        <f>IF('1_Constantes'!$B$13=1,G320-P321,P321+G320)</f>
        <v>-7.1066666666666825</v>
      </c>
      <c r="I321" s="79">
        <f>TRUNC('5_Asservissement'!V320-'5_Asservissement'!V319)</f>
        <v>75</v>
      </c>
      <c r="J321" s="46">
        <f>I321*'1_Constantes'!$J$8</f>
        <v>2.6179938779914944</v>
      </c>
      <c r="K321" s="80">
        <f>TRUNC('5_Asservissement'!W320-'5_Asservissement'!W319)</f>
        <v>74</v>
      </c>
      <c r="L321" s="47">
        <f>K321*'1_Constantes'!$J$8</f>
        <v>2.5830872929516078</v>
      </c>
      <c r="N321" s="55">
        <f t="shared" si="20"/>
        <v>2.6005405854715509</v>
      </c>
      <c r="O321" s="62">
        <f>(L321-J321)/'1_Constantes'!$H$4</f>
        <v>-2.3271056693257758E-4</v>
      </c>
      <c r="P321" s="58">
        <f t="shared" si="21"/>
        <v>-1.3333333333333352E-2</v>
      </c>
    </row>
    <row r="322" spans="2:16" x14ac:dyDescent="0.25">
      <c r="B322" s="13">
        <f>B321+'1_Constantes'!$B$4</f>
        <v>1.5899999999999881</v>
      </c>
      <c r="D322" s="26">
        <f t="shared" si="23"/>
        <v>1563.7038231585343</v>
      </c>
      <c r="E322" s="24">
        <f t="shared" si="24"/>
        <v>1054.3948219854062</v>
      </c>
      <c r="F322" s="60">
        <f t="shared" si="22"/>
        <v>-0.12426744274199654</v>
      </c>
      <c r="G322" s="27">
        <f>IF('1_Constantes'!$B$13=1,G321-P322,P322+G321)</f>
        <v>-7.1200000000000161</v>
      </c>
      <c r="I322" s="79">
        <f>TRUNC('5_Asservissement'!V321-'5_Asservissement'!V320)</f>
        <v>75</v>
      </c>
      <c r="J322" s="46">
        <f>I322*'1_Constantes'!$J$8</f>
        <v>2.6179938779914944</v>
      </c>
      <c r="K322" s="80">
        <f>TRUNC('5_Asservissement'!W321-'5_Asservissement'!W320)</f>
        <v>74</v>
      </c>
      <c r="L322" s="47">
        <f>K322*'1_Constantes'!$J$8</f>
        <v>2.5830872929516078</v>
      </c>
      <c r="N322" s="55">
        <f t="shared" si="20"/>
        <v>2.6005405854715509</v>
      </c>
      <c r="O322" s="62">
        <f>(L322-J322)/'1_Constantes'!$H$4</f>
        <v>-2.3271056693257758E-4</v>
      </c>
      <c r="P322" s="58">
        <f t="shared" si="21"/>
        <v>-1.3333333333333352E-2</v>
      </c>
    </row>
    <row r="323" spans="2:16" x14ac:dyDescent="0.25">
      <c r="B323" s="13">
        <f>B322+'1_Constantes'!$B$4</f>
        <v>1.594999999999988</v>
      </c>
      <c r="D323" s="26">
        <f t="shared" si="23"/>
        <v>1566.2843852196413</v>
      </c>
      <c r="E323" s="24">
        <f t="shared" si="24"/>
        <v>1054.0730910645111</v>
      </c>
      <c r="F323" s="60">
        <f t="shared" si="22"/>
        <v>-0.12403473217506396</v>
      </c>
      <c r="G323" s="27">
        <f>IF('1_Constantes'!$B$13=1,G322-P323,P323+G322)</f>
        <v>-7.1066666666666825</v>
      </c>
      <c r="I323" s="79">
        <f>TRUNC('5_Asservissement'!V322-'5_Asservissement'!V321)</f>
        <v>74</v>
      </c>
      <c r="J323" s="46">
        <f>I323*'1_Constantes'!$J$8</f>
        <v>2.5830872929516078</v>
      </c>
      <c r="K323" s="80">
        <f>TRUNC('5_Asservissement'!W322-'5_Asservissement'!W321)</f>
        <v>75</v>
      </c>
      <c r="L323" s="47">
        <f>K323*'1_Constantes'!$J$8</f>
        <v>2.6179938779914944</v>
      </c>
      <c r="N323" s="55">
        <f t="shared" si="20"/>
        <v>2.6005405854715509</v>
      </c>
      <c r="O323" s="62">
        <f>(L323-J323)/'1_Constantes'!$H$4</f>
        <v>2.3271056693257758E-4</v>
      </c>
      <c r="P323" s="58">
        <f t="shared" si="21"/>
        <v>1.3333333333333352E-2</v>
      </c>
    </row>
    <row r="324" spans="2:16" x14ac:dyDescent="0.25">
      <c r="B324" s="13">
        <f>B323+'1_Constantes'!$B$4</f>
        <v>1.5999999999999879</v>
      </c>
      <c r="D324" s="26">
        <f t="shared" si="23"/>
        <v>1568.8650220810584</v>
      </c>
      <c r="E324" s="24">
        <f t="shared" si="24"/>
        <v>1053.7519606763824</v>
      </c>
      <c r="F324" s="60">
        <f t="shared" si="22"/>
        <v>-0.12380202160813138</v>
      </c>
      <c r="G324" s="27">
        <f>IF('1_Constantes'!$B$13=1,G323-P324,P324+G323)</f>
        <v>-7.0933333333333488</v>
      </c>
      <c r="I324" s="79">
        <f>TRUNC('5_Asservissement'!V323-'5_Asservissement'!V322)</f>
        <v>74</v>
      </c>
      <c r="J324" s="46">
        <f>I324*'1_Constantes'!$J$8</f>
        <v>2.5830872929516078</v>
      </c>
      <c r="K324" s="80">
        <f>TRUNC('5_Asservissement'!W323-'5_Asservissement'!W322)</f>
        <v>75</v>
      </c>
      <c r="L324" s="47">
        <f>K324*'1_Constantes'!$J$8</f>
        <v>2.6179938779914944</v>
      </c>
      <c r="N324" s="55">
        <f t="shared" ref="N324:N387" si="25">(J324+L324)/2</f>
        <v>2.6005405854715509</v>
      </c>
      <c r="O324" s="62">
        <f>(L324-J324)/'1_Constantes'!$H$4</f>
        <v>2.3271056693257758E-4</v>
      </c>
      <c r="P324" s="58">
        <f t="shared" ref="P324:P387" si="26">O324*180/PI()</f>
        <v>1.3333333333333352E-2</v>
      </c>
    </row>
    <row r="325" spans="2:16" x14ac:dyDescent="0.25">
      <c r="B325" s="13">
        <f>B324+'1_Constantes'!$B$4</f>
        <v>1.6049999999999878</v>
      </c>
      <c r="D325" s="26">
        <f t="shared" si="23"/>
        <v>1571.4455841421654</v>
      </c>
      <c r="E325" s="24">
        <f t="shared" si="24"/>
        <v>1053.4302297554873</v>
      </c>
      <c r="F325" s="60">
        <f t="shared" ref="F325:F388" si="27">G325*PI()/180</f>
        <v>-0.12403473217506396</v>
      </c>
      <c r="G325" s="27">
        <f>IF('1_Constantes'!$B$13=1,G324-P325,P325+G324)</f>
        <v>-7.1066666666666825</v>
      </c>
      <c r="I325" s="79">
        <f>TRUNC('5_Asservissement'!V324-'5_Asservissement'!V323)</f>
        <v>75</v>
      </c>
      <c r="J325" s="46">
        <f>I325*'1_Constantes'!$J$8</f>
        <v>2.6179938779914944</v>
      </c>
      <c r="K325" s="80">
        <f>TRUNC('5_Asservissement'!W324-'5_Asservissement'!W323)</f>
        <v>74</v>
      </c>
      <c r="L325" s="47">
        <f>K325*'1_Constantes'!$J$8</f>
        <v>2.5830872929516078</v>
      </c>
      <c r="N325" s="55">
        <f t="shared" si="25"/>
        <v>2.6005405854715509</v>
      </c>
      <c r="O325" s="62">
        <f>(L325-J325)/'1_Constantes'!$H$4</f>
        <v>-2.3271056693257758E-4</v>
      </c>
      <c r="P325" s="58">
        <f t="shared" si="26"/>
        <v>-1.3333333333333352E-2</v>
      </c>
    </row>
    <row r="326" spans="2:16" x14ac:dyDescent="0.25">
      <c r="B326" s="13">
        <f>B325+'1_Constantes'!$B$4</f>
        <v>1.6099999999999877</v>
      </c>
      <c r="D326" s="26">
        <f t="shared" ref="D326:D389" si="28">D325+(N326*COS(F326))</f>
        <v>1574.0260712632139</v>
      </c>
      <c r="E326" s="24">
        <f t="shared" ref="E326:E389" si="29">E325+(N326*SIN(F326))</f>
        <v>1053.1078983192488</v>
      </c>
      <c r="F326" s="60">
        <f t="shared" si="27"/>
        <v>-0.12426744274199654</v>
      </c>
      <c r="G326" s="27">
        <f>IF('1_Constantes'!$B$13=1,G325-P326,P326+G325)</f>
        <v>-7.1200000000000161</v>
      </c>
      <c r="I326" s="79">
        <f>TRUNC('5_Asservissement'!V325-'5_Asservissement'!V324)</f>
        <v>75</v>
      </c>
      <c r="J326" s="46">
        <f>I326*'1_Constantes'!$J$8</f>
        <v>2.6179938779914944</v>
      </c>
      <c r="K326" s="80">
        <f>TRUNC('5_Asservissement'!W325-'5_Asservissement'!W324)</f>
        <v>74</v>
      </c>
      <c r="L326" s="47">
        <f>K326*'1_Constantes'!$J$8</f>
        <v>2.5830872929516078</v>
      </c>
      <c r="N326" s="55">
        <f t="shared" si="25"/>
        <v>2.6005405854715509</v>
      </c>
      <c r="O326" s="62">
        <f>(L326-J326)/'1_Constantes'!$H$4</f>
        <v>-2.3271056693257758E-4</v>
      </c>
      <c r="P326" s="58">
        <f t="shared" si="26"/>
        <v>-1.3333333333333352E-2</v>
      </c>
    </row>
    <row r="327" spans="2:16" x14ac:dyDescent="0.25">
      <c r="B327" s="13">
        <f>B326+'1_Constantes'!$B$4</f>
        <v>1.6149999999999876</v>
      </c>
      <c r="D327" s="26">
        <f t="shared" si="28"/>
        <v>1576.6066333243209</v>
      </c>
      <c r="E327" s="24">
        <f t="shared" si="29"/>
        <v>1052.7861673983537</v>
      </c>
      <c r="F327" s="60">
        <f t="shared" si="27"/>
        <v>-0.12403473217506396</v>
      </c>
      <c r="G327" s="27">
        <f>IF('1_Constantes'!$B$13=1,G326-P327,P327+G326)</f>
        <v>-7.1066666666666825</v>
      </c>
      <c r="I327" s="79">
        <f>TRUNC('5_Asservissement'!V326-'5_Asservissement'!V325)</f>
        <v>74</v>
      </c>
      <c r="J327" s="46">
        <f>I327*'1_Constantes'!$J$8</f>
        <v>2.5830872929516078</v>
      </c>
      <c r="K327" s="80">
        <f>TRUNC('5_Asservissement'!W326-'5_Asservissement'!W325)</f>
        <v>75</v>
      </c>
      <c r="L327" s="47">
        <f>K327*'1_Constantes'!$J$8</f>
        <v>2.6179938779914944</v>
      </c>
      <c r="N327" s="55">
        <f t="shared" si="25"/>
        <v>2.6005405854715509</v>
      </c>
      <c r="O327" s="62">
        <f>(L327-J327)/'1_Constantes'!$H$4</f>
        <v>2.3271056693257758E-4</v>
      </c>
      <c r="P327" s="58">
        <f t="shared" si="26"/>
        <v>1.3333333333333352E-2</v>
      </c>
    </row>
    <row r="328" spans="2:16" x14ac:dyDescent="0.25">
      <c r="B328" s="13">
        <f>B327+'1_Constantes'!$B$4</f>
        <v>1.6199999999999875</v>
      </c>
      <c r="D328" s="26">
        <f t="shared" si="28"/>
        <v>1579.187270185738</v>
      </c>
      <c r="E328" s="24">
        <f t="shared" si="29"/>
        <v>1052.4650370102249</v>
      </c>
      <c r="F328" s="60">
        <f t="shared" si="27"/>
        <v>-0.12380202160813138</v>
      </c>
      <c r="G328" s="27">
        <f>IF('1_Constantes'!$B$13=1,G327-P328,P328+G327)</f>
        <v>-7.0933333333333488</v>
      </c>
      <c r="I328" s="79">
        <f>TRUNC('5_Asservissement'!V327-'5_Asservissement'!V326)</f>
        <v>74</v>
      </c>
      <c r="J328" s="46">
        <f>I328*'1_Constantes'!$J$8</f>
        <v>2.5830872929516078</v>
      </c>
      <c r="K328" s="80">
        <f>TRUNC('5_Asservissement'!W327-'5_Asservissement'!W326)</f>
        <v>75</v>
      </c>
      <c r="L328" s="47">
        <f>K328*'1_Constantes'!$J$8</f>
        <v>2.6179938779914944</v>
      </c>
      <c r="N328" s="55">
        <f t="shared" si="25"/>
        <v>2.6005405854715509</v>
      </c>
      <c r="O328" s="62">
        <f>(L328-J328)/'1_Constantes'!$H$4</f>
        <v>2.3271056693257758E-4</v>
      </c>
      <c r="P328" s="58">
        <f t="shared" si="26"/>
        <v>1.3333333333333352E-2</v>
      </c>
    </row>
    <row r="329" spans="2:16" x14ac:dyDescent="0.25">
      <c r="B329" s="13">
        <f>B328+'1_Constantes'!$B$4</f>
        <v>1.6249999999999873</v>
      </c>
      <c r="D329" s="26">
        <f t="shared" si="28"/>
        <v>1581.767832246845</v>
      </c>
      <c r="E329" s="24">
        <f t="shared" si="29"/>
        <v>1052.1433060893298</v>
      </c>
      <c r="F329" s="60">
        <f t="shared" si="27"/>
        <v>-0.12403473217506396</v>
      </c>
      <c r="G329" s="27">
        <f>IF('1_Constantes'!$B$13=1,G328-P329,P329+G328)</f>
        <v>-7.1066666666666825</v>
      </c>
      <c r="I329" s="79">
        <f>TRUNC('5_Asservissement'!V328-'5_Asservissement'!V327)</f>
        <v>75</v>
      </c>
      <c r="J329" s="46">
        <f>I329*'1_Constantes'!$J$8</f>
        <v>2.6179938779914944</v>
      </c>
      <c r="K329" s="80">
        <f>TRUNC('5_Asservissement'!W328-'5_Asservissement'!W327)</f>
        <v>74</v>
      </c>
      <c r="L329" s="47">
        <f>K329*'1_Constantes'!$J$8</f>
        <v>2.5830872929516078</v>
      </c>
      <c r="N329" s="55">
        <f t="shared" si="25"/>
        <v>2.6005405854715509</v>
      </c>
      <c r="O329" s="62">
        <f>(L329-J329)/'1_Constantes'!$H$4</f>
        <v>-2.3271056693257758E-4</v>
      </c>
      <c r="P329" s="58">
        <f t="shared" si="26"/>
        <v>-1.3333333333333352E-2</v>
      </c>
    </row>
    <row r="330" spans="2:16" x14ac:dyDescent="0.25">
      <c r="B330" s="13">
        <f>B329+'1_Constantes'!$B$4</f>
        <v>1.6299999999999872</v>
      </c>
      <c r="D330" s="26">
        <f t="shared" si="28"/>
        <v>1584.3483193678935</v>
      </c>
      <c r="E330" s="24">
        <f t="shared" si="29"/>
        <v>1051.8209746530913</v>
      </c>
      <c r="F330" s="60">
        <f t="shared" si="27"/>
        <v>-0.12426744274199654</v>
      </c>
      <c r="G330" s="27">
        <f>IF('1_Constantes'!$B$13=1,G329-P330,P330+G329)</f>
        <v>-7.1200000000000161</v>
      </c>
      <c r="I330" s="79">
        <f>TRUNC('5_Asservissement'!V329-'5_Asservissement'!V328)</f>
        <v>75</v>
      </c>
      <c r="J330" s="46">
        <f>I330*'1_Constantes'!$J$8</f>
        <v>2.6179938779914944</v>
      </c>
      <c r="K330" s="80">
        <f>TRUNC('5_Asservissement'!W329-'5_Asservissement'!W328)</f>
        <v>74</v>
      </c>
      <c r="L330" s="47">
        <f>K330*'1_Constantes'!$J$8</f>
        <v>2.5830872929516078</v>
      </c>
      <c r="N330" s="55">
        <f t="shared" si="25"/>
        <v>2.6005405854715509</v>
      </c>
      <c r="O330" s="62">
        <f>(L330-J330)/'1_Constantes'!$H$4</f>
        <v>-2.3271056693257758E-4</v>
      </c>
      <c r="P330" s="58">
        <f t="shared" si="26"/>
        <v>-1.3333333333333352E-2</v>
      </c>
    </row>
    <row r="331" spans="2:16" x14ac:dyDescent="0.25">
      <c r="B331" s="13">
        <f>B330+'1_Constantes'!$B$4</f>
        <v>1.6349999999999871</v>
      </c>
      <c r="D331" s="26">
        <f t="shared" si="28"/>
        <v>1586.9288814290005</v>
      </c>
      <c r="E331" s="24">
        <f t="shared" si="29"/>
        <v>1051.4992437321962</v>
      </c>
      <c r="F331" s="60">
        <f t="shared" si="27"/>
        <v>-0.12403473217506396</v>
      </c>
      <c r="G331" s="27">
        <f>IF('1_Constantes'!$B$13=1,G330-P331,P331+G330)</f>
        <v>-7.1066666666666825</v>
      </c>
      <c r="I331" s="79">
        <f>TRUNC('5_Asservissement'!V330-'5_Asservissement'!V329)</f>
        <v>74</v>
      </c>
      <c r="J331" s="46">
        <f>I331*'1_Constantes'!$J$8</f>
        <v>2.5830872929516078</v>
      </c>
      <c r="K331" s="80">
        <f>TRUNC('5_Asservissement'!W330-'5_Asservissement'!W329)</f>
        <v>75</v>
      </c>
      <c r="L331" s="47">
        <f>K331*'1_Constantes'!$J$8</f>
        <v>2.6179938779914944</v>
      </c>
      <c r="N331" s="55">
        <f t="shared" si="25"/>
        <v>2.6005405854715509</v>
      </c>
      <c r="O331" s="62">
        <f>(L331-J331)/'1_Constantes'!$H$4</f>
        <v>2.3271056693257758E-4</v>
      </c>
      <c r="P331" s="58">
        <f t="shared" si="26"/>
        <v>1.3333333333333352E-2</v>
      </c>
    </row>
    <row r="332" spans="2:16" x14ac:dyDescent="0.25">
      <c r="B332" s="13">
        <f>B331+'1_Constantes'!$B$4</f>
        <v>1.639999999999987</v>
      </c>
      <c r="D332" s="26">
        <f t="shared" si="28"/>
        <v>1589.5095182904176</v>
      </c>
      <c r="E332" s="24">
        <f t="shared" si="29"/>
        <v>1051.1781133440675</v>
      </c>
      <c r="F332" s="60">
        <f t="shared" si="27"/>
        <v>-0.12380202160813138</v>
      </c>
      <c r="G332" s="27">
        <f>IF('1_Constantes'!$B$13=1,G331-P332,P332+G331)</f>
        <v>-7.0933333333333488</v>
      </c>
      <c r="I332" s="79">
        <f>TRUNC('5_Asservissement'!V331-'5_Asservissement'!V330)</f>
        <v>74</v>
      </c>
      <c r="J332" s="46">
        <f>I332*'1_Constantes'!$J$8</f>
        <v>2.5830872929516078</v>
      </c>
      <c r="K332" s="80">
        <f>TRUNC('5_Asservissement'!W331-'5_Asservissement'!W330)</f>
        <v>75</v>
      </c>
      <c r="L332" s="47">
        <f>K332*'1_Constantes'!$J$8</f>
        <v>2.6179938779914944</v>
      </c>
      <c r="N332" s="55">
        <f t="shared" si="25"/>
        <v>2.6005405854715509</v>
      </c>
      <c r="O332" s="62">
        <f>(L332-J332)/'1_Constantes'!$H$4</f>
        <v>2.3271056693257758E-4</v>
      </c>
      <c r="P332" s="58">
        <f t="shared" si="26"/>
        <v>1.3333333333333352E-2</v>
      </c>
    </row>
    <row r="333" spans="2:16" x14ac:dyDescent="0.25">
      <c r="B333" s="13">
        <f>B332+'1_Constantes'!$B$4</f>
        <v>1.6449999999999869</v>
      </c>
      <c r="D333" s="26">
        <f t="shared" si="28"/>
        <v>1592.0900803515246</v>
      </c>
      <c r="E333" s="24">
        <f t="shared" si="29"/>
        <v>1050.8563824231724</v>
      </c>
      <c r="F333" s="60">
        <f t="shared" si="27"/>
        <v>-0.12403473217506396</v>
      </c>
      <c r="G333" s="27">
        <f>IF('1_Constantes'!$B$13=1,G332-P333,P333+G332)</f>
        <v>-7.1066666666666825</v>
      </c>
      <c r="I333" s="79">
        <f>TRUNC('5_Asservissement'!V332-'5_Asservissement'!V331)</f>
        <v>75</v>
      </c>
      <c r="J333" s="46">
        <f>I333*'1_Constantes'!$J$8</f>
        <v>2.6179938779914944</v>
      </c>
      <c r="K333" s="80">
        <f>TRUNC('5_Asservissement'!W332-'5_Asservissement'!W331)</f>
        <v>74</v>
      </c>
      <c r="L333" s="47">
        <f>K333*'1_Constantes'!$J$8</f>
        <v>2.5830872929516078</v>
      </c>
      <c r="N333" s="55">
        <f t="shared" si="25"/>
        <v>2.6005405854715509</v>
      </c>
      <c r="O333" s="62">
        <f>(L333-J333)/'1_Constantes'!$H$4</f>
        <v>-2.3271056693257758E-4</v>
      </c>
      <c r="P333" s="58">
        <f t="shared" si="26"/>
        <v>-1.3333333333333352E-2</v>
      </c>
    </row>
    <row r="334" spans="2:16" x14ac:dyDescent="0.25">
      <c r="B334" s="13">
        <f>B333+'1_Constantes'!$B$4</f>
        <v>1.6499999999999868</v>
      </c>
      <c r="D334" s="26">
        <f t="shared" si="28"/>
        <v>1594.6705674725731</v>
      </c>
      <c r="E334" s="24">
        <f t="shared" si="29"/>
        <v>1050.5340509869338</v>
      </c>
      <c r="F334" s="60">
        <f t="shared" si="27"/>
        <v>-0.12426744274199654</v>
      </c>
      <c r="G334" s="27">
        <f>IF('1_Constantes'!$B$13=1,G333-P334,P334+G333)</f>
        <v>-7.1200000000000161</v>
      </c>
      <c r="I334" s="79">
        <f>TRUNC('5_Asservissement'!V333-'5_Asservissement'!V332)</f>
        <v>75</v>
      </c>
      <c r="J334" s="46">
        <f>I334*'1_Constantes'!$J$8</f>
        <v>2.6179938779914944</v>
      </c>
      <c r="K334" s="80">
        <f>TRUNC('5_Asservissement'!W333-'5_Asservissement'!W332)</f>
        <v>74</v>
      </c>
      <c r="L334" s="47">
        <f>K334*'1_Constantes'!$J$8</f>
        <v>2.5830872929516078</v>
      </c>
      <c r="N334" s="55">
        <f t="shared" si="25"/>
        <v>2.6005405854715509</v>
      </c>
      <c r="O334" s="62">
        <f>(L334-J334)/'1_Constantes'!$H$4</f>
        <v>-2.3271056693257758E-4</v>
      </c>
      <c r="P334" s="58">
        <f t="shared" si="26"/>
        <v>-1.3333333333333352E-2</v>
      </c>
    </row>
    <row r="335" spans="2:16" x14ac:dyDescent="0.25">
      <c r="B335" s="13">
        <f>B334+'1_Constantes'!$B$4</f>
        <v>1.6549999999999867</v>
      </c>
      <c r="D335" s="26">
        <f t="shared" si="28"/>
        <v>1597.2511295336801</v>
      </c>
      <c r="E335" s="24">
        <f t="shared" si="29"/>
        <v>1050.2123200660387</v>
      </c>
      <c r="F335" s="60">
        <f t="shared" si="27"/>
        <v>-0.12403473217506396</v>
      </c>
      <c r="G335" s="27">
        <f>IF('1_Constantes'!$B$13=1,G334-P335,P335+G334)</f>
        <v>-7.1066666666666825</v>
      </c>
      <c r="I335" s="79">
        <f>TRUNC('5_Asservissement'!V334-'5_Asservissement'!V333)</f>
        <v>74</v>
      </c>
      <c r="J335" s="46">
        <f>I335*'1_Constantes'!$J$8</f>
        <v>2.5830872929516078</v>
      </c>
      <c r="K335" s="80">
        <f>TRUNC('5_Asservissement'!W334-'5_Asservissement'!W333)</f>
        <v>75</v>
      </c>
      <c r="L335" s="47">
        <f>K335*'1_Constantes'!$J$8</f>
        <v>2.6179938779914944</v>
      </c>
      <c r="N335" s="55">
        <f t="shared" si="25"/>
        <v>2.6005405854715509</v>
      </c>
      <c r="O335" s="62">
        <f>(L335-J335)/'1_Constantes'!$H$4</f>
        <v>2.3271056693257758E-4</v>
      </c>
      <c r="P335" s="58">
        <f t="shared" si="26"/>
        <v>1.3333333333333352E-2</v>
      </c>
    </row>
    <row r="336" spans="2:16" x14ac:dyDescent="0.25">
      <c r="B336" s="13">
        <f>B335+'1_Constantes'!$B$4</f>
        <v>1.6599999999999866</v>
      </c>
      <c r="D336" s="26">
        <f t="shared" si="28"/>
        <v>1599.8317663950972</v>
      </c>
      <c r="E336" s="24">
        <f t="shared" si="29"/>
        <v>1049.89118967791</v>
      </c>
      <c r="F336" s="60">
        <f t="shared" si="27"/>
        <v>-0.12380202160813138</v>
      </c>
      <c r="G336" s="27">
        <f>IF('1_Constantes'!$B$13=1,G335-P336,P336+G335)</f>
        <v>-7.0933333333333488</v>
      </c>
      <c r="I336" s="79">
        <f>TRUNC('5_Asservissement'!V335-'5_Asservissement'!V334)</f>
        <v>74</v>
      </c>
      <c r="J336" s="46">
        <f>I336*'1_Constantes'!$J$8</f>
        <v>2.5830872929516078</v>
      </c>
      <c r="K336" s="80">
        <f>TRUNC('5_Asservissement'!W335-'5_Asservissement'!W334)</f>
        <v>75</v>
      </c>
      <c r="L336" s="47">
        <f>K336*'1_Constantes'!$J$8</f>
        <v>2.6179938779914944</v>
      </c>
      <c r="N336" s="55">
        <f t="shared" si="25"/>
        <v>2.6005405854715509</v>
      </c>
      <c r="O336" s="62">
        <f>(L336-J336)/'1_Constantes'!$H$4</f>
        <v>2.3271056693257758E-4</v>
      </c>
      <c r="P336" s="58">
        <f t="shared" si="26"/>
        <v>1.3333333333333352E-2</v>
      </c>
    </row>
    <row r="337" spans="2:16" x14ac:dyDescent="0.25">
      <c r="B337" s="13">
        <f>B336+'1_Constantes'!$B$4</f>
        <v>1.6649999999999865</v>
      </c>
      <c r="D337" s="26">
        <f t="shared" si="28"/>
        <v>1602.4123284562042</v>
      </c>
      <c r="E337" s="24">
        <f t="shared" si="29"/>
        <v>1049.5694587570149</v>
      </c>
      <c r="F337" s="60">
        <f t="shared" si="27"/>
        <v>-0.12403473217506396</v>
      </c>
      <c r="G337" s="27">
        <f>IF('1_Constantes'!$B$13=1,G336-P337,P337+G336)</f>
        <v>-7.1066666666666825</v>
      </c>
      <c r="I337" s="79">
        <f>TRUNC('5_Asservissement'!V336-'5_Asservissement'!V335)</f>
        <v>75</v>
      </c>
      <c r="J337" s="46">
        <f>I337*'1_Constantes'!$J$8</f>
        <v>2.6179938779914944</v>
      </c>
      <c r="K337" s="80">
        <f>TRUNC('5_Asservissement'!W336-'5_Asservissement'!W335)</f>
        <v>74</v>
      </c>
      <c r="L337" s="47">
        <f>K337*'1_Constantes'!$J$8</f>
        <v>2.5830872929516078</v>
      </c>
      <c r="N337" s="55">
        <f t="shared" si="25"/>
        <v>2.6005405854715509</v>
      </c>
      <c r="O337" s="62">
        <f>(L337-J337)/'1_Constantes'!$H$4</f>
        <v>-2.3271056693257758E-4</v>
      </c>
      <c r="P337" s="58">
        <f t="shared" si="26"/>
        <v>-1.3333333333333352E-2</v>
      </c>
    </row>
    <row r="338" spans="2:16" x14ac:dyDescent="0.25">
      <c r="B338" s="13">
        <f>B337+'1_Constantes'!$B$4</f>
        <v>1.6699999999999864</v>
      </c>
      <c r="D338" s="26">
        <f t="shared" si="28"/>
        <v>1604.9928155772527</v>
      </c>
      <c r="E338" s="24">
        <f t="shared" si="29"/>
        <v>1049.2471273207764</v>
      </c>
      <c r="F338" s="60">
        <f t="shared" si="27"/>
        <v>-0.12426744274199654</v>
      </c>
      <c r="G338" s="27">
        <f>IF('1_Constantes'!$B$13=1,G337-P338,P338+G337)</f>
        <v>-7.1200000000000161</v>
      </c>
      <c r="I338" s="79">
        <f>TRUNC('5_Asservissement'!V337-'5_Asservissement'!V336)</f>
        <v>75</v>
      </c>
      <c r="J338" s="46">
        <f>I338*'1_Constantes'!$J$8</f>
        <v>2.6179938779914944</v>
      </c>
      <c r="K338" s="80">
        <f>TRUNC('5_Asservissement'!W337-'5_Asservissement'!W336)</f>
        <v>74</v>
      </c>
      <c r="L338" s="47">
        <f>K338*'1_Constantes'!$J$8</f>
        <v>2.5830872929516078</v>
      </c>
      <c r="N338" s="55">
        <f t="shared" si="25"/>
        <v>2.6005405854715509</v>
      </c>
      <c r="O338" s="62">
        <f>(L338-J338)/'1_Constantes'!$H$4</f>
        <v>-2.3271056693257758E-4</v>
      </c>
      <c r="P338" s="58">
        <f t="shared" si="26"/>
        <v>-1.3333333333333352E-2</v>
      </c>
    </row>
    <row r="339" spans="2:16" x14ac:dyDescent="0.25">
      <c r="B339" s="13">
        <f>B338+'1_Constantes'!$B$4</f>
        <v>1.6749999999999863</v>
      </c>
      <c r="D339" s="26">
        <f t="shared" si="28"/>
        <v>1607.5733776383597</v>
      </c>
      <c r="E339" s="24">
        <f t="shared" si="29"/>
        <v>1048.9253963998813</v>
      </c>
      <c r="F339" s="60">
        <f t="shared" si="27"/>
        <v>-0.12403473217506396</v>
      </c>
      <c r="G339" s="27">
        <f>IF('1_Constantes'!$B$13=1,G338-P339,P339+G338)</f>
        <v>-7.1066666666666825</v>
      </c>
      <c r="I339" s="79">
        <f>TRUNC('5_Asservissement'!V338-'5_Asservissement'!V337)</f>
        <v>74</v>
      </c>
      <c r="J339" s="46">
        <f>I339*'1_Constantes'!$J$8</f>
        <v>2.5830872929516078</v>
      </c>
      <c r="K339" s="80">
        <f>TRUNC('5_Asservissement'!W338-'5_Asservissement'!W337)</f>
        <v>75</v>
      </c>
      <c r="L339" s="47">
        <f>K339*'1_Constantes'!$J$8</f>
        <v>2.6179938779914944</v>
      </c>
      <c r="N339" s="55">
        <f t="shared" si="25"/>
        <v>2.6005405854715509</v>
      </c>
      <c r="O339" s="62">
        <f>(L339-J339)/'1_Constantes'!$H$4</f>
        <v>2.3271056693257758E-4</v>
      </c>
      <c r="P339" s="58">
        <f t="shared" si="26"/>
        <v>1.3333333333333352E-2</v>
      </c>
    </row>
    <row r="340" spans="2:16" x14ac:dyDescent="0.25">
      <c r="B340" s="13">
        <f>B339+'1_Constantes'!$B$4</f>
        <v>1.6799999999999862</v>
      </c>
      <c r="D340" s="26">
        <f t="shared" si="28"/>
        <v>1610.1540144997768</v>
      </c>
      <c r="E340" s="24">
        <f t="shared" si="29"/>
        <v>1048.6042660117525</v>
      </c>
      <c r="F340" s="60">
        <f t="shared" si="27"/>
        <v>-0.12380202160813138</v>
      </c>
      <c r="G340" s="27">
        <f>IF('1_Constantes'!$B$13=1,G339-P340,P340+G339)</f>
        <v>-7.0933333333333488</v>
      </c>
      <c r="I340" s="79">
        <f>TRUNC('5_Asservissement'!V339-'5_Asservissement'!V338)</f>
        <v>74</v>
      </c>
      <c r="J340" s="46">
        <f>I340*'1_Constantes'!$J$8</f>
        <v>2.5830872929516078</v>
      </c>
      <c r="K340" s="80">
        <f>TRUNC('5_Asservissement'!W339-'5_Asservissement'!W338)</f>
        <v>75</v>
      </c>
      <c r="L340" s="47">
        <f>K340*'1_Constantes'!$J$8</f>
        <v>2.6179938779914944</v>
      </c>
      <c r="N340" s="55">
        <f t="shared" si="25"/>
        <v>2.6005405854715509</v>
      </c>
      <c r="O340" s="62">
        <f>(L340-J340)/'1_Constantes'!$H$4</f>
        <v>2.3271056693257758E-4</v>
      </c>
      <c r="P340" s="58">
        <f t="shared" si="26"/>
        <v>1.3333333333333352E-2</v>
      </c>
    </row>
    <row r="341" spans="2:16" x14ac:dyDescent="0.25">
      <c r="B341" s="13">
        <f>B340+'1_Constantes'!$B$4</f>
        <v>1.6849999999999861</v>
      </c>
      <c r="D341" s="26">
        <f t="shared" si="28"/>
        <v>1612.7345765608839</v>
      </c>
      <c r="E341" s="24">
        <f t="shared" si="29"/>
        <v>1048.2825350908574</v>
      </c>
      <c r="F341" s="60">
        <f t="shared" si="27"/>
        <v>-0.12403473217506396</v>
      </c>
      <c r="G341" s="27">
        <f>IF('1_Constantes'!$B$13=1,G340-P341,P341+G340)</f>
        <v>-7.1066666666666825</v>
      </c>
      <c r="I341" s="79">
        <f>TRUNC('5_Asservissement'!V340-'5_Asservissement'!V339)</f>
        <v>75</v>
      </c>
      <c r="J341" s="46">
        <f>I341*'1_Constantes'!$J$8</f>
        <v>2.6179938779914944</v>
      </c>
      <c r="K341" s="80">
        <f>TRUNC('5_Asservissement'!W340-'5_Asservissement'!W339)</f>
        <v>74</v>
      </c>
      <c r="L341" s="47">
        <f>K341*'1_Constantes'!$J$8</f>
        <v>2.5830872929516078</v>
      </c>
      <c r="N341" s="55">
        <f t="shared" si="25"/>
        <v>2.6005405854715509</v>
      </c>
      <c r="O341" s="62">
        <f>(L341-J341)/'1_Constantes'!$H$4</f>
        <v>-2.3271056693257758E-4</v>
      </c>
      <c r="P341" s="58">
        <f t="shared" si="26"/>
        <v>-1.3333333333333352E-2</v>
      </c>
    </row>
    <row r="342" spans="2:16" x14ac:dyDescent="0.25">
      <c r="B342" s="13">
        <f>B341+'1_Constantes'!$B$4</f>
        <v>1.689999999999986</v>
      </c>
      <c r="D342" s="26">
        <f t="shared" si="28"/>
        <v>1615.3150636819323</v>
      </c>
      <c r="E342" s="24">
        <f t="shared" si="29"/>
        <v>1047.9602036546189</v>
      </c>
      <c r="F342" s="60">
        <f t="shared" si="27"/>
        <v>-0.12426744274199654</v>
      </c>
      <c r="G342" s="27">
        <f>IF('1_Constantes'!$B$13=1,G341-P342,P342+G341)</f>
        <v>-7.1200000000000161</v>
      </c>
      <c r="I342" s="79">
        <f>TRUNC('5_Asservissement'!V341-'5_Asservissement'!V340)</f>
        <v>75</v>
      </c>
      <c r="J342" s="46">
        <f>I342*'1_Constantes'!$J$8</f>
        <v>2.6179938779914944</v>
      </c>
      <c r="K342" s="80">
        <f>TRUNC('5_Asservissement'!W341-'5_Asservissement'!W340)</f>
        <v>74</v>
      </c>
      <c r="L342" s="47">
        <f>K342*'1_Constantes'!$J$8</f>
        <v>2.5830872929516078</v>
      </c>
      <c r="N342" s="55">
        <f t="shared" si="25"/>
        <v>2.6005405854715509</v>
      </c>
      <c r="O342" s="62">
        <f>(L342-J342)/'1_Constantes'!$H$4</f>
        <v>-2.3271056693257758E-4</v>
      </c>
      <c r="P342" s="58">
        <f t="shared" si="26"/>
        <v>-1.3333333333333352E-2</v>
      </c>
    </row>
    <row r="343" spans="2:16" x14ac:dyDescent="0.25">
      <c r="B343" s="13">
        <f>B342+'1_Constantes'!$B$4</f>
        <v>1.6949999999999859</v>
      </c>
      <c r="D343" s="26">
        <f t="shared" si="28"/>
        <v>1617.8956257430393</v>
      </c>
      <c r="E343" s="24">
        <f t="shared" si="29"/>
        <v>1047.6384727337238</v>
      </c>
      <c r="F343" s="60">
        <f t="shared" si="27"/>
        <v>-0.12403473217506396</v>
      </c>
      <c r="G343" s="27">
        <f>IF('1_Constantes'!$B$13=1,G342-P343,P343+G342)</f>
        <v>-7.1066666666666825</v>
      </c>
      <c r="I343" s="79">
        <f>TRUNC('5_Asservissement'!V342-'5_Asservissement'!V341)</f>
        <v>74</v>
      </c>
      <c r="J343" s="46">
        <f>I343*'1_Constantes'!$J$8</f>
        <v>2.5830872929516078</v>
      </c>
      <c r="K343" s="80">
        <f>TRUNC('5_Asservissement'!W342-'5_Asservissement'!W341)</f>
        <v>75</v>
      </c>
      <c r="L343" s="47">
        <f>K343*'1_Constantes'!$J$8</f>
        <v>2.6179938779914944</v>
      </c>
      <c r="N343" s="55">
        <f t="shared" si="25"/>
        <v>2.6005405854715509</v>
      </c>
      <c r="O343" s="62">
        <f>(L343-J343)/'1_Constantes'!$H$4</f>
        <v>2.3271056693257758E-4</v>
      </c>
      <c r="P343" s="58">
        <f t="shared" si="26"/>
        <v>1.3333333333333352E-2</v>
      </c>
    </row>
    <row r="344" spans="2:16" x14ac:dyDescent="0.25">
      <c r="B344" s="13">
        <f>B343+'1_Constantes'!$B$4</f>
        <v>1.6999999999999857</v>
      </c>
      <c r="D344" s="26">
        <f t="shared" si="28"/>
        <v>1620.4762626044565</v>
      </c>
      <c r="E344" s="24">
        <f t="shared" si="29"/>
        <v>1047.3173423455951</v>
      </c>
      <c r="F344" s="60">
        <f t="shared" si="27"/>
        <v>-0.12380202160813138</v>
      </c>
      <c r="G344" s="27">
        <f>IF('1_Constantes'!$B$13=1,G343-P344,P344+G343)</f>
        <v>-7.0933333333333488</v>
      </c>
      <c r="I344" s="79">
        <f>TRUNC('5_Asservissement'!V343-'5_Asservissement'!V342)</f>
        <v>74</v>
      </c>
      <c r="J344" s="46">
        <f>I344*'1_Constantes'!$J$8</f>
        <v>2.5830872929516078</v>
      </c>
      <c r="K344" s="80">
        <f>TRUNC('5_Asservissement'!W343-'5_Asservissement'!W342)</f>
        <v>75</v>
      </c>
      <c r="L344" s="47">
        <f>K344*'1_Constantes'!$J$8</f>
        <v>2.6179938779914944</v>
      </c>
      <c r="N344" s="55">
        <f t="shared" si="25"/>
        <v>2.6005405854715509</v>
      </c>
      <c r="O344" s="62">
        <f>(L344-J344)/'1_Constantes'!$H$4</f>
        <v>2.3271056693257758E-4</v>
      </c>
      <c r="P344" s="58">
        <f t="shared" si="26"/>
        <v>1.3333333333333352E-2</v>
      </c>
    </row>
    <row r="345" spans="2:16" x14ac:dyDescent="0.25">
      <c r="B345" s="13">
        <f>B344+'1_Constantes'!$B$4</f>
        <v>1.7049999999999856</v>
      </c>
      <c r="D345" s="26">
        <f t="shared" si="28"/>
        <v>1623.0568246655635</v>
      </c>
      <c r="E345" s="24">
        <f t="shared" si="29"/>
        <v>1046.9956114247</v>
      </c>
      <c r="F345" s="60">
        <f t="shared" si="27"/>
        <v>-0.12403473217506396</v>
      </c>
      <c r="G345" s="27">
        <f>IF('1_Constantes'!$B$13=1,G344-P345,P345+G344)</f>
        <v>-7.1066666666666825</v>
      </c>
      <c r="I345" s="79">
        <f>TRUNC('5_Asservissement'!V344-'5_Asservissement'!V343)</f>
        <v>75</v>
      </c>
      <c r="J345" s="46">
        <f>I345*'1_Constantes'!$J$8</f>
        <v>2.6179938779914944</v>
      </c>
      <c r="K345" s="80">
        <f>TRUNC('5_Asservissement'!W344-'5_Asservissement'!W343)</f>
        <v>74</v>
      </c>
      <c r="L345" s="47">
        <f>K345*'1_Constantes'!$J$8</f>
        <v>2.5830872929516078</v>
      </c>
      <c r="N345" s="55">
        <f t="shared" si="25"/>
        <v>2.6005405854715509</v>
      </c>
      <c r="O345" s="62">
        <f>(L345-J345)/'1_Constantes'!$H$4</f>
        <v>-2.3271056693257758E-4</v>
      </c>
      <c r="P345" s="58">
        <f t="shared" si="26"/>
        <v>-1.3333333333333352E-2</v>
      </c>
    </row>
    <row r="346" spans="2:16" x14ac:dyDescent="0.25">
      <c r="B346" s="13">
        <f>B345+'1_Constantes'!$B$4</f>
        <v>1.7099999999999855</v>
      </c>
      <c r="D346" s="26">
        <f t="shared" si="28"/>
        <v>1625.6373117866119</v>
      </c>
      <c r="E346" s="24">
        <f t="shared" si="29"/>
        <v>1046.6732799884614</v>
      </c>
      <c r="F346" s="60">
        <f t="shared" si="27"/>
        <v>-0.12426744274199654</v>
      </c>
      <c r="G346" s="27">
        <f>IF('1_Constantes'!$B$13=1,G345-P346,P346+G345)</f>
        <v>-7.1200000000000161</v>
      </c>
      <c r="I346" s="79">
        <f>TRUNC('5_Asservissement'!V345-'5_Asservissement'!V344)</f>
        <v>75</v>
      </c>
      <c r="J346" s="46">
        <f>I346*'1_Constantes'!$J$8</f>
        <v>2.6179938779914944</v>
      </c>
      <c r="K346" s="80">
        <f>TRUNC('5_Asservissement'!W345-'5_Asservissement'!W344)</f>
        <v>74</v>
      </c>
      <c r="L346" s="47">
        <f>K346*'1_Constantes'!$J$8</f>
        <v>2.5830872929516078</v>
      </c>
      <c r="N346" s="55">
        <f t="shared" si="25"/>
        <v>2.6005405854715509</v>
      </c>
      <c r="O346" s="62">
        <f>(L346-J346)/'1_Constantes'!$H$4</f>
        <v>-2.3271056693257758E-4</v>
      </c>
      <c r="P346" s="58">
        <f t="shared" si="26"/>
        <v>-1.3333333333333352E-2</v>
      </c>
    </row>
    <row r="347" spans="2:16" x14ac:dyDescent="0.25">
      <c r="B347" s="13">
        <f>B346+'1_Constantes'!$B$4</f>
        <v>1.7149999999999854</v>
      </c>
      <c r="D347" s="26">
        <f t="shared" si="28"/>
        <v>1628.2178738477189</v>
      </c>
      <c r="E347" s="24">
        <f t="shared" si="29"/>
        <v>1046.3515490675663</v>
      </c>
      <c r="F347" s="60">
        <f t="shared" si="27"/>
        <v>-0.12403473217506396</v>
      </c>
      <c r="G347" s="27">
        <f>IF('1_Constantes'!$B$13=1,G346-P347,P347+G346)</f>
        <v>-7.1066666666666825</v>
      </c>
      <c r="I347" s="79">
        <f>TRUNC('5_Asservissement'!V346-'5_Asservissement'!V345)</f>
        <v>74</v>
      </c>
      <c r="J347" s="46">
        <f>I347*'1_Constantes'!$J$8</f>
        <v>2.5830872929516078</v>
      </c>
      <c r="K347" s="80">
        <f>TRUNC('5_Asservissement'!W346-'5_Asservissement'!W345)</f>
        <v>75</v>
      </c>
      <c r="L347" s="47">
        <f>K347*'1_Constantes'!$J$8</f>
        <v>2.6179938779914944</v>
      </c>
      <c r="N347" s="55">
        <f t="shared" si="25"/>
        <v>2.6005405854715509</v>
      </c>
      <c r="O347" s="62">
        <f>(L347-J347)/'1_Constantes'!$H$4</f>
        <v>2.3271056693257758E-4</v>
      </c>
      <c r="P347" s="58">
        <f t="shared" si="26"/>
        <v>1.3333333333333352E-2</v>
      </c>
    </row>
    <row r="348" spans="2:16" x14ac:dyDescent="0.25">
      <c r="B348" s="13">
        <f>B347+'1_Constantes'!$B$4</f>
        <v>1.7199999999999853</v>
      </c>
      <c r="D348" s="26">
        <f t="shared" si="28"/>
        <v>1630.7985107091361</v>
      </c>
      <c r="E348" s="24">
        <f t="shared" si="29"/>
        <v>1046.0304186794376</v>
      </c>
      <c r="F348" s="60">
        <f t="shared" si="27"/>
        <v>-0.12380202160813138</v>
      </c>
      <c r="G348" s="27">
        <f>IF('1_Constantes'!$B$13=1,G347-P348,P348+G347)</f>
        <v>-7.0933333333333488</v>
      </c>
      <c r="I348" s="79">
        <f>TRUNC('5_Asservissement'!V347-'5_Asservissement'!V346)</f>
        <v>74</v>
      </c>
      <c r="J348" s="46">
        <f>I348*'1_Constantes'!$J$8</f>
        <v>2.5830872929516078</v>
      </c>
      <c r="K348" s="80">
        <f>TRUNC('5_Asservissement'!W347-'5_Asservissement'!W346)</f>
        <v>75</v>
      </c>
      <c r="L348" s="47">
        <f>K348*'1_Constantes'!$J$8</f>
        <v>2.6179938779914944</v>
      </c>
      <c r="N348" s="55">
        <f t="shared" si="25"/>
        <v>2.6005405854715509</v>
      </c>
      <c r="O348" s="62">
        <f>(L348-J348)/'1_Constantes'!$H$4</f>
        <v>2.3271056693257758E-4</v>
      </c>
      <c r="P348" s="58">
        <f t="shared" si="26"/>
        <v>1.3333333333333352E-2</v>
      </c>
    </row>
    <row r="349" spans="2:16" x14ac:dyDescent="0.25">
      <c r="B349" s="13">
        <f>B348+'1_Constantes'!$B$4</f>
        <v>1.7249999999999852</v>
      </c>
      <c r="D349" s="26">
        <f t="shared" si="28"/>
        <v>1633.3790727702431</v>
      </c>
      <c r="E349" s="24">
        <f t="shared" si="29"/>
        <v>1045.7086877585425</v>
      </c>
      <c r="F349" s="60">
        <f t="shared" si="27"/>
        <v>-0.12403473217506396</v>
      </c>
      <c r="G349" s="27">
        <f>IF('1_Constantes'!$B$13=1,G348-P349,P349+G348)</f>
        <v>-7.1066666666666825</v>
      </c>
      <c r="I349" s="79">
        <f>TRUNC('5_Asservissement'!V348-'5_Asservissement'!V347)</f>
        <v>75</v>
      </c>
      <c r="J349" s="46">
        <f>I349*'1_Constantes'!$J$8</f>
        <v>2.6179938779914944</v>
      </c>
      <c r="K349" s="80">
        <f>TRUNC('5_Asservissement'!W348-'5_Asservissement'!W347)</f>
        <v>74</v>
      </c>
      <c r="L349" s="47">
        <f>K349*'1_Constantes'!$J$8</f>
        <v>2.5830872929516078</v>
      </c>
      <c r="N349" s="55">
        <f t="shared" si="25"/>
        <v>2.6005405854715509</v>
      </c>
      <c r="O349" s="62">
        <f>(L349-J349)/'1_Constantes'!$H$4</f>
        <v>-2.3271056693257758E-4</v>
      </c>
      <c r="P349" s="58">
        <f t="shared" si="26"/>
        <v>-1.3333333333333352E-2</v>
      </c>
    </row>
    <row r="350" spans="2:16" x14ac:dyDescent="0.25">
      <c r="B350" s="13">
        <f>B349+'1_Constantes'!$B$4</f>
        <v>1.7299999999999851</v>
      </c>
      <c r="D350" s="26">
        <f t="shared" si="28"/>
        <v>1635.9595598912915</v>
      </c>
      <c r="E350" s="24">
        <f t="shared" si="29"/>
        <v>1045.386356322304</v>
      </c>
      <c r="F350" s="60">
        <f t="shared" si="27"/>
        <v>-0.12426744274199654</v>
      </c>
      <c r="G350" s="27">
        <f>IF('1_Constantes'!$B$13=1,G349-P350,P350+G349)</f>
        <v>-7.1200000000000161</v>
      </c>
      <c r="I350" s="79">
        <f>TRUNC('5_Asservissement'!V349-'5_Asservissement'!V348)</f>
        <v>75</v>
      </c>
      <c r="J350" s="46">
        <f>I350*'1_Constantes'!$J$8</f>
        <v>2.6179938779914944</v>
      </c>
      <c r="K350" s="80">
        <f>TRUNC('5_Asservissement'!W349-'5_Asservissement'!W348)</f>
        <v>74</v>
      </c>
      <c r="L350" s="47">
        <f>K350*'1_Constantes'!$J$8</f>
        <v>2.5830872929516078</v>
      </c>
      <c r="N350" s="55">
        <f t="shared" si="25"/>
        <v>2.6005405854715509</v>
      </c>
      <c r="O350" s="62">
        <f>(L350-J350)/'1_Constantes'!$H$4</f>
        <v>-2.3271056693257758E-4</v>
      </c>
      <c r="P350" s="58">
        <f t="shared" si="26"/>
        <v>-1.3333333333333352E-2</v>
      </c>
    </row>
    <row r="351" spans="2:16" x14ac:dyDescent="0.25">
      <c r="B351" s="13">
        <f>B350+'1_Constantes'!$B$4</f>
        <v>1.734999999999985</v>
      </c>
      <c r="D351" s="26">
        <f t="shared" si="28"/>
        <v>1638.5401219523985</v>
      </c>
      <c r="E351" s="24">
        <f t="shared" si="29"/>
        <v>1045.0646254014089</v>
      </c>
      <c r="F351" s="60">
        <f t="shared" si="27"/>
        <v>-0.12403473217506396</v>
      </c>
      <c r="G351" s="27">
        <f>IF('1_Constantes'!$B$13=1,G350-P351,P351+G350)</f>
        <v>-7.1066666666666825</v>
      </c>
      <c r="I351" s="79">
        <f>TRUNC('5_Asservissement'!V350-'5_Asservissement'!V349)</f>
        <v>74</v>
      </c>
      <c r="J351" s="46">
        <f>I351*'1_Constantes'!$J$8</f>
        <v>2.5830872929516078</v>
      </c>
      <c r="K351" s="80">
        <f>TRUNC('5_Asservissement'!W350-'5_Asservissement'!W349)</f>
        <v>75</v>
      </c>
      <c r="L351" s="47">
        <f>K351*'1_Constantes'!$J$8</f>
        <v>2.6179938779914944</v>
      </c>
      <c r="N351" s="55">
        <f t="shared" si="25"/>
        <v>2.6005405854715509</v>
      </c>
      <c r="O351" s="62">
        <f>(L351-J351)/'1_Constantes'!$H$4</f>
        <v>2.3271056693257758E-4</v>
      </c>
      <c r="P351" s="58">
        <f t="shared" si="26"/>
        <v>1.3333333333333352E-2</v>
      </c>
    </row>
    <row r="352" spans="2:16" x14ac:dyDescent="0.25">
      <c r="B352" s="13">
        <f>B351+'1_Constantes'!$B$4</f>
        <v>1.7399999999999849</v>
      </c>
      <c r="D352" s="26">
        <f t="shared" si="28"/>
        <v>1641.1207588138157</v>
      </c>
      <c r="E352" s="24">
        <f t="shared" si="29"/>
        <v>1044.7434950132802</v>
      </c>
      <c r="F352" s="60">
        <f t="shared" si="27"/>
        <v>-0.12380202160813138</v>
      </c>
      <c r="G352" s="27">
        <f>IF('1_Constantes'!$B$13=1,G351-P352,P352+G351)</f>
        <v>-7.0933333333333488</v>
      </c>
      <c r="I352" s="79">
        <f>TRUNC('5_Asservissement'!V351-'5_Asservissement'!V350)</f>
        <v>74</v>
      </c>
      <c r="J352" s="46">
        <f>I352*'1_Constantes'!$J$8</f>
        <v>2.5830872929516078</v>
      </c>
      <c r="K352" s="80">
        <f>TRUNC('5_Asservissement'!W351-'5_Asservissement'!W350)</f>
        <v>75</v>
      </c>
      <c r="L352" s="47">
        <f>K352*'1_Constantes'!$J$8</f>
        <v>2.6179938779914944</v>
      </c>
      <c r="N352" s="55">
        <f t="shared" si="25"/>
        <v>2.6005405854715509</v>
      </c>
      <c r="O352" s="62">
        <f>(L352-J352)/'1_Constantes'!$H$4</f>
        <v>2.3271056693257758E-4</v>
      </c>
      <c r="P352" s="58">
        <f t="shared" si="26"/>
        <v>1.3333333333333352E-2</v>
      </c>
    </row>
    <row r="353" spans="2:16" x14ac:dyDescent="0.25">
      <c r="B353" s="13">
        <f>B352+'1_Constantes'!$B$4</f>
        <v>1.7449999999999848</v>
      </c>
      <c r="D353" s="26">
        <f t="shared" si="28"/>
        <v>1643.7013208749227</v>
      </c>
      <c r="E353" s="24">
        <f t="shared" si="29"/>
        <v>1044.421764092385</v>
      </c>
      <c r="F353" s="60">
        <f t="shared" si="27"/>
        <v>-0.12403473217506396</v>
      </c>
      <c r="G353" s="27">
        <f>IF('1_Constantes'!$B$13=1,G352-P353,P353+G352)</f>
        <v>-7.1066666666666825</v>
      </c>
      <c r="I353" s="79">
        <f>TRUNC('5_Asservissement'!V352-'5_Asservissement'!V351)</f>
        <v>75</v>
      </c>
      <c r="J353" s="46">
        <f>I353*'1_Constantes'!$J$8</f>
        <v>2.6179938779914944</v>
      </c>
      <c r="K353" s="80">
        <f>TRUNC('5_Asservissement'!W352-'5_Asservissement'!W351)</f>
        <v>74</v>
      </c>
      <c r="L353" s="47">
        <f>K353*'1_Constantes'!$J$8</f>
        <v>2.5830872929516078</v>
      </c>
      <c r="N353" s="55">
        <f t="shared" si="25"/>
        <v>2.6005405854715509</v>
      </c>
      <c r="O353" s="62">
        <f>(L353-J353)/'1_Constantes'!$H$4</f>
        <v>-2.3271056693257758E-4</v>
      </c>
      <c r="P353" s="58">
        <f t="shared" si="26"/>
        <v>-1.3333333333333352E-2</v>
      </c>
    </row>
    <row r="354" spans="2:16" x14ac:dyDescent="0.25">
      <c r="B354" s="13">
        <f>B353+'1_Constantes'!$B$4</f>
        <v>1.7499999999999847</v>
      </c>
      <c r="D354" s="26">
        <f t="shared" si="28"/>
        <v>1646.2818079959711</v>
      </c>
      <c r="E354" s="24">
        <f t="shared" si="29"/>
        <v>1044.0994326561465</v>
      </c>
      <c r="F354" s="60">
        <f t="shared" si="27"/>
        <v>-0.12426744274199654</v>
      </c>
      <c r="G354" s="27">
        <f>IF('1_Constantes'!$B$13=1,G353-P354,P354+G353)</f>
        <v>-7.1200000000000161</v>
      </c>
      <c r="I354" s="79">
        <f>TRUNC('5_Asservissement'!V353-'5_Asservissement'!V352)</f>
        <v>75</v>
      </c>
      <c r="J354" s="46">
        <f>I354*'1_Constantes'!$J$8</f>
        <v>2.6179938779914944</v>
      </c>
      <c r="K354" s="80">
        <f>TRUNC('5_Asservissement'!W353-'5_Asservissement'!W352)</f>
        <v>74</v>
      </c>
      <c r="L354" s="47">
        <f>K354*'1_Constantes'!$J$8</f>
        <v>2.5830872929516078</v>
      </c>
      <c r="N354" s="55">
        <f t="shared" si="25"/>
        <v>2.6005405854715509</v>
      </c>
      <c r="O354" s="62">
        <f>(L354-J354)/'1_Constantes'!$H$4</f>
        <v>-2.3271056693257758E-4</v>
      </c>
      <c r="P354" s="58">
        <f t="shared" si="26"/>
        <v>-1.3333333333333352E-2</v>
      </c>
    </row>
    <row r="355" spans="2:16" x14ac:dyDescent="0.25">
      <c r="B355" s="13">
        <f>B354+'1_Constantes'!$B$4</f>
        <v>1.7549999999999846</v>
      </c>
      <c r="D355" s="26">
        <f t="shared" si="28"/>
        <v>1648.8623700570781</v>
      </c>
      <c r="E355" s="24">
        <f t="shared" si="29"/>
        <v>1043.7777017352514</v>
      </c>
      <c r="F355" s="60">
        <f t="shared" si="27"/>
        <v>-0.12403473217506396</v>
      </c>
      <c r="G355" s="27">
        <f>IF('1_Constantes'!$B$13=1,G354-P355,P355+G354)</f>
        <v>-7.1066666666666825</v>
      </c>
      <c r="I355" s="79">
        <f>TRUNC('5_Asservissement'!V354-'5_Asservissement'!V353)</f>
        <v>74</v>
      </c>
      <c r="J355" s="46">
        <f>I355*'1_Constantes'!$J$8</f>
        <v>2.5830872929516078</v>
      </c>
      <c r="K355" s="80">
        <f>TRUNC('5_Asservissement'!W354-'5_Asservissement'!W353)</f>
        <v>75</v>
      </c>
      <c r="L355" s="47">
        <f>K355*'1_Constantes'!$J$8</f>
        <v>2.6179938779914944</v>
      </c>
      <c r="N355" s="55">
        <f t="shared" si="25"/>
        <v>2.6005405854715509</v>
      </c>
      <c r="O355" s="62">
        <f>(L355-J355)/'1_Constantes'!$H$4</f>
        <v>2.3271056693257758E-4</v>
      </c>
      <c r="P355" s="58">
        <f t="shared" si="26"/>
        <v>1.3333333333333352E-2</v>
      </c>
    </row>
    <row r="356" spans="2:16" x14ac:dyDescent="0.25">
      <c r="B356" s="13">
        <f>B355+'1_Constantes'!$B$4</f>
        <v>1.7599999999999845</v>
      </c>
      <c r="D356" s="26">
        <f t="shared" si="28"/>
        <v>1651.4430069184953</v>
      </c>
      <c r="E356" s="24">
        <f t="shared" si="29"/>
        <v>1043.4565713471227</v>
      </c>
      <c r="F356" s="60">
        <f t="shared" si="27"/>
        <v>-0.12380202160813138</v>
      </c>
      <c r="G356" s="27">
        <f>IF('1_Constantes'!$B$13=1,G355-P356,P356+G355)</f>
        <v>-7.0933333333333488</v>
      </c>
      <c r="I356" s="79">
        <f>TRUNC('5_Asservissement'!V355-'5_Asservissement'!V354)</f>
        <v>74</v>
      </c>
      <c r="J356" s="46">
        <f>I356*'1_Constantes'!$J$8</f>
        <v>2.5830872929516078</v>
      </c>
      <c r="K356" s="80">
        <f>TRUNC('5_Asservissement'!W355-'5_Asservissement'!W354)</f>
        <v>75</v>
      </c>
      <c r="L356" s="47">
        <f>K356*'1_Constantes'!$J$8</f>
        <v>2.6179938779914944</v>
      </c>
      <c r="N356" s="55">
        <f t="shared" si="25"/>
        <v>2.6005405854715509</v>
      </c>
      <c r="O356" s="62">
        <f>(L356-J356)/'1_Constantes'!$H$4</f>
        <v>2.3271056693257758E-4</v>
      </c>
      <c r="P356" s="58">
        <f t="shared" si="26"/>
        <v>1.3333333333333352E-2</v>
      </c>
    </row>
    <row r="357" spans="2:16" x14ac:dyDescent="0.25">
      <c r="B357" s="13">
        <f>B356+'1_Constantes'!$B$4</f>
        <v>1.7649999999999844</v>
      </c>
      <c r="D357" s="26">
        <f t="shared" si="28"/>
        <v>1654.0235689796023</v>
      </c>
      <c r="E357" s="24">
        <f t="shared" si="29"/>
        <v>1043.1348404262276</v>
      </c>
      <c r="F357" s="60">
        <f t="shared" si="27"/>
        <v>-0.12403473217506396</v>
      </c>
      <c r="G357" s="27">
        <f>IF('1_Constantes'!$B$13=1,G356-P357,P357+G356)</f>
        <v>-7.1066666666666825</v>
      </c>
      <c r="I357" s="79">
        <f>TRUNC('5_Asservissement'!V356-'5_Asservissement'!V355)</f>
        <v>75</v>
      </c>
      <c r="J357" s="46">
        <f>I357*'1_Constantes'!$J$8</f>
        <v>2.6179938779914944</v>
      </c>
      <c r="K357" s="80">
        <f>TRUNC('5_Asservissement'!W356-'5_Asservissement'!W355)</f>
        <v>74</v>
      </c>
      <c r="L357" s="47">
        <f>K357*'1_Constantes'!$J$8</f>
        <v>2.5830872929516078</v>
      </c>
      <c r="N357" s="55">
        <f t="shared" si="25"/>
        <v>2.6005405854715509</v>
      </c>
      <c r="O357" s="62">
        <f>(L357-J357)/'1_Constantes'!$H$4</f>
        <v>-2.3271056693257758E-4</v>
      </c>
      <c r="P357" s="58">
        <f t="shared" si="26"/>
        <v>-1.3333333333333352E-2</v>
      </c>
    </row>
    <row r="358" spans="2:16" x14ac:dyDescent="0.25">
      <c r="B358" s="13">
        <f>B357+'1_Constantes'!$B$4</f>
        <v>1.7699999999999843</v>
      </c>
      <c r="D358" s="26">
        <f t="shared" si="28"/>
        <v>1656.6040561006507</v>
      </c>
      <c r="E358" s="24">
        <f t="shared" si="29"/>
        <v>1042.8125089899891</v>
      </c>
      <c r="F358" s="60">
        <f t="shared" si="27"/>
        <v>-0.12426744274199654</v>
      </c>
      <c r="G358" s="27">
        <f>IF('1_Constantes'!$B$13=1,G357-P358,P358+G357)</f>
        <v>-7.1200000000000161</v>
      </c>
      <c r="I358" s="79">
        <f>TRUNC('5_Asservissement'!V357-'5_Asservissement'!V356)</f>
        <v>75</v>
      </c>
      <c r="J358" s="46">
        <f>I358*'1_Constantes'!$J$8</f>
        <v>2.6179938779914944</v>
      </c>
      <c r="K358" s="80">
        <f>TRUNC('5_Asservissement'!W357-'5_Asservissement'!W356)</f>
        <v>74</v>
      </c>
      <c r="L358" s="47">
        <f>K358*'1_Constantes'!$J$8</f>
        <v>2.5830872929516078</v>
      </c>
      <c r="N358" s="55">
        <f t="shared" si="25"/>
        <v>2.6005405854715509</v>
      </c>
      <c r="O358" s="62">
        <f>(L358-J358)/'1_Constantes'!$H$4</f>
        <v>-2.3271056693257758E-4</v>
      </c>
      <c r="P358" s="58">
        <f t="shared" si="26"/>
        <v>-1.3333333333333352E-2</v>
      </c>
    </row>
    <row r="359" spans="2:16" x14ac:dyDescent="0.25">
      <c r="B359" s="13">
        <f>B358+'1_Constantes'!$B$4</f>
        <v>1.7749999999999841</v>
      </c>
      <c r="D359" s="26">
        <f t="shared" si="28"/>
        <v>1659.1846181617577</v>
      </c>
      <c r="E359" s="24">
        <f t="shared" si="29"/>
        <v>1042.4907780690939</v>
      </c>
      <c r="F359" s="60">
        <f t="shared" si="27"/>
        <v>-0.12403473217506396</v>
      </c>
      <c r="G359" s="27">
        <f>IF('1_Constantes'!$B$13=1,G358-P359,P359+G358)</f>
        <v>-7.1066666666666825</v>
      </c>
      <c r="I359" s="79">
        <f>TRUNC('5_Asservissement'!V358-'5_Asservissement'!V357)</f>
        <v>74</v>
      </c>
      <c r="J359" s="46">
        <f>I359*'1_Constantes'!$J$8</f>
        <v>2.5830872929516078</v>
      </c>
      <c r="K359" s="80">
        <f>TRUNC('5_Asservissement'!W358-'5_Asservissement'!W357)</f>
        <v>75</v>
      </c>
      <c r="L359" s="47">
        <f>K359*'1_Constantes'!$J$8</f>
        <v>2.6179938779914944</v>
      </c>
      <c r="N359" s="55">
        <f t="shared" si="25"/>
        <v>2.6005405854715509</v>
      </c>
      <c r="O359" s="62">
        <f>(L359-J359)/'1_Constantes'!$H$4</f>
        <v>2.3271056693257758E-4</v>
      </c>
      <c r="P359" s="58">
        <f t="shared" si="26"/>
        <v>1.3333333333333352E-2</v>
      </c>
    </row>
    <row r="360" spans="2:16" x14ac:dyDescent="0.25">
      <c r="B360" s="13">
        <f>B359+'1_Constantes'!$B$4</f>
        <v>1.779999999999984</v>
      </c>
      <c r="D360" s="26">
        <f t="shared" si="28"/>
        <v>1661.7652550231749</v>
      </c>
      <c r="E360" s="24">
        <f t="shared" si="29"/>
        <v>1042.1696476809652</v>
      </c>
      <c r="F360" s="60">
        <f t="shared" si="27"/>
        <v>-0.12380202160813138</v>
      </c>
      <c r="G360" s="27">
        <f>IF('1_Constantes'!$B$13=1,G359-P360,P360+G359)</f>
        <v>-7.0933333333333488</v>
      </c>
      <c r="I360" s="79">
        <f>TRUNC('5_Asservissement'!V359-'5_Asservissement'!V358)</f>
        <v>74</v>
      </c>
      <c r="J360" s="46">
        <f>I360*'1_Constantes'!$J$8</f>
        <v>2.5830872929516078</v>
      </c>
      <c r="K360" s="80">
        <f>TRUNC('5_Asservissement'!W359-'5_Asservissement'!W358)</f>
        <v>75</v>
      </c>
      <c r="L360" s="47">
        <f>K360*'1_Constantes'!$J$8</f>
        <v>2.6179938779914944</v>
      </c>
      <c r="N360" s="55">
        <f t="shared" si="25"/>
        <v>2.6005405854715509</v>
      </c>
      <c r="O360" s="62">
        <f>(L360-J360)/'1_Constantes'!$H$4</f>
        <v>2.3271056693257758E-4</v>
      </c>
      <c r="P360" s="58">
        <f t="shared" si="26"/>
        <v>1.3333333333333352E-2</v>
      </c>
    </row>
    <row r="361" spans="2:16" x14ac:dyDescent="0.25">
      <c r="B361" s="13">
        <f>B360+'1_Constantes'!$B$4</f>
        <v>1.7849999999999839</v>
      </c>
      <c r="D361" s="26">
        <f t="shared" si="28"/>
        <v>1664.3458170842819</v>
      </c>
      <c r="E361" s="24">
        <f t="shared" si="29"/>
        <v>1041.8479167600701</v>
      </c>
      <c r="F361" s="60">
        <f t="shared" si="27"/>
        <v>-0.12403473217506396</v>
      </c>
      <c r="G361" s="27">
        <f>IF('1_Constantes'!$B$13=1,G360-P361,P361+G360)</f>
        <v>-7.1066666666666825</v>
      </c>
      <c r="I361" s="79">
        <f>TRUNC('5_Asservissement'!V360-'5_Asservissement'!V359)</f>
        <v>75</v>
      </c>
      <c r="J361" s="46">
        <f>I361*'1_Constantes'!$J$8</f>
        <v>2.6179938779914944</v>
      </c>
      <c r="K361" s="80">
        <f>TRUNC('5_Asservissement'!W360-'5_Asservissement'!W359)</f>
        <v>74</v>
      </c>
      <c r="L361" s="47">
        <f>K361*'1_Constantes'!$J$8</f>
        <v>2.5830872929516078</v>
      </c>
      <c r="N361" s="55">
        <f t="shared" si="25"/>
        <v>2.6005405854715509</v>
      </c>
      <c r="O361" s="62">
        <f>(L361-J361)/'1_Constantes'!$H$4</f>
        <v>-2.3271056693257758E-4</v>
      </c>
      <c r="P361" s="58">
        <f t="shared" si="26"/>
        <v>-1.3333333333333352E-2</v>
      </c>
    </row>
    <row r="362" spans="2:16" x14ac:dyDescent="0.25">
      <c r="B362" s="13">
        <f>B361+'1_Constantes'!$B$4</f>
        <v>1.7899999999999838</v>
      </c>
      <c r="D362" s="26">
        <f t="shared" si="28"/>
        <v>1666.9263042053303</v>
      </c>
      <c r="E362" s="24">
        <f t="shared" si="29"/>
        <v>1041.5255853238316</v>
      </c>
      <c r="F362" s="60">
        <f t="shared" si="27"/>
        <v>-0.12426744274199654</v>
      </c>
      <c r="G362" s="27">
        <f>IF('1_Constantes'!$B$13=1,G361-P362,P362+G361)</f>
        <v>-7.1200000000000161</v>
      </c>
      <c r="I362" s="79">
        <f>TRUNC('5_Asservissement'!V361-'5_Asservissement'!V360)</f>
        <v>75</v>
      </c>
      <c r="J362" s="46">
        <f>I362*'1_Constantes'!$J$8</f>
        <v>2.6179938779914944</v>
      </c>
      <c r="K362" s="80">
        <f>TRUNC('5_Asservissement'!W361-'5_Asservissement'!W360)</f>
        <v>74</v>
      </c>
      <c r="L362" s="47">
        <f>K362*'1_Constantes'!$J$8</f>
        <v>2.5830872929516078</v>
      </c>
      <c r="N362" s="55">
        <f t="shared" si="25"/>
        <v>2.6005405854715509</v>
      </c>
      <c r="O362" s="62">
        <f>(L362-J362)/'1_Constantes'!$H$4</f>
        <v>-2.3271056693257758E-4</v>
      </c>
      <c r="P362" s="58">
        <f t="shared" si="26"/>
        <v>-1.3333333333333352E-2</v>
      </c>
    </row>
    <row r="363" spans="2:16" x14ac:dyDescent="0.25">
      <c r="B363" s="13">
        <f>B362+'1_Constantes'!$B$4</f>
        <v>1.7949999999999837</v>
      </c>
      <c r="D363" s="26">
        <f t="shared" si="28"/>
        <v>1669.5068662664373</v>
      </c>
      <c r="E363" s="24">
        <f t="shared" si="29"/>
        <v>1041.2038544029365</v>
      </c>
      <c r="F363" s="60">
        <f t="shared" si="27"/>
        <v>-0.12403473217506396</v>
      </c>
      <c r="G363" s="27">
        <f>IF('1_Constantes'!$B$13=1,G362-P363,P363+G362)</f>
        <v>-7.1066666666666825</v>
      </c>
      <c r="I363" s="79">
        <f>TRUNC('5_Asservissement'!V362-'5_Asservissement'!V361)</f>
        <v>74</v>
      </c>
      <c r="J363" s="46">
        <f>I363*'1_Constantes'!$J$8</f>
        <v>2.5830872929516078</v>
      </c>
      <c r="K363" s="80">
        <f>TRUNC('5_Asservissement'!W362-'5_Asservissement'!W361)</f>
        <v>75</v>
      </c>
      <c r="L363" s="47">
        <f>K363*'1_Constantes'!$J$8</f>
        <v>2.6179938779914944</v>
      </c>
      <c r="N363" s="55">
        <f t="shared" si="25"/>
        <v>2.6005405854715509</v>
      </c>
      <c r="O363" s="62">
        <f>(L363-J363)/'1_Constantes'!$H$4</f>
        <v>2.3271056693257758E-4</v>
      </c>
      <c r="P363" s="58">
        <f t="shared" si="26"/>
        <v>1.3333333333333352E-2</v>
      </c>
    </row>
    <row r="364" spans="2:16" x14ac:dyDescent="0.25">
      <c r="B364" s="13">
        <f>B363+'1_Constantes'!$B$4</f>
        <v>1.7999999999999836</v>
      </c>
      <c r="D364" s="26">
        <f t="shared" si="28"/>
        <v>1672.0875031278545</v>
      </c>
      <c r="E364" s="24">
        <f t="shared" si="29"/>
        <v>1040.8827240148078</v>
      </c>
      <c r="F364" s="60">
        <f t="shared" si="27"/>
        <v>-0.12380202160813138</v>
      </c>
      <c r="G364" s="27">
        <f>IF('1_Constantes'!$B$13=1,G363-P364,P364+G363)</f>
        <v>-7.0933333333333488</v>
      </c>
      <c r="I364" s="79">
        <f>TRUNC('5_Asservissement'!V363-'5_Asservissement'!V362)</f>
        <v>74</v>
      </c>
      <c r="J364" s="46">
        <f>I364*'1_Constantes'!$J$8</f>
        <v>2.5830872929516078</v>
      </c>
      <c r="K364" s="80">
        <f>TRUNC('5_Asservissement'!W363-'5_Asservissement'!W362)</f>
        <v>75</v>
      </c>
      <c r="L364" s="47">
        <f>K364*'1_Constantes'!$J$8</f>
        <v>2.6179938779914944</v>
      </c>
      <c r="N364" s="55">
        <f t="shared" si="25"/>
        <v>2.6005405854715509</v>
      </c>
      <c r="O364" s="62">
        <f>(L364-J364)/'1_Constantes'!$H$4</f>
        <v>2.3271056693257758E-4</v>
      </c>
      <c r="P364" s="58">
        <f t="shared" si="26"/>
        <v>1.3333333333333352E-2</v>
      </c>
    </row>
    <row r="365" spans="2:16" x14ac:dyDescent="0.25">
      <c r="B365" s="13">
        <f>B364+'1_Constantes'!$B$4</f>
        <v>1.8049999999999835</v>
      </c>
      <c r="D365" s="26">
        <f t="shared" si="28"/>
        <v>1674.6680651889615</v>
      </c>
      <c r="E365" s="24">
        <f t="shared" si="29"/>
        <v>1040.5609930939127</v>
      </c>
      <c r="F365" s="60">
        <f t="shared" si="27"/>
        <v>-0.12403473217506396</v>
      </c>
      <c r="G365" s="27">
        <f>IF('1_Constantes'!$B$13=1,G364-P365,P365+G364)</f>
        <v>-7.1066666666666825</v>
      </c>
      <c r="I365" s="79">
        <f>TRUNC('5_Asservissement'!V364-'5_Asservissement'!V363)</f>
        <v>75</v>
      </c>
      <c r="J365" s="46">
        <f>I365*'1_Constantes'!$J$8</f>
        <v>2.6179938779914944</v>
      </c>
      <c r="K365" s="80">
        <f>TRUNC('5_Asservissement'!W364-'5_Asservissement'!W363)</f>
        <v>74</v>
      </c>
      <c r="L365" s="47">
        <f>K365*'1_Constantes'!$J$8</f>
        <v>2.5830872929516078</v>
      </c>
      <c r="N365" s="55">
        <f t="shared" si="25"/>
        <v>2.6005405854715509</v>
      </c>
      <c r="O365" s="62">
        <f>(L365-J365)/'1_Constantes'!$H$4</f>
        <v>-2.3271056693257758E-4</v>
      </c>
      <c r="P365" s="58">
        <f t="shared" si="26"/>
        <v>-1.3333333333333352E-2</v>
      </c>
    </row>
    <row r="366" spans="2:16" x14ac:dyDescent="0.25">
      <c r="B366" s="13">
        <f>B365+'1_Constantes'!$B$4</f>
        <v>1.8099999999999834</v>
      </c>
      <c r="D366" s="26">
        <f t="shared" si="28"/>
        <v>1677.2485523100099</v>
      </c>
      <c r="E366" s="24">
        <f t="shared" si="29"/>
        <v>1040.2386616576741</v>
      </c>
      <c r="F366" s="60">
        <f t="shared" si="27"/>
        <v>-0.12426744274199654</v>
      </c>
      <c r="G366" s="27">
        <f>IF('1_Constantes'!$B$13=1,G365-P366,P366+G365)</f>
        <v>-7.1200000000000161</v>
      </c>
      <c r="I366" s="79">
        <f>TRUNC('5_Asservissement'!V365-'5_Asservissement'!V364)</f>
        <v>75</v>
      </c>
      <c r="J366" s="46">
        <f>I366*'1_Constantes'!$J$8</f>
        <v>2.6179938779914944</v>
      </c>
      <c r="K366" s="80">
        <f>TRUNC('5_Asservissement'!W365-'5_Asservissement'!W364)</f>
        <v>74</v>
      </c>
      <c r="L366" s="47">
        <f>K366*'1_Constantes'!$J$8</f>
        <v>2.5830872929516078</v>
      </c>
      <c r="N366" s="55">
        <f t="shared" si="25"/>
        <v>2.6005405854715509</v>
      </c>
      <c r="O366" s="62">
        <f>(L366-J366)/'1_Constantes'!$H$4</f>
        <v>-2.3271056693257758E-4</v>
      </c>
      <c r="P366" s="58">
        <f t="shared" si="26"/>
        <v>-1.3333333333333352E-2</v>
      </c>
    </row>
    <row r="367" spans="2:16" x14ac:dyDescent="0.25">
      <c r="B367" s="13">
        <f>B366+'1_Constantes'!$B$4</f>
        <v>1.8149999999999833</v>
      </c>
      <c r="D367" s="26">
        <f t="shared" si="28"/>
        <v>1679.8291143711169</v>
      </c>
      <c r="E367" s="24">
        <f t="shared" si="29"/>
        <v>1039.916930736779</v>
      </c>
      <c r="F367" s="60">
        <f t="shared" si="27"/>
        <v>-0.12403473217506396</v>
      </c>
      <c r="G367" s="27">
        <f>IF('1_Constantes'!$B$13=1,G366-P367,P367+G366)</f>
        <v>-7.1066666666666825</v>
      </c>
      <c r="I367" s="79">
        <f>TRUNC('5_Asservissement'!V366-'5_Asservissement'!V365)</f>
        <v>74</v>
      </c>
      <c r="J367" s="46">
        <f>I367*'1_Constantes'!$J$8</f>
        <v>2.5830872929516078</v>
      </c>
      <c r="K367" s="80">
        <f>TRUNC('5_Asservissement'!W366-'5_Asservissement'!W365)</f>
        <v>75</v>
      </c>
      <c r="L367" s="47">
        <f>K367*'1_Constantes'!$J$8</f>
        <v>2.6179938779914944</v>
      </c>
      <c r="N367" s="55">
        <f t="shared" si="25"/>
        <v>2.6005405854715509</v>
      </c>
      <c r="O367" s="62">
        <f>(L367-J367)/'1_Constantes'!$H$4</f>
        <v>2.3271056693257758E-4</v>
      </c>
      <c r="P367" s="58">
        <f t="shared" si="26"/>
        <v>1.3333333333333352E-2</v>
      </c>
    </row>
    <row r="368" spans="2:16" x14ac:dyDescent="0.25">
      <c r="B368" s="13">
        <f>B367+'1_Constantes'!$B$4</f>
        <v>1.8199999999999832</v>
      </c>
      <c r="D368" s="26">
        <f t="shared" si="28"/>
        <v>1682.4097512325341</v>
      </c>
      <c r="E368" s="24">
        <f t="shared" si="29"/>
        <v>1039.5958003486503</v>
      </c>
      <c r="F368" s="60">
        <f t="shared" si="27"/>
        <v>-0.12380202160813138</v>
      </c>
      <c r="G368" s="27">
        <f>IF('1_Constantes'!$B$13=1,G367-P368,P368+G367)</f>
        <v>-7.0933333333333488</v>
      </c>
      <c r="I368" s="79">
        <f>TRUNC('5_Asservissement'!V367-'5_Asservissement'!V366)</f>
        <v>74</v>
      </c>
      <c r="J368" s="46">
        <f>I368*'1_Constantes'!$J$8</f>
        <v>2.5830872929516078</v>
      </c>
      <c r="K368" s="80">
        <f>TRUNC('5_Asservissement'!W367-'5_Asservissement'!W366)</f>
        <v>75</v>
      </c>
      <c r="L368" s="47">
        <f>K368*'1_Constantes'!$J$8</f>
        <v>2.6179938779914944</v>
      </c>
      <c r="N368" s="55">
        <f t="shared" si="25"/>
        <v>2.6005405854715509</v>
      </c>
      <c r="O368" s="62">
        <f>(L368-J368)/'1_Constantes'!$H$4</f>
        <v>2.3271056693257758E-4</v>
      </c>
      <c r="P368" s="58">
        <f t="shared" si="26"/>
        <v>1.3333333333333352E-2</v>
      </c>
    </row>
    <row r="369" spans="2:16" x14ac:dyDescent="0.25">
      <c r="B369" s="13">
        <f>B368+'1_Constantes'!$B$4</f>
        <v>1.8249999999999831</v>
      </c>
      <c r="D369" s="26">
        <f t="shared" si="28"/>
        <v>1684.9903132936411</v>
      </c>
      <c r="E369" s="24">
        <f t="shared" si="29"/>
        <v>1039.2740694277552</v>
      </c>
      <c r="F369" s="60">
        <f t="shared" si="27"/>
        <v>-0.12403473217506396</v>
      </c>
      <c r="G369" s="27">
        <f>IF('1_Constantes'!$B$13=1,G368-P369,P369+G368)</f>
        <v>-7.1066666666666825</v>
      </c>
      <c r="I369" s="79">
        <f>TRUNC('5_Asservissement'!V368-'5_Asservissement'!V367)</f>
        <v>75</v>
      </c>
      <c r="J369" s="46">
        <f>I369*'1_Constantes'!$J$8</f>
        <v>2.6179938779914944</v>
      </c>
      <c r="K369" s="80">
        <f>TRUNC('5_Asservissement'!W368-'5_Asservissement'!W367)</f>
        <v>74</v>
      </c>
      <c r="L369" s="47">
        <f>K369*'1_Constantes'!$J$8</f>
        <v>2.5830872929516078</v>
      </c>
      <c r="N369" s="55">
        <f t="shared" si="25"/>
        <v>2.6005405854715509</v>
      </c>
      <c r="O369" s="62">
        <f>(L369-J369)/'1_Constantes'!$H$4</f>
        <v>-2.3271056693257758E-4</v>
      </c>
      <c r="P369" s="58">
        <f t="shared" si="26"/>
        <v>-1.3333333333333352E-2</v>
      </c>
    </row>
    <row r="370" spans="2:16" x14ac:dyDescent="0.25">
      <c r="B370" s="13">
        <f>B369+'1_Constantes'!$B$4</f>
        <v>1.829999999999983</v>
      </c>
      <c r="D370" s="26">
        <f t="shared" si="28"/>
        <v>1687.5708004146895</v>
      </c>
      <c r="E370" s="24">
        <f t="shared" si="29"/>
        <v>1038.9517379915167</v>
      </c>
      <c r="F370" s="60">
        <f t="shared" si="27"/>
        <v>-0.12426744274199654</v>
      </c>
      <c r="G370" s="27">
        <f>IF('1_Constantes'!$B$13=1,G369-P370,P370+G369)</f>
        <v>-7.1200000000000161</v>
      </c>
      <c r="I370" s="79">
        <f>TRUNC('5_Asservissement'!V369-'5_Asservissement'!V368)</f>
        <v>75</v>
      </c>
      <c r="J370" s="46">
        <f>I370*'1_Constantes'!$J$8</f>
        <v>2.6179938779914944</v>
      </c>
      <c r="K370" s="80">
        <f>TRUNC('5_Asservissement'!W369-'5_Asservissement'!W368)</f>
        <v>74</v>
      </c>
      <c r="L370" s="47">
        <f>K370*'1_Constantes'!$J$8</f>
        <v>2.5830872929516078</v>
      </c>
      <c r="N370" s="55">
        <f t="shared" si="25"/>
        <v>2.6005405854715509</v>
      </c>
      <c r="O370" s="62">
        <f>(L370-J370)/'1_Constantes'!$H$4</f>
        <v>-2.3271056693257758E-4</v>
      </c>
      <c r="P370" s="58">
        <f t="shared" si="26"/>
        <v>-1.3333333333333352E-2</v>
      </c>
    </row>
    <row r="371" spans="2:16" x14ac:dyDescent="0.25">
      <c r="B371" s="13">
        <f>B370+'1_Constantes'!$B$4</f>
        <v>1.8349999999999829</v>
      </c>
      <c r="D371" s="26">
        <f t="shared" si="28"/>
        <v>1690.1513624757965</v>
      </c>
      <c r="E371" s="24">
        <f t="shared" si="29"/>
        <v>1038.6300070706216</v>
      </c>
      <c r="F371" s="60">
        <f t="shared" si="27"/>
        <v>-0.12403473217506396</v>
      </c>
      <c r="G371" s="27">
        <f>IF('1_Constantes'!$B$13=1,G370-P371,P371+G370)</f>
        <v>-7.1066666666666825</v>
      </c>
      <c r="I371" s="79">
        <f>TRUNC('5_Asservissement'!V370-'5_Asservissement'!V369)</f>
        <v>74</v>
      </c>
      <c r="J371" s="46">
        <f>I371*'1_Constantes'!$J$8</f>
        <v>2.5830872929516078</v>
      </c>
      <c r="K371" s="80">
        <f>TRUNC('5_Asservissement'!W370-'5_Asservissement'!W369)</f>
        <v>75</v>
      </c>
      <c r="L371" s="47">
        <f>K371*'1_Constantes'!$J$8</f>
        <v>2.6179938779914944</v>
      </c>
      <c r="N371" s="55">
        <f t="shared" si="25"/>
        <v>2.6005405854715509</v>
      </c>
      <c r="O371" s="62">
        <f>(L371-J371)/'1_Constantes'!$H$4</f>
        <v>2.3271056693257758E-4</v>
      </c>
      <c r="P371" s="58">
        <f t="shared" si="26"/>
        <v>1.3333333333333352E-2</v>
      </c>
    </row>
    <row r="372" spans="2:16" x14ac:dyDescent="0.25">
      <c r="B372" s="13">
        <f>B371+'1_Constantes'!$B$4</f>
        <v>1.8399999999999828</v>
      </c>
      <c r="D372" s="26">
        <f t="shared" si="28"/>
        <v>1692.7319993372137</v>
      </c>
      <c r="E372" s="24">
        <f t="shared" si="29"/>
        <v>1038.3088766824928</v>
      </c>
      <c r="F372" s="60">
        <f t="shared" si="27"/>
        <v>-0.12380202160813138</v>
      </c>
      <c r="G372" s="27">
        <f>IF('1_Constantes'!$B$13=1,G371-P372,P372+G371)</f>
        <v>-7.0933333333333488</v>
      </c>
      <c r="I372" s="79">
        <f>TRUNC('5_Asservissement'!V371-'5_Asservissement'!V370)</f>
        <v>74</v>
      </c>
      <c r="J372" s="46">
        <f>I372*'1_Constantes'!$J$8</f>
        <v>2.5830872929516078</v>
      </c>
      <c r="K372" s="80">
        <f>TRUNC('5_Asservissement'!W371-'5_Asservissement'!W370)</f>
        <v>75</v>
      </c>
      <c r="L372" s="47">
        <f>K372*'1_Constantes'!$J$8</f>
        <v>2.6179938779914944</v>
      </c>
      <c r="N372" s="55">
        <f t="shared" si="25"/>
        <v>2.6005405854715509</v>
      </c>
      <c r="O372" s="62">
        <f>(L372-J372)/'1_Constantes'!$H$4</f>
        <v>2.3271056693257758E-4</v>
      </c>
      <c r="P372" s="58">
        <f t="shared" si="26"/>
        <v>1.3333333333333352E-2</v>
      </c>
    </row>
    <row r="373" spans="2:16" x14ac:dyDescent="0.25">
      <c r="B373" s="13">
        <f>B372+'1_Constantes'!$B$4</f>
        <v>1.8449999999999827</v>
      </c>
      <c r="D373" s="26">
        <f t="shared" si="28"/>
        <v>1695.3125613983207</v>
      </c>
      <c r="E373" s="24">
        <f t="shared" si="29"/>
        <v>1037.9871457615977</v>
      </c>
      <c r="F373" s="60">
        <f t="shared" si="27"/>
        <v>-0.12403473217506396</v>
      </c>
      <c r="G373" s="27">
        <f>IF('1_Constantes'!$B$13=1,G372-P373,P373+G372)</f>
        <v>-7.1066666666666825</v>
      </c>
      <c r="I373" s="79">
        <f>TRUNC('5_Asservissement'!V372-'5_Asservissement'!V371)</f>
        <v>75</v>
      </c>
      <c r="J373" s="46">
        <f>I373*'1_Constantes'!$J$8</f>
        <v>2.6179938779914944</v>
      </c>
      <c r="K373" s="80">
        <f>TRUNC('5_Asservissement'!W372-'5_Asservissement'!W371)</f>
        <v>74</v>
      </c>
      <c r="L373" s="47">
        <f>K373*'1_Constantes'!$J$8</f>
        <v>2.5830872929516078</v>
      </c>
      <c r="N373" s="55">
        <f t="shared" si="25"/>
        <v>2.6005405854715509</v>
      </c>
      <c r="O373" s="62">
        <f>(L373-J373)/'1_Constantes'!$H$4</f>
        <v>-2.3271056693257758E-4</v>
      </c>
      <c r="P373" s="58">
        <f t="shared" si="26"/>
        <v>-1.3333333333333352E-2</v>
      </c>
    </row>
    <row r="374" spans="2:16" x14ac:dyDescent="0.25">
      <c r="B374" s="13">
        <f>B373+'1_Constantes'!$B$4</f>
        <v>1.8499999999999825</v>
      </c>
      <c r="D374" s="26">
        <f t="shared" si="28"/>
        <v>1697.8930485193691</v>
      </c>
      <c r="E374" s="24">
        <f t="shared" si="29"/>
        <v>1037.6648143253592</v>
      </c>
      <c r="F374" s="60">
        <f t="shared" si="27"/>
        <v>-0.12426744274199654</v>
      </c>
      <c r="G374" s="27">
        <f>IF('1_Constantes'!$B$13=1,G373-P374,P374+G373)</f>
        <v>-7.1200000000000161</v>
      </c>
      <c r="I374" s="79">
        <f>TRUNC('5_Asservissement'!V373-'5_Asservissement'!V372)</f>
        <v>75</v>
      </c>
      <c r="J374" s="46">
        <f>I374*'1_Constantes'!$J$8</f>
        <v>2.6179938779914944</v>
      </c>
      <c r="K374" s="80">
        <f>TRUNC('5_Asservissement'!W373-'5_Asservissement'!W372)</f>
        <v>74</v>
      </c>
      <c r="L374" s="47">
        <f>K374*'1_Constantes'!$J$8</f>
        <v>2.5830872929516078</v>
      </c>
      <c r="N374" s="55">
        <f t="shared" si="25"/>
        <v>2.6005405854715509</v>
      </c>
      <c r="O374" s="62">
        <f>(L374-J374)/'1_Constantes'!$H$4</f>
        <v>-2.3271056693257758E-4</v>
      </c>
      <c r="P374" s="58">
        <f t="shared" si="26"/>
        <v>-1.3333333333333352E-2</v>
      </c>
    </row>
    <row r="375" spans="2:16" x14ac:dyDescent="0.25">
      <c r="B375" s="13">
        <f>B374+'1_Constantes'!$B$4</f>
        <v>1.8549999999999824</v>
      </c>
      <c r="D375" s="26">
        <f t="shared" si="28"/>
        <v>1700.4736105804761</v>
      </c>
      <c r="E375" s="24">
        <f t="shared" si="29"/>
        <v>1037.3430834044641</v>
      </c>
      <c r="F375" s="60">
        <f t="shared" si="27"/>
        <v>-0.12403473217506396</v>
      </c>
      <c r="G375" s="27">
        <f>IF('1_Constantes'!$B$13=1,G374-P375,P375+G374)</f>
        <v>-7.1066666666666825</v>
      </c>
      <c r="I375" s="79">
        <f>TRUNC('5_Asservissement'!V374-'5_Asservissement'!V373)</f>
        <v>74</v>
      </c>
      <c r="J375" s="46">
        <f>I375*'1_Constantes'!$J$8</f>
        <v>2.5830872929516078</v>
      </c>
      <c r="K375" s="80">
        <f>TRUNC('5_Asservissement'!W374-'5_Asservissement'!W373)</f>
        <v>75</v>
      </c>
      <c r="L375" s="47">
        <f>K375*'1_Constantes'!$J$8</f>
        <v>2.6179938779914944</v>
      </c>
      <c r="N375" s="55">
        <f t="shared" si="25"/>
        <v>2.6005405854715509</v>
      </c>
      <c r="O375" s="62">
        <f>(L375-J375)/'1_Constantes'!$H$4</f>
        <v>2.3271056693257758E-4</v>
      </c>
      <c r="P375" s="58">
        <f t="shared" si="26"/>
        <v>1.3333333333333352E-2</v>
      </c>
    </row>
    <row r="376" spans="2:16" x14ac:dyDescent="0.25">
      <c r="B376" s="13">
        <f>B375+'1_Constantes'!$B$4</f>
        <v>1.8599999999999823</v>
      </c>
      <c r="D376" s="26">
        <f t="shared" si="28"/>
        <v>1703.0542474418933</v>
      </c>
      <c r="E376" s="24">
        <f t="shared" si="29"/>
        <v>1037.0219530163354</v>
      </c>
      <c r="F376" s="60">
        <f t="shared" si="27"/>
        <v>-0.12380202160813138</v>
      </c>
      <c r="G376" s="27">
        <f>IF('1_Constantes'!$B$13=1,G375-P376,P376+G375)</f>
        <v>-7.0933333333333488</v>
      </c>
      <c r="I376" s="79">
        <f>TRUNC('5_Asservissement'!V375-'5_Asservissement'!V374)</f>
        <v>74</v>
      </c>
      <c r="J376" s="46">
        <f>I376*'1_Constantes'!$J$8</f>
        <v>2.5830872929516078</v>
      </c>
      <c r="K376" s="80">
        <f>TRUNC('5_Asservissement'!W375-'5_Asservissement'!W374)</f>
        <v>75</v>
      </c>
      <c r="L376" s="47">
        <f>K376*'1_Constantes'!$J$8</f>
        <v>2.6179938779914944</v>
      </c>
      <c r="N376" s="55">
        <f t="shared" si="25"/>
        <v>2.6005405854715509</v>
      </c>
      <c r="O376" s="62">
        <f>(L376-J376)/'1_Constantes'!$H$4</f>
        <v>2.3271056693257758E-4</v>
      </c>
      <c r="P376" s="58">
        <f t="shared" si="26"/>
        <v>1.3333333333333352E-2</v>
      </c>
    </row>
    <row r="377" spans="2:16" x14ac:dyDescent="0.25">
      <c r="B377" s="13">
        <f>B376+'1_Constantes'!$B$4</f>
        <v>1.8649999999999822</v>
      </c>
      <c r="D377" s="26">
        <f t="shared" si="28"/>
        <v>1705.6348095030003</v>
      </c>
      <c r="E377" s="24">
        <f t="shared" si="29"/>
        <v>1036.7002220954403</v>
      </c>
      <c r="F377" s="60">
        <f t="shared" si="27"/>
        <v>-0.12403473217506396</v>
      </c>
      <c r="G377" s="27">
        <f>IF('1_Constantes'!$B$13=1,G376-P377,P377+G376)</f>
        <v>-7.1066666666666825</v>
      </c>
      <c r="I377" s="79">
        <f>TRUNC('5_Asservissement'!V376-'5_Asservissement'!V375)</f>
        <v>75</v>
      </c>
      <c r="J377" s="46">
        <f>I377*'1_Constantes'!$J$8</f>
        <v>2.6179938779914944</v>
      </c>
      <c r="K377" s="80">
        <f>TRUNC('5_Asservissement'!W376-'5_Asservissement'!W375)</f>
        <v>74</v>
      </c>
      <c r="L377" s="47">
        <f>K377*'1_Constantes'!$J$8</f>
        <v>2.5830872929516078</v>
      </c>
      <c r="N377" s="55">
        <f t="shared" si="25"/>
        <v>2.6005405854715509</v>
      </c>
      <c r="O377" s="62">
        <f>(L377-J377)/'1_Constantes'!$H$4</f>
        <v>-2.3271056693257758E-4</v>
      </c>
      <c r="P377" s="58">
        <f t="shared" si="26"/>
        <v>-1.3333333333333352E-2</v>
      </c>
    </row>
    <row r="378" spans="2:16" x14ac:dyDescent="0.25">
      <c r="B378" s="13">
        <f>B377+'1_Constantes'!$B$4</f>
        <v>1.8699999999999821</v>
      </c>
      <c r="D378" s="26">
        <f t="shared" si="28"/>
        <v>1708.2152966240487</v>
      </c>
      <c r="E378" s="24">
        <f t="shared" si="29"/>
        <v>1036.3778906592017</v>
      </c>
      <c r="F378" s="60">
        <f t="shared" si="27"/>
        <v>-0.12426744274199654</v>
      </c>
      <c r="G378" s="27">
        <f>IF('1_Constantes'!$B$13=1,G377-P378,P378+G377)</f>
        <v>-7.1200000000000161</v>
      </c>
      <c r="I378" s="79">
        <f>TRUNC('5_Asservissement'!V377-'5_Asservissement'!V376)</f>
        <v>75</v>
      </c>
      <c r="J378" s="46">
        <f>I378*'1_Constantes'!$J$8</f>
        <v>2.6179938779914944</v>
      </c>
      <c r="K378" s="80">
        <f>TRUNC('5_Asservissement'!W377-'5_Asservissement'!W376)</f>
        <v>74</v>
      </c>
      <c r="L378" s="47">
        <f>K378*'1_Constantes'!$J$8</f>
        <v>2.5830872929516078</v>
      </c>
      <c r="N378" s="55">
        <f t="shared" si="25"/>
        <v>2.6005405854715509</v>
      </c>
      <c r="O378" s="62">
        <f>(L378-J378)/'1_Constantes'!$H$4</f>
        <v>-2.3271056693257758E-4</v>
      </c>
      <c r="P378" s="58">
        <f t="shared" si="26"/>
        <v>-1.3333333333333352E-2</v>
      </c>
    </row>
    <row r="379" spans="2:16" x14ac:dyDescent="0.25">
      <c r="B379" s="13">
        <f>B378+'1_Constantes'!$B$4</f>
        <v>1.874999999999982</v>
      </c>
      <c r="D379" s="26">
        <f t="shared" si="28"/>
        <v>1710.7958586851557</v>
      </c>
      <c r="E379" s="24">
        <f t="shared" si="29"/>
        <v>1036.0561597383066</v>
      </c>
      <c r="F379" s="60">
        <f t="shared" si="27"/>
        <v>-0.12403473217506396</v>
      </c>
      <c r="G379" s="27">
        <f>IF('1_Constantes'!$B$13=1,G378-P379,P379+G378)</f>
        <v>-7.1066666666666825</v>
      </c>
      <c r="I379" s="79">
        <f>TRUNC('5_Asservissement'!V378-'5_Asservissement'!V377)</f>
        <v>74</v>
      </c>
      <c r="J379" s="46">
        <f>I379*'1_Constantes'!$J$8</f>
        <v>2.5830872929516078</v>
      </c>
      <c r="K379" s="80">
        <f>TRUNC('5_Asservissement'!W378-'5_Asservissement'!W377)</f>
        <v>75</v>
      </c>
      <c r="L379" s="47">
        <f>K379*'1_Constantes'!$J$8</f>
        <v>2.6179938779914944</v>
      </c>
      <c r="N379" s="55">
        <f t="shared" si="25"/>
        <v>2.6005405854715509</v>
      </c>
      <c r="O379" s="62">
        <f>(L379-J379)/'1_Constantes'!$H$4</f>
        <v>2.3271056693257758E-4</v>
      </c>
      <c r="P379" s="58">
        <f t="shared" si="26"/>
        <v>1.3333333333333352E-2</v>
      </c>
    </row>
    <row r="380" spans="2:16" x14ac:dyDescent="0.25">
      <c r="B380" s="13">
        <f>B379+'1_Constantes'!$B$4</f>
        <v>1.8799999999999819</v>
      </c>
      <c r="D380" s="26">
        <f t="shared" si="28"/>
        <v>1713.3764955465729</v>
      </c>
      <c r="E380" s="24">
        <f t="shared" si="29"/>
        <v>1035.7350293501779</v>
      </c>
      <c r="F380" s="60">
        <f t="shared" si="27"/>
        <v>-0.12380202160813138</v>
      </c>
      <c r="G380" s="27">
        <f>IF('1_Constantes'!$B$13=1,G379-P380,P380+G379)</f>
        <v>-7.0933333333333488</v>
      </c>
      <c r="I380" s="79">
        <f>TRUNC('5_Asservissement'!V379-'5_Asservissement'!V378)</f>
        <v>74</v>
      </c>
      <c r="J380" s="46">
        <f>I380*'1_Constantes'!$J$8</f>
        <v>2.5830872929516078</v>
      </c>
      <c r="K380" s="80">
        <f>TRUNC('5_Asservissement'!W379-'5_Asservissement'!W378)</f>
        <v>75</v>
      </c>
      <c r="L380" s="47">
        <f>K380*'1_Constantes'!$J$8</f>
        <v>2.6179938779914944</v>
      </c>
      <c r="N380" s="55">
        <f t="shared" si="25"/>
        <v>2.6005405854715509</v>
      </c>
      <c r="O380" s="62">
        <f>(L380-J380)/'1_Constantes'!$H$4</f>
        <v>2.3271056693257758E-4</v>
      </c>
      <c r="P380" s="58">
        <f t="shared" si="26"/>
        <v>1.3333333333333352E-2</v>
      </c>
    </row>
    <row r="381" spans="2:16" x14ac:dyDescent="0.25">
      <c r="B381" s="13">
        <f>B380+'1_Constantes'!$B$4</f>
        <v>1.8849999999999818</v>
      </c>
      <c r="D381" s="26">
        <f t="shared" si="28"/>
        <v>1715.9570576076799</v>
      </c>
      <c r="E381" s="24">
        <f t="shared" si="29"/>
        <v>1035.4132984292828</v>
      </c>
      <c r="F381" s="60">
        <f t="shared" si="27"/>
        <v>-0.12403473217506396</v>
      </c>
      <c r="G381" s="27">
        <f>IF('1_Constantes'!$B$13=1,G380-P381,P381+G380)</f>
        <v>-7.1066666666666825</v>
      </c>
      <c r="I381" s="79">
        <f>TRUNC('5_Asservissement'!V380-'5_Asservissement'!V379)</f>
        <v>75</v>
      </c>
      <c r="J381" s="46">
        <f>I381*'1_Constantes'!$J$8</f>
        <v>2.6179938779914944</v>
      </c>
      <c r="K381" s="80">
        <f>TRUNC('5_Asservissement'!W380-'5_Asservissement'!W379)</f>
        <v>74</v>
      </c>
      <c r="L381" s="47">
        <f>K381*'1_Constantes'!$J$8</f>
        <v>2.5830872929516078</v>
      </c>
      <c r="N381" s="55">
        <f t="shared" si="25"/>
        <v>2.6005405854715509</v>
      </c>
      <c r="O381" s="62">
        <f>(L381-J381)/'1_Constantes'!$H$4</f>
        <v>-2.3271056693257758E-4</v>
      </c>
      <c r="P381" s="58">
        <f t="shared" si="26"/>
        <v>-1.3333333333333352E-2</v>
      </c>
    </row>
    <row r="382" spans="2:16" x14ac:dyDescent="0.25">
      <c r="B382" s="13">
        <f>B381+'1_Constantes'!$B$4</f>
        <v>1.8899999999999817</v>
      </c>
      <c r="D382" s="26">
        <f t="shared" si="28"/>
        <v>1718.5375447287283</v>
      </c>
      <c r="E382" s="24">
        <f t="shared" si="29"/>
        <v>1035.0909669930443</v>
      </c>
      <c r="F382" s="60">
        <f t="shared" si="27"/>
        <v>-0.12426744274199654</v>
      </c>
      <c r="G382" s="27">
        <f>IF('1_Constantes'!$B$13=1,G381-P382,P382+G381)</f>
        <v>-7.1200000000000161</v>
      </c>
      <c r="I382" s="79">
        <f>TRUNC('5_Asservissement'!V381-'5_Asservissement'!V380)</f>
        <v>75</v>
      </c>
      <c r="J382" s="46">
        <f>I382*'1_Constantes'!$J$8</f>
        <v>2.6179938779914944</v>
      </c>
      <c r="K382" s="80">
        <f>TRUNC('5_Asservissement'!W381-'5_Asservissement'!W380)</f>
        <v>74</v>
      </c>
      <c r="L382" s="47">
        <f>K382*'1_Constantes'!$J$8</f>
        <v>2.5830872929516078</v>
      </c>
      <c r="N382" s="55">
        <f t="shared" si="25"/>
        <v>2.6005405854715509</v>
      </c>
      <c r="O382" s="62">
        <f>(L382-J382)/'1_Constantes'!$H$4</f>
        <v>-2.3271056693257758E-4</v>
      </c>
      <c r="P382" s="58">
        <f t="shared" si="26"/>
        <v>-1.3333333333333352E-2</v>
      </c>
    </row>
    <row r="383" spans="2:16" x14ac:dyDescent="0.25">
      <c r="B383" s="13">
        <f>B382+'1_Constantes'!$B$4</f>
        <v>1.8949999999999816</v>
      </c>
      <c r="D383" s="26">
        <f t="shared" si="28"/>
        <v>1721.1181067898353</v>
      </c>
      <c r="E383" s="24">
        <f t="shared" si="29"/>
        <v>1034.7692360721492</v>
      </c>
      <c r="F383" s="60">
        <f t="shared" si="27"/>
        <v>-0.12403473217506396</v>
      </c>
      <c r="G383" s="27">
        <f>IF('1_Constantes'!$B$13=1,G382-P383,P383+G382)</f>
        <v>-7.1066666666666825</v>
      </c>
      <c r="I383" s="79">
        <f>TRUNC('5_Asservissement'!V382-'5_Asservissement'!V381)</f>
        <v>74</v>
      </c>
      <c r="J383" s="46">
        <f>I383*'1_Constantes'!$J$8</f>
        <v>2.5830872929516078</v>
      </c>
      <c r="K383" s="80">
        <f>TRUNC('5_Asservissement'!W382-'5_Asservissement'!W381)</f>
        <v>75</v>
      </c>
      <c r="L383" s="47">
        <f>K383*'1_Constantes'!$J$8</f>
        <v>2.6179938779914944</v>
      </c>
      <c r="N383" s="55">
        <f t="shared" si="25"/>
        <v>2.6005405854715509</v>
      </c>
      <c r="O383" s="62">
        <f>(L383-J383)/'1_Constantes'!$H$4</f>
        <v>2.3271056693257758E-4</v>
      </c>
      <c r="P383" s="58">
        <f t="shared" si="26"/>
        <v>1.3333333333333352E-2</v>
      </c>
    </row>
    <row r="384" spans="2:16" x14ac:dyDescent="0.25">
      <c r="B384" s="13">
        <f>B383+'1_Constantes'!$B$4</f>
        <v>1.8999999999999815</v>
      </c>
      <c r="D384" s="26">
        <f t="shared" si="28"/>
        <v>1723.6987436512525</v>
      </c>
      <c r="E384" s="24">
        <f t="shared" si="29"/>
        <v>1034.4481056840204</v>
      </c>
      <c r="F384" s="60">
        <f t="shared" si="27"/>
        <v>-0.12380202160813138</v>
      </c>
      <c r="G384" s="27">
        <f>IF('1_Constantes'!$B$13=1,G383-P384,P384+G383)</f>
        <v>-7.0933333333333488</v>
      </c>
      <c r="I384" s="79">
        <f>TRUNC('5_Asservissement'!V383-'5_Asservissement'!V382)</f>
        <v>74</v>
      </c>
      <c r="J384" s="46">
        <f>I384*'1_Constantes'!$J$8</f>
        <v>2.5830872929516078</v>
      </c>
      <c r="K384" s="80">
        <f>TRUNC('5_Asservissement'!W383-'5_Asservissement'!W382)</f>
        <v>75</v>
      </c>
      <c r="L384" s="47">
        <f>K384*'1_Constantes'!$J$8</f>
        <v>2.6179938779914944</v>
      </c>
      <c r="N384" s="55">
        <f t="shared" si="25"/>
        <v>2.6005405854715509</v>
      </c>
      <c r="O384" s="62">
        <f>(L384-J384)/'1_Constantes'!$H$4</f>
        <v>2.3271056693257758E-4</v>
      </c>
      <c r="P384" s="58">
        <f t="shared" si="26"/>
        <v>1.3333333333333352E-2</v>
      </c>
    </row>
    <row r="385" spans="2:16" x14ac:dyDescent="0.25">
      <c r="B385" s="13">
        <f>B384+'1_Constantes'!$B$4</f>
        <v>1.9049999999999814</v>
      </c>
      <c r="D385" s="26">
        <f t="shared" si="28"/>
        <v>1726.2793057123595</v>
      </c>
      <c r="E385" s="24">
        <f t="shared" si="29"/>
        <v>1034.1263747631253</v>
      </c>
      <c r="F385" s="60">
        <f t="shared" si="27"/>
        <v>-0.12403473217506396</v>
      </c>
      <c r="G385" s="27">
        <f>IF('1_Constantes'!$B$13=1,G384-P385,P385+G384)</f>
        <v>-7.1066666666666825</v>
      </c>
      <c r="I385" s="79">
        <f>TRUNC('5_Asservissement'!V384-'5_Asservissement'!V383)</f>
        <v>75</v>
      </c>
      <c r="J385" s="46">
        <f>I385*'1_Constantes'!$J$8</f>
        <v>2.6179938779914944</v>
      </c>
      <c r="K385" s="80">
        <f>TRUNC('5_Asservissement'!W384-'5_Asservissement'!W383)</f>
        <v>74</v>
      </c>
      <c r="L385" s="47">
        <f>K385*'1_Constantes'!$J$8</f>
        <v>2.5830872929516078</v>
      </c>
      <c r="N385" s="55">
        <f t="shared" si="25"/>
        <v>2.6005405854715509</v>
      </c>
      <c r="O385" s="62">
        <f>(L385-J385)/'1_Constantes'!$H$4</f>
        <v>-2.3271056693257758E-4</v>
      </c>
      <c r="P385" s="58">
        <f t="shared" si="26"/>
        <v>-1.3333333333333352E-2</v>
      </c>
    </row>
    <row r="386" spans="2:16" x14ac:dyDescent="0.25">
      <c r="B386" s="13">
        <f>B385+'1_Constantes'!$B$4</f>
        <v>1.9099999999999813</v>
      </c>
      <c r="D386" s="26">
        <f t="shared" si="28"/>
        <v>1728.8597928334079</v>
      </c>
      <c r="E386" s="24">
        <f t="shared" si="29"/>
        <v>1033.8040433268868</v>
      </c>
      <c r="F386" s="60">
        <f t="shared" si="27"/>
        <v>-0.12426744274199654</v>
      </c>
      <c r="G386" s="27">
        <f>IF('1_Constantes'!$B$13=1,G385-P386,P386+G385)</f>
        <v>-7.1200000000000161</v>
      </c>
      <c r="I386" s="79">
        <f>TRUNC('5_Asservissement'!V385-'5_Asservissement'!V384)</f>
        <v>75</v>
      </c>
      <c r="J386" s="46">
        <f>I386*'1_Constantes'!$J$8</f>
        <v>2.6179938779914944</v>
      </c>
      <c r="K386" s="80">
        <f>TRUNC('5_Asservissement'!W385-'5_Asservissement'!W384)</f>
        <v>74</v>
      </c>
      <c r="L386" s="47">
        <f>K386*'1_Constantes'!$J$8</f>
        <v>2.5830872929516078</v>
      </c>
      <c r="N386" s="55">
        <f t="shared" si="25"/>
        <v>2.6005405854715509</v>
      </c>
      <c r="O386" s="62">
        <f>(L386-J386)/'1_Constantes'!$H$4</f>
        <v>-2.3271056693257758E-4</v>
      </c>
      <c r="P386" s="58">
        <f t="shared" si="26"/>
        <v>-1.3333333333333352E-2</v>
      </c>
    </row>
    <row r="387" spans="2:16" x14ac:dyDescent="0.25">
      <c r="B387" s="13">
        <f>B386+'1_Constantes'!$B$4</f>
        <v>1.9149999999999812</v>
      </c>
      <c r="D387" s="26">
        <f t="shared" si="28"/>
        <v>1731.4403548945149</v>
      </c>
      <c r="E387" s="24">
        <f t="shared" si="29"/>
        <v>1033.4823124059917</v>
      </c>
      <c r="F387" s="60">
        <f t="shared" si="27"/>
        <v>-0.12403473217506396</v>
      </c>
      <c r="G387" s="27">
        <f>IF('1_Constantes'!$B$13=1,G386-P387,P387+G386)</f>
        <v>-7.1066666666666825</v>
      </c>
      <c r="I387" s="79">
        <f>TRUNC('5_Asservissement'!V386-'5_Asservissement'!V385)</f>
        <v>74</v>
      </c>
      <c r="J387" s="46">
        <f>I387*'1_Constantes'!$J$8</f>
        <v>2.5830872929516078</v>
      </c>
      <c r="K387" s="80">
        <f>TRUNC('5_Asservissement'!W386-'5_Asservissement'!W385)</f>
        <v>75</v>
      </c>
      <c r="L387" s="47">
        <f>K387*'1_Constantes'!$J$8</f>
        <v>2.6179938779914944</v>
      </c>
      <c r="N387" s="55">
        <f t="shared" si="25"/>
        <v>2.6005405854715509</v>
      </c>
      <c r="O387" s="62">
        <f>(L387-J387)/'1_Constantes'!$H$4</f>
        <v>2.3271056693257758E-4</v>
      </c>
      <c r="P387" s="58">
        <f t="shared" si="26"/>
        <v>1.3333333333333352E-2</v>
      </c>
    </row>
    <row r="388" spans="2:16" x14ac:dyDescent="0.25">
      <c r="B388" s="13">
        <f>B387+'1_Constantes'!$B$4</f>
        <v>1.9199999999999811</v>
      </c>
      <c r="D388" s="26">
        <f t="shared" si="28"/>
        <v>1734.0209917559321</v>
      </c>
      <c r="E388" s="24">
        <f t="shared" si="29"/>
        <v>1033.161182017863</v>
      </c>
      <c r="F388" s="60">
        <f t="shared" si="27"/>
        <v>-0.12380202160813138</v>
      </c>
      <c r="G388" s="27">
        <f>IF('1_Constantes'!$B$13=1,G387-P388,P388+G387)</f>
        <v>-7.0933333333333488</v>
      </c>
      <c r="I388" s="79">
        <f>TRUNC('5_Asservissement'!V387-'5_Asservissement'!V386)</f>
        <v>74</v>
      </c>
      <c r="J388" s="46">
        <f>I388*'1_Constantes'!$J$8</f>
        <v>2.5830872929516078</v>
      </c>
      <c r="K388" s="80">
        <f>TRUNC('5_Asservissement'!W387-'5_Asservissement'!W386)</f>
        <v>75</v>
      </c>
      <c r="L388" s="47">
        <f>K388*'1_Constantes'!$J$8</f>
        <v>2.6179938779914944</v>
      </c>
      <c r="N388" s="55">
        <f t="shared" ref="N388:N451" si="30">(J388+L388)/2</f>
        <v>2.6005405854715509</v>
      </c>
      <c r="O388" s="62">
        <f>(L388-J388)/'1_Constantes'!$H$4</f>
        <v>2.3271056693257758E-4</v>
      </c>
      <c r="P388" s="58">
        <f t="shared" ref="P388:P451" si="31">O388*180/PI()</f>
        <v>1.3333333333333352E-2</v>
      </c>
    </row>
    <row r="389" spans="2:16" x14ac:dyDescent="0.25">
      <c r="B389" s="13">
        <f>B388+'1_Constantes'!$B$4</f>
        <v>1.9249999999999809</v>
      </c>
      <c r="D389" s="26">
        <f t="shared" si="28"/>
        <v>1736.6015538170391</v>
      </c>
      <c r="E389" s="24">
        <f t="shared" si="29"/>
        <v>1032.8394510969679</v>
      </c>
      <c r="F389" s="60">
        <f t="shared" ref="F389:F452" si="32">G389*PI()/180</f>
        <v>-0.12403473217506396</v>
      </c>
      <c r="G389" s="27">
        <f>IF('1_Constantes'!$B$13=1,G388-P389,P389+G388)</f>
        <v>-7.1066666666666825</v>
      </c>
      <c r="I389" s="79">
        <f>TRUNC('5_Asservissement'!V388-'5_Asservissement'!V387)</f>
        <v>75</v>
      </c>
      <c r="J389" s="46">
        <f>I389*'1_Constantes'!$J$8</f>
        <v>2.6179938779914944</v>
      </c>
      <c r="K389" s="80">
        <f>TRUNC('5_Asservissement'!W388-'5_Asservissement'!W387)</f>
        <v>74</v>
      </c>
      <c r="L389" s="47">
        <f>K389*'1_Constantes'!$J$8</f>
        <v>2.5830872929516078</v>
      </c>
      <c r="N389" s="55">
        <f t="shared" si="30"/>
        <v>2.6005405854715509</v>
      </c>
      <c r="O389" s="62">
        <f>(L389-J389)/'1_Constantes'!$H$4</f>
        <v>-2.3271056693257758E-4</v>
      </c>
      <c r="P389" s="58">
        <f t="shared" si="31"/>
        <v>-1.3333333333333352E-2</v>
      </c>
    </row>
    <row r="390" spans="2:16" x14ac:dyDescent="0.25">
      <c r="B390" s="13">
        <f>B389+'1_Constantes'!$B$4</f>
        <v>1.9299999999999808</v>
      </c>
      <c r="D390" s="26">
        <f t="shared" ref="D390:D453" si="33">D389+(N390*COS(F390))</f>
        <v>1739.1820409380875</v>
      </c>
      <c r="E390" s="24">
        <f t="shared" ref="E390:E453" si="34">E389+(N390*SIN(F390))</f>
        <v>1032.5171196607293</v>
      </c>
      <c r="F390" s="60">
        <f t="shared" si="32"/>
        <v>-0.12426744274199654</v>
      </c>
      <c r="G390" s="27">
        <f>IF('1_Constantes'!$B$13=1,G389-P390,P390+G389)</f>
        <v>-7.1200000000000161</v>
      </c>
      <c r="I390" s="79">
        <f>TRUNC('5_Asservissement'!V389-'5_Asservissement'!V388)</f>
        <v>75</v>
      </c>
      <c r="J390" s="46">
        <f>I390*'1_Constantes'!$J$8</f>
        <v>2.6179938779914944</v>
      </c>
      <c r="K390" s="80">
        <f>TRUNC('5_Asservissement'!W389-'5_Asservissement'!W388)</f>
        <v>74</v>
      </c>
      <c r="L390" s="47">
        <f>K390*'1_Constantes'!$J$8</f>
        <v>2.5830872929516078</v>
      </c>
      <c r="N390" s="55">
        <f t="shared" si="30"/>
        <v>2.6005405854715509</v>
      </c>
      <c r="O390" s="62">
        <f>(L390-J390)/'1_Constantes'!$H$4</f>
        <v>-2.3271056693257758E-4</v>
      </c>
      <c r="P390" s="58">
        <f t="shared" si="31"/>
        <v>-1.3333333333333352E-2</v>
      </c>
    </row>
    <row r="391" spans="2:16" x14ac:dyDescent="0.25">
      <c r="B391" s="13">
        <f>B390+'1_Constantes'!$B$4</f>
        <v>1.9349999999999807</v>
      </c>
      <c r="D391" s="26">
        <f t="shared" si="33"/>
        <v>1741.7626029991945</v>
      </c>
      <c r="E391" s="24">
        <f t="shared" si="34"/>
        <v>1032.1953887398342</v>
      </c>
      <c r="F391" s="60">
        <f t="shared" si="32"/>
        <v>-0.12403473217506396</v>
      </c>
      <c r="G391" s="27">
        <f>IF('1_Constantes'!$B$13=1,G390-P391,P391+G390)</f>
        <v>-7.1066666666666825</v>
      </c>
      <c r="I391" s="79">
        <f>TRUNC('5_Asservissement'!V390-'5_Asservissement'!V389)</f>
        <v>74</v>
      </c>
      <c r="J391" s="46">
        <f>I391*'1_Constantes'!$J$8</f>
        <v>2.5830872929516078</v>
      </c>
      <c r="K391" s="80">
        <f>TRUNC('5_Asservissement'!W390-'5_Asservissement'!W389)</f>
        <v>75</v>
      </c>
      <c r="L391" s="47">
        <f>K391*'1_Constantes'!$J$8</f>
        <v>2.6179938779914944</v>
      </c>
      <c r="N391" s="55">
        <f t="shared" si="30"/>
        <v>2.6005405854715509</v>
      </c>
      <c r="O391" s="62">
        <f>(L391-J391)/'1_Constantes'!$H$4</f>
        <v>2.3271056693257758E-4</v>
      </c>
      <c r="P391" s="58">
        <f t="shared" si="31"/>
        <v>1.3333333333333352E-2</v>
      </c>
    </row>
    <row r="392" spans="2:16" x14ac:dyDescent="0.25">
      <c r="B392" s="13">
        <f>B391+'1_Constantes'!$B$4</f>
        <v>1.9399999999999806</v>
      </c>
      <c r="D392" s="26">
        <f t="shared" si="33"/>
        <v>1744.3432398606117</v>
      </c>
      <c r="E392" s="24">
        <f t="shared" si="34"/>
        <v>1031.8742583517055</v>
      </c>
      <c r="F392" s="60">
        <f t="shared" si="32"/>
        <v>-0.12380202160813138</v>
      </c>
      <c r="G392" s="27">
        <f>IF('1_Constantes'!$B$13=1,G391-P392,P392+G391)</f>
        <v>-7.0933333333333488</v>
      </c>
      <c r="I392" s="79">
        <f>TRUNC('5_Asservissement'!V391-'5_Asservissement'!V390)</f>
        <v>74</v>
      </c>
      <c r="J392" s="46">
        <f>I392*'1_Constantes'!$J$8</f>
        <v>2.5830872929516078</v>
      </c>
      <c r="K392" s="80">
        <f>TRUNC('5_Asservissement'!W391-'5_Asservissement'!W390)</f>
        <v>75</v>
      </c>
      <c r="L392" s="47">
        <f>K392*'1_Constantes'!$J$8</f>
        <v>2.6179938779914944</v>
      </c>
      <c r="N392" s="55">
        <f t="shared" si="30"/>
        <v>2.6005405854715509</v>
      </c>
      <c r="O392" s="62">
        <f>(L392-J392)/'1_Constantes'!$H$4</f>
        <v>2.3271056693257758E-4</v>
      </c>
      <c r="P392" s="58">
        <f t="shared" si="31"/>
        <v>1.3333333333333352E-2</v>
      </c>
    </row>
    <row r="393" spans="2:16" x14ac:dyDescent="0.25">
      <c r="B393" s="13">
        <f>B392+'1_Constantes'!$B$4</f>
        <v>1.9449999999999805</v>
      </c>
      <c r="D393" s="26">
        <f t="shared" si="33"/>
        <v>1746.9238019217187</v>
      </c>
      <c r="E393" s="24">
        <f t="shared" si="34"/>
        <v>1031.5525274308104</v>
      </c>
      <c r="F393" s="60">
        <f t="shared" si="32"/>
        <v>-0.12403473217506396</v>
      </c>
      <c r="G393" s="27">
        <f>IF('1_Constantes'!$B$13=1,G392-P393,P393+G392)</f>
        <v>-7.1066666666666825</v>
      </c>
      <c r="I393" s="79">
        <f>TRUNC('5_Asservissement'!V392-'5_Asservissement'!V391)</f>
        <v>75</v>
      </c>
      <c r="J393" s="46">
        <f>I393*'1_Constantes'!$J$8</f>
        <v>2.6179938779914944</v>
      </c>
      <c r="K393" s="80">
        <f>TRUNC('5_Asservissement'!W392-'5_Asservissement'!W391)</f>
        <v>74</v>
      </c>
      <c r="L393" s="47">
        <f>K393*'1_Constantes'!$J$8</f>
        <v>2.5830872929516078</v>
      </c>
      <c r="N393" s="55">
        <f t="shared" si="30"/>
        <v>2.6005405854715509</v>
      </c>
      <c r="O393" s="62">
        <f>(L393-J393)/'1_Constantes'!$H$4</f>
        <v>-2.3271056693257758E-4</v>
      </c>
      <c r="P393" s="58">
        <f t="shared" si="31"/>
        <v>-1.3333333333333352E-2</v>
      </c>
    </row>
    <row r="394" spans="2:16" x14ac:dyDescent="0.25">
      <c r="B394" s="13">
        <f>B393+'1_Constantes'!$B$4</f>
        <v>1.9499999999999804</v>
      </c>
      <c r="D394" s="26">
        <f t="shared" si="33"/>
        <v>1749.5042890427671</v>
      </c>
      <c r="E394" s="24">
        <f t="shared" si="34"/>
        <v>1031.2301959945719</v>
      </c>
      <c r="F394" s="60">
        <f t="shared" si="32"/>
        <v>-0.12426744274199654</v>
      </c>
      <c r="G394" s="27">
        <f>IF('1_Constantes'!$B$13=1,G393-P394,P394+G393)</f>
        <v>-7.1200000000000161</v>
      </c>
      <c r="I394" s="79">
        <f>TRUNC('5_Asservissement'!V393-'5_Asservissement'!V392)</f>
        <v>75</v>
      </c>
      <c r="J394" s="46">
        <f>I394*'1_Constantes'!$J$8</f>
        <v>2.6179938779914944</v>
      </c>
      <c r="K394" s="80">
        <f>TRUNC('5_Asservissement'!W393-'5_Asservissement'!W392)</f>
        <v>74</v>
      </c>
      <c r="L394" s="47">
        <f>K394*'1_Constantes'!$J$8</f>
        <v>2.5830872929516078</v>
      </c>
      <c r="N394" s="55">
        <f t="shared" si="30"/>
        <v>2.6005405854715509</v>
      </c>
      <c r="O394" s="62">
        <f>(L394-J394)/'1_Constantes'!$H$4</f>
        <v>-2.3271056693257758E-4</v>
      </c>
      <c r="P394" s="58">
        <f t="shared" si="31"/>
        <v>-1.3333333333333352E-2</v>
      </c>
    </row>
    <row r="395" spans="2:16" x14ac:dyDescent="0.25">
      <c r="B395" s="13">
        <f>B394+'1_Constantes'!$B$4</f>
        <v>1.9549999999999803</v>
      </c>
      <c r="D395" s="26">
        <f t="shared" si="33"/>
        <v>1752.0848511038741</v>
      </c>
      <c r="E395" s="24">
        <f t="shared" si="34"/>
        <v>1030.9084650736768</v>
      </c>
      <c r="F395" s="60">
        <f t="shared" si="32"/>
        <v>-0.12403473217506396</v>
      </c>
      <c r="G395" s="27">
        <f>IF('1_Constantes'!$B$13=1,G394-P395,P395+G394)</f>
        <v>-7.1066666666666825</v>
      </c>
      <c r="I395" s="79">
        <f>TRUNC('5_Asservissement'!V394-'5_Asservissement'!V393)</f>
        <v>74</v>
      </c>
      <c r="J395" s="46">
        <f>I395*'1_Constantes'!$J$8</f>
        <v>2.5830872929516078</v>
      </c>
      <c r="K395" s="80">
        <f>TRUNC('5_Asservissement'!W394-'5_Asservissement'!W393)</f>
        <v>75</v>
      </c>
      <c r="L395" s="47">
        <f>K395*'1_Constantes'!$J$8</f>
        <v>2.6179938779914944</v>
      </c>
      <c r="N395" s="55">
        <f t="shared" si="30"/>
        <v>2.6005405854715509</v>
      </c>
      <c r="O395" s="62">
        <f>(L395-J395)/'1_Constantes'!$H$4</f>
        <v>2.3271056693257758E-4</v>
      </c>
      <c r="P395" s="58">
        <f t="shared" si="31"/>
        <v>1.3333333333333352E-2</v>
      </c>
    </row>
    <row r="396" spans="2:16" x14ac:dyDescent="0.25">
      <c r="B396" s="13">
        <f>B395+'1_Constantes'!$B$4</f>
        <v>1.9599999999999802</v>
      </c>
      <c r="D396" s="26">
        <f t="shared" si="33"/>
        <v>1754.6654879652913</v>
      </c>
      <c r="E396" s="24">
        <f t="shared" si="34"/>
        <v>1030.5873346855481</v>
      </c>
      <c r="F396" s="60">
        <f t="shared" si="32"/>
        <v>-0.12380202160813138</v>
      </c>
      <c r="G396" s="27">
        <f>IF('1_Constantes'!$B$13=1,G395-P396,P396+G395)</f>
        <v>-7.0933333333333488</v>
      </c>
      <c r="I396" s="79">
        <f>TRUNC('5_Asservissement'!V395-'5_Asservissement'!V394)</f>
        <v>74</v>
      </c>
      <c r="J396" s="46">
        <f>I396*'1_Constantes'!$J$8</f>
        <v>2.5830872929516078</v>
      </c>
      <c r="K396" s="80">
        <f>TRUNC('5_Asservissement'!W395-'5_Asservissement'!W394)</f>
        <v>75</v>
      </c>
      <c r="L396" s="47">
        <f>K396*'1_Constantes'!$J$8</f>
        <v>2.6179938779914944</v>
      </c>
      <c r="N396" s="55">
        <f t="shared" si="30"/>
        <v>2.6005405854715509</v>
      </c>
      <c r="O396" s="62">
        <f>(L396-J396)/'1_Constantes'!$H$4</f>
        <v>2.3271056693257758E-4</v>
      </c>
      <c r="P396" s="58">
        <f t="shared" si="31"/>
        <v>1.3333333333333352E-2</v>
      </c>
    </row>
    <row r="397" spans="2:16" x14ac:dyDescent="0.25">
      <c r="B397" s="13">
        <f>B396+'1_Constantes'!$B$4</f>
        <v>1.9649999999999801</v>
      </c>
      <c r="D397" s="26">
        <f t="shared" si="33"/>
        <v>1757.2460500263983</v>
      </c>
      <c r="E397" s="24">
        <f t="shared" si="34"/>
        <v>1030.265603764653</v>
      </c>
      <c r="F397" s="60">
        <f t="shared" si="32"/>
        <v>-0.12403473217506396</v>
      </c>
      <c r="G397" s="27">
        <f>IF('1_Constantes'!$B$13=1,G396-P397,P397+G396)</f>
        <v>-7.1066666666666825</v>
      </c>
      <c r="I397" s="79">
        <f>TRUNC('5_Asservissement'!V396-'5_Asservissement'!V395)</f>
        <v>75</v>
      </c>
      <c r="J397" s="46">
        <f>I397*'1_Constantes'!$J$8</f>
        <v>2.6179938779914944</v>
      </c>
      <c r="K397" s="80">
        <f>TRUNC('5_Asservissement'!W396-'5_Asservissement'!W395)</f>
        <v>74</v>
      </c>
      <c r="L397" s="47">
        <f>K397*'1_Constantes'!$J$8</f>
        <v>2.5830872929516078</v>
      </c>
      <c r="N397" s="55">
        <f t="shared" si="30"/>
        <v>2.6005405854715509</v>
      </c>
      <c r="O397" s="62">
        <f>(L397-J397)/'1_Constantes'!$H$4</f>
        <v>-2.3271056693257758E-4</v>
      </c>
      <c r="P397" s="58">
        <f t="shared" si="31"/>
        <v>-1.3333333333333352E-2</v>
      </c>
    </row>
    <row r="398" spans="2:16" x14ac:dyDescent="0.25">
      <c r="B398" s="13">
        <f>B397+'1_Constantes'!$B$4</f>
        <v>1.96999999999998</v>
      </c>
      <c r="D398" s="26">
        <f t="shared" si="33"/>
        <v>1759.8265371474467</v>
      </c>
      <c r="E398" s="24">
        <f t="shared" si="34"/>
        <v>1029.9432723284144</v>
      </c>
      <c r="F398" s="60">
        <f t="shared" si="32"/>
        <v>-0.12426744274199654</v>
      </c>
      <c r="G398" s="27">
        <f>IF('1_Constantes'!$B$13=1,G397-P398,P398+G397)</f>
        <v>-7.1200000000000161</v>
      </c>
      <c r="I398" s="79">
        <f>TRUNC('5_Asservissement'!V397-'5_Asservissement'!V396)</f>
        <v>75</v>
      </c>
      <c r="J398" s="46">
        <f>I398*'1_Constantes'!$J$8</f>
        <v>2.6179938779914944</v>
      </c>
      <c r="K398" s="80">
        <f>TRUNC('5_Asservissement'!W397-'5_Asservissement'!W396)</f>
        <v>74</v>
      </c>
      <c r="L398" s="47">
        <f>K398*'1_Constantes'!$J$8</f>
        <v>2.5830872929516078</v>
      </c>
      <c r="N398" s="55">
        <f t="shared" si="30"/>
        <v>2.6005405854715509</v>
      </c>
      <c r="O398" s="62">
        <f>(L398-J398)/'1_Constantes'!$H$4</f>
        <v>-2.3271056693257758E-4</v>
      </c>
      <c r="P398" s="58">
        <f t="shared" si="31"/>
        <v>-1.3333333333333352E-2</v>
      </c>
    </row>
    <row r="399" spans="2:16" x14ac:dyDescent="0.25">
      <c r="B399" s="13">
        <f>B398+'1_Constantes'!$B$4</f>
        <v>1.9749999999999799</v>
      </c>
      <c r="D399" s="26">
        <f t="shared" si="33"/>
        <v>1762.4070992085537</v>
      </c>
      <c r="E399" s="24">
        <f t="shared" si="34"/>
        <v>1029.6215414075193</v>
      </c>
      <c r="F399" s="60">
        <f t="shared" si="32"/>
        <v>-0.12403473217506396</v>
      </c>
      <c r="G399" s="27">
        <f>IF('1_Constantes'!$B$13=1,G398-P399,P399+G398)</f>
        <v>-7.1066666666666825</v>
      </c>
      <c r="I399" s="79">
        <f>TRUNC('5_Asservissement'!V398-'5_Asservissement'!V397)</f>
        <v>74</v>
      </c>
      <c r="J399" s="46">
        <f>I399*'1_Constantes'!$J$8</f>
        <v>2.5830872929516078</v>
      </c>
      <c r="K399" s="80">
        <f>TRUNC('5_Asservissement'!W398-'5_Asservissement'!W397)</f>
        <v>75</v>
      </c>
      <c r="L399" s="47">
        <f>K399*'1_Constantes'!$J$8</f>
        <v>2.6179938779914944</v>
      </c>
      <c r="N399" s="55">
        <f t="shared" si="30"/>
        <v>2.6005405854715509</v>
      </c>
      <c r="O399" s="62">
        <f>(L399-J399)/'1_Constantes'!$H$4</f>
        <v>2.3271056693257758E-4</v>
      </c>
      <c r="P399" s="58">
        <f t="shared" si="31"/>
        <v>1.3333333333333352E-2</v>
      </c>
    </row>
    <row r="400" spans="2:16" x14ac:dyDescent="0.25">
      <c r="B400" s="13">
        <f>B399+'1_Constantes'!$B$4</f>
        <v>1.9799999999999798</v>
      </c>
      <c r="D400" s="26">
        <f t="shared" si="33"/>
        <v>1764.9877360699709</v>
      </c>
      <c r="E400" s="24">
        <f t="shared" si="34"/>
        <v>1029.3004110193906</v>
      </c>
      <c r="F400" s="60">
        <f t="shared" si="32"/>
        <v>-0.12380202160813138</v>
      </c>
      <c r="G400" s="27">
        <f>IF('1_Constantes'!$B$13=1,G399-P400,P400+G399)</f>
        <v>-7.0933333333333488</v>
      </c>
      <c r="I400" s="79">
        <f>TRUNC('5_Asservissement'!V399-'5_Asservissement'!V398)</f>
        <v>74</v>
      </c>
      <c r="J400" s="46">
        <f>I400*'1_Constantes'!$J$8</f>
        <v>2.5830872929516078</v>
      </c>
      <c r="K400" s="80">
        <f>TRUNC('5_Asservissement'!W399-'5_Asservissement'!W398)</f>
        <v>75</v>
      </c>
      <c r="L400" s="47">
        <f>K400*'1_Constantes'!$J$8</f>
        <v>2.6179938779914944</v>
      </c>
      <c r="N400" s="55">
        <f t="shared" si="30"/>
        <v>2.6005405854715509</v>
      </c>
      <c r="O400" s="62">
        <f>(L400-J400)/'1_Constantes'!$H$4</f>
        <v>2.3271056693257758E-4</v>
      </c>
      <c r="P400" s="58">
        <f t="shared" si="31"/>
        <v>1.3333333333333352E-2</v>
      </c>
    </row>
    <row r="401" spans="2:16" x14ac:dyDescent="0.25">
      <c r="B401" s="13">
        <f>B400+'1_Constantes'!$B$4</f>
        <v>1.9849999999999797</v>
      </c>
      <c r="D401" s="26">
        <f t="shared" si="33"/>
        <v>1767.5682981310779</v>
      </c>
      <c r="E401" s="24">
        <f t="shared" si="34"/>
        <v>1028.9786800984955</v>
      </c>
      <c r="F401" s="60">
        <f t="shared" si="32"/>
        <v>-0.12403473217506396</v>
      </c>
      <c r="G401" s="27">
        <f>IF('1_Constantes'!$B$13=1,G400-P401,P401+G400)</f>
        <v>-7.1066666666666825</v>
      </c>
      <c r="I401" s="79">
        <f>TRUNC('5_Asservissement'!V400-'5_Asservissement'!V399)</f>
        <v>75</v>
      </c>
      <c r="J401" s="46">
        <f>I401*'1_Constantes'!$J$8</f>
        <v>2.6179938779914944</v>
      </c>
      <c r="K401" s="80">
        <f>TRUNC('5_Asservissement'!W400-'5_Asservissement'!W399)</f>
        <v>74</v>
      </c>
      <c r="L401" s="47">
        <f>K401*'1_Constantes'!$J$8</f>
        <v>2.5830872929516078</v>
      </c>
      <c r="N401" s="55">
        <f t="shared" si="30"/>
        <v>2.6005405854715509</v>
      </c>
      <c r="O401" s="62">
        <f>(L401-J401)/'1_Constantes'!$H$4</f>
        <v>-2.3271056693257758E-4</v>
      </c>
      <c r="P401" s="58">
        <f t="shared" si="31"/>
        <v>-1.3333333333333352E-2</v>
      </c>
    </row>
    <row r="402" spans="2:16" x14ac:dyDescent="0.25">
      <c r="B402" s="13">
        <f>B401+'1_Constantes'!$B$4</f>
        <v>1.9899999999999796</v>
      </c>
      <c r="D402" s="26">
        <f t="shared" si="33"/>
        <v>1770.1487852521263</v>
      </c>
      <c r="E402" s="24">
        <f t="shared" si="34"/>
        <v>1028.656348662257</v>
      </c>
      <c r="F402" s="60">
        <f t="shared" si="32"/>
        <v>-0.12426744274199654</v>
      </c>
      <c r="G402" s="27">
        <f>IF('1_Constantes'!$B$13=1,G401-P402,P402+G401)</f>
        <v>-7.1200000000000161</v>
      </c>
      <c r="I402" s="79">
        <f>TRUNC('5_Asservissement'!V401-'5_Asservissement'!V400)</f>
        <v>75</v>
      </c>
      <c r="J402" s="46">
        <f>I402*'1_Constantes'!$J$8</f>
        <v>2.6179938779914944</v>
      </c>
      <c r="K402" s="80">
        <f>TRUNC('5_Asservissement'!W401-'5_Asservissement'!W400)</f>
        <v>74</v>
      </c>
      <c r="L402" s="47">
        <f>K402*'1_Constantes'!$J$8</f>
        <v>2.5830872929516078</v>
      </c>
      <c r="N402" s="55">
        <f t="shared" si="30"/>
        <v>2.6005405854715509</v>
      </c>
      <c r="O402" s="62">
        <f>(L402-J402)/'1_Constantes'!$H$4</f>
        <v>-2.3271056693257758E-4</v>
      </c>
      <c r="P402" s="58">
        <f t="shared" si="31"/>
        <v>-1.3333333333333352E-2</v>
      </c>
    </row>
    <row r="403" spans="2:16" x14ac:dyDescent="0.25">
      <c r="B403" s="13">
        <f>B402+'1_Constantes'!$B$4</f>
        <v>1.9949999999999795</v>
      </c>
      <c r="D403" s="26">
        <f t="shared" si="33"/>
        <v>1772.7293473132333</v>
      </c>
      <c r="E403" s="24">
        <f t="shared" si="34"/>
        <v>1028.3346177413619</v>
      </c>
      <c r="F403" s="60">
        <f t="shared" si="32"/>
        <v>-0.12403473217506396</v>
      </c>
      <c r="G403" s="27">
        <f>IF('1_Constantes'!$B$13=1,G402-P403,P403+G402)</f>
        <v>-7.1066666666666825</v>
      </c>
      <c r="I403" s="79">
        <f>TRUNC('5_Asservissement'!V402-'5_Asservissement'!V401)</f>
        <v>74</v>
      </c>
      <c r="J403" s="46">
        <f>I403*'1_Constantes'!$J$8</f>
        <v>2.5830872929516078</v>
      </c>
      <c r="K403" s="80">
        <f>TRUNC('5_Asservissement'!W402-'5_Asservissement'!W401)</f>
        <v>75</v>
      </c>
      <c r="L403" s="47">
        <f>K403*'1_Constantes'!$J$8</f>
        <v>2.6179938779914944</v>
      </c>
      <c r="N403" s="55">
        <f t="shared" si="30"/>
        <v>2.6005405854715509</v>
      </c>
      <c r="O403" s="62">
        <f>(L403-J403)/'1_Constantes'!$H$4</f>
        <v>2.3271056693257758E-4</v>
      </c>
      <c r="P403" s="58">
        <f t="shared" si="31"/>
        <v>1.3333333333333352E-2</v>
      </c>
    </row>
    <row r="404" spans="2:16" x14ac:dyDescent="0.25">
      <c r="B404" s="13">
        <f>B403+'1_Constantes'!$B$4</f>
        <v>1.9999999999999793</v>
      </c>
      <c r="D404" s="26">
        <f t="shared" si="33"/>
        <v>1775.3099841746505</v>
      </c>
      <c r="E404" s="24">
        <f t="shared" si="34"/>
        <v>1028.0134873532331</v>
      </c>
      <c r="F404" s="60">
        <f t="shared" si="32"/>
        <v>-0.12380202160813138</v>
      </c>
      <c r="G404" s="27">
        <f>IF('1_Constantes'!$B$13=1,G403-P404,P404+G403)</f>
        <v>-7.0933333333333488</v>
      </c>
      <c r="I404" s="79">
        <f>TRUNC('5_Asservissement'!V403-'5_Asservissement'!V402)</f>
        <v>74</v>
      </c>
      <c r="J404" s="46">
        <f>I404*'1_Constantes'!$J$8</f>
        <v>2.5830872929516078</v>
      </c>
      <c r="K404" s="80">
        <f>TRUNC('5_Asservissement'!W403-'5_Asservissement'!W402)</f>
        <v>75</v>
      </c>
      <c r="L404" s="47">
        <f>K404*'1_Constantes'!$J$8</f>
        <v>2.6179938779914944</v>
      </c>
      <c r="N404" s="55">
        <f t="shared" si="30"/>
        <v>2.6005405854715509</v>
      </c>
      <c r="O404" s="62">
        <f>(L404-J404)/'1_Constantes'!$H$4</f>
        <v>2.3271056693257758E-4</v>
      </c>
      <c r="P404" s="58">
        <f t="shared" si="31"/>
        <v>1.3333333333333352E-2</v>
      </c>
    </row>
    <row r="405" spans="2:16" x14ac:dyDescent="0.25">
      <c r="B405" s="13">
        <f>B404+'1_Constantes'!$B$4</f>
        <v>2.0049999999999795</v>
      </c>
      <c r="D405" s="26">
        <f t="shared" si="33"/>
        <v>1777.8905462357575</v>
      </c>
      <c r="E405" s="24">
        <f t="shared" si="34"/>
        <v>1027.691756432338</v>
      </c>
      <c r="F405" s="60">
        <f t="shared" si="32"/>
        <v>-0.12403473217506396</v>
      </c>
      <c r="G405" s="27">
        <f>IF('1_Constantes'!$B$13=1,G404-P405,P405+G404)</f>
        <v>-7.1066666666666825</v>
      </c>
      <c r="I405" s="79">
        <f>TRUNC('5_Asservissement'!V404-'5_Asservissement'!V403)</f>
        <v>75</v>
      </c>
      <c r="J405" s="46">
        <f>I405*'1_Constantes'!$J$8</f>
        <v>2.6179938779914944</v>
      </c>
      <c r="K405" s="80">
        <f>TRUNC('5_Asservissement'!W404-'5_Asservissement'!W403)</f>
        <v>74</v>
      </c>
      <c r="L405" s="47">
        <f>K405*'1_Constantes'!$J$8</f>
        <v>2.5830872929516078</v>
      </c>
      <c r="N405" s="55">
        <f t="shared" si="30"/>
        <v>2.6005405854715509</v>
      </c>
      <c r="O405" s="62">
        <f>(L405-J405)/'1_Constantes'!$H$4</f>
        <v>-2.3271056693257758E-4</v>
      </c>
      <c r="P405" s="58">
        <f t="shared" si="31"/>
        <v>-1.3333333333333352E-2</v>
      </c>
    </row>
    <row r="406" spans="2:16" x14ac:dyDescent="0.25">
      <c r="B406" s="13">
        <f>B405+'1_Constantes'!$B$4</f>
        <v>2.0099999999999794</v>
      </c>
      <c r="D406" s="26">
        <f t="shared" si="33"/>
        <v>1780.4710333568059</v>
      </c>
      <c r="E406" s="24">
        <f t="shared" si="34"/>
        <v>1027.3694249960995</v>
      </c>
      <c r="F406" s="60">
        <f t="shared" si="32"/>
        <v>-0.12426744274199654</v>
      </c>
      <c r="G406" s="27">
        <f>IF('1_Constantes'!$B$13=1,G405-P406,P406+G405)</f>
        <v>-7.1200000000000161</v>
      </c>
      <c r="I406" s="79">
        <f>TRUNC('5_Asservissement'!V405-'5_Asservissement'!V404)</f>
        <v>75</v>
      </c>
      <c r="J406" s="46">
        <f>I406*'1_Constantes'!$J$8</f>
        <v>2.6179938779914944</v>
      </c>
      <c r="K406" s="80">
        <f>TRUNC('5_Asservissement'!W405-'5_Asservissement'!W404)</f>
        <v>74</v>
      </c>
      <c r="L406" s="47">
        <f>K406*'1_Constantes'!$J$8</f>
        <v>2.5830872929516078</v>
      </c>
      <c r="N406" s="55">
        <f t="shared" si="30"/>
        <v>2.6005405854715509</v>
      </c>
      <c r="O406" s="62">
        <f>(L406-J406)/'1_Constantes'!$H$4</f>
        <v>-2.3271056693257758E-4</v>
      </c>
      <c r="P406" s="58">
        <f t="shared" si="31"/>
        <v>-1.3333333333333352E-2</v>
      </c>
    </row>
    <row r="407" spans="2:16" x14ac:dyDescent="0.25">
      <c r="B407" s="13">
        <f>B406+'1_Constantes'!$B$4</f>
        <v>2.0149999999999793</v>
      </c>
      <c r="D407" s="26">
        <f t="shared" si="33"/>
        <v>1783.0515954179129</v>
      </c>
      <c r="E407" s="24">
        <f t="shared" si="34"/>
        <v>1027.0476940752044</v>
      </c>
      <c r="F407" s="60">
        <f t="shared" si="32"/>
        <v>-0.12403473217506396</v>
      </c>
      <c r="G407" s="27">
        <f>IF('1_Constantes'!$B$13=1,G406-P407,P407+G406)</f>
        <v>-7.1066666666666825</v>
      </c>
      <c r="I407" s="79">
        <f>TRUNC('5_Asservissement'!V406-'5_Asservissement'!V405)</f>
        <v>74</v>
      </c>
      <c r="J407" s="46">
        <f>I407*'1_Constantes'!$J$8</f>
        <v>2.5830872929516078</v>
      </c>
      <c r="K407" s="80">
        <f>TRUNC('5_Asservissement'!W406-'5_Asservissement'!W405)</f>
        <v>75</v>
      </c>
      <c r="L407" s="47">
        <f>K407*'1_Constantes'!$J$8</f>
        <v>2.6179938779914944</v>
      </c>
      <c r="N407" s="55">
        <f t="shared" si="30"/>
        <v>2.6005405854715509</v>
      </c>
      <c r="O407" s="62">
        <f>(L407-J407)/'1_Constantes'!$H$4</f>
        <v>2.3271056693257758E-4</v>
      </c>
      <c r="P407" s="58">
        <f t="shared" si="31"/>
        <v>1.3333333333333352E-2</v>
      </c>
    </row>
    <row r="408" spans="2:16" x14ac:dyDescent="0.25">
      <c r="B408" s="13">
        <f>B407+'1_Constantes'!$B$4</f>
        <v>2.0199999999999791</v>
      </c>
      <c r="D408" s="26">
        <f t="shared" si="33"/>
        <v>1785.6322322793301</v>
      </c>
      <c r="E408" s="24">
        <f t="shared" si="34"/>
        <v>1026.7265636870757</v>
      </c>
      <c r="F408" s="60">
        <f t="shared" si="32"/>
        <v>-0.12380202160813138</v>
      </c>
      <c r="G408" s="27">
        <f>IF('1_Constantes'!$B$13=1,G407-P408,P408+G407)</f>
        <v>-7.0933333333333488</v>
      </c>
      <c r="I408" s="79">
        <f>TRUNC('5_Asservissement'!V407-'5_Asservissement'!V406)</f>
        <v>74</v>
      </c>
      <c r="J408" s="46">
        <f>I408*'1_Constantes'!$J$8</f>
        <v>2.5830872929516078</v>
      </c>
      <c r="K408" s="80">
        <f>TRUNC('5_Asservissement'!W407-'5_Asservissement'!W406)</f>
        <v>75</v>
      </c>
      <c r="L408" s="47">
        <f>K408*'1_Constantes'!$J$8</f>
        <v>2.6179938779914944</v>
      </c>
      <c r="N408" s="55">
        <f t="shared" si="30"/>
        <v>2.6005405854715509</v>
      </c>
      <c r="O408" s="62">
        <f>(L408-J408)/'1_Constantes'!$H$4</f>
        <v>2.3271056693257758E-4</v>
      </c>
      <c r="P408" s="58">
        <f t="shared" si="31"/>
        <v>1.3333333333333352E-2</v>
      </c>
    </row>
    <row r="409" spans="2:16" x14ac:dyDescent="0.25">
      <c r="B409" s="13">
        <f>B408+'1_Constantes'!$B$4</f>
        <v>2.024999999999979</v>
      </c>
      <c r="D409" s="26">
        <f t="shared" si="33"/>
        <v>1788.2127943404371</v>
      </c>
      <c r="E409" s="24">
        <f t="shared" si="34"/>
        <v>1026.4048327661806</v>
      </c>
      <c r="F409" s="60">
        <f t="shared" si="32"/>
        <v>-0.12403473217506396</v>
      </c>
      <c r="G409" s="27">
        <f>IF('1_Constantes'!$B$13=1,G408-P409,P409+G408)</f>
        <v>-7.1066666666666825</v>
      </c>
      <c r="I409" s="79">
        <f>TRUNC('5_Asservissement'!V408-'5_Asservissement'!V407)</f>
        <v>75</v>
      </c>
      <c r="J409" s="46">
        <f>I409*'1_Constantes'!$J$8</f>
        <v>2.6179938779914944</v>
      </c>
      <c r="K409" s="80">
        <f>TRUNC('5_Asservissement'!W408-'5_Asservissement'!W407)</f>
        <v>74</v>
      </c>
      <c r="L409" s="47">
        <f>K409*'1_Constantes'!$J$8</f>
        <v>2.5830872929516078</v>
      </c>
      <c r="N409" s="55">
        <f t="shared" si="30"/>
        <v>2.6005405854715509</v>
      </c>
      <c r="O409" s="62">
        <f>(L409-J409)/'1_Constantes'!$H$4</f>
        <v>-2.3271056693257758E-4</v>
      </c>
      <c r="P409" s="58">
        <f t="shared" si="31"/>
        <v>-1.3333333333333352E-2</v>
      </c>
    </row>
    <row r="410" spans="2:16" x14ac:dyDescent="0.25">
      <c r="B410" s="13">
        <f>B409+'1_Constantes'!$B$4</f>
        <v>2.0299999999999789</v>
      </c>
      <c r="D410" s="26">
        <f t="shared" si="33"/>
        <v>1790.7932814614855</v>
      </c>
      <c r="E410" s="24">
        <f t="shared" si="34"/>
        <v>1026.082501329942</v>
      </c>
      <c r="F410" s="60">
        <f t="shared" si="32"/>
        <v>-0.12426744274199654</v>
      </c>
      <c r="G410" s="27">
        <f>IF('1_Constantes'!$B$13=1,G409-P410,P410+G409)</f>
        <v>-7.1200000000000161</v>
      </c>
      <c r="I410" s="79">
        <f>TRUNC('5_Asservissement'!V409-'5_Asservissement'!V408)</f>
        <v>75</v>
      </c>
      <c r="J410" s="46">
        <f>I410*'1_Constantes'!$J$8</f>
        <v>2.6179938779914944</v>
      </c>
      <c r="K410" s="80">
        <f>TRUNC('5_Asservissement'!W409-'5_Asservissement'!W408)</f>
        <v>74</v>
      </c>
      <c r="L410" s="47">
        <f>K410*'1_Constantes'!$J$8</f>
        <v>2.5830872929516078</v>
      </c>
      <c r="N410" s="55">
        <f t="shared" si="30"/>
        <v>2.6005405854715509</v>
      </c>
      <c r="O410" s="62">
        <f>(L410-J410)/'1_Constantes'!$H$4</f>
        <v>-2.3271056693257758E-4</v>
      </c>
      <c r="P410" s="58">
        <f t="shared" si="31"/>
        <v>-1.3333333333333352E-2</v>
      </c>
    </row>
    <row r="411" spans="2:16" x14ac:dyDescent="0.25">
      <c r="B411" s="13">
        <f>B410+'1_Constantes'!$B$4</f>
        <v>2.0349999999999788</v>
      </c>
      <c r="D411" s="26">
        <f t="shared" si="33"/>
        <v>1793.3738435225926</v>
      </c>
      <c r="E411" s="24">
        <f t="shared" si="34"/>
        <v>1025.7607704090469</v>
      </c>
      <c r="F411" s="60">
        <f t="shared" si="32"/>
        <v>-0.12403473217506396</v>
      </c>
      <c r="G411" s="27">
        <f>IF('1_Constantes'!$B$13=1,G410-P411,P411+G410)</f>
        <v>-7.1066666666666825</v>
      </c>
      <c r="I411" s="79">
        <f>TRUNC('5_Asservissement'!V410-'5_Asservissement'!V409)</f>
        <v>74</v>
      </c>
      <c r="J411" s="46">
        <f>I411*'1_Constantes'!$J$8</f>
        <v>2.5830872929516078</v>
      </c>
      <c r="K411" s="80">
        <f>TRUNC('5_Asservissement'!W410-'5_Asservissement'!W409)</f>
        <v>75</v>
      </c>
      <c r="L411" s="47">
        <f>K411*'1_Constantes'!$J$8</f>
        <v>2.6179938779914944</v>
      </c>
      <c r="N411" s="55">
        <f t="shared" si="30"/>
        <v>2.6005405854715509</v>
      </c>
      <c r="O411" s="62">
        <f>(L411-J411)/'1_Constantes'!$H$4</f>
        <v>2.3271056693257758E-4</v>
      </c>
      <c r="P411" s="58">
        <f t="shared" si="31"/>
        <v>1.3333333333333352E-2</v>
      </c>
    </row>
    <row r="412" spans="2:16" x14ac:dyDescent="0.25">
      <c r="B412" s="13">
        <f>B411+'1_Constantes'!$B$4</f>
        <v>2.0399999999999787</v>
      </c>
      <c r="D412" s="26">
        <f t="shared" si="33"/>
        <v>1795.9544803840097</v>
      </c>
      <c r="E412" s="24">
        <f t="shared" si="34"/>
        <v>1025.4396400209182</v>
      </c>
      <c r="F412" s="60">
        <f t="shared" si="32"/>
        <v>-0.12380202160813138</v>
      </c>
      <c r="G412" s="27">
        <f>IF('1_Constantes'!$B$13=1,G411-P412,P412+G411)</f>
        <v>-7.0933333333333488</v>
      </c>
      <c r="I412" s="79">
        <f>TRUNC('5_Asservissement'!V411-'5_Asservissement'!V410)</f>
        <v>74</v>
      </c>
      <c r="J412" s="46">
        <f>I412*'1_Constantes'!$J$8</f>
        <v>2.5830872929516078</v>
      </c>
      <c r="K412" s="80">
        <f>TRUNC('5_Asservissement'!W411-'5_Asservissement'!W410)</f>
        <v>75</v>
      </c>
      <c r="L412" s="47">
        <f>K412*'1_Constantes'!$J$8</f>
        <v>2.6179938779914944</v>
      </c>
      <c r="N412" s="55">
        <f t="shared" si="30"/>
        <v>2.6005405854715509</v>
      </c>
      <c r="O412" s="62">
        <f>(L412-J412)/'1_Constantes'!$H$4</f>
        <v>2.3271056693257758E-4</v>
      </c>
      <c r="P412" s="58">
        <f t="shared" si="31"/>
        <v>1.3333333333333352E-2</v>
      </c>
    </row>
    <row r="413" spans="2:16" x14ac:dyDescent="0.25">
      <c r="B413" s="13">
        <f>B412+'1_Constantes'!$B$4</f>
        <v>2.0449999999999786</v>
      </c>
      <c r="D413" s="26">
        <f t="shared" si="33"/>
        <v>1798.5350424451167</v>
      </c>
      <c r="E413" s="24">
        <f t="shared" si="34"/>
        <v>1025.1179091000231</v>
      </c>
      <c r="F413" s="60">
        <f t="shared" si="32"/>
        <v>-0.12403473217506396</v>
      </c>
      <c r="G413" s="27">
        <f>IF('1_Constantes'!$B$13=1,G412-P413,P413+G412)</f>
        <v>-7.1066666666666825</v>
      </c>
      <c r="I413" s="79">
        <f>TRUNC('5_Asservissement'!V412-'5_Asservissement'!V411)</f>
        <v>75</v>
      </c>
      <c r="J413" s="46">
        <f>I413*'1_Constantes'!$J$8</f>
        <v>2.6179938779914944</v>
      </c>
      <c r="K413" s="80">
        <f>TRUNC('5_Asservissement'!W412-'5_Asservissement'!W411)</f>
        <v>74</v>
      </c>
      <c r="L413" s="47">
        <f>K413*'1_Constantes'!$J$8</f>
        <v>2.5830872929516078</v>
      </c>
      <c r="N413" s="55">
        <f t="shared" si="30"/>
        <v>2.6005405854715509</v>
      </c>
      <c r="O413" s="62">
        <f>(L413-J413)/'1_Constantes'!$H$4</f>
        <v>-2.3271056693257758E-4</v>
      </c>
      <c r="P413" s="58">
        <f t="shared" si="31"/>
        <v>-1.3333333333333352E-2</v>
      </c>
    </row>
    <row r="414" spans="2:16" x14ac:dyDescent="0.25">
      <c r="B414" s="13">
        <f>B413+'1_Constantes'!$B$4</f>
        <v>2.0499999999999785</v>
      </c>
      <c r="D414" s="26">
        <f t="shared" si="33"/>
        <v>1801.1155295661652</v>
      </c>
      <c r="E414" s="24">
        <f t="shared" si="34"/>
        <v>1024.7955776637846</v>
      </c>
      <c r="F414" s="60">
        <f t="shared" si="32"/>
        <v>-0.12426744274199654</v>
      </c>
      <c r="G414" s="27">
        <f>IF('1_Constantes'!$B$13=1,G413-P414,P414+G413)</f>
        <v>-7.1200000000000161</v>
      </c>
      <c r="I414" s="79">
        <f>TRUNC('5_Asservissement'!V413-'5_Asservissement'!V412)</f>
        <v>75</v>
      </c>
      <c r="J414" s="46">
        <f>I414*'1_Constantes'!$J$8</f>
        <v>2.6179938779914944</v>
      </c>
      <c r="K414" s="80">
        <f>TRUNC('5_Asservissement'!W413-'5_Asservissement'!W412)</f>
        <v>74</v>
      </c>
      <c r="L414" s="47">
        <f>K414*'1_Constantes'!$J$8</f>
        <v>2.5830872929516078</v>
      </c>
      <c r="N414" s="55">
        <f t="shared" si="30"/>
        <v>2.6005405854715509</v>
      </c>
      <c r="O414" s="62">
        <f>(L414-J414)/'1_Constantes'!$H$4</f>
        <v>-2.3271056693257758E-4</v>
      </c>
      <c r="P414" s="58">
        <f t="shared" si="31"/>
        <v>-1.3333333333333352E-2</v>
      </c>
    </row>
    <row r="415" spans="2:16" x14ac:dyDescent="0.25">
      <c r="B415" s="13">
        <f>B414+'1_Constantes'!$B$4</f>
        <v>2.0549999999999784</v>
      </c>
      <c r="D415" s="26">
        <f t="shared" si="33"/>
        <v>1803.6960916272722</v>
      </c>
      <c r="E415" s="24">
        <f t="shared" si="34"/>
        <v>1024.4738467428895</v>
      </c>
      <c r="F415" s="60">
        <f t="shared" si="32"/>
        <v>-0.12403473217506396</v>
      </c>
      <c r="G415" s="27">
        <f>IF('1_Constantes'!$B$13=1,G414-P415,P415+G414)</f>
        <v>-7.1066666666666825</v>
      </c>
      <c r="I415" s="79">
        <f>TRUNC('5_Asservissement'!V414-'5_Asservissement'!V413)</f>
        <v>74</v>
      </c>
      <c r="J415" s="46">
        <f>I415*'1_Constantes'!$J$8</f>
        <v>2.5830872929516078</v>
      </c>
      <c r="K415" s="80">
        <f>TRUNC('5_Asservissement'!W414-'5_Asservissement'!W413)</f>
        <v>75</v>
      </c>
      <c r="L415" s="47">
        <f>K415*'1_Constantes'!$J$8</f>
        <v>2.6179938779914944</v>
      </c>
      <c r="N415" s="55">
        <f t="shared" si="30"/>
        <v>2.6005405854715509</v>
      </c>
      <c r="O415" s="62">
        <f>(L415-J415)/'1_Constantes'!$H$4</f>
        <v>2.3271056693257758E-4</v>
      </c>
      <c r="P415" s="58">
        <f t="shared" si="31"/>
        <v>1.3333333333333352E-2</v>
      </c>
    </row>
    <row r="416" spans="2:16" x14ac:dyDescent="0.25">
      <c r="B416" s="13">
        <f>B415+'1_Constantes'!$B$4</f>
        <v>2.0599999999999783</v>
      </c>
      <c r="D416" s="26">
        <f t="shared" si="33"/>
        <v>1806.2767284886893</v>
      </c>
      <c r="E416" s="24">
        <f t="shared" si="34"/>
        <v>1024.1527163547607</v>
      </c>
      <c r="F416" s="60">
        <f t="shared" si="32"/>
        <v>-0.12380202160813138</v>
      </c>
      <c r="G416" s="27">
        <f>IF('1_Constantes'!$B$13=1,G415-P416,P416+G415)</f>
        <v>-7.0933333333333488</v>
      </c>
      <c r="I416" s="79">
        <f>TRUNC('5_Asservissement'!V415-'5_Asservissement'!V414)</f>
        <v>74</v>
      </c>
      <c r="J416" s="46">
        <f>I416*'1_Constantes'!$J$8</f>
        <v>2.5830872929516078</v>
      </c>
      <c r="K416" s="80">
        <f>TRUNC('5_Asservissement'!W415-'5_Asservissement'!W414)</f>
        <v>75</v>
      </c>
      <c r="L416" s="47">
        <f>K416*'1_Constantes'!$J$8</f>
        <v>2.6179938779914944</v>
      </c>
      <c r="N416" s="55">
        <f t="shared" si="30"/>
        <v>2.6005405854715509</v>
      </c>
      <c r="O416" s="62">
        <f>(L416-J416)/'1_Constantes'!$H$4</f>
        <v>2.3271056693257758E-4</v>
      </c>
      <c r="P416" s="58">
        <f t="shared" si="31"/>
        <v>1.3333333333333352E-2</v>
      </c>
    </row>
    <row r="417" spans="2:16" x14ac:dyDescent="0.25">
      <c r="B417" s="13">
        <f>B416+'1_Constantes'!$B$4</f>
        <v>2.0649999999999782</v>
      </c>
      <c r="D417" s="26">
        <f t="shared" si="33"/>
        <v>1808.8572905497963</v>
      </c>
      <c r="E417" s="24">
        <f t="shared" si="34"/>
        <v>1023.8309854338655</v>
      </c>
      <c r="F417" s="60">
        <f t="shared" si="32"/>
        <v>-0.12403473217506396</v>
      </c>
      <c r="G417" s="27">
        <f>IF('1_Constantes'!$B$13=1,G416-P417,P417+G416)</f>
        <v>-7.1066666666666825</v>
      </c>
      <c r="I417" s="79">
        <f>TRUNC('5_Asservissement'!V416-'5_Asservissement'!V415)</f>
        <v>75</v>
      </c>
      <c r="J417" s="46">
        <f>I417*'1_Constantes'!$J$8</f>
        <v>2.6179938779914944</v>
      </c>
      <c r="K417" s="80">
        <f>TRUNC('5_Asservissement'!W416-'5_Asservissement'!W415)</f>
        <v>74</v>
      </c>
      <c r="L417" s="47">
        <f>K417*'1_Constantes'!$J$8</f>
        <v>2.5830872929516078</v>
      </c>
      <c r="N417" s="55">
        <f t="shared" si="30"/>
        <v>2.6005405854715509</v>
      </c>
      <c r="O417" s="62">
        <f>(L417-J417)/'1_Constantes'!$H$4</f>
        <v>-2.3271056693257758E-4</v>
      </c>
      <c r="P417" s="58">
        <f t="shared" si="31"/>
        <v>-1.3333333333333352E-2</v>
      </c>
    </row>
    <row r="418" spans="2:16" x14ac:dyDescent="0.25">
      <c r="B418" s="13">
        <f>B417+'1_Constantes'!$B$4</f>
        <v>2.0699999999999781</v>
      </c>
      <c r="D418" s="26">
        <f t="shared" si="33"/>
        <v>1811.4377776708448</v>
      </c>
      <c r="E418" s="24">
        <f t="shared" si="34"/>
        <v>1023.508653997627</v>
      </c>
      <c r="F418" s="60">
        <f t="shared" si="32"/>
        <v>-0.12426744274199654</v>
      </c>
      <c r="G418" s="27">
        <f>IF('1_Constantes'!$B$13=1,G417-P418,P418+G417)</f>
        <v>-7.1200000000000161</v>
      </c>
      <c r="I418" s="79">
        <f>TRUNC('5_Asservissement'!V417-'5_Asservissement'!V416)</f>
        <v>75</v>
      </c>
      <c r="J418" s="46">
        <f>I418*'1_Constantes'!$J$8</f>
        <v>2.6179938779914944</v>
      </c>
      <c r="K418" s="80">
        <f>TRUNC('5_Asservissement'!W417-'5_Asservissement'!W416)</f>
        <v>74</v>
      </c>
      <c r="L418" s="47">
        <f>K418*'1_Constantes'!$J$8</f>
        <v>2.5830872929516078</v>
      </c>
      <c r="N418" s="55">
        <f t="shared" si="30"/>
        <v>2.6005405854715509</v>
      </c>
      <c r="O418" s="62">
        <f>(L418-J418)/'1_Constantes'!$H$4</f>
        <v>-2.3271056693257758E-4</v>
      </c>
      <c r="P418" s="58">
        <f t="shared" si="31"/>
        <v>-1.3333333333333352E-2</v>
      </c>
    </row>
    <row r="419" spans="2:16" x14ac:dyDescent="0.25">
      <c r="B419" s="13">
        <f>B418+'1_Constantes'!$B$4</f>
        <v>2.074999999999978</v>
      </c>
      <c r="D419" s="26">
        <f t="shared" si="33"/>
        <v>1814.0183397319518</v>
      </c>
      <c r="E419" s="24">
        <f t="shared" si="34"/>
        <v>1023.1869230767318</v>
      </c>
      <c r="F419" s="60">
        <f t="shared" si="32"/>
        <v>-0.12403473217506396</v>
      </c>
      <c r="G419" s="27">
        <f>IF('1_Constantes'!$B$13=1,G418-P419,P419+G418)</f>
        <v>-7.1066666666666825</v>
      </c>
      <c r="I419" s="79">
        <f>TRUNC('5_Asservissement'!V418-'5_Asservissement'!V417)</f>
        <v>74</v>
      </c>
      <c r="J419" s="46">
        <f>I419*'1_Constantes'!$J$8</f>
        <v>2.5830872929516078</v>
      </c>
      <c r="K419" s="80">
        <f>TRUNC('5_Asservissement'!W418-'5_Asservissement'!W417)</f>
        <v>75</v>
      </c>
      <c r="L419" s="47">
        <f>K419*'1_Constantes'!$J$8</f>
        <v>2.6179938779914944</v>
      </c>
      <c r="N419" s="55">
        <f t="shared" si="30"/>
        <v>2.6005405854715509</v>
      </c>
      <c r="O419" s="62">
        <f>(L419-J419)/'1_Constantes'!$H$4</f>
        <v>2.3271056693257758E-4</v>
      </c>
      <c r="P419" s="58">
        <f t="shared" si="31"/>
        <v>1.3333333333333352E-2</v>
      </c>
    </row>
    <row r="420" spans="2:16" x14ac:dyDescent="0.25">
      <c r="B420" s="13">
        <f>B419+'1_Constantes'!$B$4</f>
        <v>2.0799999999999779</v>
      </c>
      <c r="D420" s="26">
        <f t="shared" si="33"/>
        <v>1816.5989765933689</v>
      </c>
      <c r="E420" s="24">
        <f t="shared" si="34"/>
        <v>1022.8657926886029</v>
      </c>
      <c r="F420" s="60">
        <f t="shared" si="32"/>
        <v>-0.12380202160813138</v>
      </c>
      <c r="G420" s="27">
        <f>IF('1_Constantes'!$B$13=1,G419-P420,P420+G419)</f>
        <v>-7.0933333333333488</v>
      </c>
      <c r="I420" s="79">
        <f>TRUNC('5_Asservissement'!V419-'5_Asservissement'!V418)</f>
        <v>74</v>
      </c>
      <c r="J420" s="46">
        <f>I420*'1_Constantes'!$J$8</f>
        <v>2.5830872929516078</v>
      </c>
      <c r="K420" s="80">
        <f>TRUNC('5_Asservissement'!W419-'5_Asservissement'!W418)</f>
        <v>75</v>
      </c>
      <c r="L420" s="47">
        <f>K420*'1_Constantes'!$J$8</f>
        <v>2.6179938779914944</v>
      </c>
      <c r="N420" s="55">
        <f t="shared" si="30"/>
        <v>2.6005405854715509</v>
      </c>
      <c r="O420" s="62">
        <f>(L420-J420)/'1_Constantes'!$H$4</f>
        <v>2.3271056693257758E-4</v>
      </c>
      <c r="P420" s="58">
        <f t="shared" si="31"/>
        <v>1.3333333333333352E-2</v>
      </c>
    </row>
    <row r="421" spans="2:16" x14ac:dyDescent="0.25">
      <c r="B421" s="13">
        <f>B420+'1_Constantes'!$B$4</f>
        <v>2.0849999999999778</v>
      </c>
      <c r="D421" s="26">
        <f t="shared" si="33"/>
        <v>1819.1795386544759</v>
      </c>
      <c r="E421" s="24">
        <f t="shared" si="34"/>
        <v>1022.5440617677077</v>
      </c>
      <c r="F421" s="60">
        <f t="shared" si="32"/>
        <v>-0.12403473217506396</v>
      </c>
      <c r="G421" s="27">
        <f>IF('1_Constantes'!$B$13=1,G420-P421,P421+G420)</f>
        <v>-7.1066666666666825</v>
      </c>
      <c r="I421" s="79">
        <f>TRUNC('5_Asservissement'!V420-'5_Asservissement'!V419)</f>
        <v>75</v>
      </c>
      <c r="J421" s="46">
        <f>I421*'1_Constantes'!$J$8</f>
        <v>2.6179938779914944</v>
      </c>
      <c r="K421" s="80">
        <f>TRUNC('5_Asservissement'!W420-'5_Asservissement'!W419)</f>
        <v>74</v>
      </c>
      <c r="L421" s="47">
        <f>K421*'1_Constantes'!$J$8</f>
        <v>2.5830872929516078</v>
      </c>
      <c r="N421" s="55">
        <f t="shared" si="30"/>
        <v>2.6005405854715509</v>
      </c>
      <c r="O421" s="62">
        <f>(L421-J421)/'1_Constantes'!$H$4</f>
        <v>-2.3271056693257758E-4</v>
      </c>
      <c r="P421" s="58">
        <f t="shared" si="31"/>
        <v>-1.3333333333333352E-2</v>
      </c>
    </row>
    <row r="422" spans="2:16" x14ac:dyDescent="0.25">
      <c r="B422" s="13">
        <f>B421+'1_Constantes'!$B$4</f>
        <v>2.0899999999999777</v>
      </c>
      <c r="D422" s="26">
        <f t="shared" si="33"/>
        <v>1821.7600257755244</v>
      </c>
      <c r="E422" s="24">
        <f t="shared" si="34"/>
        <v>1022.2217303314692</v>
      </c>
      <c r="F422" s="60">
        <f t="shared" si="32"/>
        <v>-0.12426744274199654</v>
      </c>
      <c r="G422" s="27">
        <f>IF('1_Constantes'!$B$13=1,G421-P422,P422+G421)</f>
        <v>-7.1200000000000161</v>
      </c>
      <c r="I422" s="79">
        <f>TRUNC('5_Asservissement'!V421-'5_Asservissement'!V420)</f>
        <v>75</v>
      </c>
      <c r="J422" s="46">
        <f>I422*'1_Constantes'!$J$8</f>
        <v>2.6179938779914944</v>
      </c>
      <c r="K422" s="80">
        <f>TRUNC('5_Asservissement'!W421-'5_Asservissement'!W420)</f>
        <v>74</v>
      </c>
      <c r="L422" s="47">
        <f>K422*'1_Constantes'!$J$8</f>
        <v>2.5830872929516078</v>
      </c>
      <c r="N422" s="55">
        <f t="shared" si="30"/>
        <v>2.6005405854715509</v>
      </c>
      <c r="O422" s="62">
        <f>(L422-J422)/'1_Constantes'!$H$4</f>
        <v>-2.3271056693257758E-4</v>
      </c>
      <c r="P422" s="58">
        <f t="shared" si="31"/>
        <v>-1.3333333333333352E-2</v>
      </c>
    </row>
    <row r="423" spans="2:16" x14ac:dyDescent="0.25">
      <c r="B423" s="13">
        <f>B422+'1_Constantes'!$B$4</f>
        <v>2.0949999999999775</v>
      </c>
      <c r="D423" s="26">
        <f t="shared" si="33"/>
        <v>1824.3405878366314</v>
      </c>
      <c r="E423" s="24">
        <f t="shared" si="34"/>
        <v>1021.899999410574</v>
      </c>
      <c r="F423" s="60">
        <f t="shared" si="32"/>
        <v>-0.12403473217506396</v>
      </c>
      <c r="G423" s="27">
        <f>IF('1_Constantes'!$B$13=1,G422-P423,P423+G422)</f>
        <v>-7.1066666666666825</v>
      </c>
      <c r="I423" s="79">
        <f>TRUNC('5_Asservissement'!V422-'5_Asservissement'!V421)</f>
        <v>74</v>
      </c>
      <c r="J423" s="46">
        <f>I423*'1_Constantes'!$J$8</f>
        <v>2.5830872929516078</v>
      </c>
      <c r="K423" s="80">
        <f>TRUNC('5_Asservissement'!W422-'5_Asservissement'!W421)</f>
        <v>75</v>
      </c>
      <c r="L423" s="47">
        <f>K423*'1_Constantes'!$J$8</f>
        <v>2.6179938779914944</v>
      </c>
      <c r="N423" s="55">
        <f t="shared" si="30"/>
        <v>2.6005405854715509</v>
      </c>
      <c r="O423" s="62">
        <f>(L423-J423)/'1_Constantes'!$H$4</f>
        <v>2.3271056693257758E-4</v>
      </c>
      <c r="P423" s="58">
        <f t="shared" si="31"/>
        <v>1.3333333333333352E-2</v>
      </c>
    </row>
    <row r="424" spans="2:16" x14ac:dyDescent="0.25">
      <c r="B424" s="13">
        <f>B423+'1_Constantes'!$B$4</f>
        <v>2.0999999999999774</v>
      </c>
      <c r="D424" s="26">
        <f t="shared" si="33"/>
        <v>1826.9212246980485</v>
      </c>
      <c r="E424" s="24">
        <f t="shared" si="34"/>
        <v>1021.5788690224451</v>
      </c>
      <c r="F424" s="60">
        <f t="shared" si="32"/>
        <v>-0.12380202160813138</v>
      </c>
      <c r="G424" s="27">
        <f>IF('1_Constantes'!$B$13=1,G423-P424,P424+G423)</f>
        <v>-7.0933333333333488</v>
      </c>
      <c r="I424" s="79">
        <f>TRUNC('5_Asservissement'!V423-'5_Asservissement'!V422)</f>
        <v>74</v>
      </c>
      <c r="J424" s="46">
        <f>I424*'1_Constantes'!$J$8</f>
        <v>2.5830872929516078</v>
      </c>
      <c r="K424" s="80">
        <f>TRUNC('5_Asservissement'!W423-'5_Asservissement'!W422)</f>
        <v>75</v>
      </c>
      <c r="L424" s="47">
        <f>K424*'1_Constantes'!$J$8</f>
        <v>2.6179938779914944</v>
      </c>
      <c r="N424" s="55">
        <f t="shared" si="30"/>
        <v>2.6005405854715509</v>
      </c>
      <c r="O424" s="62">
        <f>(L424-J424)/'1_Constantes'!$H$4</f>
        <v>2.3271056693257758E-4</v>
      </c>
      <c r="P424" s="58">
        <f t="shared" si="31"/>
        <v>1.3333333333333352E-2</v>
      </c>
    </row>
    <row r="425" spans="2:16" x14ac:dyDescent="0.25">
      <c r="B425" s="13">
        <f>B424+'1_Constantes'!$B$4</f>
        <v>2.1049999999999773</v>
      </c>
      <c r="D425" s="26">
        <f t="shared" si="33"/>
        <v>1829.5017867591555</v>
      </c>
      <c r="E425" s="24">
        <f t="shared" si="34"/>
        <v>1021.2571381015499</v>
      </c>
      <c r="F425" s="60">
        <f t="shared" si="32"/>
        <v>-0.12403473217506396</v>
      </c>
      <c r="G425" s="27">
        <f>IF('1_Constantes'!$B$13=1,G424-P425,P425+G424)</f>
        <v>-7.1066666666666825</v>
      </c>
      <c r="I425" s="79">
        <f>TRUNC('5_Asservissement'!V424-'5_Asservissement'!V423)</f>
        <v>75</v>
      </c>
      <c r="J425" s="46">
        <f>I425*'1_Constantes'!$J$8</f>
        <v>2.6179938779914944</v>
      </c>
      <c r="K425" s="80">
        <f>TRUNC('5_Asservissement'!W424-'5_Asservissement'!W423)</f>
        <v>74</v>
      </c>
      <c r="L425" s="47">
        <f>K425*'1_Constantes'!$J$8</f>
        <v>2.5830872929516078</v>
      </c>
      <c r="N425" s="55">
        <f t="shared" si="30"/>
        <v>2.6005405854715509</v>
      </c>
      <c r="O425" s="62">
        <f>(L425-J425)/'1_Constantes'!$H$4</f>
        <v>-2.3271056693257758E-4</v>
      </c>
      <c r="P425" s="58">
        <f t="shared" si="31"/>
        <v>-1.3333333333333352E-2</v>
      </c>
    </row>
    <row r="426" spans="2:16" x14ac:dyDescent="0.25">
      <c r="B426" s="13">
        <f>B425+'1_Constantes'!$B$4</f>
        <v>2.1099999999999772</v>
      </c>
      <c r="D426" s="26">
        <f t="shared" si="33"/>
        <v>1832.082273880204</v>
      </c>
      <c r="E426" s="24">
        <f t="shared" si="34"/>
        <v>1020.9348066653114</v>
      </c>
      <c r="F426" s="60">
        <f t="shared" si="32"/>
        <v>-0.12426744274199654</v>
      </c>
      <c r="G426" s="27">
        <f>IF('1_Constantes'!$B$13=1,G425-P426,P426+G425)</f>
        <v>-7.1200000000000161</v>
      </c>
      <c r="I426" s="79">
        <f>TRUNC('5_Asservissement'!V425-'5_Asservissement'!V424)</f>
        <v>75</v>
      </c>
      <c r="J426" s="46">
        <f>I426*'1_Constantes'!$J$8</f>
        <v>2.6179938779914944</v>
      </c>
      <c r="K426" s="80">
        <f>TRUNC('5_Asservissement'!W425-'5_Asservissement'!W424)</f>
        <v>74</v>
      </c>
      <c r="L426" s="47">
        <f>K426*'1_Constantes'!$J$8</f>
        <v>2.5830872929516078</v>
      </c>
      <c r="N426" s="55">
        <f t="shared" si="30"/>
        <v>2.6005405854715509</v>
      </c>
      <c r="O426" s="62">
        <f>(L426-J426)/'1_Constantes'!$H$4</f>
        <v>-2.3271056693257758E-4</v>
      </c>
      <c r="P426" s="58">
        <f t="shared" si="31"/>
        <v>-1.3333333333333352E-2</v>
      </c>
    </row>
    <row r="427" spans="2:16" x14ac:dyDescent="0.25">
      <c r="B427" s="13">
        <f>B426+'1_Constantes'!$B$4</f>
        <v>2.1149999999999771</v>
      </c>
      <c r="D427" s="26">
        <f t="shared" si="33"/>
        <v>1834.662835941311</v>
      </c>
      <c r="E427" s="24">
        <f t="shared" si="34"/>
        <v>1020.6130757444162</v>
      </c>
      <c r="F427" s="60">
        <f t="shared" si="32"/>
        <v>-0.12403473217506396</v>
      </c>
      <c r="G427" s="27">
        <f>IF('1_Constantes'!$B$13=1,G426-P427,P427+G426)</f>
        <v>-7.1066666666666825</v>
      </c>
      <c r="I427" s="79">
        <f>TRUNC('5_Asservissement'!V426-'5_Asservissement'!V425)</f>
        <v>74</v>
      </c>
      <c r="J427" s="46">
        <f>I427*'1_Constantes'!$J$8</f>
        <v>2.5830872929516078</v>
      </c>
      <c r="K427" s="80">
        <f>TRUNC('5_Asservissement'!W426-'5_Asservissement'!W425)</f>
        <v>75</v>
      </c>
      <c r="L427" s="47">
        <f>K427*'1_Constantes'!$J$8</f>
        <v>2.6179938779914944</v>
      </c>
      <c r="N427" s="55">
        <f t="shared" si="30"/>
        <v>2.6005405854715509</v>
      </c>
      <c r="O427" s="62">
        <f>(L427-J427)/'1_Constantes'!$H$4</f>
        <v>2.3271056693257758E-4</v>
      </c>
      <c r="P427" s="58">
        <f t="shared" si="31"/>
        <v>1.3333333333333352E-2</v>
      </c>
    </row>
    <row r="428" spans="2:16" x14ac:dyDescent="0.25">
      <c r="B428" s="13">
        <f>B427+'1_Constantes'!$B$4</f>
        <v>2.119999999999977</v>
      </c>
      <c r="D428" s="26">
        <f t="shared" si="33"/>
        <v>1837.2434728027281</v>
      </c>
      <c r="E428" s="24">
        <f t="shared" si="34"/>
        <v>1020.2919453562873</v>
      </c>
      <c r="F428" s="60">
        <f t="shared" si="32"/>
        <v>-0.12380202160813138</v>
      </c>
      <c r="G428" s="27">
        <f>IF('1_Constantes'!$B$13=1,G427-P428,P428+G427)</f>
        <v>-7.0933333333333488</v>
      </c>
      <c r="I428" s="79">
        <f>TRUNC('5_Asservissement'!V427-'5_Asservissement'!V426)</f>
        <v>74</v>
      </c>
      <c r="J428" s="46">
        <f>I428*'1_Constantes'!$J$8</f>
        <v>2.5830872929516078</v>
      </c>
      <c r="K428" s="80">
        <f>TRUNC('5_Asservissement'!W427-'5_Asservissement'!W426)</f>
        <v>75</v>
      </c>
      <c r="L428" s="47">
        <f>K428*'1_Constantes'!$J$8</f>
        <v>2.6179938779914944</v>
      </c>
      <c r="N428" s="55">
        <f t="shared" si="30"/>
        <v>2.6005405854715509</v>
      </c>
      <c r="O428" s="62">
        <f>(L428-J428)/'1_Constantes'!$H$4</f>
        <v>2.3271056693257758E-4</v>
      </c>
      <c r="P428" s="58">
        <f t="shared" si="31"/>
        <v>1.3333333333333352E-2</v>
      </c>
    </row>
    <row r="429" spans="2:16" x14ac:dyDescent="0.25">
      <c r="B429" s="13">
        <f>B428+'1_Constantes'!$B$4</f>
        <v>2.1249999999999769</v>
      </c>
      <c r="D429" s="26">
        <f t="shared" si="33"/>
        <v>1839.8240348638351</v>
      </c>
      <c r="E429" s="24">
        <f t="shared" si="34"/>
        <v>1019.9702144353921</v>
      </c>
      <c r="F429" s="60">
        <f t="shared" si="32"/>
        <v>-0.12403473217506396</v>
      </c>
      <c r="G429" s="27">
        <f>IF('1_Constantes'!$B$13=1,G428-P429,P429+G428)</f>
        <v>-7.1066666666666825</v>
      </c>
      <c r="I429" s="79">
        <f>TRUNC('5_Asservissement'!V428-'5_Asservissement'!V427)</f>
        <v>75</v>
      </c>
      <c r="J429" s="46">
        <f>I429*'1_Constantes'!$J$8</f>
        <v>2.6179938779914944</v>
      </c>
      <c r="K429" s="80">
        <f>TRUNC('5_Asservissement'!W428-'5_Asservissement'!W427)</f>
        <v>74</v>
      </c>
      <c r="L429" s="47">
        <f>K429*'1_Constantes'!$J$8</f>
        <v>2.5830872929516078</v>
      </c>
      <c r="N429" s="55">
        <f t="shared" si="30"/>
        <v>2.6005405854715509</v>
      </c>
      <c r="O429" s="62">
        <f>(L429-J429)/'1_Constantes'!$H$4</f>
        <v>-2.3271056693257758E-4</v>
      </c>
      <c r="P429" s="58">
        <f t="shared" si="31"/>
        <v>-1.3333333333333352E-2</v>
      </c>
    </row>
    <row r="430" spans="2:16" x14ac:dyDescent="0.25">
      <c r="B430" s="13">
        <f>B429+'1_Constantes'!$B$4</f>
        <v>2.1299999999999768</v>
      </c>
      <c r="D430" s="26">
        <f t="shared" si="33"/>
        <v>1842.4045219848836</v>
      </c>
      <c r="E430" s="24">
        <f t="shared" si="34"/>
        <v>1019.6478829991536</v>
      </c>
      <c r="F430" s="60">
        <f t="shared" si="32"/>
        <v>-0.12426744274199654</v>
      </c>
      <c r="G430" s="27">
        <f>IF('1_Constantes'!$B$13=1,G429-P430,P430+G429)</f>
        <v>-7.1200000000000161</v>
      </c>
      <c r="I430" s="79">
        <f>TRUNC('5_Asservissement'!V429-'5_Asservissement'!V428)</f>
        <v>75</v>
      </c>
      <c r="J430" s="46">
        <f>I430*'1_Constantes'!$J$8</f>
        <v>2.6179938779914944</v>
      </c>
      <c r="K430" s="80">
        <f>TRUNC('5_Asservissement'!W429-'5_Asservissement'!W428)</f>
        <v>74</v>
      </c>
      <c r="L430" s="47">
        <f>K430*'1_Constantes'!$J$8</f>
        <v>2.5830872929516078</v>
      </c>
      <c r="N430" s="55">
        <f t="shared" si="30"/>
        <v>2.6005405854715509</v>
      </c>
      <c r="O430" s="62">
        <f>(L430-J430)/'1_Constantes'!$H$4</f>
        <v>-2.3271056693257758E-4</v>
      </c>
      <c r="P430" s="58">
        <f t="shared" si="31"/>
        <v>-1.3333333333333352E-2</v>
      </c>
    </row>
    <row r="431" spans="2:16" x14ac:dyDescent="0.25">
      <c r="B431" s="13">
        <f>B430+'1_Constantes'!$B$4</f>
        <v>2.1349999999999767</v>
      </c>
      <c r="D431" s="26">
        <f t="shared" si="33"/>
        <v>1844.9850840459906</v>
      </c>
      <c r="E431" s="24">
        <f t="shared" si="34"/>
        <v>1019.3261520782584</v>
      </c>
      <c r="F431" s="60">
        <f t="shared" si="32"/>
        <v>-0.12403473217506396</v>
      </c>
      <c r="G431" s="27">
        <f>IF('1_Constantes'!$B$13=1,G430-P431,P431+G430)</f>
        <v>-7.1066666666666825</v>
      </c>
      <c r="I431" s="79">
        <f>TRUNC('5_Asservissement'!V430-'5_Asservissement'!V429)</f>
        <v>74</v>
      </c>
      <c r="J431" s="46">
        <f>I431*'1_Constantes'!$J$8</f>
        <v>2.5830872929516078</v>
      </c>
      <c r="K431" s="80">
        <f>TRUNC('5_Asservissement'!W430-'5_Asservissement'!W429)</f>
        <v>75</v>
      </c>
      <c r="L431" s="47">
        <f>K431*'1_Constantes'!$J$8</f>
        <v>2.6179938779914944</v>
      </c>
      <c r="N431" s="55">
        <f t="shared" si="30"/>
        <v>2.6005405854715509</v>
      </c>
      <c r="O431" s="62">
        <f>(L431-J431)/'1_Constantes'!$H$4</f>
        <v>2.3271056693257758E-4</v>
      </c>
      <c r="P431" s="58">
        <f t="shared" si="31"/>
        <v>1.3333333333333352E-2</v>
      </c>
    </row>
    <row r="432" spans="2:16" x14ac:dyDescent="0.25">
      <c r="B432" s="13">
        <f>B431+'1_Constantes'!$B$4</f>
        <v>2.1399999999999766</v>
      </c>
      <c r="D432" s="26">
        <f t="shared" si="33"/>
        <v>1847.5657209074077</v>
      </c>
      <c r="E432" s="24">
        <f t="shared" si="34"/>
        <v>1019.0050216901295</v>
      </c>
      <c r="F432" s="60">
        <f t="shared" si="32"/>
        <v>-0.12380202160813138</v>
      </c>
      <c r="G432" s="27">
        <f>IF('1_Constantes'!$B$13=1,G431-P432,P432+G431)</f>
        <v>-7.0933333333333488</v>
      </c>
      <c r="I432" s="79">
        <f>TRUNC('5_Asservissement'!V431-'5_Asservissement'!V430)</f>
        <v>74</v>
      </c>
      <c r="J432" s="46">
        <f>I432*'1_Constantes'!$J$8</f>
        <v>2.5830872929516078</v>
      </c>
      <c r="K432" s="80">
        <f>TRUNC('5_Asservissement'!W431-'5_Asservissement'!W430)</f>
        <v>75</v>
      </c>
      <c r="L432" s="47">
        <f>K432*'1_Constantes'!$J$8</f>
        <v>2.6179938779914944</v>
      </c>
      <c r="N432" s="55">
        <f t="shared" si="30"/>
        <v>2.6005405854715509</v>
      </c>
      <c r="O432" s="62">
        <f>(L432-J432)/'1_Constantes'!$H$4</f>
        <v>2.3271056693257758E-4</v>
      </c>
      <c r="P432" s="58">
        <f t="shared" si="31"/>
        <v>1.3333333333333352E-2</v>
      </c>
    </row>
    <row r="433" spans="2:16" x14ac:dyDescent="0.25">
      <c r="B433" s="13">
        <f>B432+'1_Constantes'!$B$4</f>
        <v>2.1449999999999765</v>
      </c>
      <c r="D433" s="26">
        <f t="shared" si="33"/>
        <v>1850.1462829685147</v>
      </c>
      <c r="E433" s="24">
        <f t="shared" si="34"/>
        <v>1018.6832907692343</v>
      </c>
      <c r="F433" s="60">
        <f t="shared" si="32"/>
        <v>-0.12403473217506396</v>
      </c>
      <c r="G433" s="27">
        <f>IF('1_Constantes'!$B$13=1,G432-P433,P433+G432)</f>
        <v>-7.1066666666666825</v>
      </c>
      <c r="I433" s="79">
        <f>TRUNC('5_Asservissement'!V432-'5_Asservissement'!V431)</f>
        <v>75</v>
      </c>
      <c r="J433" s="46">
        <f>I433*'1_Constantes'!$J$8</f>
        <v>2.6179938779914944</v>
      </c>
      <c r="K433" s="80">
        <f>TRUNC('5_Asservissement'!W432-'5_Asservissement'!W431)</f>
        <v>74</v>
      </c>
      <c r="L433" s="47">
        <f>K433*'1_Constantes'!$J$8</f>
        <v>2.5830872929516078</v>
      </c>
      <c r="N433" s="55">
        <f t="shared" si="30"/>
        <v>2.6005405854715509</v>
      </c>
      <c r="O433" s="62">
        <f>(L433-J433)/'1_Constantes'!$H$4</f>
        <v>-2.3271056693257758E-4</v>
      </c>
      <c r="P433" s="58">
        <f t="shared" si="31"/>
        <v>-1.3333333333333352E-2</v>
      </c>
    </row>
    <row r="434" spans="2:16" x14ac:dyDescent="0.25">
      <c r="B434" s="13">
        <f>B433+'1_Constantes'!$B$4</f>
        <v>2.1499999999999764</v>
      </c>
      <c r="D434" s="26">
        <f t="shared" si="33"/>
        <v>1852.7267700895632</v>
      </c>
      <c r="E434" s="24">
        <f t="shared" si="34"/>
        <v>1018.3609593329958</v>
      </c>
      <c r="F434" s="60">
        <f t="shared" si="32"/>
        <v>-0.12426744274199654</v>
      </c>
      <c r="G434" s="27">
        <f>IF('1_Constantes'!$B$13=1,G433-P434,P434+G433)</f>
        <v>-7.1200000000000161</v>
      </c>
      <c r="I434" s="79">
        <f>TRUNC('5_Asservissement'!V433-'5_Asservissement'!V432)</f>
        <v>75</v>
      </c>
      <c r="J434" s="46">
        <f>I434*'1_Constantes'!$J$8</f>
        <v>2.6179938779914944</v>
      </c>
      <c r="K434" s="80">
        <f>TRUNC('5_Asservissement'!W433-'5_Asservissement'!W432)</f>
        <v>74</v>
      </c>
      <c r="L434" s="47">
        <f>K434*'1_Constantes'!$J$8</f>
        <v>2.5830872929516078</v>
      </c>
      <c r="N434" s="55">
        <f t="shared" si="30"/>
        <v>2.6005405854715509</v>
      </c>
      <c r="O434" s="62">
        <f>(L434-J434)/'1_Constantes'!$H$4</f>
        <v>-2.3271056693257758E-4</v>
      </c>
      <c r="P434" s="58">
        <f t="shared" si="31"/>
        <v>-1.3333333333333352E-2</v>
      </c>
    </row>
    <row r="435" spans="2:16" x14ac:dyDescent="0.25">
      <c r="B435" s="13">
        <f>B434+'1_Constantes'!$B$4</f>
        <v>2.1549999999999763</v>
      </c>
      <c r="D435" s="26">
        <f t="shared" si="33"/>
        <v>1855.2899385051012</v>
      </c>
      <c r="E435" s="24">
        <f t="shared" si="34"/>
        <v>1018.040791194987</v>
      </c>
      <c r="F435" s="60">
        <f t="shared" si="32"/>
        <v>-0.12426744274199654</v>
      </c>
      <c r="G435" s="27">
        <f>IF('1_Constantes'!$B$13=1,G434-P435,P435+G434)</f>
        <v>-7.1200000000000161</v>
      </c>
      <c r="I435" s="79">
        <f>TRUNC('5_Asservissement'!V434-'5_Asservissement'!V433)</f>
        <v>74</v>
      </c>
      <c r="J435" s="46">
        <f>I435*'1_Constantes'!$J$8</f>
        <v>2.5830872929516078</v>
      </c>
      <c r="K435" s="80">
        <f>TRUNC('5_Asservissement'!W434-'5_Asservissement'!W433)</f>
        <v>74</v>
      </c>
      <c r="L435" s="47">
        <f>K435*'1_Constantes'!$J$8</f>
        <v>2.5830872929516078</v>
      </c>
      <c r="N435" s="55">
        <f t="shared" si="30"/>
        <v>2.5830872929516078</v>
      </c>
      <c r="O435" s="62">
        <f>(L435-J435)/'1_Constantes'!$H$4</f>
        <v>0</v>
      </c>
      <c r="P435" s="58">
        <f t="shared" si="31"/>
        <v>0</v>
      </c>
    </row>
    <row r="436" spans="2:16" x14ac:dyDescent="0.25">
      <c r="B436" s="13">
        <f>B435+'1_Constantes'!$B$4</f>
        <v>2.1599999999999762</v>
      </c>
      <c r="D436" s="26">
        <f t="shared" si="33"/>
        <v>1857.8186162350803</v>
      </c>
      <c r="E436" s="24">
        <f t="shared" si="34"/>
        <v>1017.7261265193708</v>
      </c>
      <c r="F436" s="60">
        <f t="shared" si="32"/>
        <v>-0.1238020216081314</v>
      </c>
      <c r="G436" s="27">
        <f>IF('1_Constantes'!$B$13=1,G435-P436,P436+G435)</f>
        <v>-7.0933333333333497</v>
      </c>
      <c r="I436" s="79">
        <f>TRUNC('5_Asservissement'!V435-'5_Asservissement'!V434)</f>
        <v>72</v>
      </c>
      <c r="J436" s="46">
        <f>I436*'1_Constantes'!$J$8</f>
        <v>2.5132741228718345</v>
      </c>
      <c r="K436" s="80">
        <f>TRUNC('5_Asservissement'!W435-'5_Asservissement'!W434)</f>
        <v>74</v>
      </c>
      <c r="L436" s="47">
        <f>K436*'1_Constantes'!$J$8</f>
        <v>2.5830872929516078</v>
      </c>
      <c r="N436" s="55">
        <f t="shared" si="30"/>
        <v>2.5481807079117211</v>
      </c>
      <c r="O436" s="62">
        <f>(L436-J436)/'1_Constantes'!$H$4</f>
        <v>4.6542113386515517E-4</v>
      </c>
      <c r="P436" s="58">
        <f t="shared" si="31"/>
        <v>2.6666666666666703E-2</v>
      </c>
    </row>
    <row r="437" spans="2:16" x14ac:dyDescent="0.25">
      <c r="B437" s="13">
        <f>B436+'1_Constantes'!$B$4</f>
        <v>2.1649999999999761</v>
      </c>
      <c r="D437" s="26">
        <f t="shared" si="33"/>
        <v>1860.3472939650594</v>
      </c>
      <c r="E437" s="24">
        <f t="shared" si="34"/>
        <v>1017.4114618437546</v>
      </c>
      <c r="F437" s="60">
        <f t="shared" si="32"/>
        <v>-0.1238020216081314</v>
      </c>
      <c r="G437" s="27">
        <f>IF('1_Constantes'!$B$13=1,G436-P437,P437+G436)</f>
        <v>-7.0933333333333497</v>
      </c>
      <c r="I437" s="79">
        <f>TRUNC('5_Asservissement'!V436-'5_Asservissement'!V435)</f>
        <v>73</v>
      </c>
      <c r="J437" s="46">
        <f>I437*'1_Constantes'!$J$8</f>
        <v>2.5481807079117211</v>
      </c>
      <c r="K437" s="80">
        <f>TRUNC('5_Asservissement'!W436-'5_Asservissement'!W435)</f>
        <v>73</v>
      </c>
      <c r="L437" s="47">
        <f>K437*'1_Constantes'!$J$8</f>
        <v>2.5481807079117211</v>
      </c>
      <c r="N437" s="55">
        <f t="shared" si="30"/>
        <v>2.5481807079117211</v>
      </c>
      <c r="O437" s="62">
        <f>(L437-J437)/'1_Constantes'!$H$4</f>
        <v>0</v>
      </c>
      <c r="P437" s="58">
        <f t="shared" si="31"/>
        <v>0</v>
      </c>
    </row>
    <row r="438" spans="2:16" x14ac:dyDescent="0.25">
      <c r="B438" s="13">
        <f>B437+'1_Constantes'!$B$4</f>
        <v>2.1699999999999759</v>
      </c>
      <c r="D438" s="26">
        <f t="shared" si="33"/>
        <v>1862.8585791923113</v>
      </c>
      <c r="E438" s="24">
        <f t="shared" si="34"/>
        <v>1017.0983679945613</v>
      </c>
      <c r="F438" s="60">
        <f t="shared" si="32"/>
        <v>-0.12403473217506399</v>
      </c>
      <c r="G438" s="27">
        <f>IF('1_Constantes'!$B$13=1,G437-P438,P438+G437)</f>
        <v>-7.1066666666666833</v>
      </c>
      <c r="I438" s="79">
        <f>TRUNC('5_Asservissement'!V437-'5_Asservissement'!V436)</f>
        <v>73</v>
      </c>
      <c r="J438" s="46">
        <f>I438*'1_Constantes'!$J$8</f>
        <v>2.5481807079117211</v>
      </c>
      <c r="K438" s="80">
        <f>TRUNC('5_Asservissement'!W437-'5_Asservissement'!W436)</f>
        <v>72</v>
      </c>
      <c r="L438" s="47">
        <f>K438*'1_Constantes'!$J$8</f>
        <v>2.5132741228718345</v>
      </c>
      <c r="N438" s="55">
        <f t="shared" si="30"/>
        <v>2.5307274153917776</v>
      </c>
      <c r="O438" s="62">
        <f>(L438-J438)/'1_Constantes'!$H$4</f>
        <v>-2.3271056693257758E-4</v>
      </c>
      <c r="P438" s="58">
        <f t="shared" si="31"/>
        <v>-1.3333333333333352E-2</v>
      </c>
    </row>
    <row r="439" spans="2:16" x14ac:dyDescent="0.25">
      <c r="B439" s="13">
        <f>B438+'1_Constantes'!$B$4</f>
        <v>2.1749999999999758</v>
      </c>
      <c r="D439" s="26">
        <f t="shared" si="33"/>
        <v>1865.3525452110991</v>
      </c>
      <c r="E439" s="24">
        <f t="shared" si="34"/>
        <v>1016.7874334132935</v>
      </c>
      <c r="F439" s="60">
        <f t="shared" si="32"/>
        <v>-0.12403473217506399</v>
      </c>
      <c r="G439" s="27">
        <f>IF('1_Constantes'!$B$13=1,G438-P439,P439+G438)</f>
        <v>-7.1066666666666833</v>
      </c>
      <c r="I439" s="79">
        <f>TRUNC('5_Asservissement'!V438-'5_Asservissement'!V437)</f>
        <v>72</v>
      </c>
      <c r="J439" s="46">
        <f>I439*'1_Constantes'!$J$8</f>
        <v>2.5132741228718345</v>
      </c>
      <c r="K439" s="80">
        <f>TRUNC('5_Asservissement'!W438-'5_Asservissement'!W437)</f>
        <v>72</v>
      </c>
      <c r="L439" s="47">
        <f>K439*'1_Constantes'!$J$8</f>
        <v>2.5132741228718345</v>
      </c>
      <c r="N439" s="55">
        <f t="shared" si="30"/>
        <v>2.5132741228718345</v>
      </c>
      <c r="O439" s="62">
        <f>(L439-J439)/'1_Constantes'!$H$4</f>
        <v>0</v>
      </c>
      <c r="P439" s="58">
        <f t="shared" si="31"/>
        <v>0</v>
      </c>
    </row>
    <row r="440" spans="2:16" x14ac:dyDescent="0.25">
      <c r="B440" s="13">
        <f>B439+'1_Constantes'!$B$4</f>
        <v>2.1799999999999757</v>
      </c>
      <c r="D440" s="26">
        <f t="shared" si="33"/>
        <v>1867.8291200990852</v>
      </c>
      <c r="E440" s="24">
        <f t="shared" si="34"/>
        <v>1016.4780817664337</v>
      </c>
      <c r="F440" s="60">
        <f t="shared" si="32"/>
        <v>-0.12426744274199657</v>
      </c>
      <c r="G440" s="27">
        <f>IF('1_Constantes'!$B$13=1,G439-P440,P440+G439)</f>
        <v>-7.120000000000017</v>
      </c>
      <c r="I440" s="79">
        <f>TRUNC('5_Asservissement'!V439-'5_Asservissement'!V438)</f>
        <v>72</v>
      </c>
      <c r="J440" s="46">
        <f>I440*'1_Constantes'!$J$8</f>
        <v>2.5132741228718345</v>
      </c>
      <c r="K440" s="80">
        <f>TRUNC('5_Asservissement'!W439-'5_Asservissement'!W438)</f>
        <v>71</v>
      </c>
      <c r="L440" s="47">
        <f>K440*'1_Constantes'!$J$8</f>
        <v>2.4783675378319479</v>
      </c>
      <c r="N440" s="55">
        <f t="shared" si="30"/>
        <v>2.4958208303518914</v>
      </c>
      <c r="O440" s="62">
        <f>(L440-J440)/'1_Constantes'!$H$4</f>
        <v>-2.3271056693257758E-4</v>
      </c>
      <c r="P440" s="58">
        <f t="shared" si="31"/>
        <v>-1.3333333333333352E-2</v>
      </c>
    </row>
    <row r="441" spans="2:16" x14ac:dyDescent="0.25">
      <c r="B441" s="13">
        <f>B440+'1_Constantes'!$B$4</f>
        <v>2.1849999999999756</v>
      </c>
      <c r="D441" s="26">
        <f t="shared" si="33"/>
        <v>1870.2537388705402</v>
      </c>
      <c r="E441" s="24">
        <f t="shared" si="34"/>
        <v>1016.1752200142632</v>
      </c>
      <c r="F441" s="60">
        <f t="shared" si="32"/>
        <v>-0.12426744274199657</v>
      </c>
      <c r="G441" s="27">
        <f>IF('1_Constantes'!$B$13=1,G440-P441,P441+G440)</f>
        <v>-7.120000000000017</v>
      </c>
      <c r="I441" s="79">
        <f>TRUNC('5_Asservissement'!V440-'5_Asservissement'!V439)</f>
        <v>70</v>
      </c>
      <c r="J441" s="46">
        <f>I441*'1_Constantes'!$J$8</f>
        <v>2.4434609527920612</v>
      </c>
      <c r="K441" s="80">
        <f>TRUNC('5_Asservissement'!W440-'5_Asservissement'!W439)</f>
        <v>70</v>
      </c>
      <c r="L441" s="47">
        <f>K441*'1_Constantes'!$J$8</f>
        <v>2.4434609527920612</v>
      </c>
      <c r="N441" s="55">
        <f t="shared" si="30"/>
        <v>2.4434609527920612</v>
      </c>
      <c r="O441" s="62">
        <f>(L441-J441)/'1_Constantes'!$H$4</f>
        <v>0</v>
      </c>
      <c r="P441" s="58">
        <f t="shared" si="31"/>
        <v>0</v>
      </c>
    </row>
    <row r="442" spans="2:16" x14ac:dyDescent="0.25">
      <c r="B442" s="13">
        <f>B441+'1_Constantes'!$B$4</f>
        <v>2.1899999999999755</v>
      </c>
      <c r="D442" s="26">
        <f t="shared" si="33"/>
        <v>1872.6611088470092</v>
      </c>
      <c r="E442" s="24">
        <f t="shared" si="34"/>
        <v>1015.8750817726227</v>
      </c>
      <c r="F442" s="60">
        <f t="shared" si="32"/>
        <v>-0.12403473217506399</v>
      </c>
      <c r="G442" s="27">
        <f>IF('1_Constantes'!$B$13=1,G441-P442,P442+G441)</f>
        <v>-7.1066666666666833</v>
      </c>
      <c r="I442" s="79">
        <f>TRUNC('5_Asservissement'!V441-'5_Asservissement'!V440)</f>
        <v>69</v>
      </c>
      <c r="J442" s="46">
        <f>I442*'1_Constantes'!$J$8</f>
        <v>2.4085543677521746</v>
      </c>
      <c r="K442" s="80">
        <f>TRUNC('5_Asservissement'!W441-'5_Asservissement'!W440)</f>
        <v>70</v>
      </c>
      <c r="L442" s="47">
        <f>K442*'1_Constantes'!$J$8</f>
        <v>2.4434609527920612</v>
      </c>
      <c r="N442" s="55">
        <f t="shared" si="30"/>
        <v>2.4260076602721181</v>
      </c>
      <c r="O442" s="62">
        <f>(L442-J442)/'1_Constantes'!$H$4</f>
        <v>2.3271056693257758E-4</v>
      </c>
      <c r="P442" s="58">
        <f t="shared" si="31"/>
        <v>1.3333333333333352E-2</v>
      </c>
    </row>
    <row r="443" spans="2:16" x14ac:dyDescent="0.25">
      <c r="B443" s="13">
        <f>B442+'1_Constantes'!$B$4</f>
        <v>2.1949999999999754</v>
      </c>
      <c r="D443" s="26">
        <f t="shared" si="33"/>
        <v>1875.0511596150143</v>
      </c>
      <c r="E443" s="24">
        <f t="shared" si="34"/>
        <v>1015.5771027989077</v>
      </c>
      <c r="F443" s="60">
        <f t="shared" si="32"/>
        <v>-0.12403473217506399</v>
      </c>
      <c r="G443" s="27">
        <f>IF('1_Constantes'!$B$13=1,G442-P443,P443+G442)</f>
        <v>-7.1066666666666833</v>
      </c>
      <c r="I443" s="79">
        <f>TRUNC('5_Asservissement'!V442-'5_Asservissement'!V441)</f>
        <v>69</v>
      </c>
      <c r="J443" s="46">
        <f>I443*'1_Constantes'!$J$8</f>
        <v>2.4085543677521746</v>
      </c>
      <c r="K443" s="80">
        <f>TRUNC('5_Asservissement'!W442-'5_Asservissement'!W441)</f>
        <v>69</v>
      </c>
      <c r="L443" s="47">
        <f>K443*'1_Constantes'!$J$8</f>
        <v>2.4085543677521746</v>
      </c>
      <c r="N443" s="55">
        <f t="shared" si="30"/>
        <v>2.4085543677521746</v>
      </c>
      <c r="O443" s="62">
        <f>(L443-J443)/'1_Constantes'!$H$4</f>
        <v>0</v>
      </c>
      <c r="P443" s="58">
        <f t="shared" si="31"/>
        <v>0</v>
      </c>
    </row>
    <row r="444" spans="2:16" x14ac:dyDescent="0.25">
      <c r="B444" s="13">
        <f>B443+'1_Constantes'!$B$4</f>
        <v>2.1999999999999753</v>
      </c>
      <c r="D444" s="26">
        <f t="shared" si="33"/>
        <v>1877.4239599506798</v>
      </c>
      <c r="E444" s="24">
        <f t="shared" si="34"/>
        <v>1015.2818352608296</v>
      </c>
      <c r="F444" s="60">
        <f t="shared" si="32"/>
        <v>-0.1238020216081314</v>
      </c>
      <c r="G444" s="27">
        <f>IF('1_Constantes'!$B$13=1,G443-P444,P444+G443)</f>
        <v>-7.0933333333333506</v>
      </c>
      <c r="I444" s="79">
        <f>TRUNC('5_Asservissement'!V443-'5_Asservissement'!V442)</f>
        <v>68</v>
      </c>
      <c r="J444" s="46">
        <f>I444*'1_Constantes'!$J$8</f>
        <v>2.3736477827122884</v>
      </c>
      <c r="K444" s="80">
        <f>TRUNC('5_Asservissement'!W443-'5_Asservissement'!W442)</f>
        <v>69</v>
      </c>
      <c r="L444" s="47">
        <f>K444*'1_Constantes'!$J$8</f>
        <v>2.4085543677521746</v>
      </c>
      <c r="N444" s="55">
        <f t="shared" si="30"/>
        <v>2.3911010752322315</v>
      </c>
      <c r="O444" s="62">
        <f>(L444-J444)/'1_Constantes'!$H$4</f>
        <v>2.3271056693257463E-4</v>
      </c>
      <c r="P444" s="58">
        <f t="shared" si="31"/>
        <v>1.3333333333333182E-2</v>
      </c>
    </row>
    <row r="445" spans="2:16" x14ac:dyDescent="0.25">
      <c r="B445" s="13">
        <f>B444+'1_Constantes'!$B$4</f>
        <v>2.2049999999999752</v>
      </c>
      <c r="D445" s="26">
        <f t="shared" si="33"/>
        <v>1879.7448011549072</v>
      </c>
      <c r="E445" s="24">
        <f t="shared" si="34"/>
        <v>1014.993033435264</v>
      </c>
      <c r="F445" s="60">
        <f t="shared" si="32"/>
        <v>-0.1238020216081314</v>
      </c>
      <c r="G445" s="27">
        <f>IF('1_Constantes'!$B$13=1,G444-P445,P445+G444)</f>
        <v>-7.0933333333333506</v>
      </c>
      <c r="I445" s="79">
        <f>TRUNC('5_Asservissement'!V444-'5_Asservissement'!V443)</f>
        <v>67</v>
      </c>
      <c r="J445" s="46">
        <f>I445*'1_Constantes'!$J$8</f>
        <v>2.3387411976724017</v>
      </c>
      <c r="K445" s="80">
        <f>TRUNC('5_Asservissement'!W444-'5_Asservissement'!W443)</f>
        <v>67</v>
      </c>
      <c r="L445" s="47">
        <f>K445*'1_Constantes'!$J$8</f>
        <v>2.3387411976724017</v>
      </c>
      <c r="N445" s="55">
        <f t="shared" si="30"/>
        <v>2.3387411976724017</v>
      </c>
      <c r="O445" s="62">
        <f>(L445-J445)/'1_Constantes'!$H$4</f>
        <v>0</v>
      </c>
      <c r="P445" s="58">
        <f t="shared" si="31"/>
        <v>0</v>
      </c>
    </row>
    <row r="446" spans="2:16" x14ac:dyDescent="0.25">
      <c r="B446" s="13">
        <f>B445+'1_Constantes'!$B$4</f>
        <v>2.2099999999999751</v>
      </c>
      <c r="D446" s="26">
        <f t="shared" si="33"/>
        <v>1882.0828942975209</v>
      </c>
      <c r="E446" s="24">
        <f t="shared" si="34"/>
        <v>1014.7015322653255</v>
      </c>
      <c r="F446" s="60">
        <f t="shared" si="32"/>
        <v>-0.12403473217506399</v>
      </c>
      <c r="G446" s="27">
        <f>IF('1_Constantes'!$B$13=1,G445-P446,P446+G445)</f>
        <v>-7.1066666666666842</v>
      </c>
      <c r="I446" s="79">
        <f>TRUNC('5_Asservissement'!V445-'5_Asservissement'!V444)</f>
        <v>68</v>
      </c>
      <c r="J446" s="46">
        <f>I446*'1_Constantes'!$J$8</f>
        <v>2.3736477827122884</v>
      </c>
      <c r="K446" s="80">
        <f>TRUNC('5_Asservissement'!W445-'5_Asservissement'!W444)</f>
        <v>67</v>
      </c>
      <c r="L446" s="47">
        <f>K446*'1_Constantes'!$J$8</f>
        <v>2.3387411976724017</v>
      </c>
      <c r="N446" s="55">
        <f t="shared" si="30"/>
        <v>2.3561944901923448</v>
      </c>
      <c r="O446" s="62">
        <f>(L446-J446)/'1_Constantes'!$H$4</f>
        <v>-2.3271056693257758E-4</v>
      </c>
      <c r="P446" s="58">
        <f t="shared" si="31"/>
        <v>-1.3333333333333352E-2</v>
      </c>
    </row>
    <row r="447" spans="2:16" x14ac:dyDescent="0.25">
      <c r="B447" s="13">
        <f>B446+'1_Constantes'!$B$4</f>
        <v>2.214999999999975</v>
      </c>
      <c r="D447" s="26">
        <f t="shared" si="33"/>
        <v>1884.4036682316707</v>
      </c>
      <c r="E447" s="24">
        <f t="shared" si="34"/>
        <v>1014.4121903633123</v>
      </c>
      <c r="F447" s="60">
        <f t="shared" si="32"/>
        <v>-0.12403473217506399</v>
      </c>
      <c r="G447" s="27">
        <f>IF('1_Constantes'!$B$13=1,G446-P447,P447+G446)</f>
        <v>-7.1066666666666842</v>
      </c>
      <c r="I447" s="79">
        <f>TRUNC('5_Asservissement'!V446-'5_Asservissement'!V445)</f>
        <v>67</v>
      </c>
      <c r="J447" s="46">
        <f>I447*'1_Constantes'!$J$8</f>
        <v>2.3387411976724017</v>
      </c>
      <c r="K447" s="80">
        <f>TRUNC('5_Asservissement'!W446-'5_Asservissement'!W445)</f>
        <v>67</v>
      </c>
      <c r="L447" s="47">
        <f>K447*'1_Constantes'!$J$8</f>
        <v>2.3387411976724017</v>
      </c>
      <c r="N447" s="55">
        <f t="shared" si="30"/>
        <v>2.3387411976724017</v>
      </c>
      <c r="O447" s="62">
        <f>(L447-J447)/'1_Constantes'!$H$4</f>
        <v>0</v>
      </c>
      <c r="P447" s="58">
        <f t="shared" si="31"/>
        <v>0</v>
      </c>
    </row>
    <row r="448" spans="2:16" x14ac:dyDescent="0.25">
      <c r="B448" s="13">
        <f>B447+'1_Constantes'!$B$4</f>
        <v>2.2199999999999749</v>
      </c>
      <c r="D448" s="26">
        <f t="shared" si="33"/>
        <v>1886.7070560645529</v>
      </c>
      <c r="E448" s="24">
        <f t="shared" si="34"/>
        <v>1014.1244716987504</v>
      </c>
      <c r="F448" s="60">
        <f t="shared" si="32"/>
        <v>-0.12426744274199657</v>
      </c>
      <c r="G448" s="27">
        <f>IF('1_Constantes'!$B$13=1,G447-P448,P448+G447)</f>
        <v>-7.1200000000000179</v>
      </c>
      <c r="I448" s="79">
        <f>TRUNC('5_Asservissement'!V447-'5_Asservissement'!V446)</f>
        <v>67</v>
      </c>
      <c r="J448" s="46">
        <f>I448*'1_Constantes'!$J$8</f>
        <v>2.3387411976724017</v>
      </c>
      <c r="K448" s="80">
        <f>TRUNC('5_Asservissement'!W447-'5_Asservissement'!W446)</f>
        <v>66</v>
      </c>
      <c r="L448" s="47">
        <f>K448*'1_Constantes'!$J$8</f>
        <v>2.3038346126325151</v>
      </c>
      <c r="N448" s="55">
        <f t="shared" si="30"/>
        <v>2.3212879051524586</v>
      </c>
      <c r="O448" s="62">
        <f>(L448-J448)/'1_Constantes'!$H$4</f>
        <v>-2.3271056693257758E-4</v>
      </c>
      <c r="P448" s="58">
        <f t="shared" si="31"/>
        <v>-1.3333333333333352E-2</v>
      </c>
    </row>
    <row r="449" spans="2:16" x14ac:dyDescent="0.25">
      <c r="B449" s="13">
        <f>B448+'1_Constantes'!$B$4</f>
        <v>2.2249999999999748</v>
      </c>
      <c r="D449" s="26">
        <f t="shared" si="33"/>
        <v>1888.9931251919247</v>
      </c>
      <c r="E449" s="24">
        <f t="shared" si="34"/>
        <v>1013.8389163324183</v>
      </c>
      <c r="F449" s="60">
        <f t="shared" si="32"/>
        <v>-0.12426744274199657</v>
      </c>
      <c r="G449" s="27">
        <f>IF('1_Constantes'!$B$13=1,G448-P449,P449+G448)</f>
        <v>-7.1200000000000179</v>
      </c>
      <c r="I449" s="79">
        <f>TRUNC('5_Asservissement'!V448-'5_Asservissement'!V447)</f>
        <v>66</v>
      </c>
      <c r="J449" s="46">
        <f>I449*'1_Constantes'!$J$8</f>
        <v>2.3038346126325151</v>
      </c>
      <c r="K449" s="80">
        <f>TRUNC('5_Asservissement'!W448-'5_Asservissement'!W447)</f>
        <v>66</v>
      </c>
      <c r="L449" s="47">
        <f>K449*'1_Constantes'!$J$8</f>
        <v>2.3038346126325151</v>
      </c>
      <c r="N449" s="55">
        <f t="shared" si="30"/>
        <v>2.3038346126325151</v>
      </c>
      <c r="O449" s="62">
        <f>(L449-J449)/'1_Constantes'!$H$4</f>
        <v>0</v>
      </c>
      <c r="P449" s="58">
        <f t="shared" si="31"/>
        <v>0</v>
      </c>
    </row>
    <row r="450" spans="2:16" x14ac:dyDescent="0.25">
      <c r="B450" s="13">
        <f>B449+'1_Constantes'!$B$4</f>
        <v>2.2299999999999747</v>
      </c>
      <c r="D450" s="26">
        <f t="shared" si="33"/>
        <v>1891.2273030837555</v>
      </c>
      <c r="E450" s="24">
        <f t="shared" si="34"/>
        <v>1013.5603707700325</v>
      </c>
      <c r="F450" s="60">
        <f t="shared" si="32"/>
        <v>-0.12403473217506399</v>
      </c>
      <c r="G450" s="27">
        <f>IF('1_Constantes'!$B$13=1,G449-P450,P450+G449)</f>
        <v>-7.1066666666666842</v>
      </c>
      <c r="I450" s="79">
        <f>TRUNC('5_Asservissement'!V449-'5_Asservissement'!V448)</f>
        <v>64</v>
      </c>
      <c r="J450" s="46">
        <f>I450*'1_Constantes'!$J$8</f>
        <v>2.2340214425527418</v>
      </c>
      <c r="K450" s="80">
        <f>TRUNC('5_Asservissement'!W449-'5_Asservissement'!W448)</f>
        <v>65</v>
      </c>
      <c r="L450" s="47">
        <f>K450*'1_Constantes'!$J$8</f>
        <v>2.2689280275926285</v>
      </c>
      <c r="N450" s="55">
        <f t="shared" si="30"/>
        <v>2.2514747350726854</v>
      </c>
      <c r="O450" s="62">
        <f>(L450-J450)/'1_Constantes'!$H$4</f>
        <v>2.3271056693257758E-4</v>
      </c>
      <c r="P450" s="58">
        <f t="shared" si="31"/>
        <v>1.3333333333333352E-2</v>
      </c>
    </row>
    <row r="451" spans="2:16" x14ac:dyDescent="0.25">
      <c r="B451" s="13">
        <f>B450+'1_Constantes'!$B$4</f>
        <v>2.2349999999999746</v>
      </c>
      <c r="D451" s="26">
        <f t="shared" si="33"/>
        <v>1893.4441617671225</v>
      </c>
      <c r="E451" s="24">
        <f t="shared" si="34"/>
        <v>1013.2839844755722</v>
      </c>
      <c r="F451" s="60">
        <f t="shared" si="32"/>
        <v>-0.12403473217506399</v>
      </c>
      <c r="G451" s="27">
        <f>IF('1_Constantes'!$B$13=1,G450-P451,P451+G450)</f>
        <v>-7.1066666666666842</v>
      </c>
      <c r="I451" s="79">
        <f>TRUNC('5_Asservissement'!V450-'5_Asservissement'!V449)</f>
        <v>64</v>
      </c>
      <c r="J451" s="46">
        <f>I451*'1_Constantes'!$J$8</f>
        <v>2.2340214425527418</v>
      </c>
      <c r="K451" s="80">
        <f>TRUNC('5_Asservissement'!W450-'5_Asservissement'!W449)</f>
        <v>64</v>
      </c>
      <c r="L451" s="47">
        <f>K451*'1_Constantes'!$J$8</f>
        <v>2.2340214425527418</v>
      </c>
      <c r="N451" s="55">
        <f t="shared" si="30"/>
        <v>2.2340214425527418</v>
      </c>
      <c r="O451" s="62">
        <f>(L451-J451)/'1_Constantes'!$H$4</f>
        <v>0</v>
      </c>
      <c r="P451" s="58">
        <f t="shared" si="31"/>
        <v>0</v>
      </c>
    </row>
    <row r="452" spans="2:16" x14ac:dyDescent="0.25">
      <c r="B452" s="13">
        <f>B451+'1_Constantes'!$B$4</f>
        <v>2.2399999999999745</v>
      </c>
      <c r="D452" s="26">
        <f t="shared" si="33"/>
        <v>1895.6437649979948</v>
      </c>
      <c r="E452" s="24">
        <f t="shared" si="34"/>
        <v>1013.0102693125363</v>
      </c>
      <c r="F452" s="60">
        <f t="shared" si="32"/>
        <v>-0.1238020216081314</v>
      </c>
      <c r="G452" s="27">
        <f>IF('1_Constantes'!$B$13=1,G451-P452,P452+G451)</f>
        <v>-7.0933333333333506</v>
      </c>
      <c r="I452" s="79">
        <f>TRUNC('5_Asservissement'!V451-'5_Asservissement'!V450)</f>
        <v>63</v>
      </c>
      <c r="J452" s="46">
        <f>I452*'1_Constantes'!$J$8</f>
        <v>2.1991148575128552</v>
      </c>
      <c r="K452" s="80">
        <f>TRUNC('5_Asservissement'!W451-'5_Asservissement'!W450)</f>
        <v>64</v>
      </c>
      <c r="L452" s="47">
        <f>K452*'1_Constantes'!$J$8</f>
        <v>2.2340214425527418</v>
      </c>
      <c r="N452" s="55">
        <f t="shared" ref="N452:N515" si="35">(J452+L452)/2</f>
        <v>2.2165681500327983</v>
      </c>
      <c r="O452" s="62">
        <f>(L452-J452)/'1_Constantes'!$H$4</f>
        <v>2.3271056693257758E-4</v>
      </c>
      <c r="P452" s="58">
        <f t="shared" ref="P452:P515" si="36">O452*180/PI()</f>
        <v>1.3333333333333352E-2</v>
      </c>
    </row>
    <row r="453" spans="2:16" x14ac:dyDescent="0.25">
      <c r="B453" s="13">
        <f>B452+'1_Constantes'!$B$4</f>
        <v>2.2449999999999743</v>
      </c>
      <c r="D453" s="26">
        <f t="shared" si="33"/>
        <v>1897.8260485183878</v>
      </c>
      <c r="E453" s="24">
        <f t="shared" si="34"/>
        <v>1012.7387093870045</v>
      </c>
      <c r="F453" s="60">
        <f t="shared" ref="F453:F516" si="37">G453*PI()/180</f>
        <v>-0.1238020216081314</v>
      </c>
      <c r="G453" s="27">
        <f>IF('1_Constantes'!$B$13=1,G452-P453,P453+G452)</f>
        <v>-7.0933333333333506</v>
      </c>
      <c r="I453" s="79">
        <f>TRUNC('5_Asservissement'!V452-'5_Asservissement'!V451)</f>
        <v>63</v>
      </c>
      <c r="J453" s="46">
        <f>I453*'1_Constantes'!$J$8</f>
        <v>2.1991148575128552</v>
      </c>
      <c r="K453" s="80">
        <f>TRUNC('5_Asservissement'!W452-'5_Asservissement'!W451)</f>
        <v>63</v>
      </c>
      <c r="L453" s="47">
        <f>K453*'1_Constantes'!$J$8</f>
        <v>2.1991148575128552</v>
      </c>
      <c r="N453" s="55">
        <f t="shared" si="35"/>
        <v>2.1991148575128552</v>
      </c>
      <c r="O453" s="62">
        <f>(L453-J453)/'1_Constantes'!$H$4</f>
        <v>0</v>
      </c>
      <c r="P453" s="58">
        <f t="shared" si="36"/>
        <v>0</v>
      </c>
    </row>
    <row r="454" spans="2:16" x14ac:dyDescent="0.25">
      <c r="B454" s="13">
        <f>B453+'1_Constantes'!$B$4</f>
        <v>2.2499999999999742</v>
      </c>
      <c r="D454" s="26">
        <f t="shared" ref="D454:D517" si="38">D453+(N454*COS(F454))</f>
        <v>1899.9563111594357</v>
      </c>
      <c r="E454" s="24">
        <f t="shared" ref="E454:E517" si="39">E453+(N454*SIN(F454))</f>
        <v>1012.4731194321715</v>
      </c>
      <c r="F454" s="60">
        <f t="shared" si="37"/>
        <v>-0.12403473217506399</v>
      </c>
      <c r="G454" s="27">
        <f>IF('1_Constantes'!$B$13=1,G453-P454,P454+G453)</f>
        <v>-7.1066666666666842</v>
      </c>
      <c r="I454" s="79">
        <f>TRUNC('5_Asservissement'!V453-'5_Asservissement'!V452)</f>
        <v>62</v>
      </c>
      <c r="J454" s="46">
        <f>I454*'1_Constantes'!$J$8</f>
        <v>2.1642082724729685</v>
      </c>
      <c r="K454" s="80">
        <f>TRUNC('5_Asservissement'!W453-'5_Asservissement'!W452)</f>
        <v>61</v>
      </c>
      <c r="L454" s="47">
        <f>K454*'1_Constantes'!$J$8</f>
        <v>2.1293016874330819</v>
      </c>
      <c r="N454" s="55">
        <f t="shared" si="35"/>
        <v>2.146754979953025</v>
      </c>
      <c r="O454" s="62">
        <f>(L454-J454)/'1_Constantes'!$H$4</f>
        <v>-2.3271056693257758E-4</v>
      </c>
      <c r="P454" s="58">
        <f t="shared" si="36"/>
        <v>-1.3333333333333352E-2</v>
      </c>
    </row>
    <row r="455" spans="2:16" x14ac:dyDescent="0.25">
      <c r="B455" s="13">
        <f>B454+'1_Constantes'!$B$4</f>
        <v>2.2549999999999741</v>
      </c>
      <c r="D455" s="26">
        <f t="shared" si="38"/>
        <v>1902.0692545920199</v>
      </c>
      <c r="E455" s="24">
        <f t="shared" si="39"/>
        <v>1012.2096887452641</v>
      </c>
      <c r="F455" s="60">
        <f t="shared" si="37"/>
        <v>-0.12403473217506399</v>
      </c>
      <c r="G455" s="27">
        <f>IF('1_Constantes'!$B$13=1,G454-P455,P455+G454)</f>
        <v>-7.1066666666666842</v>
      </c>
      <c r="I455" s="79">
        <f>TRUNC('5_Asservissement'!V454-'5_Asservissement'!V453)</f>
        <v>61</v>
      </c>
      <c r="J455" s="46">
        <f>I455*'1_Constantes'!$J$8</f>
        <v>2.1293016874330819</v>
      </c>
      <c r="K455" s="80">
        <f>TRUNC('5_Asservissement'!W454-'5_Asservissement'!W453)</f>
        <v>61</v>
      </c>
      <c r="L455" s="47">
        <f>K455*'1_Constantes'!$J$8</f>
        <v>2.1293016874330819</v>
      </c>
      <c r="N455" s="55">
        <f t="shared" si="35"/>
        <v>2.1293016874330819</v>
      </c>
      <c r="O455" s="62">
        <f>(L455-J455)/'1_Constantes'!$H$4</f>
        <v>0</v>
      </c>
      <c r="P455" s="58">
        <f t="shared" si="36"/>
        <v>0</v>
      </c>
    </row>
    <row r="456" spans="2:16" x14ac:dyDescent="0.25">
      <c r="B456" s="13">
        <f>B455+'1_Constantes'!$B$4</f>
        <v>2.259999999999974</v>
      </c>
      <c r="D456" s="26">
        <f t="shared" si="38"/>
        <v>1904.1648179587773</v>
      </c>
      <c r="E456" s="24">
        <f t="shared" si="39"/>
        <v>1011.9479296594596</v>
      </c>
      <c r="F456" s="60">
        <f t="shared" si="37"/>
        <v>-0.12426744274199657</v>
      </c>
      <c r="G456" s="27">
        <f>IF('1_Constantes'!$B$13=1,G455-P456,P456+G455)</f>
        <v>-7.1200000000000179</v>
      </c>
      <c r="I456" s="79">
        <f>TRUNC('5_Asservissement'!V455-'5_Asservissement'!V454)</f>
        <v>61</v>
      </c>
      <c r="J456" s="46">
        <f>I456*'1_Constantes'!$J$8</f>
        <v>2.1293016874330819</v>
      </c>
      <c r="K456" s="80">
        <f>TRUNC('5_Asservissement'!W455-'5_Asservissement'!W454)</f>
        <v>60</v>
      </c>
      <c r="L456" s="47">
        <f>K456*'1_Constantes'!$J$8</f>
        <v>2.0943951023931953</v>
      </c>
      <c r="N456" s="55">
        <f t="shared" si="35"/>
        <v>2.1118483949131388</v>
      </c>
      <c r="O456" s="62">
        <f>(L456-J456)/'1_Constantes'!$H$4</f>
        <v>-2.3271056693257758E-4</v>
      </c>
      <c r="P456" s="58">
        <f t="shared" si="36"/>
        <v>-1.3333333333333352E-2</v>
      </c>
    </row>
    <row r="457" spans="2:16" x14ac:dyDescent="0.25">
      <c r="B457" s="13">
        <f>B456+'1_Constantes'!$B$4</f>
        <v>2.2649999999999739</v>
      </c>
      <c r="D457" s="26">
        <f t="shared" si="38"/>
        <v>1906.2430626200244</v>
      </c>
      <c r="E457" s="24">
        <f t="shared" si="39"/>
        <v>1011.688333871885</v>
      </c>
      <c r="F457" s="60">
        <f t="shared" si="37"/>
        <v>-0.12426744274199657</v>
      </c>
      <c r="G457" s="27">
        <f>IF('1_Constantes'!$B$13=1,G456-P457,P457+G456)</f>
        <v>-7.1200000000000179</v>
      </c>
      <c r="I457" s="79">
        <f>TRUNC('5_Asservissement'!V456-'5_Asservissement'!V455)</f>
        <v>60</v>
      </c>
      <c r="J457" s="46">
        <f>I457*'1_Constantes'!$J$8</f>
        <v>2.0943951023931953</v>
      </c>
      <c r="K457" s="80">
        <f>TRUNC('5_Asservissement'!W456-'5_Asservissement'!W455)</f>
        <v>60</v>
      </c>
      <c r="L457" s="47">
        <f>K457*'1_Constantes'!$J$8</f>
        <v>2.0943951023931953</v>
      </c>
      <c r="N457" s="55">
        <f t="shared" si="35"/>
        <v>2.0943951023931953</v>
      </c>
      <c r="O457" s="62">
        <f>(L457-J457)/'1_Constantes'!$H$4</f>
        <v>0</v>
      </c>
      <c r="P457" s="58">
        <f t="shared" si="36"/>
        <v>0</v>
      </c>
    </row>
    <row r="458" spans="2:16" x14ac:dyDescent="0.25">
      <c r="B458" s="13">
        <f>B457+'1_Constantes'!$B$4</f>
        <v>2.2699999999999738</v>
      </c>
      <c r="D458" s="26">
        <f t="shared" si="38"/>
        <v>1908.2694100102897</v>
      </c>
      <c r="E458" s="24">
        <f t="shared" si="39"/>
        <v>1011.4356995246048</v>
      </c>
      <c r="F458" s="60">
        <f t="shared" si="37"/>
        <v>-0.12403473217506399</v>
      </c>
      <c r="G458" s="27">
        <f>IF('1_Constantes'!$B$13=1,G457-P458,P458+G457)</f>
        <v>-7.1066666666666842</v>
      </c>
      <c r="I458" s="79">
        <f>TRUNC('5_Asservissement'!V457-'5_Asservissement'!V456)</f>
        <v>58</v>
      </c>
      <c r="J458" s="46">
        <f>I458*'1_Constantes'!$J$8</f>
        <v>2.0245819323134224</v>
      </c>
      <c r="K458" s="80">
        <f>TRUNC('5_Asservissement'!W457-'5_Asservissement'!W456)</f>
        <v>59</v>
      </c>
      <c r="L458" s="47">
        <f>K458*'1_Constantes'!$J$8</f>
        <v>2.0594885173533091</v>
      </c>
      <c r="N458" s="55">
        <f t="shared" si="35"/>
        <v>2.0420352248333655</v>
      </c>
      <c r="O458" s="62">
        <f>(L458-J458)/'1_Constantes'!$H$4</f>
        <v>2.3271056693257758E-4</v>
      </c>
      <c r="P458" s="58">
        <f t="shared" si="36"/>
        <v>1.3333333333333352E-2</v>
      </c>
    </row>
    <row r="459" spans="2:16" x14ac:dyDescent="0.25">
      <c r="B459" s="13">
        <f>B458+'1_Constantes'!$B$4</f>
        <v>2.2749999999999737</v>
      </c>
      <c r="D459" s="26">
        <f t="shared" si="38"/>
        <v>1910.3304555573275</v>
      </c>
      <c r="E459" s="24">
        <f t="shared" si="39"/>
        <v>1011.1792262616026</v>
      </c>
      <c r="F459" s="60">
        <f t="shared" si="37"/>
        <v>-0.12380202160813142</v>
      </c>
      <c r="G459" s="27">
        <f>IF('1_Constantes'!$B$13=1,G458-P459,P459+G458)</f>
        <v>-7.0933333333333515</v>
      </c>
      <c r="I459" s="79">
        <f>TRUNC('5_Asservissement'!V458-'5_Asservissement'!V457)</f>
        <v>59</v>
      </c>
      <c r="J459" s="46">
        <f>I459*'1_Constantes'!$J$8</f>
        <v>2.0594885173533091</v>
      </c>
      <c r="K459" s="80">
        <f>TRUNC('5_Asservissement'!W458-'5_Asservissement'!W457)</f>
        <v>60</v>
      </c>
      <c r="L459" s="47">
        <f>K459*'1_Constantes'!$J$8</f>
        <v>2.0943951023931953</v>
      </c>
      <c r="N459" s="55">
        <f t="shared" si="35"/>
        <v>2.0769418098732522</v>
      </c>
      <c r="O459" s="62">
        <f>(L459-J459)/'1_Constantes'!$H$4</f>
        <v>2.3271056693257463E-4</v>
      </c>
      <c r="P459" s="58">
        <f t="shared" si="36"/>
        <v>1.3333333333333182E-2</v>
      </c>
    </row>
    <row r="460" spans="2:16" x14ac:dyDescent="0.25">
      <c r="B460" s="13">
        <f>B459+'1_Constantes'!$B$4</f>
        <v>2.2799999999999736</v>
      </c>
      <c r="D460" s="26">
        <f t="shared" si="38"/>
        <v>1912.3568029475928</v>
      </c>
      <c r="E460" s="24">
        <f t="shared" si="39"/>
        <v>1010.9265919143224</v>
      </c>
      <c r="F460" s="60">
        <f t="shared" si="37"/>
        <v>-0.124034732175064</v>
      </c>
      <c r="G460" s="27">
        <f>IF('1_Constantes'!$B$13=1,G459-P460,P460+G459)</f>
        <v>-7.1066666666666851</v>
      </c>
      <c r="I460" s="79">
        <f>TRUNC('5_Asservissement'!V459-'5_Asservissement'!V458)</f>
        <v>59</v>
      </c>
      <c r="J460" s="46">
        <f>I460*'1_Constantes'!$J$8</f>
        <v>2.0594885173533091</v>
      </c>
      <c r="K460" s="80">
        <f>TRUNC('5_Asservissement'!W459-'5_Asservissement'!W458)</f>
        <v>58</v>
      </c>
      <c r="L460" s="47">
        <f>K460*'1_Constantes'!$J$8</f>
        <v>2.0245819323134224</v>
      </c>
      <c r="N460" s="55">
        <f t="shared" si="35"/>
        <v>2.0420352248333655</v>
      </c>
      <c r="O460" s="62">
        <f>(L460-J460)/'1_Constantes'!$H$4</f>
        <v>-2.3271056693257758E-4</v>
      </c>
      <c r="P460" s="58">
        <f t="shared" si="36"/>
        <v>-1.3333333333333352E-2</v>
      </c>
    </row>
    <row r="461" spans="2:16" x14ac:dyDescent="0.25">
      <c r="B461" s="13">
        <f>B460+'1_Constantes'!$B$4</f>
        <v>2.2849999999999735</v>
      </c>
      <c r="D461" s="26">
        <f t="shared" si="38"/>
        <v>1914.3658311293941</v>
      </c>
      <c r="E461" s="24">
        <f t="shared" si="39"/>
        <v>1010.6761168349678</v>
      </c>
      <c r="F461" s="60">
        <f t="shared" si="37"/>
        <v>-0.124034732175064</v>
      </c>
      <c r="G461" s="27">
        <f>IF('1_Constantes'!$B$13=1,G460-P461,P461+G460)</f>
        <v>-7.1066666666666851</v>
      </c>
      <c r="I461" s="79">
        <f>TRUNC('5_Asservissement'!V460-'5_Asservissement'!V459)</f>
        <v>58</v>
      </c>
      <c r="J461" s="46">
        <f>I461*'1_Constantes'!$J$8</f>
        <v>2.0245819323134224</v>
      </c>
      <c r="K461" s="80">
        <f>TRUNC('5_Asservissement'!W460-'5_Asservissement'!W459)</f>
        <v>58</v>
      </c>
      <c r="L461" s="47">
        <f>K461*'1_Constantes'!$J$8</f>
        <v>2.0245819323134224</v>
      </c>
      <c r="N461" s="55">
        <f t="shared" si="35"/>
        <v>2.0245819323134224</v>
      </c>
      <c r="O461" s="62">
        <f>(L461-J461)/'1_Constantes'!$H$4</f>
        <v>0</v>
      </c>
      <c r="P461" s="58">
        <f t="shared" si="36"/>
        <v>0</v>
      </c>
    </row>
    <row r="462" spans="2:16" x14ac:dyDescent="0.25">
      <c r="B462" s="13">
        <f>B461+'1_Constantes'!$B$4</f>
        <v>2.2899999999999734</v>
      </c>
      <c r="D462" s="26">
        <f t="shared" si="38"/>
        <v>1916.3403352468783</v>
      </c>
      <c r="E462" s="24">
        <f t="shared" si="39"/>
        <v>1010.4308792408149</v>
      </c>
      <c r="F462" s="60">
        <f t="shared" si="37"/>
        <v>-0.12356931104119885</v>
      </c>
      <c r="G462" s="27">
        <f>IF('1_Constantes'!$B$13=1,G461-P462,P462+G461)</f>
        <v>-7.0800000000000187</v>
      </c>
      <c r="I462" s="79">
        <f>TRUNC('5_Asservissement'!V461-'5_Asservissement'!V460)</f>
        <v>56</v>
      </c>
      <c r="J462" s="46">
        <f>I462*'1_Constantes'!$J$8</f>
        <v>1.9547687622336491</v>
      </c>
      <c r="K462" s="80">
        <f>TRUNC('5_Asservissement'!W461-'5_Asservissement'!W460)</f>
        <v>58</v>
      </c>
      <c r="L462" s="47">
        <f>K462*'1_Constantes'!$J$8</f>
        <v>2.0245819323134224</v>
      </c>
      <c r="N462" s="55">
        <f t="shared" si="35"/>
        <v>1.9896753472735358</v>
      </c>
      <c r="O462" s="62">
        <f>(L462-J462)/'1_Constantes'!$H$4</f>
        <v>4.6542113386515517E-4</v>
      </c>
      <c r="P462" s="58">
        <f t="shared" si="36"/>
        <v>2.6666666666666703E-2</v>
      </c>
    </row>
    <row r="463" spans="2:16" x14ac:dyDescent="0.25">
      <c r="B463" s="13">
        <f>B462+'1_Constantes'!$B$4</f>
        <v>2.2949999999999733</v>
      </c>
      <c r="D463" s="26">
        <f t="shared" si="38"/>
        <v>1918.2801989412487</v>
      </c>
      <c r="E463" s="24">
        <f t="shared" si="39"/>
        <v>1010.1899440605944</v>
      </c>
      <c r="F463" s="60">
        <f t="shared" si="37"/>
        <v>-0.12356931104119885</v>
      </c>
      <c r="G463" s="27">
        <f>IF('1_Constantes'!$B$13=1,G462-P463,P463+G462)</f>
        <v>-7.0800000000000187</v>
      </c>
      <c r="I463" s="79">
        <f>TRUNC('5_Asservissement'!V462-'5_Asservissement'!V461)</f>
        <v>56</v>
      </c>
      <c r="J463" s="46">
        <f>I463*'1_Constantes'!$J$8</f>
        <v>1.9547687622336491</v>
      </c>
      <c r="K463" s="80">
        <f>TRUNC('5_Asservissement'!W462-'5_Asservissement'!W461)</f>
        <v>56</v>
      </c>
      <c r="L463" s="47">
        <f>K463*'1_Constantes'!$J$8</f>
        <v>1.9547687622336491</v>
      </c>
      <c r="N463" s="55">
        <f t="shared" si="35"/>
        <v>1.9547687622336491</v>
      </c>
      <c r="O463" s="62">
        <f>(L463-J463)/'1_Constantes'!$H$4</f>
        <v>0</v>
      </c>
      <c r="P463" s="58">
        <f t="shared" si="36"/>
        <v>0</v>
      </c>
    </row>
    <row r="464" spans="2:16" x14ac:dyDescent="0.25">
      <c r="B464" s="13">
        <f>B463+'1_Constantes'!$B$4</f>
        <v>2.2999999999999732</v>
      </c>
      <c r="D464" s="26">
        <f t="shared" si="38"/>
        <v>1920.202686804452</v>
      </c>
      <c r="E464" s="24">
        <f t="shared" si="39"/>
        <v>1009.9507126976259</v>
      </c>
      <c r="F464" s="60">
        <f t="shared" si="37"/>
        <v>-0.12380202160813145</v>
      </c>
      <c r="G464" s="27">
        <f>IF('1_Constantes'!$B$13=1,G463-P464,P464+G463)</f>
        <v>-7.0933333333333524</v>
      </c>
      <c r="I464" s="79">
        <f>TRUNC('5_Asservissement'!V463-'5_Asservissement'!V462)</f>
        <v>56</v>
      </c>
      <c r="J464" s="46">
        <f>I464*'1_Constantes'!$J$8</f>
        <v>1.9547687622336491</v>
      </c>
      <c r="K464" s="80">
        <f>TRUNC('5_Asservissement'!W463-'5_Asservissement'!W462)</f>
        <v>55</v>
      </c>
      <c r="L464" s="47">
        <f>K464*'1_Constantes'!$J$8</f>
        <v>1.9198621771937625</v>
      </c>
      <c r="N464" s="55">
        <f t="shared" si="35"/>
        <v>1.9373154697137058</v>
      </c>
      <c r="O464" s="62">
        <f>(L464-J464)/'1_Constantes'!$H$4</f>
        <v>-2.3271056693257758E-4</v>
      </c>
      <c r="P464" s="58">
        <f t="shared" si="36"/>
        <v>-1.3333333333333352E-2</v>
      </c>
    </row>
    <row r="465" spans="2:16" x14ac:dyDescent="0.25">
      <c r="B465" s="13">
        <f>B464+'1_Constantes'!$B$4</f>
        <v>2.3049999999999731</v>
      </c>
      <c r="D465" s="26">
        <f t="shared" si="38"/>
        <v>1922.1078549571762</v>
      </c>
      <c r="E465" s="24">
        <f t="shared" si="39"/>
        <v>1009.7136365721617</v>
      </c>
      <c r="F465" s="60">
        <f t="shared" si="37"/>
        <v>-0.12380202160813145</v>
      </c>
      <c r="G465" s="27">
        <f>IF('1_Constantes'!$B$13=1,G464-P465,P465+G464)</f>
        <v>-7.0933333333333524</v>
      </c>
      <c r="I465" s="79">
        <f>TRUNC('5_Asservissement'!V464-'5_Asservissement'!V463)</f>
        <v>55</v>
      </c>
      <c r="J465" s="46">
        <f>I465*'1_Constantes'!$J$8</f>
        <v>1.9198621771937625</v>
      </c>
      <c r="K465" s="80">
        <f>TRUNC('5_Asservissement'!W464-'5_Asservissement'!W463)</f>
        <v>55</v>
      </c>
      <c r="L465" s="47">
        <f>K465*'1_Constantes'!$J$8</f>
        <v>1.9198621771937625</v>
      </c>
      <c r="N465" s="55">
        <f t="shared" si="35"/>
        <v>1.9198621771937625</v>
      </c>
      <c r="O465" s="62">
        <f>(L465-J465)/'1_Constantes'!$H$4</f>
        <v>0</v>
      </c>
      <c r="P465" s="58">
        <f t="shared" si="36"/>
        <v>0</v>
      </c>
    </row>
    <row r="466" spans="2:16" x14ac:dyDescent="0.25">
      <c r="B466" s="13">
        <f>B465+'1_Constantes'!$B$4</f>
        <v>2.309999999999973</v>
      </c>
      <c r="D466" s="26">
        <f t="shared" si="38"/>
        <v>1923.9782751522987</v>
      </c>
      <c r="E466" s="24">
        <f t="shared" si="39"/>
        <v>1009.4800003633445</v>
      </c>
      <c r="F466" s="60">
        <f t="shared" si="37"/>
        <v>-0.12426744274199658</v>
      </c>
      <c r="G466" s="27">
        <f>IF('1_Constantes'!$B$13=1,G465-P466,P466+G465)</f>
        <v>-7.1200000000000188</v>
      </c>
      <c r="I466" s="79">
        <f>TRUNC('5_Asservissement'!V465-'5_Asservissement'!V464)</f>
        <v>55</v>
      </c>
      <c r="J466" s="46">
        <f>I466*'1_Constantes'!$J$8</f>
        <v>1.9198621771937625</v>
      </c>
      <c r="K466" s="80">
        <f>TRUNC('5_Asservissement'!W465-'5_Asservissement'!W464)</f>
        <v>53</v>
      </c>
      <c r="L466" s="47">
        <f>K466*'1_Constantes'!$J$8</f>
        <v>1.8500490071139892</v>
      </c>
      <c r="N466" s="55">
        <f t="shared" si="35"/>
        <v>1.8849555921538759</v>
      </c>
      <c r="O466" s="62">
        <f>(L466-J466)/'1_Constantes'!$H$4</f>
        <v>-4.6542113386515517E-4</v>
      </c>
      <c r="P466" s="58">
        <f t="shared" si="36"/>
        <v>-2.6666666666666703E-2</v>
      </c>
    </row>
    <row r="467" spans="2:16" x14ac:dyDescent="0.25">
      <c r="B467" s="13">
        <f>B466+'1_Constantes'!$B$4</f>
        <v>2.3149999999999729</v>
      </c>
      <c r="D467" s="26">
        <f t="shared" si="38"/>
        <v>1925.8140579364003</v>
      </c>
      <c r="E467" s="24">
        <f t="shared" si="39"/>
        <v>1009.2506907509869</v>
      </c>
      <c r="F467" s="60">
        <f t="shared" si="37"/>
        <v>-0.12426744274199658</v>
      </c>
      <c r="G467" s="27">
        <f>IF('1_Constantes'!$B$13=1,G466-P467,P467+G466)</f>
        <v>-7.1200000000000188</v>
      </c>
      <c r="I467" s="79">
        <f>TRUNC('5_Asservissement'!V466-'5_Asservissement'!V465)</f>
        <v>53</v>
      </c>
      <c r="J467" s="46">
        <f>I467*'1_Constantes'!$J$8</f>
        <v>1.8500490071139892</v>
      </c>
      <c r="K467" s="80">
        <f>TRUNC('5_Asservissement'!W466-'5_Asservissement'!W465)</f>
        <v>53</v>
      </c>
      <c r="L467" s="47">
        <f>K467*'1_Constantes'!$J$8</f>
        <v>1.8500490071139892</v>
      </c>
      <c r="N467" s="55">
        <f t="shared" si="35"/>
        <v>1.8500490071139892</v>
      </c>
      <c r="O467" s="62">
        <f>(L467-J467)/'1_Constantes'!$H$4</f>
        <v>0</v>
      </c>
      <c r="P467" s="58">
        <f t="shared" si="36"/>
        <v>0</v>
      </c>
    </row>
    <row r="468" spans="2:16" x14ac:dyDescent="0.25">
      <c r="B468" s="13">
        <f>B467+'1_Constantes'!$B$4</f>
        <v>2.3199999999999728</v>
      </c>
      <c r="D468" s="26">
        <f t="shared" si="38"/>
        <v>1927.6325748250999</v>
      </c>
      <c r="E468" s="24">
        <f t="shared" si="39"/>
        <v>1009.0239676188124</v>
      </c>
      <c r="F468" s="60">
        <f t="shared" si="37"/>
        <v>-0.124034732175064</v>
      </c>
      <c r="G468" s="27">
        <f>IF('1_Constantes'!$B$13=1,G467-P468,P468+G467)</f>
        <v>-7.1066666666666851</v>
      </c>
      <c r="I468" s="79">
        <f>TRUNC('5_Asservissement'!V467-'5_Asservissement'!V466)</f>
        <v>52</v>
      </c>
      <c r="J468" s="46">
        <f>I468*'1_Constantes'!$J$8</f>
        <v>1.8151424220741028</v>
      </c>
      <c r="K468" s="80">
        <f>TRUNC('5_Asservissement'!W467-'5_Asservissement'!W466)</f>
        <v>53</v>
      </c>
      <c r="L468" s="47">
        <f>K468*'1_Constantes'!$J$8</f>
        <v>1.8500490071139892</v>
      </c>
      <c r="N468" s="55">
        <f t="shared" si="35"/>
        <v>1.8325957145940461</v>
      </c>
      <c r="O468" s="62">
        <f>(L468-J468)/'1_Constantes'!$H$4</f>
        <v>2.3271056693257612E-4</v>
      </c>
      <c r="P468" s="58">
        <f t="shared" si="36"/>
        <v>1.3333333333333268E-2</v>
      </c>
    </row>
    <row r="469" spans="2:16" x14ac:dyDescent="0.25">
      <c r="B469" s="13">
        <f>B468+'1_Constantes'!$B$4</f>
        <v>2.3249999999999726</v>
      </c>
      <c r="D469" s="26">
        <f t="shared" si="38"/>
        <v>1929.4337725053356</v>
      </c>
      <c r="E469" s="24">
        <f t="shared" si="39"/>
        <v>1008.7994037545634</v>
      </c>
      <c r="F469" s="60">
        <f t="shared" si="37"/>
        <v>-0.124034732175064</v>
      </c>
      <c r="G469" s="27">
        <f>IF('1_Constantes'!$B$13=1,G468-P469,P469+G468)</f>
        <v>-7.1066666666666851</v>
      </c>
      <c r="I469" s="79">
        <f>TRUNC('5_Asservissement'!V468-'5_Asservissement'!V467)</f>
        <v>52</v>
      </c>
      <c r="J469" s="46">
        <f>I469*'1_Constantes'!$J$8</f>
        <v>1.8151424220741028</v>
      </c>
      <c r="K469" s="80">
        <f>TRUNC('5_Asservissement'!W468-'5_Asservissement'!W467)</f>
        <v>52</v>
      </c>
      <c r="L469" s="47">
        <f>K469*'1_Constantes'!$J$8</f>
        <v>1.8151424220741028</v>
      </c>
      <c r="N469" s="55">
        <f t="shared" si="35"/>
        <v>1.8151424220741028</v>
      </c>
      <c r="O469" s="62">
        <f>(L469-J469)/'1_Constantes'!$H$4</f>
        <v>0</v>
      </c>
      <c r="P469" s="58">
        <f t="shared" si="36"/>
        <v>0</v>
      </c>
    </row>
    <row r="470" spans="2:16" x14ac:dyDescent="0.25">
      <c r="B470" s="13">
        <f>B469+'1_Constantes'!$B$4</f>
        <v>2.3299999999999725</v>
      </c>
      <c r="D470" s="26">
        <f t="shared" si="38"/>
        <v>1931.2002290704836</v>
      </c>
      <c r="E470" s="24">
        <f t="shared" si="39"/>
        <v>1008.578336256034</v>
      </c>
      <c r="F470" s="60">
        <f t="shared" si="37"/>
        <v>-0.12450015330892915</v>
      </c>
      <c r="G470" s="27">
        <f>IF('1_Constantes'!$B$13=1,G469-P470,P470+G469)</f>
        <v>-7.1333333333333515</v>
      </c>
      <c r="I470" s="79">
        <f>TRUNC('5_Asservissement'!V469-'5_Asservissement'!V468)</f>
        <v>52</v>
      </c>
      <c r="J470" s="46">
        <f>I470*'1_Constantes'!$J$8</f>
        <v>1.8151424220741028</v>
      </c>
      <c r="K470" s="80">
        <f>TRUNC('5_Asservissement'!W469-'5_Asservissement'!W468)</f>
        <v>50</v>
      </c>
      <c r="L470" s="47">
        <f>K470*'1_Constantes'!$J$8</f>
        <v>1.7453292519943295</v>
      </c>
      <c r="N470" s="55">
        <f t="shared" si="35"/>
        <v>1.7802358370342162</v>
      </c>
      <c r="O470" s="62">
        <f>(L470-J470)/'1_Constantes'!$H$4</f>
        <v>-4.6542113386515517E-4</v>
      </c>
      <c r="P470" s="58">
        <f t="shared" si="36"/>
        <v>-2.6666666666666703E-2</v>
      </c>
    </row>
    <row r="471" spans="2:16" x14ac:dyDescent="0.25">
      <c r="B471" s="13">
        <f>B470+'1_Constantes'!$B$4</f>
        <v>2.3349999999999724</v>
      </c>
      <c r="D471" s="26">
        <f t="shared" si="38"/>
        <v>1932.9320492323936</v>
      </c>
      <c r="E471" s="24">
        <f t="shared" si="39"/>
        <v>1008.3616034143387</v>
      </c>
      <c r="F471" s="60">
        <f t="shared" si="37"/>
        <v>-0.12450015330892915</v>
      </c>
      <c r="G471" s="27">
        <f>IF('1_Constantes'!$B$13=1,G470-P471,P471+G470)</f>
        <v>-7.1333333333333515</v>
      </c>
      <c r="I471" s="79">
        <f>TRUNC('5_Asservissement'!V470-'5_Asservissement'!V469)</f>
        <v>50</v>
      </c>
      <c r="J471" s="46">
        <f>I471*'1_Constantes'!$J$8</f>
        <v>1.7453292519943295</v>
      </c>
      <c r="K471" s="80">
        <f>TRUNC('5_Asservissement'!W470-'5_Asservissement'!W469)</f>
        <v>50</v>
      </c>
      <c r="L471" s="47">
        <f>K471*'1_Constantes'!$J$8</f>
        <v>1.7453292519943295</v>
      </c>
      <c r="N471" s="55">
        <f t="shared" si="35"/>
        <v>1.7453292519943295</v>
      </c>
      <c r="O471" s="62">
        <f>(L471-J471)/'1_Constantes'!$H$4</f>
        <v>0</v>
      </c>
      <c r="P471" s="58">
        <f t="shared" si="36"/>
        <v>0</v>
      </c>
    </row>
    <row r="472" spans="2:16" x14ac:dyDescent="0.25">
      <c r="B472" s="13">
        <f>B471+'1_Constantes'!$B$4</f>
        <v>2.3399999999999723</v>
      </c>
      <c r="D472" s="26">
        <f t="shared" si="38"/>
        <v>1934.6812384889433</v>
      </c>
      <c r="E472" s="24">
        <f t="shared" si="39"/>
        <v>1008.14311029313</v>
      </c>
      <c r="F472" s="60">
        <f t="shared" si="37"/>
        <v>-0.12426744274199657</v>
      </c>
      <c r="G472" s="27">
        <f>IF('1_Constantes'!$B$13=1,G471-P472,P472+G471)</f>
        <v>-7.1200000000000179</v>
      </c>
      <c r="I472" s="79">
        <f>TRUNC('5_Asservissement'!V471-'5_Asservissement'!V470)</f>
        <v>50</v>
      </c>
      <c r="J472" s="46">
        <f>I472*'1_Constantes'!$J$8</f>
        <v>1.7453292519943295</v>
      </c>
      <c r="K472" s="80">
        <f>TRUNC('5_Asservissement'!W471-'5_Asservissement'!W470)</f>
        <v>51</v>
      </c>
      <c r="L472" s="47">
        <f>K472*'1_Constantes'!$J$8</f>
        <v>1.7802358370342162</v>
      </c>
      <c r="N472" s="55">
        <f t="shared" si="35"/>
        <v>1.7627825445142729</v>
      </c>
      <c r="O472" s="62">
        <f>(L472-J472)/'1_Constantes'!$H$4</f>
        <v>2.3271056693257758E-4</v>
      </c>
      <c r="P472" s="58">
        <f t="shared" si="36"/>
        <v>1.3333333333333352E-2</v>
      </c>
    </row>
    <row r="473" spans="2:16" x14ac:dyDescent="0.25">
      <c r="B473" s="13">
        <f>B472+'1_Constantes'!$B$4</f>
        <v>2.3449999999999722</v>
      </c>
      <c r="D473" s="26">
        <f t="shared" si="38"/>
        <v>1936.4131090399826</v>
      </c>
      <c r="E473" s="24">
        <f t="shared" si="39"/>
        <v>1007.9267804701511</v>
      </c>
      <c r="F473" s="60">
        <f t="shared" si="37"/>
        <v>-0.12426744274199657</v>
      </c>
      <c r="G473" s="27">
        <f>IF('1_Constantes'!$B$13=1,G472-P473,P473+G472)</f>
        <v>-7.1200000000000179</v>
      </c>
      <c r="I473" s="79">
        <f>TRUNC('5_Asservissement'!V472-'5_Asservissement'!V471)</f>
        <v>50</v>
      </c>
      <c r="J473" s="46">
        <f>I473*'1_Constantes'!$J$8</f>
        <v>1.7453292519943295</v>
      </c>
      <c r="K473" s="80">
        <f>TRUNC('5_Asservissement'!W472-'5_Asservissement'!W471)</f>
        <v>50</v>
      </c>
      <c r="L473" s="47">
        <f>K473*'1_Constantes'!$J$8</f>
        <v>1.7453292519943295</v>
      </c>
      <c r="N473" s="55">
        <f t="shared" si="35"/>
        <v>1.7453292519943295</v>
      </c>
      <c r="O473" s="62">
        <f>(L473-J473)/'1_Constantes'!$H$4</f>
        <v>0</v>
      </c>
      <c r="P473" s="58">
        <f t="shared" si="36"/>
        <v>0</v>
      </c>
    </row>
    <row r="474" spans="2:16" x14ac:dyDescent="0.25">
      <c r="B474" s="13">
        <f>B473+'1_Constantes'!$B$4</f>
        <v>2.3499999999999721</v>
      </c>
      <c r="D474" s="26">
        <f t="shared" si="38"/>
        <v>1938.1277106778994</v>
      </c>
      <c r="E474" s="24">
        <f t="shared" si="39"/>
        <v>1007.7130129455295</v>
      </c>
      <c r="F474" s="60">
        <f t="shared" si="37"/>
        <v>-0.12403473217506399</v>
      </c>
      <c r="G474" s="27">
        <f>IF('1_Constantes'!$B$13=1,G473-P474,P474+G473)</f>
        <v>-7.1066666666666842</v>
      </c>
      <c r="I474" s="79">
        <f>TRUNC('5_Asservissement'!V473-'5_Asservissement'!V472)</f>
        <v>49</v>
      </c>
      <c r="J474" s="46">
        <f>I474*'1_Constantes'!$J$8</f>
        <v>1.7104226669544429</v>
      </c>
      <c r="K474" s="80">
        <f>TRUNC('5_Asservissement'!W473-'5_Asservissement'!W472)</f>
        <v>50</v>
      </c>
      <c r="L474" s="47">
        <f>K474*'1_Constantes'!$J$8</f>
        <v>1.7453292519943295</v>
      </c>
      <c r="N474" s="55">
        <f t="shared" si="35"/>
        <v>1.7278759594743862</v>
      </c>
      <c r="O474" s="62">
        <f>(L474-J474)/'1_Constantes'!$H$4</f>
        <v>2.3271056693257758E-4</v>
      </c>
      <c r="P474" s="58">
        <f t="shared" si="36"/>
        <v>1.3333333333333352E-2</v>
      </c>
    </row>
    <row r="475" spans="2:16" x14ac:dyDescent="0.25">
      <c r="B475" s="13">
        <f>B474+'1_Constantes'!$B$4</f>
        <v>2.354999999999972</v>
      </c>
      <c r="D475" s="26">
        <f t="shared" si="38"/>
        <v>1939.8249931073522</v>
      </c>
      <c r="E475" s="24">
        <f t="shared" si="39"/>
        <v>1007.5014046888333</v>
      </c>
      <c r="F475" s="60">
        <f t="shared" si="37"/>
        <v>-0.12403473217506399</v>
      </c>
      <c r="G475" s="27">
        <f>IF('1_Constantes'!$B$13=1,G474-P475,P475+G474)</f>
        <v>-7.1066666666666842</v>
      </c>
      <c r="I475" s="79">
        <f>TRUNC('5_Asservissement'!V474-'5_Asservissement'!V473)</f>
        <v>49</v>
      </c>
      <c r="J475" s="46">
        <f>I475*'1_Constantes'!$J$8</f>
        <v>1.7104226669544429</v>
      </c>
      <c r="K475" s="80">
        <f>TRUNC('5_Asservissement'!W474-'5_Asservissement'!W473)</f>
        <v>49</v>
      </c>
      <c r="L475" s="47">
        <f>K475*'1_Constantes'!$J$8</f>
        <v>1.7104226669544429</v>
      </c>
      <c r="N475" s="55">
        <f t="shared" si="35"/>
        <v>1.7104226669544429</v>
      </c>
      <c r="O475" s="62">
        <f>(L475-J475)/'1_Constantes'!$H$4</f>
        <v>0</v>
      </c>
      <c r="P475" s="58">
        <f t="shared" si="36"/>
        <v>0</v>
      </c>
    </row>
    <row r="476" spans="2:16" x14ac:dyDescent="0.25">
      <c r="B476" s="13">
        <f>B475+'1_Constantes'!$B$4</f>
        <v>2.3599999999999719</v>
      </c>
      <c r="D476" s="26">
        <f t="shared" si="38"/>
        <v>1941.4703656028867</v>
      </c>
      <c r="E476" s="24">
        <f t="shared" si="39"/>
        <v>1007.2966571259324</v>
      </c>
      <c r="F476" s="60">
        <f t="shared" si="37"/>
        <v>-0.1238020216081314</v>
      </c>
      <c r="G476" s="27">
        <f>IF('1_Constantes'!$B$13=1,G475-P476,P476+G475)</f>
        <v>-7.0933333333333506</v>
      </c>
      <c r="I476" s="79">
        <f>TRUNC('5_Asservissement'!V475-'5_Asservissement'!V474)</f>
        <v>47</v>
      </c>
      <c r="J476" s="46">
        <f>I476*'1_Constantes'!$J$8</f>
        <v>1.6406094968746698</v>
      </c>
      <c r="K476" s="80">
        <f>TRUNC('5_Asservissement'!W475-'5_Asservissement'!W474)</f>
        <v>48</v>
      </c>
      <c r="L476" s="47">
        <f>K476*'1_Constantes'!$J$8</f>
        <v>1.6755160819145565</v>
      </c>
      <c r="N476" s="55">
        <f t="shared" si="35"/>
        <v>1.6580627893946132</v>
      </c>
      <c r="O476" s="62">
        <f>(L476-J476)/'1_Constantes'!$H$4</f>
        <v>2.3271056693257758E-4</v>
      </c>
      <c r="P476" s="58">
        <f t="shared" si="36"/>
        <v>1.3333333333333352E-2</v>
      </c>
    </row>
    <row r="477" spans="2:16" x14ac:dyDescent="0.25">
      <c r="B477" s="13">
        <f>B476+'1_Constantes'!$B$4</f>
        <v>2.3649999999999718</v>
      </c>
      <c r="D477" s="26">
        <f t="shared" si="38"/>
        <v>1943.0984183879418</v>
      </c>
      <c r="E477" s="24">
        <f t="shared" si="39"/>
        <v>1007.0940648005356</v>
      </c>
      <c r="F477" s="60">
        <f t="shared" si="37"/>
        <v>-0.1238020216081314</v>
      </c>
      <c r="G477" s="27">
        <f>IF('1_Constantes'!$B$13=1,G476-P477,P477+G476)</f>
        <v>-7.0933333333333506</v>
      </c>
      <c r="I477" s="79">
        <f>TRUNC('5_Asservissement'!V476-'5_Asservissement'!V475)</f>
        <v>47</v>
      </c>
      <c r="J477" s="46">
        <f>I477*'1_Constantes'!$J$8</f>
        <v>1.6406094968746698</v>
      </c>
      <c r="K477" s="80">
        <f>TRUNC('5_Asservissement'!W476-'5_Asservissement'!W475)</f>
        <v>47</v>
      </c>
      <c r="L477" s="47">
        <f>K477*'1_Constantes'!$J$8</f>
        <v>1.6406094968746698</v>
      </c>
      <c r="N477" s="55">
        <f t="shared" si="35"/>
        <v>1.6406094968746698</v>
      </c>
      <c r="O477" s="62">
        <f>(L477-J477)/'1_Constantes'!$H$4</f>
        <v>0</v>
      </c>
      <c r="P477" s="58">
        <f t="shared" si="36"/>
        <v>0</v>
      </c>
    </row>
    <row r="478" spans="2:16" x14ac:dyDescent="0.25">
      <c r="B478" s="13">
        <f>B477+'1_Constantes'!$B$4</f>
        <v>2.3699999999999717</v>
      </c>
      <c r="D478" s="26">
        <f t="shared" si="38"/>
        <v>1944.7091047750757</v>
      </c>
      <c r="E478" s="24">
        <f t="shared" si="39"/>
        <v>1006.8932528834669</v>
      </c>
      <c r="F478" s="60">
        <f t="shared" si="37"/>
        <v>-0.12403473217506399</v>
      </c>
      <c r="G478" s="27">
        <f>IF('1_Constantes'!$B$13=1,G477-P478,P478+G477)</f>
        <v>-7.1066666666666842</v>
      </c>
      <c r="I478" s="79">
        <f>TRUNC('5_Asservissement'!V477-'5_Asservissement'!V476)</f>
        <v>47</v>
      </c>
      <c r="J478" s="46">
        <f>I478*'1_Constantes'!$J$8</f>
        <v>1.6406094968746698</v>
      </c>
      <c r="K478" s="80">
        <f>TRUNC('5_Asservissement'!W477-'5_Asservissement'!W476)</f>
        <v>46</v>
      </c>
      <c r="L478" s="47">
        <f>K478*'1_Constantes'!$J$8</f>
        <v>1.6057029118347832</v>
      </c>
      <c r="N478" s="55">
        <f t="shared" si="35"/>
        <v>1.6231562043547265</v>
      </c>
      <c r="O478" s="62">
        <f>(L478-J478)/'1_Constantes'!$H$4</f>
        <v>-2.3271056693257758E-4</v>
      </c>
      <c r="P478" s="58">
        <f t="shared" si="36"/>
        <v>-1.3333333333333352E-2</v>
      </c>
    </row>
    <row r="479" spans="2:16" x14ac:dyDescent="0.25">
      <c r="B479" s="13">
        <f>B478+'1_Constantes'!$B$4</f>
        <v>2.3749999999999716</v>
      </c>
      <c r="D479" s="26">
        <f t="shared" si="38"/>
        <v>1946.3024719537459</v>
      </c>
      <c r="E479" s="24">
        <f t="shared" si="39"/>
        <v>1006.6946002343235</v>
      </c>
      <c r="F479" s="60">
        <f t="shared" si="37"/>
        <v>-0.12403473217506399</v>
      </c>
      <c r="G479" s="27">
        <f>IF('1_Constantes'!$B$13=1,G478-P479,P479+G478)</f>
        <v>-7.1066666666666842</v>
      </c>
      <c r="I479" s="79">
        <f>TRUNC('5_Asservissement'!V478-'5_Asservissement'!V477)</f>
        <v>46</v>
      </c>
      <c r="J479" s="46">
        <f>I479*'1_Constantes'!$J$8</f>
        <v>1.6057029118347832</v>
      </c>
      <c r="K479" s="80">
        <f>TRUNC('5_Asservissement'!W478-'5_Asservissement'!W477)</f>
        <v>46</v>
      </c>
      <c r="L479" s="47">
        <f>K479*'1_Constantes'!$J$8</f>
        <v>1.6057029118347832</v>
      </c>
      <c r="N479" s="55">
        <f t="shared" si="35"/>
        <v>1.6057029118347832</v>
      </c>
      <c r="O479" s="62">
        <f>(L479-J479)/'1_Constantes'!$H$4</f>
        <v>0</v>
      </c>
      <c r="P479" s="58">
        <f t="shared" si="36"/>
        <v>0</v>
      </c>
    </row>
    <row r="480" spans="2:16" x14ac:dyDescent="0.25">
      <c r="B480" s="13">
        <f>B479+'1_Constantes'!$B$4</f>
        <v>2.3799999999999715</v>
      </c>
      <c r="D480" s="26">
        <f t="shared" si="38"/>
        <v>1947.8439261864044</v>
      </c>
      <c r="E480" s="24">
        <f t="shared" si="39"/>
        <v>1006.5027840964478</v>
      </c>
      <c r="F480" s="60">
        <f t="shared" si="37"/>
        <v>-0.1238020216081314</v>
      </c>
      <c r="G480" s="27">
        <f>IF('1_Constantes'!$B$13=1,G479-P480,P480+G479)</f>
        <v>-7.0933333333333506</v>
      </c>
      <c r="I480" s="79">
        <f>TRUNC('5_Asservissement'!V479-'5_Asservissement'!V478)</f>
        <v>44</v>
      </c>
      <c r="J480" s="46">
        <f>I480*'1_Constantes'!$J$8</f>
        <v>1.5358897417550099</v>
      </c>
      <c r="K480" s="80">
        <f>TRUNC('5_Asservissement'!W479-'5_Asservissement'!W478)</f>
        <v>45</v>
      </c>
      <c r="L480" s="47">
        <f>K480*'1_Constantes'!$J$8</f>
        <v>1.5707963267948966</v>
      </c>
      <c r="N480" s="55">
        <f t="shared" si="35"/>
        <v>1.5533430342749532</v>
      </c>
      <c r="O480" s="62">
        <f>(L480-J480)/'1_Constantes'!$H$4</f>
        <v>2.3271056693257758E-4</v>
      </c>
      <c r="P480" s="58">
        <f t="shared" si="36"/>
        <v>1.3333333333333352E-2</v>
      </c>
    </row>
    <row r="481" spans="2:16" x14ac:dyDescent="0.25">
      <c r="B481" s="13">
        <f>B480+'1_Constantes'!$B$4</f>
        <v>2.3849999999999714</v>
      </c>
      <c r="D481" s="26">
        <f t="shared" si="38"/>
        <v>1949.3680607085837</v>
      </c>
      <c r="E481" s="24">
        <f t="shared" si="39"/>
        <v>1006.3131231960765</v>
      </c>
      <c r="F481" s="60">
        <f t="shared" si="37"/>
        <v>-0.1238020216081314</v>
      </c>
      <c r="G481" s="27">
        <f>IF('1_Constantes'!$B$13=1,G480-P481,P481+G480)</f>
        <v>-7.0933333333333506</v>
      </c>
      <c r="I481" s="79">
        <f>TRUNC('5_Asservissement'!V480-'5_Asservissement'!V479)</f>
        <v>44</v>
      </c>
      <c r="J481" s="46">
        <f>I481*'1_Constantes'!$J$8</f>
        <v>1.5358897417550099</v>
      </c>
      <c r="K481" s="80">
        <f>TRUNC('5_Asservissement'!W480-'5_Asservissement'!W479)</f>
        <v>44</v>
      </c>
      <c r="L481" s="47">
        <f>K481*'1_Constantes'!$J$8</f>
        <v>1.5358897417550099</v>
      </c>
      <c r="N481" s="55">
        <f t="shared" si="35"/>
        <v>1.5358897417550099</v>
      </c>
      <c r="O481" s="62">
        <f>(L481-J481)/'1_Constantes'!$H$4</f>
        <v>0</v>
      </c>
      <c r="P481" s="58">
        <f t="shared" si="36"/>
        <v>0</v>
      </c>
    </row>
    <row r="482" spans="2:16" x14ac:dyDescent="0.25">
      <c r="B482" s="13">
        <f>B481+'1_Constantes'!$B$4</f>
        <v>2.3899999999999713</v>
      </c>
      <c r="D482" s="26">
        <f t="shared" si="38"/>
        <v>1950.8748318449348</v>
      </c>
      <c r="E482" s="24">
        <f t="shared" si="39"/>
        <v>1006.1252668865606</v>
      </c>
      <c r="F482" s="60">
        <f t="shared" si="37"/>
        <v>-0.12403473217506399</v>
      </c>
      <c r="G482" s="27">
        <f>IF('1_Constantes'!$B$13=1,G481-P482,P482+G481)</f>
        <v>-7.1066666666666842</v>
      </c>
      <c r="I482" s="79">
        <f>TRUNC('5_Asservissement'!V481-'5_Asservissement'!V480)</f>
        <v>44</v>
      </c>
      <c r="J482" s="46">
        <f>I482*'1_Constantes'!$J$8</f>
        <v>1.5358897417550099</v>
      </c>
      <c r="K482" s="80">
        <f>TRUNC('5_Asservissement'!W481-'5_Asservissement'!W480)</f>
        <v>43</v>
      </c>
      <c r="L482" s="47">
        <f>K482*'1_Constantes'!$J$8</f>
        <v>1.5009831567151235</v>
      </c>
      <c r="N482" s="55">
        <f t="shared" si="35"/>
        <v>1.5184364492350668</v>
      </c>
      <c r="O482" s="62">
        <f>(L482-J482)/'1_Constantes'!$H$4</f>
        <v>-2.3271056693257612E-4</v>
      </c>
      <c r="P482" s="58">
        <f t="shared" si="36"/>
        <v>-1.3333333333333268E-2</v>
      </c>
    </row>
    <row r="483" spans="2:16" x14ac:dyDescent="0.25">
      <c r="B483" s="13">
        <f>B482+'1_Constantes'!$B$4</f>
        <v>2.3949999999999712</v>
      </c>
      <c r="D483" s="26">
        <f t="shared" si="38"/>
        <v>1952.3642837728221</v>
      </c>
      <c r="E483" s="24">
        <f t="shared" si="39"/>
        <v>1005.93956984497</v>
      </c>
      <c r="F483" s="60">
        <f t="shared" si="37"/>
        <v>-0.12403473217506399</v>
      </c>
      <c r="G483" s="27">
        <f>IF('1_Constantes'!$B$13=1,G482-P483,P483+G482)</f>
        <v>-7.1066666666666842</v>
      </c>
      <c r="I483" s="79">
        <f>TRUNC('5_Asservissement'!V482-'5_Asservissement'!V481)</f>
        <v>43</v>
      </c>
      <c r="J483" s="46">
        <f>I483*'1_Constantes'!$J$8</f>
        <v>1.5009831567151235</v>
      </c>
      <c r="K483" s="80">
        <f>TRUNC('5_Asservissement'!W482-'5_Asservissement'!W481)</f>
        <v>43</v>
      </c>
      <c r="L483" s="47">
        <f>K483*'1_Constantes'!$J$8</f>
        <v>1.5009831567151235</v>
      </c>
      <c r="N483" s="55">
        <f t="shared" si="35"/>
        <v>1.5009831567151235</v>
      </c>
      <c r="O483" s="62">
        <f>(L483-J483)/'1_Constantes'!$H$4</f>
        <v>0</v>
      </c>
      <c r="P483" s="58">
        <f t="shared" si="36"/>
        <v>0</v>
      </c>
    </row>
    <row r="484" spans="2:16" x14ac:dyDescent="0.25">
      <c r="B484" s="13">
        <f>B483+'1_Constantes'!$B$4</f>
        <v>2.399999999999971</v>
      </c>
      <c r="D484" s="26">
        <f t="shared" si="38"/>
        <v>1953.8017363301847</v>
      </c>
      <c r="E484" s="24">
        <f t="shared" si="39"/>
        <v>1005.7600160918976</v>
      </c>
      <c r="F484" s="60">
        <f t="shared" si="37"/>
        <v>-0.12426744274199657</v>
      </c>
      <c r="G484" s="27">
        <f>IF('1_Constantes'!$B$13=1,G483-P484,P484+G483)</f>
        <v>-7.1200000000000179</v>
      </c>
      <c r="I484" s="79">
        <f>TRUNC('5_Asservissement'!V483-'5_Asservissement'!V482)</f>
        <v>42</v>
      </c>
      <c r="J484" s="46">
        <f>I484*'1_Constantes'!$J$8</f>
        <v>1.4660765716752369</v>
      </c>
      <c r="K484" s="80">
        <f>TRUNC('5_Asservissement'!W483-'5_Asservissement'!W482)</f>
        <v>41</v>
      </c>
      <c r="L484" s="47">
        <f>K484*'1_Constantes'!$J$8</f>
        <v>1.4311699866353502</v>
      </c>
      <c r="N484" s="55">
        <f t="shared" si="35"/>
        <v>1.4486232791552935</v>
      </c>
      <c r="O484" s="62">
        <f>(L484-J484)/'1_Constantes'!$H$4</f>
        <v>-2.3271056693257758E-4</v>
      </c>
      <c r="P484" s="58">
        <f t="shared" si="36"/>
        <v>-1.3333333333333352E-2</v>
      </c>
    </row>
    <row r="485" spans="2:16" x14ac:dyDescent="0.25">
      <c r="B485" s="13">
        <f>B484+'1_Constantes'!$B$4</f>
        <v>2.4049999999999709</v>
      </c>
      <c r="D485" s="26">
        <f t="shared" si="38"/>
        <v>1955.2565075930577</v>
      </c>
      <c r="E485" s="24">
        <f t="shared" si="39"/>
        <v>1005.5782990405953</v>
      </c>
      <c r="F485" s="60">
        <f t="shared" si="37"/>
        <v>-0.12426744274199657</v>
      </c>
      <c r="G485" s="27">
        <f>IF('1_Constantes'!$B$13=1,G484-P485,P485+G484)</f>
        <v>-7.1200000000000179</v>
      </c>
      <c r="I485" s="79">
        <f>TRUNC('5_Asservissement'!V484-'5_Asservissement'!V483)</f>
        <v>42</v>
      </c>
      <c r="J485" s="46">
        <f>I485*'1_Constantes'!$J$8</f>
        <v>1.4660765716752369</v>
      </c>
      <c r="K485" s="80">
        <f>TRUNC('5_Asservissement'!W484-'5_Asservissement'!W483)</f>
        <v>42</v>
      </c>
      <c r="L485" s="47">
        <f>K485*'1_Constantes'!$J$8</f>
        <v>1.4660765716752369</v>
      </c>
      <c r="N485" s="55">
        <f t="shared" si="35"/>
        <v>1.4660765716752369</v>
      </c>
      <c r="O485" s="62">
        <f>(L485-J485)/'1_Constantes'!$H$4</f>
        <v>0</v>
      </c>
      <c r="P485" s="58">
        <f t="shared" si="36"/>
        <v>0</v>
      </c>
    </row>
    <row r="486" spans="2:16" x14ac:dyDescent="0.25">
      <c r="B486" s="13">
        <f>B485+'1_Constantes'!$B$4</f>
        <v>2.4099999999999708</v>
      </c>
      <c r="D486" s="26">
        <f t="shared" si="38"/>
        <v>1956.6940018955536</v>
      </c>
      <c r="E486" s="24">
        <f t="shared" si="39"/>
        <v>1005.3990798027812</v>
      </c>
      <c r="F486" s="60">
        <f t="shared" si="37"/>
        <v>-0.12403473217506399</v>
      </c>
      <c r="G486" s="27">
        <f>IF('1_Constantes'!$B$13=1,G485-P486,P486+G485)</f>
        <v>-7.1066666666666842</v>
      </c>
      <c r="I486" s="79">
        <f>TRUNC('5_Asservissement'!V485-'5_Asservissement'!V484)</f>
        <v>41</v>
      </c>
      <c r="J486" s="46">
        <f>I486*'1_Constantes'!$J$8</f>
        <v>1.4311699866353502</v>
      </c>
      <c r="K486" s="80">
        <f>TRUNC('5_Asservissement'!W485-'5_Asservissement'!W484)</f>
        <v>42</v>
      </c>
      <c r="L486" s="47">
        <f>K486*'1_Constantes'!$J$8</f>
        <v>1.4660765716752369</v>
      </c>
      <c r="N486" s="55">
        <f t="shared" si="35"/>
        <v>1.4486232791552935</v>
      </c>
      <c r="O486" s="62">
        <f>(L486-J486)/'1_Constantes'!$H$4</f>
        <v>2.3271056693257758E-4</v>
      </c>
      <c r="P486" s="58">
        <f t="shared" si="36"/>
        <v>1.3333333333333352E-2</v>
      </c>
    </row>
    <row r="487" spans="2:16" x14ac:dyDescent="0.25">
      <c r="B487" s="13">
        <f>B486+'1_Constantes'!$B$4</f>
        <v>2.4149999999999707</v>
      </c>
      <c r="D487" s="26">
        <f t="shared" si="38"/>
        <v>1958.1141769895855</v>
      </c>
      <c r="E487" s="24">
        <f t="shared" si="39"/>
        <v>1005.2220198328926</v>
      </c>
      <c r="F487" s="60">
        <f t="shared" si="37"/>
        <v>-0.12403473217506399</v>
      </c>
      <c r="G487" s="27">
        <f>IF('1_Constantes'!$B$13=1,G486-P487,P487+G486)</f>
        <v>-7.1066666666666842</v>
      </c>
      <c r="I487" s="79">
        <f>TRUNC('5_Asservissement'!V486-'5_Asservissement'!V485)</f>
        <v>41</v>
      </c>
      <c r="J487" s="46">
        <f>I487*'1_Constantes'!$J$8</f>
        <v>1.4311699866353502</v>
      </c>
      <c r="K487" s="80">
        <f>TRUNC('5_Asservissement'!W486-'5_Asservissement'!W485)</f>
        <v>41</v>
      </c>
      <c r="L487" s="47">
        <f>K487*'1_Constantes'!$J$8</f>
        <v>1.4311699866353502</v>
      </c>
      <c r="N487" s="55">
        <f t="shared" si="35"/>
        <v>1.4311699866353502</v>
      </c>
      <c r="O487" s="62">
        <f>(L487-J487)/'1_Constantes'!$H$4</f>
        <v>0</v>
      </c>
      <c r="P487" s="58">
        <f t="shared" si="36"/>
        <v>0</v>
      </c>
    </row>
    <row r="488" spans="2:16" x14ac:dyDescent="0.25">
      <c r="B488" s="13">
        <f>B487+'1_Constantes'!$B$4</f>
        <v>2.4199999999999706</v>
      </c>
      <c r="D488" s="26">
        <f t="shared" si="38"/>
        <v>1959.4997939141358</v>
      </c>
      <c r="E488" s="24">
        <f t="shared" si="39"/>
        <v>1005.0499232755922</v>
      </c>
      <c r="F488" s="60">
        <f t="shared" si="37"/>
        <v>-0.12356931104119884</v>
      </c>
      <c r="G488" s="27">
        <f>IF('1_Constantes'!$B$13=1,G487-P488,P488+G487)</f>
        <v>-7.0800000000000178</v>
      </c>
      <c r="I488" s="79">
        <f>TRUNC('5_Asservissement'!V487-'5_Asservissement'!V486)</f>
        <v>39</v>
      </c>
      <c r="J488" s="46">
        <f>I488*'1_Constantes'!$J$8</f>
        <v>1.3613568165555769</v>
      </c>
      <c r="K488" s="80">
        <f>TRUNC('5_Asservissement'!W487-'5_Asservissement'!W486)</f>
        <v>41</v>
      </c>
      <c r="L488" s="47">
        <f>K488*'1_Constantes'!$J$8</f>
        <v>1.4311699866353502</v>
      </c>
      <c r="N488" s="55">
        <f t="shared" si="35"/>
        <v>1.3962634015954636</v>
      </c>
      <c r="O488" s="62">
        <f>(L488-J488)/'1_Constantes'!$H$4</f>
        <v>4.6542113386515517E-4</v>
      </c>
      <c r="P488" s="58">
        <f t="shared" si="36"/>
        <v>2.6666666666666703E-2</v>
      </c>
    </row>
    <row r="489" spans="2:16" x14ac:dyDescent="0.25">
      <c r="B489" s="13">
        <f>B488+'1_Constantes'!$B$4</f>
        <v>2.4249999999999705</v>
      </c>
      <c r="D489" s="26">
        <f t="shared" si="38"/>
        <v>1960.8507704155725</v>
      </c>
      <c r="E489" s="24">
        <f t="shared" si="39"/>
        <v>1004.8821291322243</v>
      </c>
      <c r="F489" s="60">
        <f t="shared" si="37"/>
        <v>-0.12356931104119884</v>
      </c>
      <c r="G489" s="27">
        <f>IF('1_Constantes'!$B$13=1,G488-P489,P489+G488)</f>
        <v>-7.0800000000000178</v>
      </c>
      <c r="I489" s="79">
        <f>TRUNC('5_Asservissement'!V488-'5_Asservissement'!V487)</f>
        <v>39</v>
      </c>
      <c r="J489" s="46">
        <f>I489*'1_Constantes'!$J$8</f>
        <v>1.3613568165555769</v>
      </c>
      <c r="K489" s="80">
        <f>TRUNC('5_Asservissement'!W488-'5_Asservissement'!W487)</f>
        <v>39</v>
      </c>
      <c r="L489" s="47">
        <f>K489*'1_Constantes'!$J$8</f>
        <v>1.3613568165555769</v>
      </c>
      <c r="N489" s="55">
        <f t="shared" si="35"/>
        <v>1.3613568165555769</v>
      </c>
      <c r="O489" s="62">
        <f>(L489-J489)/'1_Constantes'!$H$4</f>
        <v>0</v>
      </c>
      <c r="P489" s="58">
        <f t="shared" si="36"/>
        <v>0</v>
      </c>
    </row>
    <row r="490" spans="2:16" x14ac:dyDescent="0.25">
      <c r="B490" s="13">
        <f>B489+'1_Constantes'!$B$4</f>
        <v>2.4299999999999704</v>
      </c>
      <c r="D490" s="26">
        <f t="shared" si="38"/>
        <v>1962.1843881224793</v>
      </c>
      <c r="E490" s="24">
        <f t="shared" si="39"/>
        <v>1004.7161758443993</v>
      </c>
      <c r="F490" s="60">
        <f t="shared" si="37"/>
        <v>-0.12380202160813142</v>
      </c>
      <c r="G490" s="27">
        <f>IF('1_Constantes'!$B$13=1,G489-P490,P490+G489)</f>
        <v>-7.0933333333333515</v>
      </c>
      <c r="I490" s="79">
        <f>TRUNC('5_Asservissement'!V489-'5_Asservissement'!V488)</f>
        <v>39</v>
      </c>
      <c r="J490" s="46">
        <f>I490*'1_Constantes'!$J$8</f>
        <v>1.3613568165555769</v>
      </c>
      <c r="K490" s="80">
        <f>TRUNC('5_Asservissement'!W489-'5_Asservissement'!W488)</f>
        <v>38</v>
      </c>
      <c r="L490" s="47">
        <f>K490*'1_Constantes'!$J$8</f>
        <v>1.3264502315156905</v>
      </c>
      <c r="N490" s="55">
        <f t="shared" si="35"/>
        <v>1.3439035240356336</v>
      </c>
      <c r="O490" s="62">
        <f>(L490-J490)/'1_Constantes'!$H$4</f>
        <v>-2.3271056693257612E-4</v>
      </c>
      <c r="P490" s="58">
        <f t="shared" si="36"/>
        <v>-1.3333333333333268E-2</v>
      </c>
    </row>
    <row r="491" spans="2:16" x14ac:dyDescent="0.25">
      <c r="B491" s="13">
        <f>B490+'1_Constantes'!$B$4</f>
        <v>2.4349999999999703</v>
      </c>
      <c r="D491" s="26">
        <f t="shared" si="38"/>
        <v>1963.5006861189067</v>
      </c>
      <c r="E491" s="24">
        <f t="shared" si="39"/>
        <v>1004.5523777940786</v>
      </c>
      <c r="F491" s="60">
        <f t="shared" si="37"/>
        <v>-0.12380202160813142</v>
      </c>
      <c r="G491" s="27">
        <f>IF('1_Constantes'!$B$13=1,G490-P491,P491+G490)</f>
        <v>-7.0933333333333515</v>
      </c>
      <c r="I491" s="79">
        <f>TRUNC('5_Asservissement'!V490-'5_Asservissement'!V489)</f>
        <v>38</v>
      </c>
      <c r="J491" s="46">
        <f>I491*'1_Constantes'!$J$8</f>
        <v>1.3264502315156905</v>
      </c>
      <c r="K491" s="80">
        <f>TRUNC('5_Asservissement'!W490-'5_Asservissement'!W489)</f>
        <v>38</v>
      </c>
      <c r="L491" s="47">
        <f>K491*'1_Constantes'!$J$8</f>
        <v>1.3264502315156905</v>
      </c>
      <c r="N491" s="55">
        <f t="shared" si="35"/>
        <v>1.3264502315156905</v>
      </c>
      <c r="O491" s="62">
        <f>(L491-J491)/'1_Constantes'!$H$4</f>
        <v>0</v>
      </c>
      <c r="P491" s="58">
        <f t="shared" si="36"/>
        <v>0</v>
      </c>
    </row>
    <row r="492" spans="2:16" x14ac:dyDescent="0.25">
      <c r="B492" s="13">
        <f>B491+'1_Constantes'!$B$4</f>
        <v>2.4399999999999702</v>
      </c>
      <c r="D492" s="26">
        <f t="shared" si="38"/>
        <v>1964.7822703266759</v>
      </c>
      <c r="E492" s="24">
        <f t="shared" si="39"/>
        <v>1004.3922937250742</v>
      </c>
      <c r="F492" s="60">
        <f t="shared" si="37"/>
        <v>-0.12426744274199657</v>
      </c>
      <c r="G492" s="27">
        <f>IF('1_Constantes'!$B$13=1,G491-P492,P492+G491)</f>
        <v>-7.1200000000000179</v>
      </c>
      <c r="I492" s="79">
        <f>TRUNC('5_Asservissement'!V491-'5_Asservissement'!V490)</f>
        <v>38</v>
      </c>
      <c r="J492" s="46">
        <f>I492*'1_Constantes'!$J$8</f>
        <v>1.3264502315156905</v>
      </c>
      <c r="K492" s="80">
        <f>TRUNC('5_Asservissement'!W491-'5_Asservissement'!W490)</f>
        <v>36</v>
      </c>
      <c r="L492" s="47">
        <f>K492*'1_Constantes'!$J$8</f>
        <v>1.2566370614359172</v>
      </c>
      <c r="N492" s="55">
        <f t="shared" si="35"/>
        <v>1.2915436464758039</v>
      </c>
      <c r="O492" s="62">
        <f>(L492-J492)/'1_Constantes'!$H$4</f>
        <v>-4.6542113386515517E-4</v>
      </c>
      <c r="P492" s="58">
        <f t="shared" si="36"/>
        <v>-2.6666666666666703E-2</v>
      </c>
    </row>
    <row r="493" spans="2:16" x14ac:dyDescent="0.25">
      <c r="B493" s="13">
        <f>B492+'1_Constantes'!$B$4</f>
        <v>2.4449999999999701</v>
      </c>
      <c r="D493" s="26">
        <f t="shared" si="38"/>
        <v>1966.0292171234241</v>
      </c>
      <c r="E493" s="24">
        <f t="shared" si="39"/>
        <v>1004.2365362525294</v>
      </c>
      <c r="F493" s="60">
        <f t="shared" si="37"/>
        <v>-0.12426744274199657</v>
      </c>
      <c r="G493" s="27">
        <f>IF('1_Constantes'!$B$13=1,G492-P493,P493+G492)</f>
        <v>-7.1200000000000179</v>
      </c>
      <c r="I493" s="79">
        <f>TRUNC('5_Asservissement'!V492-'5_Asservissement'!V491)</f>
        <v>36</v>
      </c>
      <c r="J493" s="46">
        <f>I493*'1_Constantes'!$J$8</f>
        <v>1.2566370614359172</v>
      </c>
      <c r="K493" s="80">
        <f>TRUNC('5_Asservissement'!W492-'5_Asservissement'!W491)</f>
        <v>36</v>
      </c>
      <c r="L493" s="47">
        <f>K493*'1_Constantes'!$J$8</f>
        <v>1.2566370614359172</v>
      </c>
      <c r="N493" s="55">
        <f t="shared" si="35"/>
        <v>1.2566370614359172</v>
      </c>
      <c r="O493" s="62">
        <f>(L493-J493)/'1_Constantes'!$H$4</f>
        <v>0</v>
      </c>
      <c r="P493" s="58">
        <f t="shared" si="36"/>
        <v>0</v>
      </c>
    </row>
    <row r="494" spans="2:16" x14ac:dyDescent="0.25">
      <c r="B494" s="13">
        <f>B493+'1_Constantes'!$B$4</f>
        <v>2.44999999999997</v>
      </c>
      <c r="D494" s="26">
        <f t="shared" si="38"/>
        <v>1967.2588809243543</v>
      </c>
      <c r="E494" s="24">
        <f t="shared" si="39"/>
        <v>1004.083228229821</v>
      </c>
      <c r="F494" s="60">
        <f t="shared" si="37"/>
        <v>-0.12403473217506399</v>
      </c>
      <c r="G494" s="27">
        <f>IF('1_Constantes'!$B$13=1,G493-P494,P494+G493)</f>
        <v>-7.1066666666666842</v>
      </c>
      <c r="I494" s="79">
        <f>TRUNC('5_Asservissement'!V493-'5_Asservissement'!V492)</f>
        <v>35</v>
      </c>
      <c r="J494" s="46">
        <f>I494*'1_Constantes'!$J$8</f>
        <v>1.2217304763960306</v>
      </c>
      <c r="K494" s="80">
        <f>TRUNC('5_Asservissement'!W493-'5_Asservissement'!W492)</f>
        <v>36</v>
      </c>
      <c r="L494" s="47">
        <f>K494*'1_Constantes'!$J$8</f>
        <v>1.2566370614359172</v>
      </c>
      <c r="N494" s="55">
        <f t="shared" si="35"/>
        <v>1.2391837689159739</v>
      </c>
      <c r="O494" s="62">
        <f>(L494-J494)/'1_Constantes'!$H$4</f>
        <v>2.3271056693257758E-4</v>
      </c>
      <c r="P494" s="58">
        <f t="shared" si="36"/>
        <v>1.3333333333333352E-2</v>
      </c>
    </row>
    <row r="495" spans="2:16" x14ac:dyDescent="0.25">
      <c r="B495" s="13">
        <f>B494+'1_Constantes'!$B$4</f>
        <v>2.4549999999999699</v>
      </c>
      <c r="D495" s="26">
        <f t="shared" si="38"/>
        <v>1968.4712255168206</v>
      </c>
      <c r="E495" s="24">
        <f t="shared" si="39"/>
        <v>1003.932079475038</v>
      </c>
      <c r="F495" s="60">
        <f t="shared" si="37"/>
        <v>-0.12403473217506399</v>
      </c>
      <c r="G495" s="27">
        <f>IF('1_Constantes'!$B$13=1,G494-P495,P495+G494)</f>
        <v>-7.1066666666666842</v>
      </c>
      <c r="I495" s="79">
        <f>TRUNC('5_Asservissement'!V494-'5_Asservissement'!V493)</f>
        <v>35</v>
      </c>
      <c r="J495" s="46">
        <f>I495*'1_Constantes'!$J$8</f>
        <v>1.2217304763960306</v>
      </c>
      <c r="K495" s="80">
        <f>TRUNC('5_Asservissement'!W494-'5_Asservissement'!W493)</f>
        <v>35</v>
      </c>
      <c r="L495" s="47">
        <f>K495*'1_Constantes'!$J$8</f>
        <v>1.2217304763960306</v>
      </c>
      <c r="N495" s="55">
        <f t="shared" si="35"/>
        <v>1.2217304763960306</v>
      </c>
      <c r="O495" s="62">
        <f>(L495-J495)/'1_Constantes'!$H$4</f>
        <v>0</v>
      </c>
      <c r="P495" s="58">
        <f t="shared" si="36"/>
        <v>0</v>
      </c>
    </row>
    <row r="496" spans="2:16" x14ac:dyDescent="0.25">
      <c r="B496" s="13">
        <f>B495+'1_Constantes'!$B$4</f>
        <v>2.4599999999999698</v>
      </c>
      <c r="D496" s="26">
        <f t="shared" si="38"/>
        <v>1969.6488632269193</v>
      </c>
      <c r="E496" s="24">
        <f t="shared" si="39"/>
        <v>1003.7847011426851</v>
      </c>
      <c r="F496" s="60">
        <f t="shared" si="37"/>
        <v>-0.12450015330892915</v>
      </c>
      <c r="G496" s="27">
        <f>IF('1_Constantes'!$B$13=1,G495-P496,P496+G495)</f>
        <v>-7.1333333333333506</v>
      </c>
      <c r="I496" s="79">
        <f>TRUNC('5_Asservissement'!V495-'5_Asservissement'!V494)</f>
        <v>35</v>
      </c>
      <c r="J496" s="46">
        <f>I496*'1_Constantes'!$J$8</f>
        <v>1.2217304763960306</v>
      </c>
      <c r="K496" s="80">
        <f>TRUNC('5_Asservissement'!W495-'5_Asservissement'!W494)</f>
        <v>33</v>
      </c>
      <c r="L496" s="47">
        <f>K496*'1_Constantes'!$J$8</f>
        <v>1.1519173063162575</v>
      </c>
      <c r="N496" s="55">
        <f t="shared" si="35"/>
        <v>1.186823891356144</v>
      </c>
      <c r="O496" s="62">
        <f>(L496-J496)/'1_Constantes'!$H$4</f>
        <v>-4.654211338651537E-4</v>
      </c>
      <c r="P496" s="58">
        <f t="shared" si="36"/>
        <v>-2.666666666666662E-2</v>
      </c>
    </row>
    <row r="497" spans="2:16" x14ac:dyDescent="0.25">
      <c r="B497" s="13">
        <f>B496+'1_Constantes'!$B$4</f>
        <v>2.4649999999999697</v>
      </c>
      <c r="D497" s="26">
        <f t="shared" si="38"/>
        <v>1970.7918645337797</v>
      </c>
      <c r="E497" s="24">
        <f t="shared" si="39"/>
        <v>1003.6416574671662</v>
      </c>
      <c r="F497" s="60">
        <f t="shared" si="37"/>
        <v>-0.12450015330892915</v>
      </c>
      <c r="G497" s="27">
        <f>IF('1_Constantes'!$B$13=1,G496-P497,P497+G496)</f>
        <v>-7.1333333333333506</v>
      </c>
      <c r="I497" s="79">
        <f>TRUNC('5_Asservissement'!V496-'5_Asservissement'!V495)</f>
        <v>33</v>
      </c>
      <c r="J497" s="46">
        <f>I497*'1_Constantes'!$J$8</f>
        <v>1.1519173063162575</v>
      </c>
      <c r="K497" s="80">
        <f>TRUNC('5_Asservissement'!W496-'5_Asservissement'!W495)</f>
        <v>33</v>
      </c>
      <c r="L497" s="47">
        <f>K497*'1_Constantes'!$J$8</f>
        <v>1.1519173063162575</v>
      </c>
      <c r="N497" s="55">
        <f t="shared" si="35"/>
        <v>1.1519173063162575</v>
      </c>
      <c r="O497" s="62">
        <f>(L497-J497)/'1_Constantes'!$H$4</f>
        <v>0</v>
      </c>
      <c r="P497" s="58">
        <f t="shared" si="36"/>
        <v>0</v>
      </c>
    </row>
    <row r="498" spans="2:16" x14ac:dyDescent="0.25">
      <c r="B498" s="13">
        <f>B497+'1_Constantes'!$B$4</f>
        <v>2.4699999999999696</v>
      </c>
      <c r="D498" s="26">
        <f t="shared" si="38"/>
        <v>1971.9522178029761</v>
      </c>
      <c r="E498" s="24">
        <f t="shared" si="39"/>
        <v>1003.4967164857703</v>
      </c>
      <c r="F498" s="60">
        <f t="shared" si="37"/>
        <v>-0.12426744274199657</v>
      </c>
      <c r="G498" s="27">
        <f>IF('1_Constantes'!$B$13=1,G497-P498,P498+G497)</f>
        <v>-7.120000000000017</v>
      </c>
      <c r="I498" s="79">
        <f>TRUNC('5_Asservissement'!V497-'5_Asservissement'!V496)</f>
        <v>33</v>
      </c>
      <c r="J498" s="46">
        <f>I498*'1_Constantes'!$J$8</f>
        <v>1.1519173063162575</v>
      </c>
      <c r="K498" s="80">
        <f>TRUNC('5_Asservissement'!W497-'5_Asservissement'!W496)</f>
        <v>34</v>
      </c>
      <c r="L498" s="47">
        <f>K498*'1_Constantes'!$J$8</f>
        <v>1.1868238913561442</v>
      </c>
      <c r="N498" s="55">
        <f t="shared" si="35"/>
        <v>1.1693705988362009</v>
      </c>
      <c r="O498" s="62">
        <f>(L498-J498)/'1_Constantes'!$H$4</f>
        <v>2.3271056693257758E-4</v>
      </c>
      <c r="P498" s="58">
        <f t="shared" si="36"/>
        <v>1.3333333333333352E-2</v>
      </c>
    </row>
    <row r="499" spans="2:16" x14ac:dyDescent="0.25">
      <c r="B499" s="13">
        <f>B498+'1_Constantes'!$B$4</f>
        <v>2.4749999999999694</v>
      </c>
      <c r="D499" s="26">
        <f t="shared" si="38"/>
        <v>1973.095252366662</v>
      </c>
      <c r="E499" s="24">
        <f t="shared" si="39"/>
        <v>1003.3539388026043</v>
      </c>
      <c r="F499" s="60">
        <f t="shared" si="37"/>
        <v>-0.12426744274199657</v>
      </c>
      <c r="G499" s="27">
        <f>IF('1_Constantes'!$B$13=1,G498-P499,P499+G498)</f>
        <v>-7.120000000000017</v>
      </c>
      <c r="I499" s="79">
        <f>TRUNC('5_Asservissement'!V498-'5_Asservissement'!V497)</f>
        <v>33</v>
      </c>
      <c r="J499" s="46">
        <f>I499*'1_Constantes'!$J$8</f>
        <v>1.1519173063162575</v>
      </c>
      <c r="K499" s="80">
        <f>TRUNC('5_Asservissement'!W498-'5_Asservissement'!W497)</f>
        <v>33</v>
      </c>
      <c r="L499" s="47">
        <f>K499*'1_Constantes'!$J$8</f>
        <v>1.1519173063162575</v>
      </c>
      <c r="N499" s="55">
        <f t="shared" si="35"/>
        <v>1.1519173063162575</v>
      </c>
      <c r="O499" s="62">
        <f>(L499-J499)/'1_Constantes'!$H$4</f>
        <v>0</v>
      </c>
      <c r="P499" s="58">
        <f t="shared" si="36"/>
        <v>0</v>
      </c>
    </row>
    <row r="500" spans="2:16" x14ac:dyDescent="0.25">
      <c r="B500" s="13">
        <f>B499+'1_Constantes'!$B$4</f>
        <v>2.4799999999999693</v>
      </c>
      <c r="D500" s="26">
        <f t="shared" si="38"/>
        <v>1974.2210009168093</v>
      </c>
      <c r="E500" s="24">
        <f t="shared" si="39"/>
        <v>1003.2135863874487</v>
      </c>
      <c r="F500" s="60">
        <f t="shared" si="37"/>
        <v>-0.12403473217506399</v>
      </c>
      <c r="G500" s="27">
        <f>IF('1_Constantes'!$B$13=1,G499-P500,P500+G499)</f>
        <v>-7.1066666666666833</v>
      </c>
      <c r="I500" s="79">
        <f>TRUNC('5_Asservissement'!V499-'5_Asservissement'!V498)</f>
        <v>32</v>
      </c>
      <c r="J500" s="46">
        <f>I500*'1_Constantes'!$J$8</f>
        <v>1.1170107212763709</v>
      </c>
      <c r="K500" s="80">
        <f>TRUNC('5_Asservissement'!W499-'5_Asservissement'!W498)</f>
        <v>33</v>
      </c>
      <c r="L500" s="47">
        <f>K500*'1_Constantes'!$J$8</f>
        <v>1.1519173063162575</v>
      </c>
      <c r="N500" s="55">
        <f t="shared" si="35"/>
        <v>1.1344640137963142</v>
      </c>
      <c r="O500" s="62">
        <f>(L500-J500)/'1_Constantes'!$H$4</f>
        <v>2.3271056693257758E-4</v>
      </c>
      <c r="P500" s="58">
        <f t="shared" si="36"/>
        <v>1.3333333333333352E-2</v>
      </c>
    </row>
    <row r="501" spans="2:16" x14ac:dyDescent="0.25">
      <c r="B501" s="13">
        <f>B500+'1_Constantes'!$B$4</f>
        <v>2.4849999999999692</v>
      </c>
      <c r="D501" s="26">
        <f t="shared" si="38"/>
        <v>1975.3121426770058</v>
      </c>
      <c r="E501" s="24">
        <f t="shared" si="39"/>
        <v>1003.0778064246828</v>
      </c>
      <c r="F501" s="60">
        <f t="shared" si="37"/>
        <v>-0.1238020216081314</v>
      </c>
      <c r="G501" s="27">
        <f>IF('1_Constantes'!$B$13=1,G500-P501,P501+G500)</f>
        <v>-7.0933333333333497</v>
      </c>
      <c r="I501" s="79">
        <f>TRUNC('5_Asservissement'!V500-'5_Asservissement'!V499)</f>
        <v>31</v>
      </c>
      <c r="J501" s="46">
        <f>I501*'1_Constantes'!$J$8</f>
        <v>1.0821041362364843</v>
      </c>
      <c r="K501" s="80">
        <f>TRUNC('5_Asservissement'!W500-'5_Asservissement'!W499)</f>
        <v>32</v>
      </c>
      <c r="L501" s="47">
        <f>K501*'1_Constantes'!$J$8</f>
        <v>1.1170107212763709</v>
      </c>
      <c r="N501" s="55">
        <f t="shared" si="35"/>
        <v>1.0995574287564276</v>
      </c>
      <c r="O501" s="62">
        <f>(L501-J501)/'1_Constantes'!$H$4</f>
        <v>2.3271056693257758E-4</v>
      </c>
      <c r="P501" s="58">
        <f t="shared" si="36"/>
        <v>1.3333333333333352E-2</v>
      </c>
    </row>
    <row r="502" spans="2:16" x14ac:dyDescent="0.25">
      <c r="B502" s="13">
        <f>B501+'1_Constantes'!$B$4</f>
        <v>2.4899999999999691</v>
      </c>
      <c r="D502" s="26">
        <f t="shared" si="38"/>
        <v>1976.368614393298</v>
      </c>
      <c r="E502" s="24">
        <f t="shared" si="39"/>
        <v>1002.946091081229</v>
      </c>
      <c r="F502" s="60">
        <f t="shared" si="37"/>
        <v>-0.12403473217506399</v>
      </c>
      <c r="G502" s="27">
        <f>IF('1_Constantes'!$B$13=1,G501-P502,P502+G501)</f>
        <v>-7.1066666666666833</v>
      </c>
      <c r="I502" s="79">
        <f>TRUNC('5_Asservissement'!V501-'5_Asservissement'!V500)</f>
        <v>31</v>
      </c>
      <c r="J502" s="46">
        <f>I502*'1_Constantes'!$J$8</f>
        <v>1.0821041362364843</v>
      </c>
      <c r="K502" s="80">
        <f>TRUNC('5_Asservissement'!W501-'5_Asservissement'!W500)</f>
        <v>30</v>
      </c>
      <c r="L502" s="47">
        <f>K502*'1_Constantes'!$J$8</f>
        <v>1.0471975511965976</v>
      </c>
      <c r="N502" s="55">
        <f t="shared" si="35"/>
        <v>1.064650843716541</v>
      </c>
      <c r="O502" s="62">
        <f>(L502-J502)/'1_Constantes'!$H$4</f>
        <v>-2.3271056693257758E-4</v>
      </c>
      <c r="P502" s="58">
        <f t="shared" si="36"/>
        <v>-1.3333333333333352E-2</v>
      </c>
    </row>
    <row r="503" spans="2:16" x14ac:dyDescent="0.25">
      <c r="B503" s="13">
        <f>B502+'1_Constantes'!$B$4</f>
        <v>2.494999999999969</v>
      </c>
      <c r="D503" s="26">
        <f t="shared" si="38"/>
        <v>1977.4077669011263</v>
      </c>
      <c r="E503" s="24">
        <f t="shared" si="39"/>
        <v>1002.8165350057008</v>
      </c>
      <c r="F503" s="60">
        <f t="shared" si="37"/>
        <v>-0.12403473217506399</v>
      </c>
      <c r="G503" s="27">
        <f>IF('1_Constantes'!$B$13=1,G502-P503,P503+G502)</f>
        <v>-7.1066666666666833</v>
      </c>
      <c r="I503" s="79">
        <f>TRUNC('5_Asservissement'!V502-'5_Asservissement'!V501)</f>
        <v>30</v>
      </c>
      <c r="J503" s="46">
        <f>I503*'1_Constantes'!$J$8</f>
        <v>1.0471975511965976</v>
      </c>
      <c r="K503" s="80">
        <f>TRUNC('5_Asservissement'!W502-'5_Asservissement'!W501)</f>
        <v>30</v>
      </c>
      <c r="L503" s="47">
        <f>K503*'1_Constantes'!$J$8</f>
        <v>1.0471975511965976</v>
      </c>
      <c r="N503" s="55">
        <f t="shared" si="35"/>
        <v>1.0471975511965976</v>
      </c>
      <c r="O503" s="62">
        <f>(L503-J503)/'1_Constantes'!$H$4</f>
        <v>0</v>
      </c>
      <c r="P503" s="58">
        <f t="shared" si="36"/>
        <v>0</v>
      </c>
    </row>
    <row r="504" spans="2:16" x14ac:dyDescent="0.25">
      <c r="B504" s="13">
        <f>B503+'1_Constantes'!$B$4</f>
        <v>2.4999999999999689</v>
      </c>
      <c r="D504" s="26">
        <f t="shared" si="38"/>
        <v>1978.4296298194056</v>
      </c>
      <c r="E504" s="24">
        <f t="shared" si="39"/>
        <v>1002.6893759929518</v>
      </c>
      <c r="F504" s="60">
        <f t="shared" si="37"/>
        <v>-0.1238020216081314</v>
      </c>
      <c r="G504" s="27">
        <f>IF('1_Constantes'!$B$13=1,G503-P504,P504+G503)</f>
        <v>-7.0933333333333497</v>
      </c>
      <c r="I504" s="79">
        <f>TRUNC('5_Asservissement'!V503-'5_Asservissement'!V502)</f>
        <v>29</v>
      </c>
      <c r="J504" s="46">
        <f>I504*'1_Constantes'!$J$8</f>
        <v>1.0122909661567112</v>
      </c>
      <c r="K504" s="80">
        <f>TRUNC('5_Asservissement'!W503-'5_Asservissement'!W502)</f>
        <v>30</v>
      </c>
      <c r="L504" s="47">
        <f>K504*'1_Constantes'!$J$8</f>
        <v>1.0471975511965976</v>
      </c>
      <c r="N504" s="55">
        <f t="shared" si="35"/>
        <v>1.0297442586766543</v>
      </c>
      <c r="O504" s="62">
        <f>(L504-J504)/'1_Constantes'!$H$4</f>
        <v>2.3271056693257612E-4</v>
      </c>
      <c r="P504" s="58">
        <f t="shared" si="36"/>
        <v>1.3333333333333268E-2</v>
      </c>
    </row>
    <row r="505" spans="2:16" x14ac:dyDescent="0.25">
      <c r="B505" s="13">
        <f>B504+'1_Constantes'!$B$4</f>
        <v>2.5049999999999688</v>
      </c>
      <c r="D505" s="26">
        <f t="shared" si="38"/>
        <v>1979.3995336062469</v>
      </c>
      <c r="E505" s="24">
        <f t="shared" si="39"/>
        <v>1002.5686826927155</v>
      </c>
      <c r="F505" s="60">
        <f t="shared" si="37"/>
        <v>-0.1238020216081314</v>
      </c>
      <c r="G505" s="27">
        <f>IF('1_Constantes'!$B$13=1,G504-P505,P505+G504)</f>
        <v>-7.0933333333333497</v>
      </c>
      <c r="I505" s="79">
        <f>TRUNC('5_Asservissement'!V504-'5_Asservissement'!V503)</f>
        <v>28</v>
      </c>
      <c r="J505" s="46">
        <f>I505*'1_Constantes'!$J$8</f>
        <v>0.97738438111682457</v>
      </c>
      <c r="K505" s="80">
        <f>TRUNC('5_Asservissement'!W504-'5_Asservissement'!W503)</f>
        <v>28</v>
      </c>
      <c r="L505" s="47">
        <f>K505*'1_Constantes'!$J$8</f>
        <v>0.97738438111682457</v>
      </c>
      <c r="N505" s="55">
        <f t="shared" si="35"/>
        <v>0.97738438111682457</v>
      </c>
      <c r="O505" s="62">
        <f>(L505-J505)/'1_Constantes'!$H$4</f>
        <v>0</v>
      </c>
      <c r="P505" s="58">
        <f t="shared" si="36"/>
        <v>0</v>
      </c>
    </row>
    <row r="506" spans="2:16" x14ac:dyDescent="0.25">
      <c r="B506" s="13">
        <f>B505+'1_Constantes'!$B$4</f>
        <v>2.5099999999999687</v>
      </c>
      <c r="D506" s="26">
        <f t="shared" si="38"/>
        <v>1980.3520900717563</v>
      </c>
      <c r="E506" s="24">
        <f t="shared" si="39"/>
        <v>1002.4499229568146</v>
      </c>
      <c r="F506" s="60">
        <f t="shared" si="37"/>
        <v>-0.12403473217506399</v>
      </c>
      <c r="G506" s="27">
        <f>IF('1_Constantes'!$B$13=1,G505-P506,P506+G505)</f>
        <v>-7.1066666666666833</v>
      </c>
      <c r="I506" s="79">
        <f>TRUNC('5_Asservissement'!V505-'5_Asservissement'!V504)</f>
        <v>28</v>
      </c>
      <c r="J506" s="46">
        <f>I506*'1_Constantes'!$J$8</f>
        <v>0.97738438111682457</v>
      </c>
      <c r="K506" s="80">
        <f>TRUNC('5_Asservissement'!W505-'5_Asservissement'!W504)</f>
        <v>27</v>
      </c>
      <c r="L506" s="47">
        <f>K506*'1_Constantes'!$J$8</f>
        <v>0.94247779607693793</v>
      </c>
      <c r="N506" s="55">
        <f t="shared" si="35"/>
        <v>0.95993108859688125</v>
      </c>
      <c r="O506" s="62">
        <f>(L506-J506)/'1_Constantes'!$H$4</f>
        <v>-2.3271056693257758E-4</v>
      </c>
      <c r="P506" s="58">
        <f t="shared" si="36"/>
        <v>-1.3333333333333352E-2</v>
      </c>
    </row>
    <row r="507" spans="2:16" x14ac:dyDescent="0.25">
      <c r="B507" s="13">
        <f>B506+'1_Constantes'!$B$4</f>
        <v>2.5149999999999686</v>
      </c>
      <c r="D507" s="26">
        <f t="shared" si="38"/>
        <v>1981.2873273288017</v>
      </c>
      <c r="E507" s="24">
        <f t="shared" si="39"/>
        <v>1002.3333224888391</v>
      </c>
      <c r="F507" s="60">
        <f t="shared" si="37"/>
        <v>-0.12403473217506399</v>
      </c>
      <c r="G507" s="27">
        <f>IF('1_Constantes'!$B$13=1,G506-P507,P507+G506)</f>
        <v>-7.1066666666666833</v>
      </c>
      <c r="I507" s="79">
        <f>TRUNC('5_Asservissement'!V506-'5_Asservissement'!V505)</f>
        <v>27</v>
      </c>
      <c r="J507" s="46">
        <f>I507*'1_Constantes'!$J$8</f>
        <v>0.94247779607693793</v>
      </c>
      <c r="K507" s="80">
        <f>TRUNC('5_Asservissement'!W506-'5_Asservissement'!W505)</f>
        <v>27</v>
      </c>
      <c r="L507" s="47">
        <f>K507*'1_Constantes'!$J$8</f>
        <v>0.94247779607693793</v>
      </c>
      <c r="N507" s="55">
        <f t="shared" si="35"/>
        <v>0.94247779607693793</v>
      </c>
      <c r="O507" s="62">
        <f>(L507-J507)/'1_Constantes'!$H$4</f>
        <v>0</v>
      </c>
      <c r="P507" s="58">
        <f t="shared" si="36"/>
        <v>0</v>
      </c>
    </row>
    <row r="508" spans="2:16" x14ac:dyDescent="0.25">
      <c r="B508" s="13">
        <f>B507+'1_Constantes'!$B$4</f>
        <v>2.5199999999999685</v>
      </c>
      <c r="D508" s="26">
        <f t="shared" si="38"/>
        <v>1982.2052187208524</v>
      </c>
      <c r="E508" s="24">
        <f t="shared" si="39"/>
        <v>1002.2186676826603</v>
      </c>
      <c r="F508" s="60">
        <f t="shared" si="37"/>
        <v>-0.12426744274199657</v>
      </c>
      <c r="G508" s="27">
        <f>IF('1_Constantes'!$B$13=1,G507-P508,P508+G507)</f>
        <v>-7.120000000000017</v>
      </c>
      <c r="I508" s="79">
        <f>TRUNC('5_Asservissement'!V507-'5_Asservissement'!V506)</f>
        <v>27</v>
      </c>
      <c r="J508" s="46">
        <f>I508*'1_Constantes'!$J$8</f>
        <v>0.94247779607693793</v>
      </c>
      <c r="K508" s="80">
        <f>TRUNC('5_Asservissement'!W507-'5_Asservissement'!W506)</f>
        <v>26</v>
      </c>
      <c r="L508" s="47">
        <f>K508*'1_Constantes'!$J$8</f>
        <v>0.90757121103705141</v>
      </c>
      <c r="N508" s="55">
        <f t="shared" si="35"/>
        <v>0.92502450355699462</v>
      </c>
      <c r="O508" s="62">
        <f>(L508-J508)/'1_Constantes'!$H$4</f>
        <v>-2.3271056693257685E-4</v>
      </c>
      <c r="P508" s="58">
        <f t="shared" si="36"/>
        <v>-1.333333333333331E-2</v>
      </c>
    </row>
    <row r="509" spans="2:16" x14ac:dyDescent="0.25">
      <c r="B509" s="13">
        <f>B508+'1_Constantes'!$B$4</f>
        <v>2.5249999999999684</v>
      </c>
      <c r="D509" s="26">
        <f t="shared" si="38"/>
        <v>1983.071153996372</v>
      </c>
      <c r="E509" s="24">
        <f t="shared" si="39"/>
        <v>1002.1105027711709</v>
      </c>
      <c r="F509" s="60">
        <f t="shared" si="37"/>
        <v>-0.12426744274199657</v>
      </c>
      <c r="G509" s="27">
        <f>IF('1_Constantes'!$B$13=1,G508-P509,P509+G508)</f>
        <v>-7.120000000000017</v>
      </c>
      <c r="I509" s="79">
        <f>TRUNC('5_Asservissement'!V508-'5_Asservissement'!V507)</f>
        <v>25</v>
      </c>
      <c r="J509" s="46">
        <f>I509*'1_Constantes'!$J$8</f>
        <v>0.87266462599716477</v>
      </c>
      <c r="K509" s="80">
        <f>TRUNC('5_Asservissement'!W508-'5_Asservissement'!W507)</f>
        <v>25</v>
      </c>
      <c r="L509" s="47">
        <f>K509*'1_Constantes'!$J$8</f>
        <v>0.87266462599716477</v>
      </c>
      <c r="N509" s="55">
        <f t="shared" si="35"/>
        <v>0.87266462599716477</v>
      </c>
      <c r="O509" s="62">
        <f>(L509-J509)/'1_Constantes'!$H$4</f>
        <v>0</v>
      </c>
      <c r="P509" s="58">
        <f t="shared" si="36"/>
        <v>0</v>
      </c>
    </row>
    <row r="510" spans="2:16" x14ac:dyDescent="0.25">
      <c r="B510" s="13">
        <f>B509+'1_Constantes'!$B$4</f>
        <v>2.5299999999999683</v>
      </c>
      <c r="D510" s="26">
        <f t="shared" si="38"/>
        <v>1983.954433628026</v>
      </c>
      <c r="E510" s="24">
        <f t="shared" si="39"/>
        <v>1002.0003801069719</v>
      </c>
      <c r="F510" s="60">
        <f t="shared" si="37"/>
        <v>-0.12403473217506399</v>
      </c>
      <c r="G510" s="27">
        <f>IF('1_Constantes'!$B$13=1,G509-P510,P510+G509)</f>
        <v>-7.1066666666666833</v>
      </c>
      <c r="I510" s="79">
        <f>TRUNC('5_Asservissement'!V509-'5_Asservissement'!V508)</f>
        <v>25</v>
      </c>
      <c r="J510" s="46">
        <f>I510*'1_Constantes'!$J$8</f>
        <v>0.87266462599716477</v>
      </c>
      <c r="K510" s="80">
        <f>TRUNC('5_Asservissement'!W509-'5_Asservissement'!W508)</f>
        <v>26</v>
      </c>
      <c r="L510" s="47">
        <f>K510*'1_Constantes'!$J$8</f>
        <v>0.90757121103705141</v>
      </c>
      <c r="N510" s="55">
        <f t="shared" si="35"/>
        <v>0.89011791851710809</v>
      </c>
      <c r="O510" s="62">
        <f>(L510-J510)/'1_Constantes'!$H$4</f>
        <v>2.3271056693257758E-4</v>
      </c>
      <c r="P510" s="58">
        <f t="shared" si="36"/>
        <v>1.3333333333333352E-2</v>
      </c>
    </row>
    <row r="511" spans="2:16" x14ac:dyDescent="0.25">
      <c r="B511" s="13">
        <f>B510+'1_Constantes'!$B$4</f>
        <v>2.5349999999999682</v>
      </c>
      <c r="D511" s="26">
        <f t="shared" si="38"/>
        <v>1984.8203940512162</v>
      </c>
      <c r="E511" s="24">
        <f t="shared" si="39"/>
        <v>1001.8924167106983</v>
      </c>
      <c r="F511" s="60">
        <f t="shared" si="37"/>
        <v>-0.12403473217506399</v>
      </c>
      <c r="G511" s="27">
        <f>IF('1_Constantes'!$B$13=1,G510-P511,P511+G510)</f>
        <v>-7.1066666666666833</v>
      </c>
      <c r="I511" s="79">
        <f>TRUNC('5_Asservissement'!V510-'5_Asservissement'!V509)</f>
        <v>25</v>
      </c>
      <c r="J511" s="46">
        <f>I511*'1_Constantes'!$J$8</f>
        <v>0.87266462599716477</v>
      </c>
      <c r="K511" s="80">
        <f>TRUNC('5_Asservissement'!W510-'5_Asservissement'!W509)</f>
        <v>25</v>
      </c>
      <c r="L511" s="47">
        <f>K511*'1_Constantes'!$J$8</f>
        <v>0.87266462599716477</v>
      </c>
      <c r="N511" s="55">
        <f t="shared" si="35"/>
        <v>0.87266462599716477</v>
      </c>
      <c r="O511" s="62">
        <f>(L511-J511)/'1_Constantes'!$H$4</f>
        <v>0</v>
      </c>
      <c r="P511" s="58">
        <f t="shared" si="36"/>
        <v>0</v>
      </c>
    </row>
    <row r="512" spans="2:16" x14ac:dyDescent="0.25">
      <c r="B512" s="13">
        <f>B511+'1_Constantes'!$B$4</f>
        <v>2.5399999999999681</v>
      </c>
      <c r="D512" s="26">
        <f t="shared" si="38"/>
        <v>1985.6690598647024</v>
      </c>
      <c r="E512" s="24">
        <f t="shared" si="39"/>
        <v>1001.7868100729914</v>
      </c>
      <c r="F512" s="60">
        <f t="shared" si="37"/>
        <v>-0.1238020216081314</v>
      </c>
      <c r="G512" s="27">
        <f>IF('1_Constantes'!$B$13=1,G511-P512,P512+G511)</f>
        <v>-7.0933333333333497</v>
      </c>
      <c r="I512" s="79">
        <f>TRUNC('5_Asservissement'!V511-'5_Asservissement'!V510)</f>
        <v>24</v>
      </c>
      <c r="J512" s="46">
        <f>I512*'1_Constantes'!$J$8</f>
        <v>0.83775804095727824</v>
      </c>
      <c r="K512" s="80">
        <f>TRUNC('5_Asservissement'!W511-'5_Asservissement'!W510)</f>
        <v>25</v>
      </c>
      <c r="L512" s="47">
        <f>K512*'1_Constantes'!$J$8</f>
        <v>0.87266462599716477</v>
      </c>
      <c r="N512" s="55">
        <f t="shared" si="35"/>
        <v>0.85521133347722156</v>
      </c>
      <c r="O512" s="62">
        <f>(L512-J512)/'1_Constantes'!$H$4</f>
        <v>2.3271056693257685E-4</v>
      </c>
      <c r="P512" s="58">
        <f t="shared" si="36"/>
        <v>1.333333333333331E-2</v>
      </c>
    </row>
    <row r="513" spans="2:16" x14ac:dyDescent="0.25">
      <c r="B513" s="13">
        <f>B512+'1_Constantes'!$B$4</f>
        <v>2.544999999999968</v>
      </c>
      <c r="D513" s="26">
        <f t="shared" si="38"/>
        <v>1986.5004059677092</v>
      </c>
      <c r="E513" s="24">
        <f t="shared" si="39"/>
        <v>1001.6833586727888</v>
      </c>
      <c r="F513" s="60">
        <f t="shared" si="37"/>
        <v>-0.1238020216081314</v>
      </c>
      <c r="G513" s="27">
        <f>IF('1_Constantes'!$B$13=1,G512-P513,P513+G512)</f>
        <v>-7.0933333333333497</v>
      </c>
      <c r="I513" s="79">
        <f>TRUNC('5_Asservissement'!V512-'5_Asservissement'!V511)</f>
        <v>24</v>
      </c>
      <c r="J513" s="46">
        <f>I513*'1_Constantes'!$J$8</f>
        <v>0.83775804095727824</v>
      </c>
      <c r="K513" s="80">
        <f>TRUNC('5_Asservissement'!W512-'5_Asservissement'!W511)</f>
        <v>24</v>
      </c>
      <c r="L513" s="47">
        <f>K513*'1_Constantes'!$J$8</f>
        <v>0.83775804095727824</v>
      </c>
      <c r="N513" s="55">
        <f t="shared" si="35"/>
        <v>0.83775804095727824</v>
      </c>
      <c r="O513" s="62">
        <f>(L513-J513)/'1_Constantes'!$H$4</f>
        <v>0</v>
      </c>
      <c r="P513" s="58">
        <f t="shared" si="36"/>
        <v>0</v>
      </c>
    </row>
    <row r="514" spans="2:16" x14ac:dyDescent="0.25">
      <c r="B514" s="13">
        <f>B513+'1_Constantes'!$B$4</f>
        <v>2.5499999999999678</v>
      </c>
      <c r="D514" s="26">
        <f t="shared" si="38"/>
        <v>1987.2797703485803</v>
      </c>
      <c r="E514" s="24">
        <f t="shared" si="39"/>
        <v>1001.5861916161426</v>
      </c>
      <c r="F514" s="60">
        <f t="shared" si="37"/>
        <v>-0.12403473217506399</v>
      </c>
      <c r="G514" s="27">
        <f>IF('1_Constantes'!$B$13=1,G513-P514,P514+G513)</f>
        <v>-7.1066666666666833</v>
      </c>
      <c r="I514" s="79">
        <f>TRUNC('5_Asservissement'!V513-'5_Asservissement'!V512)</f>
        <v>23</v>
      </c>
      <c r="J514" s="46">
        <f>I514*'1_Constantes'!$J$8</f>
        <v>0.8028514559173916</v>
      </c>
      <c r="K514" s="80">
        <f>TRUNC('5_Asservissement'!W513-'5_Asservissement'!W512)</f>
        <v>22</v>
      </c>
      <c r="L514" s="47">
        <f>K514*'1_Constantes'!$J$8</f>
        <v>0.76794487087750496</v>
      </c>
      <c r="N514" s="55">
        <f t="shared" si="35"/>
        <v>0.78539816339744828</v>
      </c>
      <c r="O514" s="62">
        <f>(L514-J514)/'1_Constantes'!$H$4</f>
        <v>-2.3271056693257758E-4</v>
      </c>
      <c r="P514" s="58">
        <f t="shared" si="36"/>
        <v>-1.3333333333333352E-2</v>
      </c>
    </row>
    <row r="515" spans="2:16" x14ac:dyDescent="0.25">
      <c r="B515" s="13">
        <f>B514+'1_Constantes'!$B$4</f>
        <v>2.5549999999999677</v>
      </c>
      <c r="D515" s="26">
        <f t="shared" si="38"/>
        <v>1988.0418155209877</v>
      </c>
      <c r="E515" s="24">
        <f t="shared" si="39"/>
        <v>1001.4911838274219</v>
      </c>
      <c r="F515" s="60">
        <f t="shared" si="37"/>
        <v>-0.12403473217506399</v>
      </c>
      <c r="G515" s="27">
        <f>IF('1_Constantes'!$B$13=1,G514-P515,P515+G514)</f>
        <v>-7.1066666666666833</v>
      </c>
      <c r="I515" s="79">
        <f>TRUNC('5_Asservissement'!V514-'5_Asservissement'!V513)</f>
        <v>22</v>
      </c>
      <c r="J515" s="46">
        <f>I515*'1_Constantes'!$J$8</f>
        <v>0.76794487087750496</v>
      </c>
      <c r="K515" s="80">
        <f>TRUNC('5_Asservissement'!W514-'5_Asservissement'!W513)</f>
        <v>22</v>
      </c>
      <c r="L515" s="47">
        <f>K515*'1_Constantes'!$J$8</f>
        <v>0.76794487087750496</v>
      </c>
      <c r="N515" s="55">
        <f t="shared" si="35"/>
        <v>0.76794487087750496</v>
      </c>
      <c r="O515" s="62">
        <f>(L515-J515)/'1_Constantes'!$H$4</f>
        <v>0</v>
      </c>
      <c r="P515" s="58">
        <f t="shared" si="36"/>
        <v>0</v>
      </c>
    </row>
    <row r="516" spans="2:16" x14ac:dyDescent="0.25">
      <c r="B516" s="13">
        <f>B515+'1_Constantes'!$B$4</f>
        <v>2.5599999999999676</v>
      </c>
      <c r="D516" s="26">
        <f t="shared" si="38"/>
        <v>1988.7865198579345</v>
      </c>
      <c r="E516" s="24">
        <f t="shared" si="39"/>
        <v>1001.398162003541</v>
      </c>
      <c r="F516" s="60">
        <f t="shared" si="37"/>
        <v>-0.12426744274199657</v>
      </c>
      <c r="G516" s="27">
        <f>IF('1_Constantes'!$B$13=1,G515-P516,P516+G515)</f>
        <v>-7.120000000000017</v>
      </c>
      <c r="I516" s="79">
        <f>TRUNC('5_Asservissement'!V515-'5_Asservissement'!V514)</f>
        <v>22</v>
      </c>
      <c r="J516" s="46">
        <f>I516*'1_Constantes'!$J$8</f>
        <v>0.76794487087750496</v>
      </c>
      <c r="K516" s="80">
        <f>TRUNC('5_Asservissement'!W515-'5_Asservissement'!W514)</f>
        <v>21</v>
      </c>
      <c r="L516" s="47">
        <f>K516*'1_Constantes'!$J$8</f>
        <v>0.73303828583761843</v>
      </c>
      <c r="N516" s="55">
        <f t="shared" ref="N516:N579" si="40">(J516+L516)/2</f>
        <v>0.75049157835756164</v>
      </c>
      <c r="O516" s="62">
        <f>(L516-J516)/'1_Constantes'!$H$4</f>
        <v>-2.3271056693257685E-4</v>
      </c>
      <c r="P516" s="58">
        <f t="shared" ref="P516:P579" si="41">O516*180/PI()</f>
        <v>-1.333333333333331E-2</v>
      </c>
    </row>
    <row r="517" spans="2:16" x14ac:dyDescent="0.25">
      <c r="B517" s="13">
        <f>B516+'1_Constantes'!$B$4</f>
        <v>2.5649999999999675</v>
      </c>
      <c r="D517" s="26">
        <f t="shared" si="38"/>
        <v>1989.5139054893709</v>
      </c>
      <c r="E517" s="24">
        <f t="shared" si="39"/>
        <v>1001.3073034778898</v>
      </c>
      <c r="F517" s="60">
        <f t="shared" ref="F517:F580" si="42">G517*PI()/180</f>
        <v>-0.12426744274199657</v>
      </c>
      <c r="G517" s="27">
        <f>IF('1_Constantes'!$B$13=1,G516-P517,P517+G516)</f>
        <v>-7.120000000000017</v>
      </c>
      <c r="I517" s="79">
        <f>TRUNC('5_Asservissement'!V516-'5_Asservissement'!V515)</f>
        <v>21</v>
      </c>
      <c r="J517" s="46">
        <f>I517*'1_Constantes'!$J$8</f>
        <v>0.73303828583761843</v>
      </c>
      <c r="K517" s="80">
        <f>TRUNC('5_Asservissement'!W516-'5_Asservissement'!W515)</f>
        <v>21</v>
      </c>
      <c r="L517" s="47">
        <f>K517*'1_Constantes'!$J$8</f>
        <v>0.73303828583761843</v>
      </c>
      <c r="N517" s="55">
        <f t="shared" si="40"/>
        <v>0.73303828583761843</v>
      </c>
      <c r="O517" s="62">
        <f>(L517-J517)/'1_Constantes'!$H$4</f>
        <v>0</v>
      </c>
      <c r="P517" s="58">
        <f t="shared" si="41"/>
        <v>0</v>
      </c>
    </row>
    <row r="518" spans="2:16" x14ac:dyDescent="0.25">
      <c r="B518" s="13">
        <f>B517+'1_Constantes'!$B$4</f>
        <v>2.5699999999999674</v>
      </c>
      <c r="D518" s="26">
        <f t="shared" ref="D518:D581" si="43">D517+(N518*COS(F518))</f>
        <v>1990.1893546194594</v>
      </c>
      <c r="E518" s="24">
        <f t="shared" ref="E518:E581" si="44">E517+(N518*SIN(F518))</f>
        <v>1001.2230920287965</v>
      </c>
      <c r="F518" s="60">
        <f t="shared" si="42"/>
        <v>-0.12403473217506399</v>
      </c>
      <c r="G518" s="27">
        <f>IF('1_Constantes'!$B$13=1,G517-P518,P518+G517)</f>
        <v>-7.1066666666666833</v>
      </c>
      <c r="I518" s="79">
        <f>TRUNC('5_Asservissement'!V517-'5_Asservissement'!V516)</f>
        <v>19</v>
      </c>
      <c r="J518" s="46">
        <f>I518*'1_Constantes'!$J$8</f>
        <v>0.66322511575784526</v>
      </c>
      <c r="K518" s="80">
        <f>TRUNC('5_Asservissement'!W517-'5_Asservissement'!W516)</f>
        <v>20</v>
      </c>
      <c r="L518" s="47">
        <f>K518*'1_Constantes'!$J$8</f>
        <v>0.69813170079773179</v>
      </c>
      <c r="N518" s="55">
        <f t="shared" si="40"/>
        <v>0.68067840827778858</v>
      </c>
      <c r="O518" s="62">
        <f>(L518-J518)/'1_Constantes'!$H$4</f>
        <v>2.3271056693257685E-4</v>
      </c>
      <c r="P518" s="58">
        <f t="shared" si="41"/>
        <v>1.333333333333331E-2</v>
      </c>
    </row>
    <row r="519" spans="2:16" x14ac:dyDescent="0.25">
      <c r="B519" s="13">
        <f>B518+'1_Constantes'!$B$4</f>
        <v>2.5749999999999673</v>
      </c>
      <c r="D519" s="26">
        <f t="shared" si="43"/>
        <v>1990.847484541084</v>
      </c>
      <c r="E519" s="24">
        <f t="shared" si="44"/>
        <v>1001.1410398476286</v>
      </c>
      <c r="F519" s="60">
        <f t="shared" si="42"/>
        <v>-0.12403473217506399</v>
      </c>
      <c r="G519" s="27">
        <f>IF('1_Constantes'!$B$13=1,G518-P519,P519+G518)</f>
        <v>-7.1066666666666833</v>
      </c>
      <c r="I519" s="79">
        <f>TRUNC('5_Asservissement'!V518-'5_Asservissement'!V517)</f>
        <v>19</v>
      </c>
      <c r="J519" s="46">
        <f>I519*'1_Constantes'!$J$8</f>
        <v>0.66322511575784526</v>
      </c>
      <c r="K519" s="80">
        <f>TRUNC('5_Asservissement'!W518-'5_Asservissement'!W517)</f>
        <v>19</v>
      </c>
      <c r="L519" s="47">
        <f>K519*'1_Constantes'!$J$8</f>
        <v>0.66322511575784526</v>
      </c>
      <c r="N519" s="55">
        <f t="shared" si="40"/>
        <v>0.66322511575784526</v>
      </c>
      <c r="O519" s="62">
        <f>(L519-J519)/'1_Constantes'!$H$4</f>
        <v>0</v>
      </c>
      <c r="P519" s="58">
        <f t="shared" si="41"/>
        <v>0</v>
      </c>
    </row>
    <row r="520" spans="2:16" x14ac:dyDescent="0.25">
      <c r="B520" s="13">
        <f>B519+'1_Constantes'!$B$4</f>
        <v>2.5799999999999672</v>
      </c>
      <c r="D520" s="26">
        <f t="shared" si="43"/>
        <v>1991.4883138288185</v>
      </c>
      <c r="E520" s="24">
        <f t="shared" si="44"/>
        <v>1001.0612960599724</v>
      </c>
      <c r="F520" s="60">
        <f t="shared" si="42"/>
        <v>-0.1238020216081314</v>
      </c>
      <c r="G520" s="27">
        <f>IF('1_Constantes'!$B$13=1,G519-P520,P520+G519)</f>
        <v>-7.0933333333333497</v>
      </c>
      <c r="I520" s="79">
        <f>TRUNC('5_Asservissement'!V519-'5_Asservissement'!V518)</f>
        <v>18</v>
      </c>
      <c r="J520" s="46">
        <f>I520*'1_Constantes'!$J$8</f>
        <v>0.62831853071795862</v>
      </c>
      <c r="K520" s="80">
        <f>TRUNC('5_Asservissement'!W519-'5_Asservissement'!W518)</f>
        <v>19</v>
      </c>
      <c r="L520" s="47">
        <f>K520*'1_Constantes'!$J$8</f>
        <v>0.66322511575784526</v>
      </c>
      <c r="N520" s="55">
        <f t="shared" si="40"/>
        <v>0.64577182323790194</v>
      </c>
      <c r="O520" s="62">
        <f>(L520-J520)/'1_Constantes'!$H$4</f>
        <v>2.3271056693257758E-4</v>
      </c>
      <c r="P520" s="58">
        <f t="shared" si="41"/>
        <v>1.3333333333333352E-2</v>
      </c>
    </row>
    <row r="521" spans="2:16" x14ac:dyDescent="0.25">
      <c r="B521" s="13">
        <f>B520+'1_Constantes'!$B$4</f>
        <v>2.5849999999999671</v>
      </c>
      <c r="D521" s="26">
        <f t="shared" si="43"/>
        <v>1992.1118234060737</v>
      </c>
      <c r="E521" s="24">
        <f t="shared" si="44"/>
        <v>1000.9837075098204</v>
      </c>
      <c r="F521" s="60">
        <f t="shared" si="42"/>
        <v>-0.1238020216081314</v>
      </c>
      <c r="G521" s="27">
        <f>IF('1_Constantes'!$B$13=1,G520-P521,P521+G520)</f>
        <v>-7.0933333333333497</v>
      </c>
      <c r="I521" s="79">
        <f>TRUNC('5_Asservissement'!V520-'5_Asservissement'!V519)</f>
        <v>18</v>
      </c>
      <c r="J521" s="46">
        <f>I521*'1_Constantes'!$J$8</f>
        <v>0.62831853071795862</v>
      </c>
      <c r="K521" s="80">
        <f>TRUNC('5_Asservissement'!W520-'5_Asservissement'!W519)</f>
        <v>18</v>
      </c>
      <c r="L521" s="47">
        <f>K521*'1_Constantes'!$J$8</f>
        <v>0.62831853071795862</v>
      </c>
      <c r="N521" s="55">
        <f t="shared" si="40"/>
        <v>0.62831853071795862</v>
      </c>
      <c r="O521" s="62">
        <f>(L521-J521)/'1_Constantes'!$H$4</f>
        <v>0</v>
      </c>
      <c r="P521" s="58">
        <f t="shared" si="41"/>
        <v>0</v>
      </c>
    </row>
    <row r="522" spans="2:16" x14ac:dyDescent="0.25">
      <c r="B522" s="13">
        <f>B521+'1_Constantes'!$B$4</f>
        <v>2.589999999999967</v>
      </c>
      <c r="D522" s="26">
        <f t="shared" si="43"/>
        <v>1992.6833572853793</v>
      </c>
      <c r="E522" s="24">
        <f t="shared" si="44"/>
        <v>1000.9124516682799</v>
      </c>
      <c r="F522" s="60">
        <f t="shared" si="42"/>
        <v>-0.12403473217506399</v>
      </c>
      <c r="G522" s="27">
        <f>IF('1_Constantes'!$B$13=1,G521-P522,P522+G521)</f>
        <v>-7.1066666666666833</v>
      </c>
      <c r="I522" s="79">
        <f>TRUNC('5_Asservissement'!V521-'5_Asservissement'!V520)</f>
        <v>17</v>
      </c>
      <c r="J522" s="46">
        <f>I522*'1_Constantes'!$J$8</f>
        <v>0.59341194567807209</v>
      </c>
      <c r="K522" s="80">
        <f>TRUNC('5_Asservissement'!W521-'5_Asservissement'!W520)</f>
        <v>16</v>
      </c>
      <c r="L522" s="47">
        <f>K522*'1_Constantes'!$J$8</f>
        <v>0.55850536063818546</v>
      </c>
      <c r="N522" s="55">
        <f t="shared" si="40"/>
        <v>0.57595865315812877</v>
      </c>
      <c r="O522" s="62">
        <f>(L522-J522)/'1_Constantes'!$H$4</f>
        <v>-2.3271056693257758E-4</v>
      </c>
      <c r="P522" s="58">
        <f t="shared" si="41"/>
        <v>-1.3333333333333352E-2</v>
      </c>
    </row>
    <row r="523" spans="2:16" x14ac:dyDescent="0.25">
      <c r="B523" s="13">
        <f>B522+'1_Constantes'!$B$4</f>
        <v>2.5949999999999669</v>
      </c>
      <c r="D523" s="26">
        <f t="shared" si="43"/>
        <v>1993.2895119782431</v>
      </c>
      <c r="E523" s="24">
        <f t="shared" si="44"/>
        <v>1000.8367362302373</v>
      </c>
      <c r="F523" s="60">
        <f t="shared" si="42"/>
        <v>-0.12426744274199657</v>
      </c>
      <c r="G523" s="27">
        <f>IF('1_Constantes'!$B$13=1,G522-P523,P523+G522)</f>
        <v>-7.120000000000017</v>
      </c>
      <c r="I523" s="79">
        <f>TRUNC('5_Asservissement'!V522-'5_Asservissement'!V521)</f>
        <v>18</v>
      </c>
      <c r="J523" s="46">
        <f>I523*'1_Constantes'!$J$8</f>
        <v>0.62831853071795862</v>
      </c>
      <c r="K523" s="80">
        <f>TRUNC('5_Asservissement'!W522-'5_Asservissement'!W521)</f>
        <v>17</v>
      </c>
      <c r="L523" s="47">
        <f>K523*'1_Constantes'!$J$8</f>
        <v>0.59341194567807209</v>
      </c>
      <c r="N523" s="55">
        <f t="shared" si="40"/>
        <v>0.6108652381980153</v>
      </c>
      <c r="O523" s="62">
        <f>(L523-J523)/'1_Constantes'!$H$4</f>
        <v>-2.3271056693257685E-4</v>
      </c>
      <c r="P523" s="58">
        <f t="shared" si="41"/>
        <v>-1.333333333333331E-2</v>
      </c>
    </row>
    <row r="524" spans="2:16" x14ac:dyDescent="0.25">
      <c r="B524" s="13">
        <f>B523+'1_Constantes'!$B$4</f>
        <v>2.5999999999999668</v>
      </c>
      <c r="D524" s="26">
        <f t="shared" si="43"/>
        <v>1993.8610458575488</v>
      </c>
      <c r="E524" s="24">
        <f t="shared" si="44"/>
        <v>1000.7654803886968</v>
      </c>
      <c r="F524" s="60">
        <f t="shared" si="42"/>
        <v>-0.12403473217506399</v>
      </c>
      <c r="G524" s="27">
        <f>IF('1_Constantes'!$B$13=1,G523-P524,P524+G523)</f>
        <v>-7.1066666666666833</v>
      </c>
      <c r="I524" s="79">
        <f>TRUNC('5_Asservissement'!V523-'5_Asservissement'!V522)</f>
        <v>16</v>
      </c>
      <c r="J524" s="46">
        <f>I524*'1_Constantes'!$J$8</f>
        <v>0.55850536063818546</v>
      </c>
      <c r="K524" s="80">
        <f>TRUNC('5_Asservissement'!W523-'5_Asservissement'!W522)</f>
        <v>17</v>
      </c>
      <c r="L524" s="47">
        <f>K524*'1_Constantes'!$J$8</f>
        <v>0.59341194567807209</v>
      </c>
      <c r="N524" s="55">
        <f t="shared" si="40"/>
        <v>0.57595865315812877</v>
      </c>
      <c r="O524" s="62">
        <f>(L524-J524)/'1_Constantes'!$H$4</f>
        <v>2.3271056693257758E-4</v>
      </c>
      <c r="P524" s="58">
        <f t="shared" si="41"/>
        <v>1.3333333333333352E-2</v>
      </c>
    </row>
    <row r="525" spans="2:16" x14ac:dyDescent="0.25">
      <c r="B525" s="13">
        <f>B524+'1_Constantes'!$B$4</f>
        <v>2.6049999999999667</v>
      </c>
      <c r="D525" s="26">
        <f t="shared" si="43"/>
        <v>1994.4152605283905</v>
      </c>
      <c r="E525" s="24">
        <f t="shared" si="44"/>
        <v>1000.6963838150817</v>
      </c>
      <c r="F525" s="60">
        <f t="shared" si="42"/>
        <v>-0.12403473217506399</v>
      </c>
      <c r="G525" s="27">
        <f>IF('1_Constantes'!$B$13=1,G524-P525,P525+G524)</f>
        <v>-7.1066666666666833</v>
      </c>
      <c r="I525" s="79">
        <f>TRUNC('5_Asservissement'!V524-'5_Asservissement'!V523)</f>
        <v>16</v>
      </c>
      <c r="J525" s="46">
        <f>I525*'1_Constantes'!$J$8</f>
        <v>0.55850536063818546</v>
      </c>
      <c r="K525" s="80">
        <f>TRUNC('5_Asservissement'!W524-'5_Asservissement'!W523)</f>
        <v>16</v>
      </c>
      <c r="L525" s="47">
        <f>K525*'1_Constantes'!$J$8</f>
        <v>0.55850536063818546</v>
      </c>
      <c r="N525" s="55">
        <f t="shared" si="40"/>
        <v>0.55850536063818546</v>
      </c>
      <c r="O525" s="62">
        <f>(L525-J525)/'1_Constantes'!$H$4</f>
        <v>0</v>
      </c>
      <c r="P525" s="58">
        <f t="shared" si="41"/>
        <v>0</v>
      </c>
    </row>
    <row r="526" spans="2:16" x14ac:dyDescent="0.25">
      <c r="B526" s="13">
        <f>B525+'1_Constantes'!$B$4</f>
        <v>2.6099999999999666</v>
      </c>
      <c r="D526" s="26">
        <f t="shared" si="43"/>
        <v>1994.9348065769634</v>
      </c>
      <c r="E526" s="24">
        <f t="shared" si="44"/>
        <v>1000.6313639625731</v>
      </c>
      <c r="F526" s="60">
        <f t="shared" si="42"/>
        <v>-0.12450015330892913</v>
      </c>
      <c r="G526" s="27">
        <f>IF('1_Constantes'!$B$13=1,G525-P526,P526+G525)</f>
        <v>-7.1333333333333497</v>
      </c>
      <c r="I526" s="79">
        <f>TRUNC('5_Asservissement'!V525-'5_Asservissement'!V524)</f>
        <v>16</v>
      </c>
      <c r="J526" s="46">
        <f>I526*'1_Constantes'!$J$8</f>
        <v>0.55850536063818546</v>
      </c>
      <c r="K526" s="80">
        <f>TRUNC('5_Asservissement'!W525-'5_Asservissement'!W524)</f>
        <v>14</v>
      </c>
      <c r="L526" s="47">
        <f>K526*'1_Constantes'!$J$8</f>
        <v>0.48869219055841229</v>
      </c>
      <c r="N526" s="55">
        <f t="shared" si="40"/>
        <v>0.52359877559829893</v>
      </c>
      <c r="O526" s="62">
        <f>(L526-J526)/'1_Constantes'!$H$4</f>
        <v>-4.6542113386515446E-4</v>
      </c>
      <c r="P526" s="58">
        <f t="shared" si="41"/>
        <v>-2.6666666666666665E-2</v>
      </c>
    </row>
    <row r="527" spans="2:16" x14ac:dyDescent="0.25">
      <c r="B527" s="13">
        <f>B526+'1_Constantes'!$B$4</f>
        <v>2.6149999999999665</v>
      </c>
      <c r="D527" s="26">
        <f t="shared" si="43"/>
        <v>1995.4197162222981</v>
      </c>
      <c r="E527" s="24">
        <f t="shared" si="44"/>
        <v>1000.5706787668984</v>
      </c>
      <c r="F527" s="60">
        <f t="shared" si="42"/>
        <v>-0.12450015330892913</v>
      </c>
      <c r="G527" s="27">
        <f>IF('1_Constantes'!$B$13=1,G526-P527,P527+G526)</f>
        <v>-7.1333333333333497</v>
      </c>
      <c r="I527" s="79">
        <f>TRUNC('5_Asservissement'!V526-'5_Asservissement'!V525)</f>
        <v>14</v>
      </c>
      <c r="J527" s="46">
        <f>I527*'1_Constantes'!$J$8</f>
        <v>0.48869219055841229</v>
      </c>
      <c r="K527" s="80">
        <f>TRUNC('5_Asservissement'!W526-'5_Asservissement'!W525)</f>
        <v>14</v>
      </c>
      <c r="L527" s="47">
        <f>K527*'1_Constantes'!$J$8</f>
        <v>0.48869219055841229</v>
      </c>
      <c r="N527" s="55">
        <f t="shared" si="40"/>
        <v>0.48869219055841229</v>
      </c>
      <c r="O527" s="62">
        <f>(L527-J527)/'1_Constantes'!$H$4</f>
        <v>0</v>
      </c>
      <c r="P527" s="58">
        <f t="shared" si="41"/>
        <v>0</v>
      </c>
    </row>
    <row r="528" spans="2:16" x14ac:dyDescent="0.25">
      <c r="B528" s="13">
        <f>B527+'1_Constantes'!$B$4</f>
        <v>2.6199999999999664</v>
      </c>
      <c r="D528" s="26">
        <f t="shared" si="43"/>
        <v>1995.8873212710787</v>
      </c>
      <c r="E528" s="24">
        <f t="shared" si="44"/>
        <v>1000.5122697146941</v>
      </c>
      <c r="F528" s="60">
        <f t="shared" si="42"/>
        <v>-0.12426744274199654</v>
      </c>
      <c r="G528" s="27">
        <f>IF('1_Constantes'!$B$13=1,G527-P528,P528+G527)</f>
        <v>-7.1200000000000161</v>
      </c>
      <c r="I528" s="79">
        <f>TRUNC('5_Asservissement'!V527-'5_Asservissement'!V526)</f>
        <v>13</v>
      </c>
      <c r="J528" s="46">
        <f>I528*'1_Constantes'!$J$8</f>
        <v>0.4537856055185257</v>
      </c>
      <c r="K528" s="80">
        <f>TRUNC('5_Asservissement'!W527-'5_Asservissement'!W526)</f>
        <v>14</v>
      </c>
      <c r="L528" s="47">
        <f>K528*'1_Constantes'!$J$8</f>
        <v>0.48869219055841229</v>
      </c>
      <c r="N528" s="55">
        <f t="shared" si="40"/>
        <v>0.47123889803846897</v>
      </c>
      <c r="O528" s="62">
        <f>(L528-J528)/'1_Constantes'!$H$4</f>
        <v>2.3271056693257723E-4</v>
      </c>
      <c r="P528" s="58">
        <f t="shared" si="41"/>
        <v>1.3333333333333332E-2</v>
      </c>
    </row>
    <row r="529" spans="2:16" x14ac:dyDescent="0.25">
      <c r="B529" s="13">
        <f>B528+'1_Constantes'!$B$4</f>
        <v>2.6249999999999662</v>
      </c>
      <c r="D529" s="26">
        <f t="shared" si="43"/>
        <v>1996.3376337435407</v>
      </c>
      <c r="E529" s="24">
        <f t="shared" si="44"/>
        <v>1000.4562335395843</v>
      </c>
      <c r="F529" s="60">
        <f t="shared" si="42"/>
        <v>-0.1238020216081314</v>
      </c>
      <c r="G529" s="27">
        <f>IF('1_Constantes'!$B$13=1,G528-P529,P529+G528)</f>
        <v>-7.0933333333333497</v>
      </c>
      <c r="I529" s="79">
        <f>TRUNC('5_Asservissement'!V528-'5_Asservissement'!V527)</f>
        <v>12</v>
      </c>
      <c r="J529" s="46">
        <f>I529*'1_Constantes'!$J$8</f>
        <v>0.41887902047863912</v>
      </c>
      <c r="K529" s="80">
        <f>TRUNC('5_Asservissement'!W528-'5_Asservissement'!W527)</f>
        <v>14</v>
      </c>
      <c r="L529" s="47">
        <f>K529*'1_Constantes'!$J$8</f>
        <v>0.48869219055841229</v>
      </c>
      <c r="N529" s="55">
        <f t="shared" si="40"/>
        <v>0.4537856055185257</v>
      </c>
      <c r="O529" s="62">
        <f>(L529-J529)/'1_Constantes'!$H$4</f>
        <v>4.6542113386515446E-4</v>
      </c>
      <c r="P529" s="58">
        <f t="shared" si="41"/>
        <v>2.6666666666666665E-2</v>
      </c>
    </row>
    <row r="530" spans="2:16" x14ac:dyDescent="0.25">
      <c r="B530" s="13">
        <f>B529+'1_Constantes'!$B$4</f>
        <v>2.6299999999999661</v>
      </c>
      <c r="D530" s="26">
        <f t="shared" si="43"/>
        <v>1996.7533067950442</v>
      </c>
      <c r="E530" s="24">
        <f t="shared" si="44"/>
        <v>1000.404507839483</v>
      </c>
      <c r="F530" s="60">
        <f t="shared" si="42"/>
        <v>-0.1238020216081314</v>
      </c>
      <c r="G530" s="27">
        <f>IF('1_Constantes'!$B$13=1,G529-P530,P530+G529)</f>
        <v>-7.0933333333333497</v>
      </c>
      <c r="I530" s="79">
        <f>TRUNC('5_Asservissement'!V529-'5_Asservissement'!V528)</f>
        <v>12</v>
      </c>
      <c r="J530" s="46">
        <f>I530*'1_Constantes'!$J$8</f>
        <v>0.41887902047863912</v>
      </c>
      <c r="K530" s="80">
        <f>TRUNC('5_Asservissement'!W529-'5_Asservissement'!W528)</f>
        <v>12</v>
      </c>
      <c r="L530" s="47">
        <f>K530*'1_Constantes'!$J$8</f>
        <v>0.41887902047863912</v>
      </c>
      <c r="N530" s="55">
        <f t="shared" si="40"/>
        <v>0.41887902047863912</v>
      </c>
      <c r="O530" s="62">
        <f>(L530-J530)/'1_Constantes'!$H$4</f>
        <v>0</v>
      </c>
      <c r="P530" s="58">
        <f t="shared" si="41"/>
        <v>0</v>
      </c>
    </row>
    <row r="531" spans="2:16" x14ac:dyDescent="0.25">
      <c r="B531" s="13">
        <f>B530+'1_Constantes'!$B$4</f>
        <v>2.634999999999966</v>
      </c>
      <c r="D531" s="26">
        <f t="shared" si="43"/>
        <v>1997.1343183162728</v>
      </c>
      <c r="E531" s="24">
        <f t="shared" si="44"/>
        <v>1000.3569152784277</v>
      </c>
      <c r="F531" s="60">
        <f t="shared" si="42"/>
        <v>-0.12426744274199654</v>
      </c>
      <c r="G531" s="27">
        <f>IF('1_Constantes'!$B$13=1,G530-P531,P531+G530)</f>
        <v>-7.1200000000000161</v>
      </c>
      <c r="I531" s="79">
        <f>TRUNC('5_Asservissement'!V530-'5_Asservissement'!V529)</f>
        <v>12</v>
      </c>
      <c r="J531" s="46">
        <f>I531*'1_Constantes'!$J$8</f>
        <v>0.41887902047863912</v>
      </c>
      <c r="K531" s="80">
        <f>TRUNC('5_Asservissement'!W530-'5_Asservissement'!W529)</f>
        <v>10</v>
      </c>
      <c r="L531" s="47">
        <f>K531*'1_Constantes'!$J$8</f>
        <v>0.3490658503988659</v>
      </c>
      <c r="N531" s="55">
        <f t="shared" si="40"/>
        <v>0.38397243543875248</v>
      </c>
      <c r="O531" s="62">
        <f>(L531-J531)/'1_Constantes'!$H$4</f>
        <v>-4.6542113386515484E-4</v>
      </c>
      <c r="P531" s="58">
        <f t="shared" si="41"/>
        <v>-2.6666666666666682E-2</v>
      </c>
    </row>
    <row r="532" spans="2:16" x14ac:dyDescent="0.25">
      <c r="B532" s="13">
        <f>B531+'1_Constantes'!$B$4</f>
        <v>2.6399999999999659</v>
      </c>
      <c r="D532" s="26">
        <f t="shared" si="43"/>
        <v>1997.4980216940128</v>
      </c>
      <c r="E532" s="24">
        <f t="shared" si="44"/>
        <v>1000.3115706519927</v>
      </c>
      <c r="F532" s="60">
        <f t="shared" si="42"/>
        <v>-0.12403473217506396</v>
      </c>
      <c r="G532" s="27">
        <f>IF('1_Constantes'!$B$13=1,G531-P532,P532+G531)</f>
        <v>-7.1066666666666825</v>
      </c>
      <c r="I532" s="79">
        <f>TRUNC('5_Asservissement'!V531-'5_Asservissement'!V530)</f>
        <v>10</v>
      </c>
      <c r="J532" s="46">
        <f>I532*'1_Constantes'!$J$8</f>
        <v>0.3490658503988659</v>
      </c>
      <c r="K532" s="80">
        <f>TRUNC('5_Asservissement'!W531-'5_Asservissement'!W530)</f>
        <v>11</v>
      </c>
      <c r="L532" s="47">
        <f>K532*'1_Constantes'!$J$8</f>
        <v>0.38397243543875248</v>
      </c>
      <c r="N532" s="55">
        <f t="shared" si="40"/>
        <v>0.36651914291880916</v>
      </c>
      <c r="O532" s="62">
        <f>(L532-J532)/'1_Constantes'!$H$4</f>
        <v>2.3271056693257723E-4</v>
      </c>
      <c r="P532" s="58">
        <f t="shared" si="41"/>
        <v>1.3333333333333332E-2</v>
      </c>
    </row>
    <row r="533" spans="2:16" x14ac:dyDescent="0.25">
      <c r="B533" s="13">
        <f>B532+'1_Constantes'!$B$4</f>
        <v>2.6449999999999658</v>
      </c>
      <c r="D533" s="26">
        <f t="shared" si="43"/>
        <v>1997.8270961931196</v>
      </c>
      <c r="E533" s="24">
        <f t="shared" si="44"/>
        <v>1000.2706211394126</v>
      </c>
      <c r="F533" s="60">
        <f t="shared" si="42"/>
        <v>-0.12380202160813138</v>
      </c>
      <c r="G533" s="27">
        <f>IF('1_Constantes'!$B$13=1,G532-P533,P533+G532)</f>
        <v>-7.0933333333333488</v>
      </c>
      <c r="I533" s="79">
        <f>TRUNC('5_Asservissement'!V532-'5_Asservissement'!V531)</f>
        <v>9</v>
      </c>
      <c r="J533" s="46">
        <f>I533*'1_Constantes'!$J$8</f>
        <v>0.31415926535897931</v>
      </c>
      <c r="K533" s="80">
        <f>TRUNC('5_Asservissement'!W532-'5_Asservissement'!W531)</f>
        <v>10</v>
      </c>
      <c r="L533" s="47">
        <f>K533*'1_Constantes'!$J$8</f>
        <v>0.3490658503988659</v>
      </c>
      <c r="N533" s="55">
        <f t="shared" si="40"/>
        <v>0.33161255787892263</v>
      </c>
      <c r="O533" s="62">
        <f>(L533-J533)/'1_Constantes'!$H$4</f>
        <v>2.3271056693257723E-4</v>
      </c>
      <c r="P533" s="58">
        <f t="shared" si="41"/>
        <v>1.3333333333333332E-2</v>
      </c>
    </row>
    <row r="534" spans="2:16" x14ac:dyDescent="0.25">
      <c r="B534" s="13">
        <f>B533+'1_Constantes'!$B$4</f>
        <v>2.6499999999999657</v>
      </c>
      <c r="D534" s="26">
        <f t="shared" si="43"/>
        <v>1998.1388509817471</v>
      </c>
      <c r="E534" s="24">
        <f t="shared" si="44"/>
        <v>1000.2318268643367</v>
      </c>
      <c r="F534" s="60">
        <f t="shared" si="42"/>
        <v>-0.12380202160813138</v>
      </c>
      <c r="G534" s="27">
        <f>IF('1_Constantes'!$B$13=1,G533-P534,P534+G533)</f>
        <v>-7.0933333333333488</v>
      </c>
      <c r="I534" s="79">
        <f>TRUNC('5_Asservissement'!V533-'5_Asservissement'!V532)</f>
        <v>9</v>
      </c>
      <c r="J534" s="46">
        <f>I534*'1_Constantes'!$J$8</f>
        <v>0.31415926535897931</v>
      </c>
      <c r="K534" s="80">
        <f>TRUNC('5_Asservissement'!W533-'5_Asservissement'!W532)</f>
        <v>9</v>
      </c>
      <c r="L534" s="47">
        <f>K534*'1_Constantes'!$J$8</f>
        <v>0.31415926535897931</v>
      </c>
      <c r="N534" s="55">
        <f t="shared" si="40"/>
        <v>0.31415926535897931</v>
      </c>
      <c r="O534" s="62">
        <f>(L534-J534)/'1_Constantes'!$H$4</f>
        <v>0</v>
      </c>
      <c r="P534" s="58">
        <f t="shared" si="41"/>
        <v>0</v>
      </c>
    </row>
    <row r="535" spans="2:16" x14ac:dyDescent="0.25">
      <c r="B535" s="13">
        <f>B534+'1_Constantes'!$B$4</f>
        <v>2.6549999999999656</v>
      </c>
      <c r="D535" s="26">
        <f t="shared" si="43"/>
        <v>1998.4332775256316</v>
      </c>
      <c r="E535" s="24">
        <f t="shared" si="44"/>
        <v>1000.1951193096037</v>
      </c>
      <c r="F535" s="60">
        <f t="shared" si="42"/>
        <v>-0.12403473217506396</v>
      </c>
      <c r="G535" s="27">
        <f>IF('1_Constantes'!$B$13=1,G534-P535,P535+G534)</f>
        <v>-7.1066666666666825</v>
      </c>
      <c r="I535" s="79">
        <f>TRUNC('5_Asservissement'!V534-'5_Asservissement'!V533)</f>
        <v>9</v>
      </c>
      <c r="J535" s="46">
        <f>I535*'1_Constantes'!$J$8</f>
        <v>0.31415926535897931</v>
      </c>
      <c r="K535" s="80">
        <f>TRUNC('5_Asservissement'!W534-'5_Asservissement'!W533)</f>
        <v>8</v>
      </c>
      <c r="L535" s="47">
        <f>K535*'1_Constantes'!$J$8</f>
        <v>0.27925268031909273</v>
      </c>
      <c r="N535" s="55">
        <f t="shared" si="40"/>
        <v>0.29670597283903599</v>
      </c>
      <c r="O535" s="62">
        <f>(L535-J535)/'1_Constantes'!$H$4</f>
        <v>-2.3271056693257723E-4</v>
      </c>
      <c r="P535" s="58">
        <f t="shared" si="41"/>
        <v>-1.3333333333333332E-2</v>
      </c>
    </row>
    <row r="536" spans="2:16" x14ac:dyDescent="0.25">
      <c r="B536" s="13">
        <f>B535+'1_Constantes'!$B$4</f>
        <v>2.6599999999999655</v>
      </c>
      <c r="D536" s="26">
        <f t="shared" si="43"/>
        <v>1998.7103848610525</v>
      </c>
      <c r="E536" s="24">
        <f t="shared" si="44"/>
        <v>1000.1605710227961</v>
      </c>
      <c r="F536" s="60">
        <f t="shared" si="42"/>
        <v>-0.12403473217506396</v>
      </c>
      <c r="G536" s="27">
        <f>IF('1_Constantes'!$B$13=1,G535-P536,P536+G535)</f>
        <v>-7.1066666666666825</v>
      </c>
      <c r="I536" s="79">
        <f>TRUNC('5_Asservissement'!V535-'5_Asservissement'!V534)</f>
        <v>8</v>
      </c>
      <c r="J536" s="46">
        <f>I536*'1_Constantes'!$J$8</f>
        <v>0.27925268031909273</v>
      </c>
      <c r="K536" s="80">
        <f>TRUNC('5_Asservissement'!W535-'5_Asservissement'!W534)</f>
        <v>8</v>
      </c>
      <c r="L536" s="47">
        <f>K536*'1_Constantes'!$J$8</f>
        <v>0.27925268031909273</v>
      </c>
      <c r="N536" s="55">
        <f t="shared" si="40"/>
        <v>0.27925268031909273</v>
      </c>
      <c r="O536" s="62">
        <f>(L536-J536)/'1_Constantes'!$H$4</f>
        <v>0</v>
      </c>
      <c r="P536" s="58">
        <f t="shared" si="41"/>
        <v>0</v>
      </c>
    </row>
    <row r="537" spans="2:16" x14ac:dyDescent="0.25">
      <c r="B537" s="13">
        <f>B536+'1_Constantes'!$B$4</f>
        <v>2.6649999999999654</v>
      </c>
      <c r="D537" s="26">
        <f t="shared" si="43"/>
        <v>1998.9355410972835</v>
      </c>
      <c r="E537" s="24">
        <f t="shared" si="44"/>
        <v>1000.1325529352413</v>
      </c>
      <c r="F537" s="60">
        <f t="shared" si="42"/>
        <v>-0.12380202160813138</v>
      </c>
      <c r="G537" s="27">
        <f>IF('1_Constantes'!$B$13=1,G536-P537,P537+G536)</f>
        <v>-7.0933333333333488</v>
      </c>
      <c r="I537" s="79">
        <f>TRUNC('5_Asservissement'!V536-'5_Asservissement'!V535)</f>
        <v>6</v>
      </c>
      <c r="J537" s="46">
        <f>I537*'1_Constantes'!$J$8</f>
        <v>0.20943951023931956</v>
      </c>
      <c r="K537" s="80">
        <f>TRUNC('5_Asservissement'!W536-'5_Asservissement'!W535)</f>
        <v>7</v>
      </c>
      <c r="L537" s="47">
        <f>K537*'1_Constantes'!$J$8</f>
        <v>0.24434609527920614</v>
      </c>
      <c r="N537" s="55">
        <f t="shared" si="40"/>
        <v>0.22689280275926285</v>
      </c>
      <c r="O537" s="62">
        <f>(L537-J537)/'1_Constantes'!$H$4</f>
        <v>2.3271056693257723E-4</v>
      </c>
      <c r="P537" s="58">
        <f t="shared" si="41"/>
        <v>1.3333333333333332E-2</v>
      </c>
    </row>
    <row r="538" spans="2:16" x14ac:dyDescent="0.25">
      <c r="B538" s="13">
        <f>B537+'1_Constantes'!$B$4</f>
        <v>2.6699999999999653</v>
      </c>
      <c r="D538" s="26">
        <f t="shared" si="43"/>
        <v>1999.1433776230351</v>
      </c>
      <c r="E538" s="24">
        <f t="shared" si="44"/>
        <v>1000.1066900851906</v>
      </c>
      <c r="F538" s="60">
        <f t="shared" si="42"/>
        <v>-0.12380202160813138</v>
      </c>
      <c r="G538" s="27">
        <f>IF('1_Constantes'!$B$13=1,G537-P538,P538+G537)</f>
        <v>-7.0933333333333488</v>
      </c>
      <c r="I538" s="79">
        <f>TRUNC('5_Asservissement'!V537-'5_Asservissement'!V536)</f>
        <v>6</v>
      </c>
      <c r="J538" s="46">
        <f>I538*'1_Constantes'!$J$8</f>
        <v>0.20943951023931956</v>
      </c>
      <c r="K538" s="80">
        <f>TRUNC('5_Asservissement'!W537-'5_Asservissement'!W536)</f>
        <v>6</v>
      </c>
      <c r="L538" s="47">
        <f>K538*'1_Constantes'!$J$8</f>
        <v>0.20943951023931956</v>
      </c>
      <c r="N538" s="55">
        <f t="shared" si="40"/>
        <v>0.20943951023931956</v>
      </c>
      <c r="O538" s="62">
        <f>(L538-J538)/'1_Constantes'!$H$4</f>
        <v>0</v>
      </c>
      <c r="P538" s="58">
        <f t="shared" si="41"/>
        <v>0</v>
      </c>
    </row>
    <row r="539" spans="2:16" x14ac:dyDescent="0.25">
      <c r="B539" s="13">
        <f>B538+'1_Constantes'!$B$4</f>
        <v>2.6749999999999652</v>
      </c>
      <c r="D539" s="26">
        <f t="shared" si="43"/>
        <v>1999.1433776230351</v>
      </c>
      <c r="E539" s="24">
        <f t="shared" si="44"/>
        <v>1000.1066900851906</v>
      </c>
      <c r="F539" s="60">
        <f t="shared" si="42"/>
        <v>-0.12380202160813138</v>
      </c>
      <c r="G539" s="27">
        <f>IF('1_Constantes'!$B$13=1,G538-P539,P539+G538)</f>
        <v>-7.0933333333333488</v>
      </c>
      <c r="I539" s="79">
        <f>TRUNC('5_Asservissement'!V538-'5_Asservissement'!V537)</f>
        <v>0</v>
      </c>
      <c r="J539" s="46">
        <f>I539*'1_Constantes'!$J$8</f>
        <v>0</v>
      </c>
      <c r="K539" s="80">
        <f>TRUNC('5_Asservissement'!W538-'5_Asservissement'!W537)</f>
        <v>0</v>
      </c>
      <c r="L539" s="47">
        <f>K539*'1_Constantes'!$J$8</f>
        <v>0</v>
      </c>
      <c r="N539" s="55">
        <f t="shared" si="40"/>
        <v>0</v>
      </c>
      <c r="O539" s="62">
        <f>(L539-J539)/'1_Constantes'!$H$4</f>
        <v>0</v>
      </c>
      <c r="P539" s="58">
        <f t="shared" si="41"/>
        <v>0</v>
      </c>
    </row>
    <row r="540" spans="2:16" x14ac:dyDescent="0.25">
      <c r="B540" s="13">
        <f>B539+'1_Constantes'!$B$4</f>
        <v>2.6799999999999651</v>
      </c>
      <c r="D540" s="26">
        <f t="shared" si="43"/>
        <v>1999.1433776230351</v>
      </c>
      <c r="E540" s="24">
        <f t="shared" si="44"/>
        <v>1000.1066900851906</v>
      </c>
      <c r="F540" s="60">
        <f t="shared" si="42"/>
        <v>-0.12426744274199653</v>
      </c>
      <c r="G540" s="27">
        <f>IF('1_Constantes'!$B$13=1,G539-P540,P540+G539)</f>
        <v>-7.1200000000000152</v>
      </c>
      <c r="I540" s="79">
        <f>TRUNC('5_Asservissement'!V539-'5_Asservissement'!V538)</f>
        <v>1</v>
      </c>
      <c r="J540" s="46">
        <f>I540*'1_Constantes'!$J$8</f>
        <v>3.4906585039886591E-2</v>
      </c>
      <c r="K540" s="80">
        <f>TRUNC('5_Asservissement'!W539-'5_Asservissement'!W538)</f>
        <v>-1</v>
      </c>
      <c r="L540" s="47">
        <f>K540*'1_Constantes'!$J$8</f>
        <v>-3.4906585039886591E-2</v>
      </c>
      <c r="N540" s="55">
        <f t="shared" si="40"/>
        <v>0</v>
      </c>
      <c r="O540" s="62">
        <f>(L540-J540)/'1_Constantes'!$H$4</f>
        <v>-4.6542113386515457E-4</v>
      </c>
      <c r="P540" s="58">
        <f t="shared" si="41"/>
        <v>-2.6666666666666668E-2</v>
      </c>
    </row>
    <row r="541" spans="2:16" x14ac:dyDescent="0.25">
      <c r="B541" s="13">
        <f>B540+'1_Constantes'!$B$4</f>
        <v>2.684999999999965</v>
      </c>
      <c r="D541" s="26">
        <f t="shared" si="43"/>
        <v>1999.1433776230351</v>
      </c>
      <c r="E541" s="24">
        <f t="shared" si="44"/>
        <v>1000.1066900851906</v>
      </c>
      <c r="F541" s="60">
        <f t="shared" si="42"/>
        <v>-0.12426744274199653</v>
      </c>
      <c r="G541" s="27">
        <f>IF('1_Constantes'!$B$13=1,G540-P541,P541+G540)</f>
        <v>-7.1200000000000152</v>
      </c>
      <c r="I541" s="79">
        <f>TRUNC('5_Asservissement'!V540-'5_Asservissement'!V539)</f>
        <v>0</v>
      </c>
      <c r="J541" s="46">
        <f>I541*'1_Constantes'!$J$8</f>
        <v>0</v>
      </c>
      <c r="K541" s="80">
        <f>TRUNC('5_Asservissement'!W540-'5_Asservissement'!W539)</f>
        <v>0</v>
      </c>
      <c r="L541" s="47">
        <f>K541*'1_Constantes'!$J$8</f>
        <v>0</v>
      </c>
      <c r="N541" s="55">
        <f t="shared" si="40"/>
        <v>0</v>
      </c>
      <c r="O541" s="62">
        <f>(L541-J541)/'1_Constantes'!$H$4</f>
        <v>0</v>
      </c>
      <c r="P541" s="58">
        <f t="shared" si="41"/>
        <v>0</v>
      </c>
    </row>
    <row r="542" spans="2:16" x14ac:dyDescent="0.25">
      <c r="B542" s="13">
        <f>B541+'1_Constantes'!$B$4</f>
        <v>2.6899999999999649</v>
      </c>
      <c r="D542" s="26">
        <f t="shared" si="43"/>
        <v>1999.1433776230351</v>
      </c>
      <c r="E542" s="24">
        <f t="shared" si="44"/>
        <v>1000.1066900851906</v>
      </c>
      <c r="F542" s="60">
        <f t="shared" si="42"/>
        <v>-0.12380202160813138</v>
      </c>
      <c r="G542" s="27">
        <f>IF('1_Constantes'!$B$13=1,G541-P542,P542+G541)</f>
        <v>-7.0933333333333488</v>
      </c>
      <c r="I542" s="79">
        <f>TRUNC('5_Asservissement'!V541-'5_Asservissement'!V540)</f>
        <v>-1</v>
      </c>
      <c r="J542" s="46">
        <f>I542*'1_Constantes'!$J$8</f>
        <v>-3.4906585039886591E-2</v>
      </c>
      <c r="K542" s="80">
        <f>TRUNC('5_Asservissement'!W541-'5_Asservissement'!W540)</f>
        <v>1</v>
      </c>
      <c r="L542" s="47">
        <f>K542*'1_Constantes'!$J$8</f>
        <v>3.4906585039886591E-2</v>
      </c>
      <c r="N542" s="55">
        <f t="shared" si="40"/>
        <v>0</v>
      </c>
      <c r="O542" s="62">
        <f>(L542-J542)/'1_Constantes'!$H$4</f>
        <v>4.6542113386515457E-4</v>
      </c>
      <c r="P542" s="58">
        <f t="shared" si="41"/>
        <v>2.6666666666666668E-2</v>
      </c>
    </row>
    <row r="543" spans="2:16" x14ac:dyDescent="0.25">
      <c r="B543" s="13">
        <f>B542+'1_Constantes'!$B$4</f>
        <v>2.6949999999999648</v>
      </c>
      <c r="D543" s="26">
        <f t="shared" si="43"/>
        <v>1999.1433776230351</v>
      </c>
      <c r="E543" s="24">
        <f t="shared" si="44"/>
        <v>1000.1066900851906</v>
      </c>
      <c r="F543" s="60">
        <f t="shared" si="42"/>
        <v>-0.12380202160813138</v>
      </c>
      <c r="G543" s="27">
        <f>IF('1_Constantes'!$B$13=1,G542-P543,P543+G542)</f>
        <v>-7.0933333333333488</v>
      </c>
      <c r="I543" s="79">
        <f>TRUNC('5_Asservissement'!V542-'5_Asservissement'!V541)</f>
        <v>0</v>
      </c>
      <c r="J543" s="46">
        <f>I543*'1_Constantes'!$J$8</f>
        <v>0</v>
      </c>
      <c r="K543" s="80">
        <f>TRUNC('5_Asservissement'!W542-'5_Asservissement'!W541)</f>
        <v>0</v>
      </c>
      <c r="L543" s="47">
        <f>K543*'1_Constantes'!$J$8</f>
        <v>0</v>
      </c>
      <c r="N543" s="55">
        <f t="shared" si="40"/>
        <v>0</v>
      </c>
      <c r="O543" s="62">
        <f>(L543-J543)/'1_Constantes'!$H$4</f>
        <v>0</v>
      </c>
      <c r="P543" s="58">
        <f t="shared" si="41"/>
        <v>0</v>
      </c>
    </row>
    <row r="544" spans="2:16" x14ac:dyDescent="0.25">
      <c r="B544" s="13">
        <f>B543+'1_Constantes'!$B$4</f>
        <v>2.6999999999999647</v>
      </c>
      <c r="D544" s="26">
        <f t="shared" si="43"/>
        <v>1999.1433776230351</v>
      </c>
      <c r="E544" s="24">
        <f t="shared" si="44"/>
        <v>1000.1066900851906</v>
      </c>
      <c r="F544" s="60">
        <f t="shared" si="42"/>
        <v>-0.12380202160813138</v>
      </c>
      <c r="G544" s="27">
        <f>IF('1_Constantes'!$B$13=1,G543-P544,P544+G543)</f>
        <v>-7.0933333333333488</v>
      </c>
      <c r="I544" s="79">
        <f>TRUNC('5_Asservissement'!V543-'5_Asservissement'!V542)</f>
        <v>0</v>
      </c>
      <c r="J544" s="46">
        <f>I544*'1_Constantes'!$J$8</f>
        <v>0</v>
      </c>
      <c r="K544" s="80">
        <f>TRUNC('5_Asservissement'!W543-'5_Asservissement'!W542)</f>
        <v>0</v>
      </c>
      <c r="L544" s="47">
        <f>K544*'1_Constantes'!$J$8</f>
        <v>0</v>
      </c>
      <c r="N544" s="55">
        <f t="shared" si="40"/>
        <v>0</v>
      </c>
      <c r="O544" s="62">
        <f>(L544-J544)/'1_Constantes'!$H$4</f>
        <v>0</v>
      </c>
      <c r="P544" s="58">
        <f t="shared" si="41"/>
        <v>0</v>
      </c>
    </row>
    <row r="545" spans="2:16" x14ac:dyDescent="0.25">
      <c r="B545" s="13">
        <f>B544+'1_Constantes'!$B$4</f>
        <v>2.7049999999999645</v>
      </c>
      <c r="D545" s="26">
        <f t="shared" si="43"/>
        <v>1999.1433776230351</v>
      </c>
      <c r="E545" s="24">
        <f t="shared" si="44"/>
        <v>1000.1066900851906</v>
      </c>
      <c r="F545" s="60">
        <f t="shared" si="42"/>
        <v>-0.12426744274199653</v>
      </c>
      <c r="G545" s="27">
        <f>IF('1_Constantes'!$B$13=1,G544-P545,P545+G544)</f>
        <v>-7.1200000000000152</v>
      </c>
      <c r="I545" s="79">
        <f>TRUNC('5_Asservissement'!V544-'5_Asservissement'!V543)</f>
        <v>1</v>
      </c>
      <c r="J545" s="46">
        <f>I545*'1_Constantes'!$J$8</f>
        <v>3.4906585039886591E-2</v>
      </c>
      <c r="K545" s="80">
        <f>TRUNC('5_Asservissement'!W544-'5_Asservissement'!W543)</f>
        <v>-1</v>
      </c>
      <c r="L545" s="47">
        <f>K545*'1_Constantes'!$J$8</f>
        <v>-3.4906585039886591E-2</v>
      </c>
      <c r="N545" s="55">
        <f t="shared" si="40"/>
        <v>0</v>
      </c>
      <c r="O545" s="62">
        <f>(L545-J545)/'1_Constantes'!$H$4</f>
        <v>-4.6542113386515457E-4</v>
      </c>
      <c r="P545" s="58">
        <f t="shared" si="41"/>
        <v>-2.6666666666666668E-2</v>
      </c>
    </row>
    <row r="546" spans="2:16" x14ac:dyDescent="0.25">
      <c r="B546" s="13">
        <f>B545+'1_Constantes'!$B$4</f>
        <v>2.7099999999999644</v>
      </c>
      <c r="D546" s="26">
        <f t="shared" si="43"/>
        <v>1999.1433776230351</v>
      </c>
      <c r="E546" s="24">
        <f t="shared" si="44"/>
        <v>1000.1066900851906</v>
      </c>
      <c r="F546" s="60">
        <f t="shared" si="42"/>
        <v>-0.12426744274199653</v>
      </c>
      <c r="G546" s="27">
        <f>IF('1_Constantes'!$B$13=1,G545-P546,P546+G545)</f>
        <v>-7.1200000000000152</v>
      </c>
      <c r="I546" s="79">
        <f>TRUNC('5_Asservissement'!V545-'5_Asservissement'!V544)</f>
        <v>0</v>
      </c>
      <c r="J546" s="46">
        <f>I546*'1_Constantes'!$J$8</f>
        <v>0</v>
      </c>
      <c r="K546" s="80">
        <f>TRUNC('5_Asservissement'!W545-'5_Asservissement'!W544)</f>
        <v>0</v>
      </c>
      <c r="L546" s="47">
        <f>K546*'1_Constantes'!$J$8</f>
        <v>0</v>
      </c>
      <c r="N546" s="55">
        <f t="shared" si="40"/>
        <v>0</v>
      </c>
      <c r="O546" s="62">
        <f>(L546-J546)/'1_Constantes'!$H$4</f>
        <v>0</v>
      </c>
      <c r="P546" s="58">
        <f t="shared" si="41"/>
        <v>0</v>
      </c>
    </row>
    <row r="547" spans="2:16" x14ac:dyDescent="0.25">
      <c r="B547" s="13">
        <f>B546+'1_Constantes'!$B$4</f>
        <v>2.7149999999999643</v>
      </c>
      <c r="D547" s="26">
        <f t="shared" si="43"/>
        <v>1999.1433776230351</v>
      </c>
      <c r="E547" s="24">
        <f t="shared" si="44"/>
        <v>1000.1066900851906</v>
      </c>
      <c r="F547" s="60">
        <f t="shared" si="42"/>
        <v>-0.12380202160813138</v>
      </c>
      <c r="G547" s="27">
        <f>IF('1_Constantes'!$B$13=1,G546-P547,P547+G546)</f>
        <v>-7.0933333333333488</v>
      </c>
      <c r="I547" s="79">
        <f>TRUNC('5_Asservissement'!V546-'5_Asservissement'!V545)</f>
        <v>-1</v>
      </c>
      <c r="J547" s="46">
        <f>I547*'1_Constantes'!$J$8</f>
        <v>-3.4906585039886591E-2</v>
      </c>
      <c r="K547" s="80">
        <f>TRUNC('5_Asservissement'!W546-'5_Asservissement'!W545)</f>
        <v>1</v>
      </c>
      <c r="L547" s="47">
        <f>K547*'1_Constantes'!$J$8</f>
        <v>3.4906585039886591E-2</v>
      </c>
      <c r="N547" s="55">
        <f t="shared" si="40"/>
        <v>0</v>
      </c>
      <c r="O547" s="62">
        <f>(L547-J547)/'1_Constantes'!$H$4</f>
        <v>4.6542113386515457E-4</v>
      </c>
      <c r="P547" s="58">
        <f t="shared" si="41"/>
        <v>2.6666666666666668E-2</v>
      </c>
    </row>
    <row r="548" spans="2:16" x14ac:dyDescent="0.25">
      <c r="B548" s="13">
        <f>B547+'1_Constantes'!$B$4</f>
        <v>2.7199999999999642</v>
      </c>
      <c r="D548" s="26">
        <f t="shared" si="43"/>
        <v>1999.1433776230351</v>
      </c>
      <c r="E548" s="24">
        <f t="shared" si="44"/>
        <v>1000.1066900851906</v>
      </c>
      <c r="F548" s="60">
        <f t="shared" si="42"/>
        <v>-0.12380202160813138</v>
      </c>
      <c r="G548" s="27">
        <f>IF('1_Constantes'!$B$13=1,G547-P548,P548+G547)</f>
        <v>-7.0933333333333488</v>
      </c>
      <c r="I548" s="79">
        <f>TRUNC('5_Asservissement'!V547-'5_Asservissement'!V546)</f>
        <v>0</v>
      </c>
      <c r="J548" s="46">
        <f>I548*'1_Constantes'!$J$8</f>
        <v>0</v>
      </c>
      <c r="K548" s="80">
        <f>TRUNC('5_Asservissement'!W547-'5_Asservissement'!W546)</f>
        <v>0</v>
      </c>
      <c r="L548" s="47">
        <f>K548*'1_Constantes'!$J$8</f>
        <v>0</v>
      </c>
      <c r="N548" s="55">
        <f t="shared" si="40"/>
        <v>0</v>
      </c>
      <c r="O548" s="62">
        <f>(L548-J548)/'1_Constantes'!$H$4</f>
        <v>0</v>
      </c>
      <c r="P548" s="58">
        <f t="shared" si="41"/>
        <v>0</v>
      </c>
    </row>
    <row r="549" spans="2:16" x14ac:dyDescent="0.25">
      <c r="B549" s="13">
        <f>B548+'1_Constantes'!$B$4</f>
        <v>2.7249999999999641</v>
      </c>
      <c r="D549" s="26">
        <f t="shared" si="43"/>
        <v>1999.1433776230351</v>
      </c>
      <c r="E549" s="24">
        <f t="shared" si="44"/>
        <v>1000.1066900851906</v>
      </c>
      <c r="F549" s="60">
        <f t="shared" si="42"/>
        <v>-0.12426744274199653</v>
      </c>
      <c r="G549" s="27">
        <f>IF('1_Constantes'!$B$13=1,G548-P549,P549+G548)</f>
        <v>-7.1200000000000152</v>
      </c>
      <c r="I549" s="79">
        <f>TRUNC('5_Asservissement'!V548-'5_Asservissement'!V547)</f>
        <v>1</v>
      </c>
      <c r="J549" s="46">
        <f>I549*'1_Constantes'!$J$8</f>
        <v>3.4906585039886591E-2</v>
      </c>
      <c r="K549" s="80">
        <f>TRUNC('5_Asservissement'!W548-'5_Asservissement'!W547)</f>
        <v>-1</v>
      </c>
      <c r="L549" s="47">
        <f>K549*'1_Constantes'!$J$8</f>
        <v>-3.4906585039886591E-2</v>
      </c>
      <c r="N549" s="55">
        <f t="shared" si="40"/>
        <v>0</v>
      </c>
      <c r="O549" s="62">
        <f>(L549-J549)/'1_Constantes'!$H$4</f>
        <v>-4.6542113386515457E-4</v>
      </c>
      <c r="P549" s="58">
        <f t="shared" si="41"/>
        <v>-2.6666666666666668E-2</v>
      </c>
    </row>
    <row r="550" spans="2:16" x14ac:dyDescent="0.25">
      <c r="B550" s="13">
        <f>B549+'1_Constantes'!$B$4</f>
        <v>2.729999999999964</v>
      </c>
      <c r="D550" s="26">
        <f t="shared" si="43"/>
        <v>1999.1433776230351</v>
      </c>
      <c r="E550" s="24">
        <f t="shared" si="44"/>
        <v>1000.1066900851906</v>
      </c>
      <c r="F550" s="60">
        <f t="shared" si="42"/>
        <v>-0.12426744274199653</v>
      </c>
      <c r="G550" s="27">
        <f>IF('1_Constantes'!$B$13=1,G549-P550,P550+G549)</f>
        <v>-7.1200000000000152</v>
      </c>
      <c r="I550" s="79">
        <f>TRUNC('5_Asservissement'!V549-'5_Asservissement'!V548)</f>
        <v>0</v>
      </c>
      <c r="J550" s="46">
        <f>I550*'1_Constantes'!$J$8</f>
        <v>0</v>
      </c>
      <c r="K550" s="80">
        <f>TRUNC('5_Asservissement'!W549-'5_Asservissement'!W548)</f>
        <v>0</v>
      </c>
      <c r="L550" s="47">
        <f>K550*'1_Constantes'!$J$8</f>
        <v>0</v>
      </c>
      <c r="N550" s="55">
        <f t="shared" si="40"/>
        <v>0</v>
      </c>
      <c r="O550" s="62">
        <f>(L550-J550)/'1_Constantes'!$H$4</f>
        <v>0</v>
      </c>
      <c r="P550" s="58">
        <f t="shared" si="41"/>
        <v>0</v>
      </c>
    </row>
    <row r="551" spans="2:16" x14ac:dyDescent="0.25">
      <c r="B551" s="13">
        <f>B550+'1_Constantes'!$B$4</f>
        <v>2.7349999999999639</v>
      </c>
      <c r="D551" s="26">
        <f t="shared" si="43"/>
        <v>1999.1433776230351</v>
      </c>
      <c r="E551" s="24">
        <f t="shared" si="44"/>
        <v>1000.1066900851906</v>
      </c>
      <c r="F551" s="60">
        <f t="shared" si="42"/>
        <v>-0.12426744274199653</v>
      </c>
      <c r="G551" s="27">
        <f>IF('1_Constantes'!$B$13=1,G550-P551,P551+G550)</f>
        <v>-7.1200000000000152</v>
      </c>
      <c r="I551" s="79">
        <f>TRUNC('5_Asservissement'!V550-'5_Asservissement'!V549)</f>
        <v>0</v>
      </c>
      <c r="J551" s="46">
        <f>I551*'1_Constantes'!$J$8</f>
        <v>0</v>
      </c>
      <c r="K551" s="80">
        <f>TRUNC('5_Asservissement'!W550-'5_Asservissement'!W549)</f>
        <v>0</v>
      </c>
      <c r="L551" s="47">
        <f>K551*'1_Constantes'!$J$8</f>
        <v>0</v>
      </c>
      <c r="N551" s="55">
        <f t="shared" si="40"/>
        <v>0</v>
      </c>
      <c r="O551" s="62">
        <f>(L551-J551)/'1_Constantes'!$H$4</f>
        <v>0</v>
      </c>
      <c r="P551" s="58">
        <f t="shared" si="41"/>
        <v>0</v>
      </c>
    </row>
    <row r="552" spans="2:16" x14ac:dyDescent="0.25">
      <c r="B552" s="13">
        <f>B551+'1_Constantes'!$B$4</f>
        <v>2.7399999999999638</v>
      </c>
      <c r="D552" s="26">
        <f t="shared" si="43"/>
        <v>1999.1433776230351</v>
      </c>
      <c r="E552" s="24">
        <f t="shared" si="44"/>
        <v>1000.1066900851906</v>
      </c>
      <c r="F552" s="60">
        <f t="shared" si="42"/>
        <v>-0.12380202160813138</v>
      </c>
      <c r="G552" s="27">
        <f>IF('1_Constantes'!$B$13=1,G551-P552,P552+G551)</f>
        <v>-7.0933333333333488</v>
      </c>
      <c r="I552" s="79">
        <f>TRUNC('5_Asservissement'!V551-'5_Asservissement'!V550)</f>
        <v>-1</v>
      </c>
      <c r="J552" s="46">
        <f>I552*'1_Constantes'!$J$8</f>
        <v>-3.4906585039886591E-2</v>
      </c>
      <c r="K552" s="80">
        <f>TRUNC('5_Asservissement'!W551-'5_Asservissement'!W550)</f>
        <v>1</v>
      </c>
      <c r="L552" s="47">
        <f>K552*'1_Constantes'!$J$8</f>
        <v>3.4906585039886591E-2</v>
      </c>
      <c r="N552" s="55">
        <f t="shared" si="40"/>
        <v>0</v>
      </c>
      <c r="O552" s="62">
        <f>(L552-J552)/'1_Constantes'!$H$4</f>
        <v>4.6542113386515457E-4</v>
      </c>
      <c r="P552" s="58">
        <f t="shared" si="41"/>
        <v>2.6666666666666668E-2</v>
      </c>
    </row>
    <row r="553" spans="2:16" x14ac:dyDescent="0.25">
      <c r="B553" s="13">
        <f>B552+'1_Constantes'!$B$4</f>
        <v>2.7449999999999637</v>
      </c>
      <c r="D553" s="26">
        <f t="shared" si="43"/>
        <v>1999.1433776230351</v>
      </c>
      <c r="E553" s="24">
        <f t="shared" si="44"/>
        <v>1000.1066900851906</v>
      </c>
      <c r="F553" s="60">
        <f t="shared" si="42"/>
        <v>-0.12380202160813138</v>
      </c>
      <c r="G553" s="27">
        <f>IF('1_Constantes'!$B$13=1,G552-P553,P553+G552)</f>
        <v>-7.0933333333333488</v>
      </c>
      <c r="I553" s="79">
        <f>TRUNC('5_Asservissement'!V552-'5_Asservissement'!V551)</f>
        <v>0</v>
      </c>
      <c r="J553" s="46">
        <f>I553*'1_Constantes'!$J$8</f>
        <v>0</v>
      </c>
      <c r="K553" s="80">
        <f>TRUNC('5_Asservissement'!W552-'5_Asservissement'!W551)</f>
        <v>0</v>
      </c>
      <c r="L553" s="47">
        <f>K553*'1_Constantes'!$J$8</f>
        <v>0</v>
      </c>
      <c r="N553" s="55">
        <f t="shared" si="40"/>
        <v>0</v>
      </c>
      <c r="O553" s="62">
        <f>(L553-J553)/'1_Constantes'!$H$4</f>
        <v>0</v>
      </c>
      <c r="P553" s="58">
        <f t="shared" si="41"/>
        <v>0</v>
      </c>
    </row>
    <row r="554" spans="2:16" x14ac:dyDescent="0.25">
      <c r="B554" s="13">
        <f>B553+'1_Constantes'!$B$4</f>
        <v>2.7499999999999636</v>
      </c>
      <c r="D554" s="26">
        <f t="shared" si="43"/>
        <v>1999.1433776230351</v>
      </c>
      <c r="E554" s="24">
        <f t="shared" si="44"/>
        <v>1000.1066900851906</v>
      </c>
      <c r="F554" s="60">
        <f t="shared" si="42"/>
        <v>-0.12426744274199653</v>
      </c>
      <c r="G554" s="27">
        <f>IF('1_Constantes'!$B$13=1,G553-P554,P554+G553)</f>
        <v>-7.1200000000000152</v>
      </c>
      <c r="I554" s="79">
        <f>TRUNC('5_Asservissement'!V553-'5_Asservissement'!V552)</f>
        <v>1</v>
      </c>
      <c r="J554" s="46">
        <f>I554*'1_Constantes'!$J$8</f>
        <v>3.4906585039886591E-2</v>
      </c>
      <c r="K554" s="80">
        <f>TRUNC('5_Asservissement'!W553-'5_Asservissement'!W552)</f>
        <v>-1</v>
      </c>
      <c r="L554" s="47">
        <f>K554*'1_Constantes'!$J$8</f>
        <v>-3.4906585039886591E-2</v>
      </c>
      <c r="N554" s="55">
        <f t="shared" si="40"/>
        <v>0</v>
      </c>
      <c r="O554" s="62">
        <f>(L554-J554)/'1_Constantes'!$H$4</f>
        <v>-4.6542113386515457E-4</v>
      </c>
      <c r="P554" s="58">
        <f t="shared" si="41"/>
        <v>-2.6666666666666668E-2</v>
      </c>
    </row>
    <row r="555" spans="2:16" x14ac:dyDescent="0.25">
      <c r="B555" s="13">
        <f>B554+'1_Constantes'!$B$4</f>
        <v>2.7549999999999635</v>
      </c>
      <c r="D555" s="26">
        <f t="shared" si="43"/>
        <v>1999.1433776230351</v>
      </c>
      <c r="E555" s="24">
        <f t="shared" si="44"/>
        <v>1000.1066900851906</v>
      </c>
      <c r="F555" s="60">
        <f t="shared" si="42"/>
        <v>-0.12426744274199653</v>
      </c>
      <c r="G555" s="27">
        <f>IF('1_Constantes'!$B$13=1,G554-P555,P555+G554)</f>
        <v>-7.1200000000000152</v>
      </c>
      <c r="I555" s="79">
        <f>TRUNC('5_Asservissement'!V554-'5_Asservissement'!V553)</f>
        <v>0</v>
      </c>
      <c r="J555" s="46">
        <f>I555*'1_Constantes'!$J$8</f>
        <v>0</v>
      </c>
      <c r="K555" s="80">
        <f>TRUNC('5_Asservissement'!W554-'5_Asservissement'!W553)</f>
        <v>0</v>
      </c>
      <c r="L555" s="47">
        <f>K555*'1_Constantes'!$J$8</f>
        <v>0</v>
      </c>
      <c r="N555" s="55">
        <f t="shared" si="40"/>
        <v>0</v>
      </c>
      <c r="O555" s="62">
        <f>(L555-J555)/'1_Constantes'!$H$4</f>
        <v>0</v>
      </c>
      <c r="P555" s="58">
        <f t="shared" si="41"/>
        <v>0</v>
      </c>
    </row>
    <row r="556" spans="2:16" x14ac:dyDescent="0.25">
      <c r="B556" s="13">
        <f>B555+'1_Constantes'!$B$4</f>
        <v>2.7599999999999634</v>
      </c>
      <c r="D556" s="26">
        <f t="shared" si="43"/>
        <v>1999.1433776230351</v>
      </c>
      <c r="E556" s="24">
        <f t="shared" si="44"/>
        <v>1000.1066900851906</v>
      </c>
      <c r="F556" s="60">
        <f t="shared" si="42"/>
        <v>-0.12380202160813138</v>
      </c>
      <c r="G556" s="27">
        <f>IF('1_Constantes'!$B$13=1,G555-P556,P556+G555)</f>
        <v>-7.0933333333333488</v>
      </c>
      <c r="I556" s="79">
        <f>TRUNC('5_Asservissement'!V555-'5_Asservissement'!V554)</f>
        <v>-1</v>
      </c>
      <c r="J556" s="46">
        <f>I556*'1_Constantes'!$J$8</f>
        <v>-3.4906585039886591E-2</v>
      </c>
      <c r="K556" s="80">
        <f>TRUNC('5_Asservissement'!W555-'5_Asservissement'!W554)</f>
        <v>1</v>
      </c>
      <c r="L556" s="47">
        <f>K556*'1_Constantes'!$J$8</f>
        <v>3.4906585039886591E-2</v>
      </c>
      <c r="N556" s="55">
        <f t="shared" si="40"/>
        <v>0</v>
      </c>
      <c r="O556" s="62">
        <f>(L556-J556)/'1_Constantes'!$H$4</f>
        <v>4.6542113386515457E-4</v>
      </c>
      <c r="P556" s="58">
        <f t="shared" si="41"/>
        <v>2.6666666666666668E-2</v>
      </c>
    </row>
    <row r="557" spans="2:16" x14ac:dyDescent="0.25">
      <c r="B557" s="13">
        <f>B556+'1_Constantes'!$B$4</f>
        <v>2.7649999999999633</v>
      </c>
      <c r="D557" s="26">
        <f t="shared" si="43"/>
        <v>1999.1433776230351</v>
      </c>
      <c r="E557" s="24">
        <f t="shared" si="44"/>
        <v>1000.1066900851906</v>
      </c>
      <c r="F557" s="60">
        <f t="shared" si="42"/>
        <v>-0.12380202160813138</v>
      </c>
      <c r="G557" s="27">
        <f>IF('1_Constantes'!$B$13=1,G556-P557,P557+G556)</f>
        <v>-7.0933333333333488</v>
      </c>
      <c r="I557" s="79">
        <f>TRUNC('5_Asservissement'!V556-'5_Asservissement'!V555)</f>
        <v>0</v>
      </c>
      <c r="J557" s="46">
        <f>I557*'1_Constantes'!$J$8</f>
        <v>0</v>
      </c>
      <c r="K557" s="80">
        <f>TRUNC('5_Asservissement'!W556-'5_Asservissement'!W555)</f>
        <v>0</v>
      </c>
      <c r="L557" s="47">
        <f>K557*'1_Constantes'!$J$8</f>
        <v>0</v>
      </c>
      <c r="N557" s="55">
        <f t="shared" si="40"/>
        <v>0</v>
      </c>
      <c r="O557" s="62">
        <f>(L557-J557)/'1_Constantes'!$H$4</f>
        <v>0</v>
      </c>
      <c r="P557" s="58">
        <f t="shared" si="41"/>
        <v>0</v>
      </c>
    </row>
    <row r="558" spans="2:16" x14ac:dyDescent="0.25">
      <c r="B558" s="13">
        <f>B557+'1_Constantes'!$B$4</f>
        <v>2.7699999999999632</v>
      </c>
      <c r="D558" s="26">
        <f t="shared" si="43"/>
        <v>1999.1433776230351</v>
      </c>
      <c r="E558" s="24">
        <f t="shared" si="44"/>
        <v>1000.1066900851906</v>
      </c>
      <c r="F558" s="60">
        <f t="shared" si="42"/>
        <v>-0.12380202160813138</v>
      </c>
      <c r="G558" s="27">
        <f>IF('1_Constantes'!$B$13=1,G557-P558,P558+G557)</f>
        <v>-7.0933333333333488</v>
      </c>
      <c r="I558" s="79">
        <f>TRUNC('5_Asservissement'!V557-'5_Asservissement'!V556)</f>
        <v>0</v>
      </c>
      <c r="J558" s="46">
        <f>I558*'1_Constantes'!$J$8</f>
        <v>0</v>
      </c>
      <c r="K558" s="80">
        <f>TRUNC('5_Asservissement'!W557-'5_Asservissement'!W556)</f>
        <v>0</v>
      </c>
      <c r="L558" s="47">
        <f>K558*'1_Constantes'!$J$8</f>
        <v>0</v>
      </c>
      <c r="N558" s="55">
        <f t="shared" si="40"/>
        <v>0</v>
      </c>
      <c r="O558" s="62">
        <f>(L558-J558)/'1_Constantes'!$H$4</f>
        <v>0</v>
      </c>
      <c r="P558" s="58">
        <f t="shared" si="41"/>
        <v>0</v>
      </c>
    </row>
    <row r="559" spans="2:16" x14ac:dyDescent="0.25">
      <c r="B559" s="13">
        <f>B558+'1_Constantes'!$B$4</f>
        <v>2.7749999999999631</v>
      </c>
      <c r="D559" s="26">
        <f t="shared" si="43"/>
        <v>1999.1433776230351</v>
      </c>
      <c r="E559" s="24">
        <f t="shared" si="44"/>
        <v>1000.1066900851906</v>
      </c>
      <c r="F559" s="60">
        <f t="shared" si="42"/>
        <v>-0.12426744274199653</v>
      </c>
      <c r="G559" s="27">
        <f>IF('1_Constantes'!$B$13=1,G558-P559,P559+G558)</f>
        <v>-7.1200000000000152</v>
      </c>
      <c r="I559" s="79">
        <f>TRUNC('5_Asservissement'!V558-'5_Asservissement'!V557)</f>
        <v>1</v>
      </c>
      <c r="J559" s="46">
        <f>I559*'1_Constantes'!$J$8</f>
        <v>3.4906585039886591E-2</v>
      </c>
      <c r="K559" s="80">
        <f>TRUNC('5_Asservissement'!W558-'5_Asservissement'!W557)</f>
        <v>-1</v>
      </c>
      <c r="L559" s="47">
        <f>K559*'1_Constantes'!$J$8</f>
        <v>-3.4906585039886591E-2</v>
      </c>
      <c r="N559" s="55">
        <f t="shared" si="40"/>
        <v>0</v>
      </c>
      <c r="O559" s="62">
        <f>(L559-J559)/'1_Constantes'!$H$4</f>
        <v>-4.6542113386515457E-4</v>
      </c>
      <c r="P559" s="58">
        <f t="shared" si="41"/>
        <v>-2.6666666666666668E-2</v>
      </c>
    </row>
    <row r="560" spans="2:16" x14ac:dyDescent="0.25">
      <c r="B560" s="13">
        <f>B559+'1_Constantes'!$B$4</f>
        <v>2.7799999999999629</v>
      </c>
      <c r="D560" s="26">
        <f t="shared" si="43"/>
        <v>1999.1433776230351</v>
      </c>
      <c r="E560" s="24">
        <f t="shared" si="44"/>
        <v>1000.1066900851906</v>
      </c>
      <c r="F560" s="60">
        <f t="shared" si="42"/>
        <v>-0.12426744274199653</v>
      </c>
      <c r="G560" s="27">
        <f>IF('1_Constantes'!$B$13=1,G559-P560,P560+G559)</f>
        <v>-7.1200000000000152</v>
      </c>
      <c r="I560" s="79">
        <f>TRUNC('5_Asservissement'!V559-'5_Asservissement'!V558)</f>
        <v>0</v>
      </c>
      <c r="J560" s="46">
        <f>I560*'1_Constantes'!$J$8</f>
        <v>0</v>
      </c>
      <c r="K560" s="80">
        <f>TRUNC('5_Asservissement'!W559-'5_Asservissement'!W558)</f>
        <v>0</v>
      </c>
      <c r="L560" s="47">
        <f>K560*'1_Constantes'!$J$8</f>
        <v>0</v>
      </c>
      <c r="N560" s="55">
        <f t="shared" si="40"/>
        <v>0</v>
      </c>
      <c r="O560" s="62">
        <f>(L560-J560)/'1_Constantes'!$H$4</f>
        <v>0</v>
      </c>
      <c r="P560" s="58">
        <f t="shared" si="41"/>
        <v>0</v>
      </c>
    </row>
    <row r="561" spans="2:16" x14ac:dyDescent="0.25">
      <c r="B561" s="13">
        <f>B560+'1_Constantes'!$B$4</f>
        <v>2.7849999999999628</v>
      </c>
      <c r="D561" s="26">
        <f t="shared" si="43"/>
        <v>1999.1433776230351</v>
      </c>
      <c r="E561" s="24">
        <f t="shared" si="44"/>
        <v>1000.1066900851906</v>
      </c>
      <c r="F561" s="60">
        <f t="shared" si="42"/>
        <v>-0.12380202160813138</v>
      </c>
      <c r="G561" s="27">
        <f>IF('1_Constantes'!$B$13=1,G560-P561,P561+G560)</f>
        <v>-7.0933333333333488</v>
      </c>
      <c r="I561" s="79">
        <f>TRUNC('5_Asservissement'!V560-'5_Asservissement'!V559)</f>
        <v>-1</v>
      </c>
      <c r="J561" s="46">
        <f>I561*'1_Constantes'!$J$8</f>
        <v>-3.4906585039886591E-2</v>
      </c>
      <c r="K561" s="80">
        <f>TRUNC('5_Asservissement'!W560-'5_Asservissement'!W559)</f>
        <v>1</v>
      </c>
      <c r="L561" s="47">
        <f>K561*'1_Constantes'!$J$8</f>
        <v>3.4906585039886591E-2</v>
      </c>
      <c r="N561" s="55">
        <f t="shared" si="40"/>
        <v>0</v>
      </c>
      <c r="O561" s="62">
        <f>(L561-J561)/'1_Constantes'!$H$4</f>
        <v>4.6542113386515457E-4</v>
      </c>
      <c r="P561" s="58">
        <f t="shared" si="41"/>
        <v>2.6666666666666668E-2</v>
      </c>
    </row>
    <row r="562" spans="2:16" x14ac:dyDescent="0.25">
      <c r="B562" s="13">
        <f>B561+'1_Constantes'!$B$4</f>
        <v>2.7899999999999627</v>
      </c>
      <c r="D562" s="26">
        <f t="shared" si="43"/>
        <v>1999.1433776230351</v>
      </c>
      <c r="E562" s="24">
        <f t="shared" si="44"/>
        <v>1000.1066900851906</v>
      </c>
      <c r="F562" s="60">
        <f t="shared" si="42"/>
        <v>-0.12380202160813138</v>
      </c>
      <c r="G562" s="27">
        <f>IF('1_Constantes'!$B$13=1,G561-P562,P562+G561)</f>
        <v>-7.0933333333333488</v>
      </c>
      <c r="I562" s="79">
        <f>TRUNC('5_Asservissement'!V561-'5_Asservissement'!V560)</f>
        <v>0</v>
      </c>
      <c r="J562" s="46">
        <f>I562*'1_Constantes'!$J$8</f>
        <v>0</v>
      </c>
      <c r="K562" s="80">
        <f>TRUNC('5_Asservissement'!W561-'5_Asservissement'!W560)</f>
        <v>0</v>
      </c>
      <c r="L562" s="47">
        <f>K562*'1_Constantes'!$J$8</f>
        <v>0</v>
      </c>
      <c r="N562" s="55">
        <f t="shared" si="40"/>
        <v>0</v>
      </c>
      <c r="O562" s="62">
        <f>(L562-J562)/'1_Constantes'!$H$4</f>
        <v>0</v>
      </c>
      <c r="P562" s="58">
        <f t="shared" si="41"/>
        <v>0</v>
      </c>
    </row>
    <row r="563" spans="2:16" x14ac:dyDescent="0.25">
      <c r="B563" s="13">
        <f>B562+'1_Constantes'!$B$4</f>
        <v>2.7949999999999626</v>
      </c>
      <c r="D563" s="26">
        <f t="shared" si="43"/>
        <v>1999.1433776230351</v>
      </c>
      <c r="E563" s="24">
        <f t="shared" si="44"/>
        <v>1000.1066900851906</v>
      </c>
      <c r="F563" s="60">
        <f t="shared" si="42"/>
        <v>-0.12426744274199653</v>
      </c>
      <c r="G563" s="27">
        <f>IF('1_Constantes'!$B$13=1,G562-P563,P563+G562)</f>
        <v>-7.1200000000000152</v>
      </c>
      <c r="I563" s="79">
        <f>TRUNC('5_Asservissement'!V562-'5_Asservissement'!V561)</f>
        <v>1</v>
      </c>
      <c r="J563" s="46">
        <f>I563*'1_Constantes'!$J$8</f>
        <v>3.4906585039886591E-2</v>
      </c>
      <c r="K563" s="80">
        <f>TRUNC('5_Asservissement'!W562-'5_Asservissement'!W561)</f>
        <v>-1</v>
      </c>
      <c r="L563" s="47">
        <f>K563*'1_Constantes'!$J$8</f>
        <v>-3.4906585039886591E-2</v>
      </c>
      <c r="N563" s="55">
        <f t="shared" si="40"/>
        <v>0</v>
      </c>
      <c r="O563" s="62">
        <f>(L563-J563)/'1_Constantes'!$H$4</f>
        <v>-4.6542113386515457E-4</v>
      </c>
      <c r="P563" s="58">
        <f t="shared" si="41"/>
        <v>-2.6666666666666668E-2</v>
      </c>
    </row>
    <row r="564" spans="2:16" x14ac:dyDescent="0.25">
      <c r="B564" s="13">
        <f>B563+'1_Constantes'!$B$4</f>
        <v>2.7999999999999625</v>
      </c>
      <c r="D564" s="26">
        <f t="shared" si="43"/>
        <v>1999.1433776230351</v>
      </c>
      <c r="E564" s="24">
        <f t="shared" si="44"/>
        <v>1000.1066900851906</v>
      </c>
      <c r="F564" s="60">
        <f t="shared" si="42"/>
        <v>-0.12426744274199653</v>
      </c>
      <c r="G564" s="27">
        <f>IF('1_Constantes'!$B$13=1,G563-P564,P564+G563)</f>
        <v>-7.1200000000000152</v>
      </c>
      <c r="I564" s="79">
        <f>TRUNC('5_Asservissement'!V563-'5_Asservissement'!V562)</f>
        <v>0</v>
      </c>
      <c r="J564" s="46">
        <f>I564*'1_Constantes'!$J$8</f>
        <v>0</v>
      </c>
      <c r="K564" s="80">
        <f>TRUNC('5_Asservissement'!W563-'5_Asservissement'!W562)</f>
        <v>0</v>
      </c>
      <c r="L564" s="47">
        <f>K564*'1_Constantes'!$J$8</f>
        <v>0</v>
      </c>
      <c r="N564" s="55">
        <f t="shared" si="40"/>
        <v>0</v>
      </c>
      <c r="O564" s="62">
        <f>(L564-J564)/'1_Constantes'!$H$4</f>
        <v>0</v>
      </c>
      <c r="P564" s="58">
        <f t="shared" si="41"/>
        <v>0</v>
      </c>
    </row>
    <row r="565" spans="2:16" x14ac:dyDescent="0.25">
      <c r="B565" s="13">
        <f>B564+'1_Constantes'!$B$4</f>
        <v>2.8049999999999624</v>
      </c>
      <c r="D565" s="26">
        <f t="shared" si="43"/>
        <v>1999.1433776230351</v>
      </c>
      <c r="E565" s="24">
        <f t="shared" si="44"/>
        <v>1000.1066900851906</v>
      </c>
      <c r="F565" s="60">
        <f t="shared" si="42"/>
        <v>-0.12426744274199653</v>
      </c>
      <c r="G565" s="27">
        <f>IF('1_Constantes'!$B$13=1,G564-P565,P565+G564)</f>
        <v>-7.1200000000000152</v>
      </c>
      <c r="I565" s="79">
        <f>TRUNC('5_Asservissement'!V564-'5_Asservissement'!V563)</f>
        <v>0</v>
      </c>
      <c r="J565" s="46">
        <f>I565*'1_Constantes'!$J$8</f>
        <v>0</v>
      </c>
      <c r="K565" s="80">
        <f>TRUNC('5_Asservissement'!W564-'5_Asservissement'!W563)</f>
        <v>0</v>
      </c>
      <c r="L565" s="47">
        <f>K565*'1_Constantes'!$J$8</f>
        <v>0</v>
      </c>
      <c r="N565" s="55">
        <f t="shared" si="40"/>
        <v>0</v>
      </c>
      <c r="O565" s="62">
        <f>(L565-J565)/'1_Constantes'!$H$4</f>
        <v>0</v>
      </c>
      <c r="P565" s="58">
        <f t="shared" si="41"/>
        <v>0</v>
      </c>
    </row>
    <row r="566" spans="2:16" x14ac:dyDescent="0.25">
      <c r="B566" s="13">
        <f>B565+'1_Constantes'!$B$4</f>
        <v>2.8099999999999623</v>
      </c>
      <c r="D566" s="26">
        <f t="shared" si="43"/>
        <v>1999.1433776230351</v>
      </c>
      <c r="E566" s="24">
        <f t="shared" si="44"/>
        <v>1000.1066900851906</v>
      </c>
      <c r="F566" s="60">
        <f t="shared" si="42"/>
        <v>-0.12380202160813138</v>
      </c>
      <c r="G566" s="27">
        <f>IF('1_Constantes'!$B$13=1,G565-P566,P566+G565)</f>
        <v>-7.0933333333333488</v>
      </c>
      <c r="I566" s="79">
        <f>TRUNC('5_Asservissement'!V565-'5_Asservissement'!V564)</f>
        <v>-1</v>
      </c>
      <c r="J566" s="46">
        <f>I566*'1_Constantes'!$J$8</f>
        <v>-3.4906585039886591E-2</v>
      </c>
      <c r="K566" s="80">
        <f>TRUNC('5_Asservissement'!W565-'5_Asservissement'!W564)</f>
        <v>1</v>
      </c>
      <c r="L566" s="47">
        <f>K566*'1_Constantes'!$J$8</f>
        <v>3.4906585039886591E-2</v>
      </c>
      <c r="N566" s="55">
        <f t="shared" si="40"/>
        <v>0</v>
      </c>
      <c r="O566" s="62">
        <f>(L566-J566)/'1_Constantes'!$H$4</f>
        <v>4.6542113386515457E-4</v>
      </c>
      <c r="P566" s="58">
        <f t="shared" si="41"/>
        <v>2.6666666666666668E-2</v>
      </c>
    </row>
    <row r="567" spans="2:16" x14ac:dyDescent="0.25">
      <c r="B567" s="13">
        <f>B566+'1_Constantes'!$B$4</f>
        <v>2.8149999999999622</v>
      </c>
      <c r="D567" s="26">
        <f t="shared" si="43"/>
        <v>1999.1433776230351</v>
      </c>
      <c r="E567" s="24">
        <f t="shared" si="44"/>
        <v>1000.1066900851906</v>
      </c>
      <c r="F567" s="60">
        <f t="shared" si="42"/>
        <v>-0.12380202160813138</v>
      </c>
      <c r="G567" s="27">
        <f>IF('1_Constantes'!$B$13=1,G566-P567,P567+G566)</f>
        <v>-7.0933333333333488</v>
      </c>
      <c r="I567" s="79">
        <f>TRUNC('5_Asservissement'!V566-'5_Asservissement'!V565)</f>
        <v>0</v>
      </c>
      <c r="J567" s="46">
        <f>I567*'1_Constantes'!$J$8</f>
        <v>0</v>
      </c>
      <c r="K567" s="80">
        <f>TRUNC('5_Asservissement'!W566-'5_Asservissement'!W565)</f>
        <v>0</v>
      </c>
      <c r="L567" s="47">
        <f>K567*'1_Constantes'!$J$8</f>
        <v>0</v>
      </c>
      <c r="N567" s="55">
        <f t="shared" si="40"/>
        <v>0</v>
      </c>
      <c r="O567" s="62">
        <f>(L567-J567)/'1_Constantes'!$H$4</f>
        <v>0</v>
      </c>
      <c r="P567" s="58">
        <f t="shared" si="41"/>
        <v>0</v>
      </c>
    </row>
    <row r="568" spans="2:16" x14ac:dyDescent="0.25">
      <c r="B568" s="13">
        <f>B567+'1_Constantes'!$B$4</f>
        <v>2.8199999999999621</v>
      </c>
      <c r="D568" s="26">
        <f t="shared" si="43"/>
        <v>1999.1433776230351</v>
      </c>
      <c r="E568" s="24">
        <f t="shared" si="44"/>
        <v>1000.1066900851906</v>
      </c>
      <c r="F568" s="60">
        <f t="shared" si="42"/>
        <v>-0.12426744274199653</v>
      </c>
      <c r="G568" s="27">
        <f>IF('1_Constantes'!$B$13=1,G567-P568,P568+G567)</f>
        <v>-7.1200000000000152</v>
      </c>
      <c r="I568" s="79">
        <f>TRUNC('5_Asservissement'!V567-'5_Asservissement'!V566)</f>
        <v>1</v>
      </c>
      <c r="J568" s="46">
        <f>I568*'1_Constantes'!$J$8</f>
        <v>3.4906585039886591E-2</v>
      </c>
      <c r="K568" s="80">
        <f>TRUNC('5_Asservissement'!W567-'5_Asservissement'!W566)</f>
        <v>-1</v>
      </c>
      <c r="L568" s="47">
        <f>K568*'1_Constantes'!$J$8</f>
        <v>-3.4906585039886591E-2</v>
      </c>
      <c r="N568" s="55">
        <f t="shared" si="40"/>
        <v>0</v>
      </c>
      <c r="O568" s="62">
        <f>(L568-J568)/'1_Constantes'!$H$4</f>
        <v>-4.6542113386515457E-4</v>
      </c>
      <c r="P568" s="58">
        <f t="shared" si="41"/>
        <v>-2.6666666666666668E-2</v>
      </c>
    </row>
    <row r="569" spans="2:16" x14ac:dyDescent="0.25">
      <c r="B569" s="13">
        <f>B568+'1_Constantes'!$B$4</f>
        <v>2.824999999999962</v>
      </c>
      <c r="D569" s="26">
        <f t="shared" si="43"/>
        <v>1999.1433776230351</v>
      </c>
      <c r="E569" s="24">
        <f t="shared" si="44"/>
        <v>1000.1066900851906</v>
      </c>
      <c r="F569" s="60">
        <f t="shared" si="42"/>
        <v>-0.12426744274199653</v>
      </c>
      <c r="G569" s="27">
        <f>IF('1_Constantes'!$B$13=1,G568-P569,P569+G568)</f>
        <v>-7.1200000000000152</v>
      </c>
      <c r="I569" s="79">
        <f>TRUNC('5_Asservissement'!V568-'5_Asservissement'!V567)</f>
        <v>0</v>
      </c>
      <c r="J569" s="46">
        <f>I569*'1_Constantes'!$J$8</f>
        <v>0</v>
      </c>
      <c r="K569" s="80">
        <f>TRUNC('5_Asservissement'!W568-'5_Asservissement'!W567)</f>
        <v>0</v>
      </c>
      <c r="L569" s="47">
        <f>K569*'1_Constantes'!$J$8</f>
        <v>0</v>
      </c>
      <c r="N569" s="55">
        <f t="shared" si="40"/>
        <v>0</v>
      </c>
      <c r="O569" s="62">
        <f>(L569-J569)/'1_Constantes'!$H$4</f>
        <v>0</v>
      </c>
      <c r="P569" s="58">
        <f t="shared" si="41"/>
        <v>0</v>
      </c>
    </row>
    <row r="570" spans="2:16" x14ac:dyDescent="0.25">
      <c r="B570" s="13">
        <f>B569+'1_Constantes'!$B$4</f>
        <v>2.8299999999999619</v>
      </c>
      <c r="D570" s="26">
        <f t="shared" si="43"/>
        <v>1999.1433776230351</v>
      </c>
      <c r="E570" s="24">
        <f t="shared" si="44"/>
        <v>1000.1066900851906</v>
      </c>
      <c r="F570" s="60">
        <f t="shared" si="42"/>
        <v>-0.12380202160813138</v>
      </c>
      <c r="G570" s="27">
        <f>IF('1_Constantes'!$B$13=1,G569-P570,P570+G569)</f>
        <v>-7.0933333333333488</v>
      </c>
      <c r="I570" s="79">
        <f>TRUNC('5_Asservissement'!V569-'5_Asservissement'!V568)</f>
        <v>-1</v>
      </c>
      <c r="J570" s="46">
        <f>I570*'1_Constantes'!$J$8</f>
        <v>-3.4906585039886591E-2</v>
      </c>
      <c r="K570" s="80">
        <f>TRUNC('5_Asservissement'!W569-'5_Asservissement'!W568)</f>
        <v>1</v>
      </c>
      <c r="L570" s="47">
        <f>K570*'1_Constantes'!$J$8</f>
        <v>3.4906585039886591E-2</v>
      </c>
      <c r="N570" s="55">
        <f t="shared" si="40"/>
        <v>0</v>
      </c>
      <c r="O570" s="62">
        <f>(L570-J570)/'1_Constantes'!$H$4</f>
        <v>4.6542113386515457E-4</v>
      </c>
      <c r="P570" s="58">
        <f t="shared" si="41"/>
        <v>2.6666666666666668E-2</v>
      </c>
    </row>
    <row r="571" spans="2:16" x14ac:dyDescent="0.25">
      <c r="B571" s="13">
        <f>B570+'1_Constantes'!$B$4</f>
        <v>2.8349999999999618</v>
      </c>
      <c r="D571" s="26">
        <f t="shared" si="43"/>
        <v>1999.1433776230351</v>
      </c>
      <c r="E571" s="24">
        <f t="shared" si="44"/>
        <v>1000.1066900851906</v>
      </c>
      <c r="F571" s="60">
        <f t="shared" si="42"/>
        <v>-0.12380202160813138</v>
      </c>
      <c r="G571" s="27">
        <f>IF('1_Constantes'!$B$13=1,G570-P571,P571+G570)</f>
        <v>-7.0933333333333488</v>
      </c>
      <c r="I571" s="79">
        <f>TRUNC('5_Asservissement'!V570-'5_Asservissement'!V569)</f>
        <v>0</v>
      </c>
      <c r="J571" s="46">
        <f>I571*'1_Constantes'!$J$8</f>
        <v>0</v>
      </c>
      <c r="K571" s="80">
        <f>TRUNC('5_Asservissement'!W570-'5_Asservissement'!W569)</f>
        <v>0</v>
      </c>
      <c r="L571" s="47">
        <f>K571*'1_Constantes'!$J$8</f>
        <v>0</v>
      </c>
      <c r="N571" s="55">
        <f t="shared" si="40"/>
        <v>0</v>
      </c>
      <c r="O571" s="62">
        <f>(L571-J571)/'1_Constantes'!$H$4</f>
        <v>0</v>
      </c>
      <c r="P571" s="58">
        <f t="shared" si="41"/>
        <v>0</v>
      </c>
    </row>
    <row r="572" spans="2:16" x14ac:dyDescent="0.25">
      <c r="B572" s="13">
        <f>B571+'1_Constantes'!$B$4</f>
        <v>2.8399999999999617</v>
      </c>
      <c r="D572" s="26">
        <f t="shared" si="43"/>
        <v>1999.1433776230351</v>
      </c>
      <c r="E572" s="24">
        <f t="shared" si="44"/>
        <v>1000.1066900851906</v>
      </c>
      <c r="F572" s="60">
        <f t="shared" si="42"/>
        <v>-0.12380202160813138</v>
      </c>
      <c r="G572" s="27">
        <f>IF('1_Constantes'!$B$13=1,G571-P572,P572+G571)</f>
        <v>-7.0933333333333488</v>
      </c>
      <c r="I572" s="79">
        <f>TRUNC('5_Asservissement'!V571-'5_Asservissement'!V570)</f>
        <v>0</v>
      </c>
      <c r="J572" s="46">
        <f>I572*'1_Constantes'!$J$8</f>
        <v>0</v>
      </c>
      <c r="K572" s="80">
        <f>TRUNC('5_Asservissement'!W571-'5_Asservissement'!W570)</f>
        <v>0</v>
      </c>
      <c r="L572" s="47">
        <f>K572*'1_Constantes'!$J$8</f>
        <v>0</v>
      </c>
      <c r="N572" s="55">
        <f t="shared" si="40"/>
        <v>0</v>
      </c>
      <c r="O572" s="62">
        <f>(L572-J572)/'1_Constantes'!$H$4</f>
        <v>0</v>
      </c>
      <c r="P572" s="58">
        <f t="shared" si="41"/>
        <v>0</v>
      </c>
    </row>
    <row r="573" spans="2:16" x14ac:dyDescent="0.25">
      <c r="B573" s="13">
        <f>B572+'1_Constantes'!$B$4</f>
        <v>2.8449999999999616</v>
      </c>
      <c r="D573" s="26">
        <f t="shared" si="43"/>
        <v>1999.1433776230351</v>
      </c>
      <c r="E573" s="24">
        <f t="shared" si="44"/>
        <v>1000.1066900851906</v>
      </c>
      <c r="F573" s="60">
        <f t="shared" si="42"/>
        <v>-0.12426744274199653</v>
      </c>
      <c r="G573" s="27">
        <f>IF('1_Constantes'!$B$13=1,G572-P573,P573+G572)</f>
        <v>-7.1200000000000152</v>
      </c>
      <c r="I573" s="79">
        <f>TRUNC('5_Asservissement'!V572-'5_Asservissement'!V571)</f>
        <v>1</v>
      </c>
      <c r="J573" s="46">
        <f>I573*'1_Constantes'!$J$8</f>
        <v>3.4906585039886591E-2</v>
      </c>
      <c r="K573" s="80">
        <f>TRUNC('5_Asservissement'!W572-'5_Asservissement'!W571)</f>
        <v>-1</v>
      </c>
      <c r="L573" s="47">
        <f>K573*'1_Constantes'!$J$8</f>
        <v>-3.4906585039886591E-2</v>
      </c>
      <c r="N573" s="55">
        <f t="shared" si="40"/>
        <v>0</v>
      </c>
      <c r="O573" s="62">
        <f>(L573-J573)/'1_Constantes'!$H$4</f>
        <v>-4.6542113386515457E-4</v>
      </c>
      <c r="P573" s="58">
        <f t="shared" si="41"/>
        <v>-2.6666666666666668E-2</v>
      </c>
    </row>
    <row r="574" spans="2:16" x14ac:dyDescent="0.25">
      <c r="B574" s="13">
        <f>B573+'1_Constantes'!$B$4</f>
        <v>2.8499999999999615</v>
      </c>
      <c r="D574" s="26">
        <f t="shared" si="43"/>
        <v>1999.1433776230351</v>
      </c>
      <c r="E574" s="24">
        <f t="shared" si="44"/>
        <v>1000.1066900851906</v>
      </c>
      <c r="F574" s="60">
        <f t="shared" si="42"/>
        <v>-0.12426744274199653</v>
      </c>
      <c r="G574" s="27">
        <f>IF('1_Constantes'!$B$13=1,G573-P574,P574+G573)</f>
        <v>-7.1200000000000152</v>
      </c>
      <c r="I574" s="79">
        <f>TRUNC('5_Asservissement'!V573-'5_Asservissement'!V572)</f>
        <v>0</v>
      </c>
      <c r="J574" s="46">
        <f>I574*'1_Constantes'!$J$8</f>
        <v>0</v>
      </c>
      <c r="K574" s="80">
        <f>TRUNC('5_Asservissement'!W573-'5_Asservissement'!W572)</f>
        <v>0</v>
      </c>
      <c r="L574" s="47">
        <f>K574*'1_Constantes'!$J$8</f>
        <v>0</v>
      </c>
      <c r="N574" s="55">
        <f t="shared" si="40"/>
        <v>0</v>
      </c>
      <c r="O574" s="62">
        <f>(L574-J574)/'1_Constantes'!$H$4</f>
        <v>0</v>
      </c>
      <c r="P574" s="58">
        <f t="shared" si="41"/>
        <v>0</v>
      </c>
    </row>
    <row r="575" spans="2:16" x14ac:dyDescent="0.25">
      <c r="B575" s="13">
        <f>B574+'1_Constantes'!$B$4</f>
        <v>2.8549999999999613</v>
      </c>
      <c r="D575" s="26">
        <f t="shared" si="43"/>
        <v>1999.1433776230351</v>
      </c>
      <c r="E575" s="24">
        <f t="shared" si="44"/>
        <v>1000.1066900851906</v>
      </c>
      <c r="F575" s="60">
        <f t="shared" si="42"/>
        <v>-0.12380202160813138</v>
      </c>
      <c r="G575" s="27">
        <f>IF('1_Constantes'!$B$13=1,G574-P575,P575+G574)</f>
        <v>-7.0933333333333488</v>
      </c>
      <c r="I575" s="79">
        <f>TRUNC('5_Asservissement'!V574-'5_Asservissement'!V573)</f>
        <v>-1</v>
      </c>
      <c r="J575" s="46">
        <f>I575*'1_Constantes'!$J$8</f>
        <v>-3.4906585039886591E-2</v>
      </c>
      <c r="K575" s="80">
        <f>TRUNC('5_Asservissement'!W574-'5_Asservissement'!W573)</f>
        <v>1</v>
      </c>
      <c r="L575" s="47">
        <f>K575*'1_Constantes'!$J$8</f>
        <v>3.4906585039886591E-2</v>
      </c>
      <c r="N575" s="55">
        <f t="shared" si="40"/>
        <v>0</v>
      </c>
      <c r="O575" s="62">
        <f>(L575-J575)/'1_Constantes'!$H$4</f>
        <v>4.6542113386515457E-4</v>
      </c>
      <c r="P575" s="58">
        <f t="shared" si="41"/>
        <v>2.6666666666666668E-2</v>
      </c>
    </row>
    <row r="576" spans="2:16" x14ac:dyDescent="0.25">
      <c r="B576" s="13">
        <f>B575+'1_Constantes'!$B$4</f>
        <v>2.8599999999999612</v>
      </c>
      <c r="D576" s="26">
        <f t="shared" si="43"/>
        <v>1999.1433776230351</v>
      </c>
      <c r="E576" s="24">
        <f t="shared" si="44"/>
        <v>1000.1066900851906</v>
      </c>
      <c r="F576" s="60">
        <f t="shared" si="42"/>
        <v>-0.12380202160813138</v>
      </c>
      <c r="G576" s="27">
        <f>IF('1_Constantes'!$B$13=1,G575-P576,P576+G575)</f>
        <v>-7.0933333333333488</v>
      </c>
      <c r="I576" s="79">
        <f>TRUNC('5_Asservissement'!V575-'5_Asservissement'!V574)</f>
        <v>0</v>
      </c>
      <c r="J576" s="46">
        <f>I576*'1_Constantes'!$J$8</f>
        <v>0</v>
      </c>
      <c r="K576" s="80">
        <f>TRUNC('5_Asservissement'!W575-'5_Asservissement'!W574)</f>
        <v>0</v>
      </c>
      <c r="L576" s="47">
        <f>K576*'1_Constantes'!$J$8</f>
        <v>0</v>
      </c>
      <c r="N576" s="55">
        <f t="shared" si="40"/>
        <v>0</v>
      </c>
      <c r="O576" s="62">
        <f>(L576-J576)/'1_Constantes'!$H$4</f>
        <v>0</v>
      </c>
      <c r="P576" s="58">
        <f t="shared" si="41"/>
        <v>0</v>
      </c>
    </row>
    <row r="577" spans="2:16" x14ac:dyDescent="0.25">
      <c r="B577" s="13">
        <f>B576+'1_Constantes'!$B$4</f>
        <v>2.8649999999999611</v>
      </c>
      <c r="D577" s="26">
        <f t="shared" si="43"/>
        <v>1999.1433776230351</v>
      </c>
      <c r="E577" s="24">
        <f t="shared" si="44"/>
        <v>1000.1066900851906</v>
      </c>
      <c r="F577" s="60">
        <f t="shared" si="42"/>
        <v>-0.12426744274199653</v>
      </c>
      <c r="G577" s="27">
        <f>IF('1_Constantes'!$B$13=1,G576-P577,P577+G576)</f>
        <v>-7.1200000000000152</v>
      </c>
      <c r="I577" s="79">
        <f>TRUNC('5_Asservissement'!V576-'5_Asservissement'!V575)</f>
        <v>1</v>
      </c>
      <c r="J577" s="46">
        <f>I577*'1_Constantes'!$J$8</f>
        <v>3.4906585039886591E-2</v>
      </c>
      <c r="K577" s="80">
        <f>TRUNC('5_Asservissement'!W576-'5_Asservissement'!W575)</f>
        <v>-1</v>
      </c>
      <c r="L577" s="47">
        <f>K577*'1_Constantes'!$J$8</f>
        <v>-3.4906585039886591E-2</v>
      </c>
      <c r="N577" s="55">
        <f t="shared" si="40"/>
        <v>0</v>
      </c>
      <c r="O577" s="62">
        <f>(L577-J577)/'1_Constantes'!$H$4</f>
        <v>-4.6542113386515457E-4</v>
      </c>
      <c r="P577" s="58">
        <f t="shared" si="41"/>
        <v>-2.6666666666666668E-2</v>
      </c>
    </row>
    <row r="578" spans="2:16" x14ac:dyDescent="0.25">
      <c r="B578" s="13">
        <f>B577+'1_Constantes'!$B$4</f>
        <v>2.869999999999961</v>
      </c>
      <c r="D578" s="26">
        <f t="shared" si="43"/>
        <v>1999.1433776230351</v>
      </c>
      <c r="E578" s="24">
        <f t="shared" si="44"/>
        <v>1000.1066900851906</v>
      </c>
      <c r="F578" s="60">
        <f t="shared" si="42"/>
        <v>-0.12426744274199653</v>
      </c>
      <c r="G578" s="27">
        <f>IF('1_Constantes'!$B$13=1,G577-P578,P578+G577)</f>
        <v>-7.1200000000000152</v>
      </c>
      <c r="I578" s="79">
        <f>TRUNC('5_Asservissement'!V577-'5_Asservissement'!V576)</f>
        <v>0</v>
      </c>
      <c r="J578" s="46">
        <f>I578*'1_Constantes'!$J$8</f>
        <v>0</v>
      </c>
      <c r="K578" s="80">
        <f>TRUNC('5_Asservissement'!W577-'5_Asservissement'!W576)</f>
        <v>0</v>
      </c>
      <c r="L578" s="47">
        <f>K578*'1_Constantes'!$J$8</f>
        <v>0</v>
      </c>
      <c r="N578" s="55">
        <f t="shared" si="40"/>
        <v>0</v>
      </c>
      <c r="O578" s="62">
        <f>(L578-J578)/'1_Constantes'!$H$4</f>
        <v>0</v>
      </c>
      <c r="P578" s="58">
        <f t="shared" si="41"/>
        <v>0</v>
      </c>
    </row>
    <row r="579" spans="2:16" x14ac:dyDescent="0.25">
      <c r="B579" s="13">
        <f>B578+'1_Constantes'!$B$4</f>
        <v>2.8749999999999609</v>
      </c>
      <c r="D579" s="26">
        <f t="shared" si="43"/>
        <v>1999.1433776230351</v>
      </c>
      <c r="E579" s="24">
        <f t="shared" si="44"/>
        <v>1000.1066900851906</v>
      </c>
      <c r="F579" s="60">
        <f t="shared" si="42"/>
        <v>-0.12426744274199653</v>
      </c>
      <c r="G579" s="27">
        <f>IF('1_Constantes'!$B$13=1,G578-P579,P579+G578)</f>
        <v>-7.1200000000000152</v>
      </c>
      <c r="I579" s="79">
        <f>TRUNC('5_Asservissement'!V578-'5_Asservissement'!V577)</f>
        <v>0</v>
      </c>
      <c r="J579" s="46">
        <f>I579*'1_Constantes'!$J$8</f>
        <v>0</v>
      </c>
      <c r="K579" s="80">
        <f>TRUNC('5_Asservissement'!W578-'5_Asservissement'!W577)</f>
        <v>0</v>
      </c>
      <c r="L579" s="47">
        <f>K579*'1_Constantes'!$J$8</f>
        <v>0</v>
      </c>
      <c r="N579" s="55">
        <f t="shared" si="40"/>
        <v>0</v>
      </c>
      <c r="O579" s="62">
        <f>(L579-J579)/'1_Constantes'!$H$4</f>
        <v>0</v>
      </c>
      <c r="P579" s="58">
        <f t="shared" si="41"/>
        <v>0</v>
      </c>
    </row>
    <row r="580" spans="2:16" x14ac:dyDescent="0.25">
      <c r="B580" s="13">
        <f>B579+'1_Constantes'!$B$4</f>
        <v>2.8799999999999608</v>
      </c>
      <c r="D580" s="26">
        <f t="shared" si="43"/>
        <v>1999.1433776230351</v>
      </c>
      <c r="E580" s="24">
        <f t="shared" si="44"/>
        <v>1000.1066900851906</v>
      </c>
      <c r="F580" s="60">
        <f t="shared" si="42"/>
        <v>-0.12380202160813138</v>
      </c>
      <c r="G580" s="27">
        <f>IF('1_Constantes'!$B$13=1,G579-P580,P580+G579)</f>
        <v>-7.0933333333333488</v>
      </c>
      <c r="I580" s="79">
        <f>TRUNC('5_Asservissement'!V579-'5_Asservissement'!V578)</f>
        <v>-1</v>
      </c>
      <c r="J580" s="46">
        <f>I580*'1_Constantes'!$J$8</f>
        <v>-3.4906585039886591E-2</v>
      </c>
      <c r="K580" s="80">
        <f>TRUNC('5_Asservissement'!W579-'5_Asservissement'!W578)</f>
        <v>1</v>
      </c>
      <c r="L580" s="47">
        <f>K580*'1_Constantes'!$J$8</f>
        <v>3.4906585039886591E-2</v>
      </c>
      <c r="N580" s="55">
        <f t="shared" ref="N580:N643" si="45">(J580+L580)/2</f>
        <v>0</v>
      </c>
      <c r="O580" s="62">
        <f>(L580-J580)/'1_Constantes'!$H$4</f>
        <v>4.6542113386515457E-4</v>
      </c>
      <c r="P580" s="58">
        <f t="shared" ref="P580:P643" si="46">O580*180/PI()</f>
        <v>2.6666666666666668E-2</v>
      </c>
    </row>
    <row r="581" spans="2:16" x14ac:dyDescent="0.25">
      <c r="B581" s="13">
        <f>B580+'1_Constantes'!$B$4</f>
        <v>2.8849999999999607</v>
      </c>
      <c r="D581" s="26">
        <f t="shared" si="43"/>
        <v>1999.1433776230351</v>
      </c>
      <c r="E581" s="24">
        <f t="shared" si="44"/>
        <v>1000.1066900851906</v>
      </c>
      <c r="F581" s="60">
        <f t="shared" ref="F581:F644" si="47">G581*PI()/180</f>
        <v>-0.12380202160813138</v>
      </c>
      <c r="G581" s="27">
        <f>IF('1_Constantes'!$B$13=1,G580-P581,P581+G580)</f>
        <v>-7.0933333333333488</v>
      </c>
      <c r="I581" s="79">
        <f>TRUNC('5_Asservissement'!V580-'5_Asservissement'!V579)</f>
        <v>0</v>
      </c>
      <c r="J581" s="46">
        <f>I581*'1_Constantes'!$J$8</f>
        <v>0</v>
      </c>
      <c r="K581" s="80">
        <f>TRUNC('5_Asservissement'!W580-'5_Asservissement'!W579)</f>
        <v>0</v>
      </c>
      <c r="L581" s="47">
        <f>K581*'1_Constantes'!$J$8</f>
        <v>0</v>
      </c>
      <c r="N581" s="55">
        <f t="shared" si="45"/>
        <v>0</v>
      </c>
      <c r="O581" s="62">
        <f>(L581-J581)/'1_Constantes'!$H$4</f>
        <v>0</v>
      </c>
      <c r="P581" s="58">
        <f t="shared" si="46"/>
        <v>0</v>
      </c>
    </row>
    <row r="582" spans="2:16" x14ac:dyDescent="0.25">
      <c r="B582" s="13">
        <f>B581+'1_Constantes'!$B$4</f>
        <v>2.8899999999999606</v>
      </c>
      <c r="D582" s="26">
        <f t="shared" ref="D582:D645" si="48">D581+(N582*COS(F582))</f>
        <v>1999.1433776230351</v>
      </c>
      <c r="E582" s="24">
        <f t="shared" ref="E582:E645" si="49">E581+(N582*SIN(F582))</f>
        <v>1000.1066900851906</v>
      </c>
      <c r="F582" s="60">
        <f t="shared" si="47"/>
        <v>-0.12426744274199653</v>
      </c>
      <c r="G582" s="27">
        <f>IF('1_Constantes'!$B$13=1,G581-P582,P582+G581)</f>
        <v>-7.1200000000000152</v>
      </c>
      <c r="I582" s="79">
        <f>TRUNC('5_Asservissement'!V581-'5_Asservissement'!V580)</f>
        <v>1</v>
      </c>
      <c r="J582" s="46">
        <f>I582*'1_Constantes'!$J$8</f>
        <v>3.4906585039886591E-2</v>
      </c>
      <c r="K582" s="80">
        <f>TRUNC('5_Asservissement'!W581-'5_Asservissement'!W580)</f>
        <v>-1</v>
      </c>
      <c r="L582" s="47">
        <f>K582*'1_Constantes'!$J$8</f>
        <v>-3.4906585039886591E-2</v>
      </c>
      <c r="N582" s="55">
        <f t="shared" si="45"/>
        <v>0</v>
      </c>
      <c r="O582" s="62">
        <f>(L582-J582)/'1_Constantes'!$H$4</f>
        <v>-4.6542113386515457E-4</v>
      </c>
      <c r="P582" s="58">
        <f t="shared" si="46"/>
        <v>-2.6666666666666668E-2</v>
      </c>
    </row>
    <row r="583" spans="2:16" x14ac:dyDescent="0.25">
      <c r="B583" s="13">
        <f>B582+'1_Constantes'!$B$4</f>
        <v>2.8949999999999605</v>
      </c>
      <c r="D583" s="26">
        <f t="shared" si="48"/>
        <v>1999.1433776230351</v>
      </c>
      <c r="E583" s="24">
        <f t="shared" si="49"/>
        <v>1000.1066900851906</v>
      </c>
      <c r="F583" s="60">
        <f t="shared" si="47"/>
        <v>-0.12426744274199653</v>
      </c>
      <c r="G583" s="27">
        <f>IF('1_Constantes'!$B$13=1,G582-P583,P583+G582)</f>
        <v>-7.1200000000000152</v>
      </c>
      <c r="I583" s="79">
        <f>TRUNC('5_Asservissement'!V582-'5_Asservissement'!V581)</f>
        <v>0</v>
      </c>
      <c r="J583" s="46">
        <f>I583*'1_Constantes'!$J$8</f>
        <v>0</v>
      </c>
      <c r="K583" s="80">
        <f>TRUNC('5_Asservissement'!W582-'5_Asservissement'!W581)</f>
        <v>0</v>
      </c>
      <c r="L583" s="47">
        <f>K583*'1_Constantes'!$J$8</f>
        <v>0</v>
      </c>
      <c r="N583" s="55">
        <f t="shared" si="45"/>
        <v>0</v>
      </c>
      <c r="O583" s="62">
        <f>(L583-J583)/'1_Constantes'!$H$4</f>
        <v>0</v>
      </c>
      <c r="P583" s="58">
        <f t="shared" si="46"/>
        <v>0</v>
      </c>
    </row>
    <row r="584" spans="2:16" x14ac:dyDescent="0.25">
      <c r="B584" s="13">
        <f>B583+'1_Constantes'!$B$4</f>
        <v>2.8999999999999604</v>
      </c>
      <c r="D584" s="26">
        <f t="shared" si="48"/>
        <v>1999.1433776230351</v>
      </c>
      <c r="E584" s="24">
        <f t="shared" si="49"/>
        <v>1000.1066900851906</v>
      </c>
      <c r="F584" s="60">
        <f t="shared" si="47"/>
        <v>-0.12380202160813138</v>
      </c>
      <c r="G584" s="27">
        <f>IF('1_Constantes'!$B$13=1,G583-P584,P584+G583)</f>
        <v>-7.0933333333333488</v>
      </c>
      <c r="I584" s="79">
        <f>TRUNC('5_Asservissement'!V583-'5_Asservissement'!V582)</f>
        <v>-1</v>
      </c>
      <c r="J584" s="46">
        <f>I584*'1_Constantes'!$J$8</f>
        <v>-3.4906585039886591E-2</v>
      </c>
      <c r="K584" s="80">
        <f>TRUNC('5_Asservissement'!W583-'5_Asservissement'!W582)</f>
        <v>1</v>
      </c>
      <c r="L584" s="47">
        <f>K584*'1_Constantes'!$J$8</f>
        <v>3.4906585039886591E-2</v>
      </c>
      <c r="N584" s="55">
        <f t="shared" si="45"/>
        <v>0</v>
      </c>
      <c r="O584" s="62">
        <f>(L584-J584)/'1_Constantes'!$H$4</f>
        <v>4.6542113386515457E-4</v>
      </c>
      <c r="P584" s="58">
        <f t="shared" si="46"/>
        <v>2.6666666666666668E-2</v>
      </c>
    </row>
    <row r="585" spans="2:16" x14ac:dyDescent="0.25">
      <c r="B585" s="13">
        <f>B584+'1_Constantes'!$B$4</f>
        <v>2.9049999999999603</v>
      </c>
      <c r="D585" s="26">
        <f t="shared" si="48"/>
        <v>1999.1433776230351</v>
      </c>
      <c r="E585" s="24">
        <f t="shared" si="49"/>
        <v>1000.1066900851906</v>
      </c>
      <c r="F585" s="60">
        <f t="shared" si="47"/>
        <v>-0.12380202160813138</v>
      </c>
      <c r="G585" s="27">
        <f>IF('1_Constantes'!$B$13=1,G584-P585,P585+G584)</f>
        <v>-7.0933333333333488</v>
      </c>
      <c r="I585" s="79">
        <f>TRUNC('5_Asservissement'!V584-'5_Asservissement'!V583)</f>
        <v>0</v>
      </c>
      <c r="J585" s="46">
        <f>I585*'1_Constantes'!$J$8</f>
        <v>0</v>
      </c>
      <c r="K585" s="80">
        <f>TRUNC('5_Asservissement'!W584-'5_Asservissement'!W583)</f>
        <v>0</v>
      </c>
      <c r="L585" s="47">
        <f>K585*'1_Constantes'!$J$8</f>
        <v>0</v>
      </c>
      <c r="N585" s="55">
        <f t="shared" si="45"/>
        <v>0</v>
      </c>
      <c r="O585" s="62">
        <f>(L585-J585)/'1_Constantes'!$H$4</f>
        <v>0</v>
      </c>
      <c r="P585" s="58">
        <f t="shared" si="46"/>
        <v>0</v>
      </c>
    </row>
    <row r="586" spans="2:16" x14ac:dyDescent="0.25">
      <c r="B586" s="13">
        <f>B585+'1_Constantes'!$B$4</f>
        <v>2.9099999999999602</v>
      </c>
      <c r="D586" s="26">
        <f t="shared" si="48"/>
        <v>1999.1433776230351</v>
      </c>
      <c r="E586" s="24">
        <f t="shared" si="49"/>
        <v>1000.1066900851906</v>
      </c>
      <c r="F586" s="60">
        <f t="shared" si="47"/>
        <v>-0.12380202160813138</v>
      </c>
      <c r="G586" s="27">
        <f>IF('1_Constantes'!$B$13=1,G585-P586,P586+G585)</f>
        <v>-7.0933333333333488</v>
      </c>
      <c r="I586" s="79">
        <f>TRUNC('5_Asservissement'!V585-'5_Asservissement'!V584)</f>
        <v>0</v>
      </c>
      <c r="J586" s="46">
        <f>I586*'1_Constantes'!$J$8</f>
        <v>0</v>
      </c>
      <c r="K586" s="80">
        <f>TRUNC('5_Asservissement'!W585-'5_Asservissement'!W584)</f>
        <v>0</v>
      </c>
      <c r="L586" s="47">
        <f>K586*'1_Constantes'!$J$8</f>
        <v>0</v>
      </c>
      <c r="N586" s="55">
        <f t="shared" si="45"/>
        <v>0</v>
      </c>
      <c r="O586" s="62">
        <f>(L586-J586)/'1_Constantes'!$H$4</f>
        <v>0</v>
      </c>
      <c r="P586" s="58">
        <f t="shared" si="46"/>
        <v>0</v>
      </c>
    </row>
    <row r="587" spans="2:16" x14ac:dyDescent="0.25">
      <c r="B587" s="13">
        <f>B586+'1_Constantes'!$B$4</f>
        <v>2.9149999999999601</v>
      </c>
      <c r="D587" s="26">
        <f t="shared" si="48"/>
        <v>1999.1433776230351</v>
      </c>
      <c r="E587" s="24">
        <f t="shared" si="49"/>
        <v>1000.1066900851906</v>
      </c>
      <c r="F587" s="60">
        <f t="shared" si="47"/>
        <v>-0.12426744274199653</v>
      </c>
      <c r="G587" s="27">
        <f>IF('1_Constantes'!$B$13=1,G586-P587,P587+G586)</f>
        <v>-7.1200000000000152</v>
      </c>
      <c r="I587" s="79">
        <f>TRUNC('5_Asservissement'!V586-'5_Asservissement'!V585)</f>
        <v>1</v>
      </c>
      <c r="J587" s="46">
        <f>I587*'1_Constantes'!$J$8</f>
        <v>3.4906585039886591E-2</v>
      </c>
      <c r="K587" s="80">
        <f>TRUNC('5_Asservissement'!W586-'5_Asservissement'!W585)</f>
        <v>-1</v>
      </c>
      <c r="L587" s="47">
        <f>K587*'1_Constantes'!$J$8</f>
        <v>-3.4906585039886591E-2</v>
      </c>
      <c r="N587" s="55">
        <f t="shared" si="45"/>
        <v>0</v>
      </c>
      <c r="O587" s="62">
        <f>(L587-J587)/'1_Constantes'!$H$4</f>
        <v>-4.6542113386515457E-4</v>
      </c>
      <c r="P587" s="58">
        <f t="shared" si="46"/>
        <v>-2.6666666666666668E-2</v>
      </c>
    </row>
    <row r="588" spans="2:16" x14ac:dyDescent="0.25">
      <c r="B588" s="13">
        <f>B587+'1_Constantes'!$B$4</f>
        <v>2.91999999999996</v>
      </c>
      <c r="D588" s="26">
        <f t="shared" si="48"/>
        <v>1999.1433776230351</v>
      </c>
      <c r="E588" s="24">
        <f t="shared" si="49"/>
        <v>1000.1066900851906</v>
      </c>
      <c r="F588" s="60">
        <f t="shared" si="47"/>
        <v>-0.12426744274199653</v>
      </c>
      <c r="G588" s="27">
        <f>IF('1_Constantes'!$B$13=1,G587-P588,P588+G587)</f>
        <v>-7.1200000000000152</v>
      </c>
      <c r="I588" s="79">
        <f>TRUNC('5_Asservissement'!V587-'5_Asservissement'!V586)</f>
        <v>0</v>
      </c>
      <c r="J588" s="46">
        <f>I588*'1_Constantes'!$J$8</f>
        <v>0</v>
      </c>
      <c r="K588" s="80">
        <f>TRUNC('5_Asservissement'!W587-'5_Asservissement'!W586)</f>
        <v>0</v>
      </c>
      <c r="L588" s="47">
        <f>K588*'1_Constantes'!$J$8</f>
        <v>0</v>
      </c>
      <c r="N588" s="55">
        <f t="shared" si="45"/>
        <v>0</v>
      </c>
      <c r="O588" s="62">
        <f>(L588-J588)/'1_Constantes'!$H$4</f>
        <v>0</v>
      </c>
      <c r="P588" s="58">
        <f t="shared" si="46"/>
        <v>0</v>
      </c>
    </row>
    <row r="589" spans="2:16" x14ac:dyDescent="0.25">
      <c r="B589" s="13">
        <f>B588+'1_Constantes'!$B$4</f>
        <v>2.9249999999999599</v>
      </c>
      <c r="D589" s="26">
        <f t="shared" si="48"/>
        <v>1999.1433776230351</v>
      </c>
      <c r="E589" s="24">
        <f t="shared" si="49"/>
        <v>1000.1066900851906</v>
      </c>
      <c r="F589" s="60">
        <f t="shared" si="47"/>
        <v>-0.12380202160813138</v>
      </c>
      <c r="G589" s="27">
        <f>IF('1_Constantes'!$B$13=1,G588-P589,P589+G588)</f>
        <v>-7.0933333333333488</v>
      </c>
      <c r="I589" s="79">
        <f>TRUNC('5_Asservissement'!V588-'5_Asservissement'!V587)</f>
        <v>-1</v>
      </c>
      <c r="J589" s="46">
        <f>I589*'1_Constantes'!$J$8</f>
        <v>-3.4906585039886591E-2</v>
      </c>
      <c r="K589" s="80">
        <f>TRUNC('5_Asservissement'!W588-'5_Asservissement'!W587)</f>
        <v>1</v>
      </c>
      <c r="L589" s="47">
        <f>K589*'1_Constantes'!$J$8</f>
        <v>3.4906585039886591E-2</v>
      </c>
      <c r="N589" s="55">
        <f t="shared" si="45"/>
        <v>0</v>
      </c>
      <c r="O589" s="62">
        <f>(L589-J589)/'1_Constantes'!$H$4</f>
        <v>4.6542113386515457E-4</v>
      </c>
      <c r="P589" s="58">
        <f t="shared" si="46"/>
        <v>2.6666666666666668E-2</v>
      </c>
    </row>
    <row r="590" spans="2:16" x14ac:dyDescent="0.25">
      <c r="B590" s="13">
        <f>B589+'1_Constantes'!$B$4</f>
        <v>2.9299999999999597</v>
      </c>
      <c r="D590" s="26">
        <f t="shared" si="48"/>
        <v>1999.1433776230351</v>
      </c>
      <c r="E590" s="24">
        <f t="shared" si="49"/>
        <v>1000.1066900851906</v>
      </c>
      <c r="F590" s="60">
        <f t="shared" si="47"/>
        <v>-0.12380202160813138</v>
      </c>
      <c r="G590" s="27">
        <f>IF('1_Constantes'!$B$13=1,G589-P590,P590+G589)</f>
        <v>-7.0933333333333488</v>
      </c>
      <c r="I590" s="79">
        <f>TRUNC('5_Asservissement'!V589-'5_Asservissement'!V588)</f>
        <v>0</v>
      </c>
      <c r="J590" s="46">
        <f>I590*'1_Constantes'!$J$8</f>
        <v>0</v>
      </c>
      <c r="K590" s="80">
        <f>TRUNC('5_Asservissement'!W589-'5_Asservissement'!W588)</f>
        <v>0</v>
      </c>
      <c r="L590" s="47">
        <f>K590*'1_Constantes'!$J$8</f>
        <v>0</v>
      </c>
      <c r="N590" s="55">
        <f t="shared" si="45"/>
        <v>0</v>
      </c>
      <c r="O590" s="62">
        <f>(L590-J590)/'1_Constantes'!$H$4</f>
        <v>0</v>
      </c>
      <c r="P590" s="58">
        <f t="shared" si="46"/>
        <v>0</v>
      </c>
    </row>
    <row r="591" spans="2:16" x14ac:dyDescent="0.25">
      <c r="B591" s="13">
        <f>B590+'1_Constantes'!$B$4</f>
        <v>2.9349999999999596</v>
      </c>
      <c r="D591" s="26">
        <f t="shared" si="48"/>
        <v>1999.1433776230351</v>
      </c>
      <c r="E591" s="24">
        <f t="shared" si="49"/>
        <v>1000.1066900851906</v>
      </c>
      <c r="F591" s="60">
        <f t="shared" si="47"/>
        <v>-0.12426744274199653</v>
      </c>
      <c r="G591" s="27">
        <f>IF('1_Constantes'!$B$13=1,G590-P591,P591+G590)</f>
        <v>-7.1200000000000152</v>
      </c>
      <c r="I591" s="79">
        <f>TRUNC('5_Asservissement'!V590-'5_Asservissement'!V589)</f>
        <v>1</v>
      </c>
      <c r="J591" s="46">
        <f>I591*'1_Constantes'!$J$8</f>
        <v>3.4906585039886591E-2</v>
      </c>
      <c r="K591" s="80">
        <f>TRUNC('5_Asservissement'!W590-'5_Asservissement'!W589)</f>
        <v>-1</v>
      </c>
      <c r="L591" s="47">
        <f>K591*'1_Constantes'!$J$8</f>
        <v>-3.4906585039886591E-2</v>
      </c>
      <c r="N591" s="55">
        <f t="shared" si="45"/>
        <v>0</v>
      </c>
      <c r="O591" s="62">
        <f>(L591-J591)/'1_Constantes'!$H$4</f>
        <v>-4.6542113386515457E-4</v>
      </c>
      <c r="P591" s="58">
        <f t="shared" si="46"/>
        <v>-2.6666666666666668E-2</v>
      </c>
    </row>
    <row r="592" spans="2:16" x14ac:dyDescent="0.25">
      <c r="B592" s="13">
        <f>B591+'1_Constantes'!$B$4</f>
        <v>2.9399999999999595</v>
      </c>
      <c r="D592" s="26">
        <f t="shared" si="48"/>
        <v>1999.1433776230351</v>
      </c>
      <c r="E592" s="24">
        <f t="shared" si="49"/>
        <v>1000.1066900851906</v>
      </c>
      <c r="F592" s="60">
        <f t="shared" si="47"/>
        <v>-0.12426744274199653</v>
      </c>
      <c r="G592" s="27">
        <f>IF('1_Constantes'!$B$13=1,G591-P592,P592+G591)</f>
        <v>-7.1200000000000152</v>
      </c>
      <c r="I592" s="79">
        <f>TRUNC('5_Asservissement'!V591-'5_Asservissement'!V590)</f>
        <v>0</v>
      </c>
      <c r="J592" s="46">
        <f>I592*'1_Constantes'!$J$8</f>
        <v>0</v>
      </c>
      <c r="K592" s="80">
        <f>TRUNC('5_Asservissement'!W591-'5_Asservissement'!W590)</f>
        <v>0</v>
      </c>
      <c r="L592" s="47">
        <f>K592*'1_Constantes'!$J$8</f>
        <v>0</v>
      </c>
      <c r="N592" s="55">
        <f t="shared" si="45"/>
        <v>0</v>
      </c>
      <c r="O592" s="62">
        <f>(L592-J592)/'1_Constantes'!$H$4</f>
        <v>0</v>
      </c>
      <c r="P592" s="58">
        <f t="shared" si="46"/>
        <v>0</v>
      </c>
    </row>
    <row r="593" spans="2:16" x14ac:dyDescent="0.25">
      <c r="B593" s="13">
        <f>B592+'1_Constantes'!$B$4</f>
        <v>2.9449999999999594</v>
      </c>
      <c r="D593" s="26">
        <f t="shared" si="48"/>
        <v>1999.1433776230351</v>
      </c>
      <c r="E593" s="24">
        <f t="shared" si="49"/>
        <v>1000.1066900851906</v>
      </c>
      <c r="F593" s="60">
        <f t="shared" si="47"/>
        <v>-0.12426744274199653</v>
      </c>
      <c r="G593" s="27">
        <f>IF('1_Constantes'!$B$13=1,G592-P593,P593+G592)</f>
        <v>-7.1200000000000152</v>
      </c>
      <c r="I593" s="79">
        <f>TRUNC('5_Asservissement'!V592-'5_Asservissement'!V591)</f>
        <v>0</v>
      </c>
      <c r="J593" s="46">
        <f>I593*'1_Constantes'!$J$8</f>
        <v>0</v>
      </c>
      <c r="K593" s="80">
        <f>TRUNC('5_Asservissement'!W592-'5_Asservissement'!W591)</f>
        <v>0</v>
      </c>
      <c r="L593" s="47">
        <f>K593*'1_Constantes'!$J$8</f>
        <v>0</v>
      </c>
      <c r="N593" s="55">
        <f t="shared" si="45"/>
        <v>0</v>
      </c>
      <c r="O593" s="62">
        <f>(L593-J593)/'1_Constantes'!$H$4</f>
        <v>0</v>
      </c>
      <c r="P593" s="58">
        <f t="shared" si="46"/>
        <v>0</v>
      </c>
    </row>
    <row r="594" spans="2:16" x14ac:dyDescent="0.25">
      <c r="B594" s="13">
        <f>B593+'1_Constantes'!$B$4</f>
        <v>2.9499999999999593</v>
      </c>
      <c r="D594" s="26">
        <f t="shared" si="48"/>
        <v>1999.1433776230351</v>
      </c>
      <c r="E594" s="24">
        <f t="shared" si="49"/>
        <v>1000.1066900851906</v>
      </c>
      <c r="F594" s="60">
        <f t="shared" si="47"/>
        <v>-0.12380202160813138</v>
      </c>
      <c r="G594" s="27">
        <f>IF('1_Constantes'!$B$13=1,G593-P594,P594+G593)</f>
        <v>-7.0933333333333488</v>
      </c>
      <c r="I594" s="79">
        <f>TRUNC('5_Asservissement'!V593-'5_Asservissement'!V592)</f>
        <v>-1</v>
      </c>
      <c r="J594" s="46">
        <f>I594*'1_Constantes'!$J$8</f>
        <v>-3.4906585039886591E-2</v>
      </c>
      <c r="K594" s="80">
        <f>TRUNC('5_Asservissement'!W593-'5_Asservissement'!W592)</f>
        <v>1</v>
      </c>
      <c r="L594" s="47">
        <f>K594*'1_Constantes'!$J$8</f>
        <v>3.4906585039886591E-2</v>
      </c>
      <c r="N594" s="55">
        <f t="shared" si="45"/>
        <v>0</v>
      </c>
      <c r="O594" s="62">
        <f>(L594-J594)/'1_Constantes'!$H$4</f>
        <v>4.6542113386515457E-4</v>
      </c>
      <c r="P594" s="58">
        <f t="shared" si="46"/>
        <v>2.6666666666666668E-2</v>
      </c>
    </row>
    <row r="595" spans="2:16" x14ac:dyDescent="0.25">
      <c r="B595" s="13">
        <f>B594+'1_Constantes'!$B$4</f>
        <v>2.9549999999999592</v>
      </c>
      <c r="D595" s="26">
        <f t="shared" si="48"/>
        <v>1999.1433776230351</v>
      </c>
      <c r="E595" s="24">
        <f t="shared" si="49"/>
        <v>1000.1066900851906</v>
      </c>
      <c r="F595" s="60">
        <f t="shared" si="47"/>
        <v>-0.12380202160813138</v>
      </c>
      <c r="G595" s="27">
        <f>IF('1_Constantes'!$B$13=1,G594-P595,P595+G594)</f>
        <v>-7.0933333333333488</v>
      </c>
      <c r="I595" s="79">
        <f>TRUNC('5_Asservissement'!V594-'5_Asservissement'!V593)</f>
        <v>0</v>
      </c>
      <c r="J595" s="46">
        <f>I595*'1_Constantes'!$J$8</f>
        <v>0</v>
      </c>
      <c r="K595" s="80">
        <f>TRUNC('5_Asservissement'!W594-'5_Asservissement'!W593)</f>
        <v>0</v>
      </c>
      <c r="L595" s="47">
        <f>K595*'1_Constantes'!$J$8</f>
        <v>0</v>
      </c>
      <c r="N595" s="55">
        <f t="shared" si="45"/>
        <v>0</v>
      </c>
      <c r="O595" s="62">
        <f>(L595-J595)/'1_Constantes'!$H$4</f>
        <v>0</v>
      </c>
      <c r="P595" s="58">
        <f t="shared" si="46"/>
        <v>0</v>
      </c>
    </row>
    <row r="596" spans="2:16" x14ac:dyDescent="0.25">
      <c r="B596" s="13">
        <f>B595+'1_Constantes'!$B$4</f>
        <v>2.9599999999999591</v>
      </c>
      <c r="D596" s="26">
        <f t="shared" si="48"/>
        <v>1999.1433776230351</v>
      </c>
      <c r="E596" s="24">
        <f t="shared" si="49"/>
        <v>1000.1066900851906</v>
      </c>
      <c r="F596" s="60">
        <f t="shared" si="47"/>
        <v>-0.12426744274199653</v>
      </c>
      <c r="G596" s="27">
        <f>IF('1_Constantes'!$B$13=1,G595-P596,P596+G595)</f>
        <v>-7.1200000000000152</v>
      </c>
      <c r="I596" s="79">
        <f>TRUNC('5_Asservissement'!V595-'5_Asservissement'!V594)</f>
        <v>1</v>
      </c>
      <c r="J596" s="46">
        <f>I596*'1_Constantes'!$J$8</f>
        <v>3.4906585039886591E-2</v>
      </c>
      <c r="K596" s="80">
        <f>TRUNC('5_Asservissement'!W595-'5_Asservissement'!W594)</f>
        <v>-1</v>
      </c>
      <c r="L596" s="47">
        <f>K596*'1_Constantes'!$J$8</f>
        <v>-3.4906585039886591E-2</v>
      </c>
      <c r="N596" s="55">
        <f t="shared" si="45"/>
        <v>0</v>
      </c>
      <c r="O596" s="62">
        <f>(L596-J596)/'1_Constantes'!$H$4</f>
        <v>-4.6542113386515457E-4</v>
      </c>
      <c r="P596" s="58">
        <f t="shared" si="46"/>
        <v>-2.6666666666666668E-2</v>
      </c>
    </row>
    <row r="597" spans="2:16" x14ac:dyDescent="0.25">
      <c r="B597" s="13">
        <f>B596+'1_Constantes'!$B$4</f>
        <v>2.964999999999959</v>
      </c>
      <c r="D597" s="26">
        <f t="shared" si="48"/>
        <v>1999.1433776230351</v>
      </c>
      <c r="E597" s="24">
        <f t="shared" si="49"/>
        <v>1000.1066900851906</v>
      </c>
      <c r="F597" s="60">
        <f t="shared" si="47"/>
        <v>-0.12426744274199653</v>
      </c>
      <c r="G597" s="27">
        <f>IF('1_Constantes'!$B$13=1,G596-P597,P597+G596)</f>
        <v>-7.1200000000000152</v>
      </c>
      <c r="I597" s="79">
        <f>TRUNC('5_Asservissement'!V596-'5_Asservissement'!V595)</f>
        <v>0</v>
      </c>
      <c r="J597" s="46">
        <f>I597*'1_Constantes'!$J$8</f>
        <v>0</v>
      </c>
      <c r="K597" s="80">
        <f>TRUNC('5_Asservissement'!W596-'5_Asservissement'!W595)</f>
        <v>0</v>
      </c>
      <c r="L597" s="47">
        <f>K597*'1_Constantes'!$J$8</f>
        <v>0</v>
      </c>
      <c r="N597" s="55">
        <f t="shared" si="45"/>
        <v>0</v>
      </c>
      <c r="O597" s="62">
        <f>(L597-J597)/'1_Constantes'!$H$4</f>
        <v>0</v>
      </c>
      <c r="P597" s="58">
        <f t="shared" si="46"/>
        <v>0</v>
      </c>
    </row>
    <row r="598" spans="2:16" x14ac:dyDescent="0.25">
      <c r="B598" s="13">
        <f>B597+'1_Constantes'!$B$4</f>
        <v>2.9699999999999589</v>
      </c>
      <c r="D598" s="26">
        <f t="shared" si="48"/>
        <v>1999.1433776230351</v>
      </c>
      <c r="E598" s="24">
        <f t="shared" si="49"/>
        <v>1000.1066900851906</v>
      </c>
      <c r="F598" s="60">
        <f t="shared" si="47"/>
        <v>-0.12380202160813138</v>
      </c>
      <c r="G598" s="27">
        <f>IF('1_Constantes'!$B$13=1,G597-P598,P598+G597)</f>
        <v>-7.0933333333333488</v>
      </c>
      <c r="I598" s="79">
        <f>TRUNC('5_Asservissement'!V597-'5_Asservissement'!V596)</f>
        <v>-1</v>
      </c>
      <c r="J598" s="46">
        <f>I598*'1_Constantes'!$J$8</f>
        <v>-3.4906585039886591E-2</v>
      </c>
      <c r="K598" s="80">
        <f>TRUNC('5_Asservissement'!W597-'5_Asservissement'!W596)</f>
        <v>1</v>
      </c>
      <c r="L598" s="47">
        <f>K598*'1_Constantes'!$J$8</f>
        <v>3.4906585039886591E-2</v>
      </c>
      <c r="N598" s="55">
        <f t="shared" si="45"/>
        <v>0</v>
      </c>
      <c r="O598" s="62">
        <f>(L598-J598)/'1_Constantes'!$H$4</f>
        <v>4.6542113386515457E-4</v>
      </c>
      <c r="P598" s="58">
        <f t="shared" si="46"/>
        <v>2.6666666666666668E-2</v>
      </c>
    </row>
    <row r="599" spans="2:16" x14ac:dyDescent="0.25">
      <c r="B599" s="13">
        <f>B598+'1_Constantes'!$B$4</f>
        <v>2.9749999999999588</v>
      </c>
      <c r="D599" s="26">
        <f t="shared" si="48"/>
        <v>1999.1433776230351</v>
      </c>
      <c r="E599" s="24">
        <f t="shared" si="49"/>
        <v>1000.1066900851906</v>
      </c>
      <c r="F599" s="60">
        <f t="shared" si="47"/>
        <v>-0.12380202160813138</v>
      </c>
      <c r="G599" s="27">
        <f>IF('1_Constantes'!$B$13=1,G598-P599,P599+G598)</f>
        <v>-7.0933333333333488</v>
      </c>
      <c r="I599" s="79">
        <f>TRUNC('5_Asservissement'!V598-'5_Asservissement'!V597)</f>
        <v>0</v>
      </c>
      <c r="J599" s="46">
        <f>I599*'1_Constantes'!$J$8</f>
        <v>0</v>
      </c>
      <c r="K599" s="80">
        <f>TRUNC('5_Asservissement'!W598-'5_Asservissement'!W597)</f>
        <v>0</v>
      </c>
      <c r="L599" s="47">
        <f>K599*'1_Constantes'!$J$8</f>
        <v>0</v>
      </c>
      <c r="N599" s="55">
        <f t="shared" si="45"/>
        <v>0</v>
      </c>
      <c r="O599" s="62">
        <f>(L599-J599)/'1_Constantes'!$H$4</f>
        <v>0</v>
      </c>
      <c r="P599" s="58">
        <f t="shared" si="46"/>
        <v>0</v>
      </c>
    </row>
    <row r="600" spans="2:16" x14ac:dyDescent="0.25">
      <c r="B600" s="13">
        <f>B599+'1_Constantes'!$B$4</f>
        <v>2.9799999999999587</v>
      </c>
      <c r="D600" s="26">
        <f t="shared" si="48"/>
        <v>1999.1433776230351</v>
      </c>
      <c r="E600" s="24">
        <f t="shared" si="49"/>
        <v>1000.1066900851906</v>
      </c>
      <c r="F600" s="60">
        <f t="shared" si="47"/>
        <v>-0.12380202160813138</v>
      </c>
      <c r="G600" s="27">
        <f>IF('1_Constantes'!$B$13=1,G599-P600,P600+G599)</f>
        <v>-7.0933333333333488</v>
      </c>
      <c r="I600" s="79">
        <f>TRUNC('5_Asservissement'!V599-'5_Asservissement'!V598)</f>
        <v>0</v>
      </c>
      <c r="J600" s="46">
        <f>I600*'1_Constantes'!$J$8</f>
        <v>0</v>
      </c>
      <c r="K600" s="80">
        <f>TRUNC('5_Asservissement'!W599-'5_Asservissement'!W598)</f>
        <v>0</v>
      </c>
      <c r="L600" s="47">
        <f>K600*'1_Constantes'!$J$8</f>
        <v>0</v>
      </c>
      <c r="N600" s="55">
        <f t="shared" si="45"/>
        <v>0</v>
      </c>
      <c r="O600" s="62">
        <f>(L600-J600)/'1_Constantes'!$H$4</f>
        <v>0</v>
      </c>
      <c r="P600" s="58">
        <f t="shared" si="46"/>
        <v>0</v>
      </c>
    </row>
    <row r="601" spans="2:16" x14ac:dyDescent="0.25">
      <c r="B601" s="13">
        <f>B600+'1_Constantes'!$B$4</f>
        <v>2.9849999999999586</v>
      </c>
      <c r="D601" s="26">
        <f t="shared" si="48"/>
        <v>1999.1433776230351</v>
      </c>
      <c r="E601" s="24">
        <f t="shared" si="49"/>
        <v>1000.1066900851906</v>
      </c>
      <c r="F601" s="60">
        <f t="shared" si="47"/>
        <v>-0.12426744274199653</v>
      </c>
      <c r="G601" s="27">
        <f>IF('1_Constantes'!$B$13=1,G600-P601,P601+G600)</f>
        <v>-7.1200000000000152</v>
      </c>
      <c r="I601" s="79">
        <f>TRUNC('5_Asservissement'!V600-'5_Asservissement'!V599)</f>
        <v>1</v>
      </c>
      <c r="J601" s="46">
        <f>I601*'1_Constantes'!$J$8</f>
        <v>3.4906585039886591E-2</v>
      </c>
      <c r="K601" s="80">
        <f>TRUNC('5_Asservissement'!W600-'5_Asservissement'!W599)</f>
        <v>-1</v>
      </c>
      <c r="L601" s="47">
        <f>K601*'1_Constantes'!$J$8</f>
        <v>-3.4906585039886591E-2</v>
      </c>
      <c r="N601" s="55">
        <f t="shared" si="45"/>
        <v>0</v>
      </c>
      <c r="O601" s="62">
        <f>(L601-J601)/'1_Constantes'!$H$4</f>
        <v>-4.6542113386515457E-4</v>
      </c>
      <c r="P601" s="58">
        <f t="shared" si="46"/>
        <v>-2.6666666666666668E-2</v>
      </c>
    </row>
    <row r="602" spans="2:16" x14ac:dyDescent="0.25">
      <c r="B602" s="13">
        <f>B601+'1_Constantes'!$B$4</f>
        <v>2.9899999999999585</v>
      </c>
      <c r="D602" s="26">
        <f t="shared" si="48"/>
        <v>1999.1433776230351</v>
      </c>
      <c r="E602" s="24">
        <f t="shared" si="49"/>
        <v>1000.1066900851906</v>
      </c>
      <c r="F602" s="60">
        <f t="shared" si="47"/>
        <v>-0.12426744274199653</v>
      </c>
      <c r="G602" s="27">
        <f>IF('1_Constantes'!$B$13=1,G601-P602,P602+G601)</f>
        <v>-7.1200000000000152</v>
      </c>
      <c r="I602" s="79">
        <f>TRUNC('5_Asservissement'!V601-'5_Asservissement'!V600)</f>
        <v>0</v>
      </c>
      <c r="J602" s="46">
        <f>I602*'1_Constantes'!$J$8</f>
        <v>0</v>
      </c>
      <c r="K602" s="80">
        <f>TRUNC('5_Asservissement'!W601-'5_Asservissement'!W600)</f>
        <v>0</v>
      </c>
      <c r="L602" s="47">
        <f>K602*'1_Constantes'!$J$8</f>
        <v>0</v>
      </c>
      <c r="N602" s="55">
        <f t="shared" si="45"/>
        <v>0</v>
      </c>
      <c r="O602" s="62">
        <f>(L602-J602)/'1_Constantes'!$H$4</f>
        <v>0</v>
      </c>
      <c r="P602" s="58">
        <f t="shared" si="46"/>
        <v>0</v>
      </c>
    </row>
    <row r="603" spans="2:16" x14ac:dyDescent="0.25">
      <c r="B603" s="13">
        <f>B602+'1_Constantes'!$B$4</f>
        <v>2.9949999999999584</v>
      </c>
      <c r="D603" s="26">
        <f t="shared" si="48"/>
        <v>1999.1433776230351</v>
      </c>
      <c r="E603" s="24">
        <f t="shared" si="49"/>
        <v>1000.1066900851906</v>
      </c>
      <c r="F603" s="60">
        <f t="shared" si="47"/>
        <v>-0.12380202160813138</v>
      </c>
      <c r="G603" s="27">
        <f>IF('1_Constantes'!$B$13=1,G602-P603,P603+G602)</f>
        <v>-7.0933333333333488</v>
      </c>
      <c r="I603" s="79">
        <f>TRUNC('5_Asservissement'!V602-'5_Asservissement'!V601)</f>
        <v>-1</v>
      </c>
      <c r="J603" s="46">
        <f>I603*'1_Constantes'!$J$8</f>
        <v>-3.4906585039886591E-2</v>
      </c>
      <c r="K603" s="80">
        <f>TRUNC('5_Asservissement'!W602-'5_Asservissement'!W601)</f>
        <v>1</v>
      </c>
      <c r="L603" s="47">
        <f>K603*'1_Constantes'!$J$8</f>
        <v>3.4906585039886591E-2</v>
      </c>
      <c r="N603" s="55">
        <f t="shared" si="45"/>
        <v>0</v>
      </c>
      <c r="O603" s="62">
        <f>(L603-J603)/'1_Constantes'!$H$4</f>
        <v>4.6542113386515457E-4</v>
      </c>
      <c r="P603" s="58">
        <f t="shared" si="46"/>
        <v>2.6666666666666668E-2</v>
      </c>
    </row>
    <row r="604" spans="2:16" x14ac:dyDescent="0.25">
      <c r="B604" s="13">
        <f>B603+'1_Constantes'!$B$4</f>
        <v>2.9999999999999583</v>
      </c>
      <c r="D604" s="26">
        <f t="shared" si="48"/>
        <v>1999.1433776230351</v>
      </c>
      <c r="E604" s="24">
        <f t="shared" si="49"/>
        <v>1000.1066900851906</v>
      </c>
      <c r="F604" s="60">
        <f t="shared" si="47"/>
        <v>-0.12380202160813138</v>
      </c>
      <c r="G604" s="27">
        <f>IF('1_Constantes'!$B$13=1,G603-P604,P604+G603)</f>
        <v>-7.0933333333333488</v>
      </c>
      <c r="I604" s="79">
        <f>TRUNC('5_Asservissement'!V603-'5_Asservissement'!V602)</f>
        <v>0</v>
      </c>
      <c r="J604" s="46">
        <f>I604*'1_Constantes'!$J$8</f>
        <v>0</v>
      </c>
      <c r="K604" s="80">
        <f>TRUNC('5_Asservissement'!W603-'5_Asservissement'!W602)</f>
        <v>0</v>
      </c>
      <c r="L604" s="47">
        <f>K604*'1_Constantes'!$J$8</f>
        <v>0</v>
      </c>
      <c r="N604" s="55">
        <f t="shared" si="45"/>
        <v>0</v>
      </c>
      <c r="O604" s="62">
        <f>(L604-J604)/'1_Constantes'!$H$4</f>
        <v>0</v>
      </c>
      <c r="P604" s="58">
        <f t="shared" si="46"/>
        <v>0</v>
      </c>
    </row>
    <row r="605" spans="2:16" x14ac:dyDescent="0.25">
      <c r="B605" s="13">
        <f>B604+'1_Constantes'!$B$4</f>
        <v>3.0049999999999581</v>
      </c>
      <c r="D605" s="26">
        <f t="shared" si="48"/>
        <v>1999.1433776230351</v>
      </c>
      <c r="E605" s="24">
        <f t="shared" si="49"/>
        <v>1000.1066900851906</v>
      </c>
      <c r="F605" s="60">
        <f t="shared" si="47"/>
        <v>-0.12426744274199653</v>
      </c>
      <c r="G605" s="27">
        <f>IF('1_Constantes'!$B$13=1,G604-P605,P605+G604)</f>
        <v>-7.1200000000000152</v>
      </c>
      <c r="I605" s="79">
        <f>TRUNC('5_Asservissement'!V604-'5_Asservissement'!V603)</f>
        <v>1</v>
      </c>
      <c r="J605" s="46">
        <f>I605*'1_Constantes'!$J$8</f>
        <v>3.4906585039886591E-2</v>
      </c>
      <c r="K605" s="80">
        <f>TRUNC('5_Asservissement'!W604-'5_Asservissement'!W603)</f>
        <v>-1</v>
      </c>
      <c r="L605" s="47">
        <f>K605*'1_Constantes'!$J$8</f>
        <v>-3.4906585039886591E-2</v>
      </c>
      <c r="N605" s="55">
        <f t="shared" si="45"/>
        <v>0</v>
      </c>
      <c r="O605" s="62">
        <f>(L605-J605)/'1_Constantes'!$H$4</f>
        <v>-4.6542113386515457E-4</v>
      </c>
      <c r="P605" s="58">
        <f t="shared" si="46"/>
        <v>-2.6666666666666668E-2</v>
      </c>
    </row>
    <row r="606" spans="2:16" x14ac:dyDescent="0.25">
      <c r="B606" s="13">
        <f>B605+'1_Constantes'!$B$4</f>
        <v>3.009999999999958</v>
      </c>
      <c r="D606" s="26">
        <f t="shared" si="48"/>
        <v>1999.1433776230351</v>
      </c>
      <c r="E606" s="24">
        <f t="shared" si="49"/>
        <v>1000.1066900851906</v>
      </c>
      <c r="F606" s="60">
        <f t="shared" si="47"/>
        <v>-0.12426744274199653</v>
      </c>
      <c r="G606" s="27">
        <f>IF('1_Constantes'!$B$13=1,G605-P606,P606+G605)</f>
        <v>-7.1200000000000152</v>
      </c>
      <c r="I606" s="79">
        <f>TRUNC('5_Asservissement'!V605-'5_Asservissement'!V604)</f>
        <v>0</v>
      </c>
      <c r="J606" s="46">
        <f>I606*'1_Constantes'!$J$8</f>
        <v>0</v>
      </c>
      <c r="K606" s="80">
        <f>TRUNC('5_Asservissement'!W605-'5_Asservissement'!W604)</f>
        <v>0</v>
      </c>
      <c r="L606" s="47">
        <f>K606*'1_Constantes'!$J$8</f>
        <v>0</v>
      </c>
      <c r="N606" s="55">
        <f t="shared" si="45"/>
        <v>0</v>
      </c>
      <c r="O606" s="62">
        <f>(L606-J606)/'1_Constantes'!$H$4</f>
        <v>0</v>
      </c>
      <c r="P606" s="58">
        <f t="shared" si="46"/>
        <v>0</v>
      </c>
    </row>
    <row r="607" spans="2:16" x14ac:dyDescent="0.25">
      <c r="B607" s="13">
        <f>B606+'1_Constantes'!$B$4</f>
        <v>3.0149999999999579</v>
      </c>
      <c r="D607" s="26">
        <f t="shared" si="48"/>
        <v>1999.1433776230351</v>
      </c>
      <c r="E607" s="24">
        <f t="shared" si="49"/>
        <v>1000.1066900851906</v>
      </c>
      <c r="F607" s="60">
        <f t="shared" si="47"/>
        <v>-0.12426744274199653</v>
      </c>
      <c r="G607" s="27">
        <f>IF('1_Constantes'!$B$13=1,G606-P607,P607+G606)</f>
        <v>-7.1200000000000152</v>
      </c>
      <c r="I607" s="79">
        <f>TRUNC('5_Asservissement'!V606-'5_Asservissement'!V605)</f>
        <v>0</v>
      </c>
      <c r="J607" s="46">
        <f>I607*'1_Constantes'!$J$8</f>
        <v>0</v>
      </c>
      <c r="K607" s="80">
        <f>TRUNC('5_Asservissement'!W606-'5_Asservissement'!W605)</f>
        <v>0</v>
      </c>
      <c r="L607" s="47">
        <f>K607*'1_Constantes'!$J$8</f>
        <v>0</v>
      </c>
      <c r="N607" s="55">
        <f t="shared" si="45"/>
        <v>0</v>
      </c>
      <c r="O607" s="62">
        <f>(L607-J607)/'1_Constantes'!$H$4</f>
        <v>0</v>
      </c>
      <c r="P607" s="58">
        <f t="shared" si="46"/>
        <v>0</v>
      </c>
    </row>
    <row r="608" spans="2:16" x14ac:dyDescent="0.25">
      <c r="B608" s="13">
        <f>B607+'1_Constantes'!$B$4</f>
        <v>3.0199999999999578</v>
      </c>
      <c r="D608" s="26">
        <f t="shared" si="48"/>
        <v>1999.1433776230351</v>
      </c>
      <c r="E608" s="24">
        <f t="shared" si="49"/>
        <v>1000.1066900851906</v>
      </c>
      <c r="F608" s="60">
        <f t="shared" si="47"/>
        <v>-0.12380202160813138</v>
      </c>
      <c r="G608" s="27">
        <f>IF('1_Constantes'!$B$13=1,G607-P608,P608+G607)</f>
        <v>-7.0933333333333488</v>
      </c>
      <c r="I608" s="79">
        <f>TRUNC('5_Asservissement'!V607-'5_Asservissement'!V606)</f>
        <v>-1</v>
      </c>
      <c r="J608" s="46">
        <f>I608*'1_Constantes'!$J$8</f>
        <v>-3.4906585039886591E-2</v>
      </c>
      <c r="K608" s="80">
        <f>TRUNC('5_Asservissement'!W607-'5_Asservissement'!W606)</f>
        <v>1</v>
      </c>
      <c r="L608" s="47">
        <f>K608*'1_Constantes'!$J$8</f>
        <v>3.4906585039886591E-2</v>
      </c>
      <c r="N608" s="55">
        <f t="shared" si="45"/>
        <v>0</v>
      </c>
      <c r="O608" s="62">
        <f>(L608-J608)/'1_Constantes'!$H$4</f>
        <v>4.6542113386515457E-4</v>
      </c>
      <c r="P608" s="58">
        <f t="shared" si="46"/>
        <v>2.6666666666666668E-2</v>
      </c>
    </row>
    <row r="609" spans="2:16" x14ac:dyDescent="0.25">
      <c r="B609" s="13">
        <f>B608+'1_Constantes'!$B$4</f>
        <v>3.0249999999999577</v>
      </c>
      <c r="D609" s="26">
        <f t="shared" si="48"/>
        <v>1999.1433776230351</v>
      </c>
      <c r="E609" s="24">
        <f t="shared" si="49"/>
        <v>1000.1066900851906</v>
      </c>
      <c r="F609" s="60">
        <f t="shared" si="47"/>
        <v>-0.12380202160813138</v>
      </c>
      <c r="G609" s="27">
        <f>IF('1_Constantes'!$B$13=1,G608-P609,P609+G608)</f>
        <v>-7.0933333333333488</v>
      </c>
      <c r="I609" s="79">
        <f>TRUNC('5_Asservissement'!V608-'5_Asservissement'!V607)</f>
        <v>0</v>
      </c>
      <c r="J609" s="46">
        <f>I609*'1_Constantes'!$J$8</f>
        <v>0</v>
      </c>
      <c r="K609" s="80">
        <f>TRUNC('5_Asservissement'!W608-'5_Asservissement'!W607)</f>
        <v>0</v>
      </c>
      <c r="L609" s="47">
        <f>K609*'1_Constantes'!$J$8</f>
        <v>0</v>
      </c>
      <c r="N609" s="55">
        <f t="shared" si="45"/>
        <v>0</v>
      </c>
      <c r="O609" s="62">
        <f>(L609-J609)/'1_Constantes'!$H$4</f>
        <v>0</v>
      </c>
      <c r="P609" s="58">
        <f t="shared" si="46"/>
        <v>0</v>
      </c>
    </row>
    <row r="610" spans="2:16" x14ac:dyDescent="0.25">
      <c r="B610" s="13">
        <f>B609+'1_Constantes'!$B$4</f>
        <v>3.0299999999999576</v>
      </c>
      <c r="D610" s="26">
        <f t="shared" si="48"/>
        <v>1999.1433776230351</v>
      </c>
      <c r="E610" s="24">
        <f t="shared" si="49"/>
        <v>1000.1066900851906</v>
      </c>
      <c r="F610" s="60">
        <f t="shared" si="47"/>
        <v>-0.12426744274199653</v>
      </c>
      <c r="G610" s="27">
        <f>IF('1_Constantes'!$B$13=1,G609-P610,P610+G609)</f>
        <v>-7.1200000000000152</v>
      </c>
      <c r="I610" s="79">
        <f>TRUNC('5_Asservissement'!V609-'5_Asservissement'!V608)</f>
        <v>1</v>
      </c>
      <c r="J610" s="46">
        <f>I610*'1_Constantes'!$J$8</f>
        <v>3.4906585039886591E-2</v>
      </c>
      <c r="K610" s="80">
        <f>TRUNC('5_Asservissement'!W609-'5_Asservissement'!W608)</f>
        <v>-1</v>
      </c>
      <c r="L610" s="47">
        <f>K610*'1_Constantes'!$J$8</f>
        <v>-3.4906585039886591E-2</v>
      </c>
      <c r="N610" s="55">
        <f t="shared" si="45"/>
        <v>0</v>
      </c>
      <c r="O610" s="62">
        <f>(L610-J610)/'1_Constantes'!$H$4</f>
        <v>-4.6542113386515457E-4</v>
      </c>
      <c r="P610" s="58">
        <f t="shared" si="46"/>
        <v>-2.6666666666666668E-2</v>
      </c>
    </row>
    <row r="611" spans="2:16" x14ac:dyDescent="0.25">
      <c r="B611" s="13">
        <f>B610+'1_Constantes'!$B$4</f>
        <v>3.0349999999999575</v>
      </c>
      <c r="D611" s="26">
        <f t="shared" si="48"/>
        <v>1999.1433776230351</v>
      </c>
      <c r="E611" s="24">
        <f t="shared" si="49"/>
        <v>1000.1066900851906</v>
      </c>
      <c r="F611" s="60">
        <f t="shared" si="47"/>
        <v>-0.12426744274199653</v>
      </c>
      <c r="G611" s="27">
        <f>IF('1_Constantes'!$B$13=1,G610-P611,P611+G610)</f>
        <v>-7.1200000000000152</v>
      </c>
      <c r="I611" s="79">
        <f>TRUNC('5_Asservissement'!V610-'5_Asservissement'!V609)</f>
        <v>0</v>
      </c>
      <c r="J611" s="46">
        <f>I611*'1_Constantes'!$J$8</f>
        <v>0</v>
      </c>
      <c r="K611" s="80">
        <f>TRUNC('5_Asservissement'!W610-'5_Asservissement'!W609)</f>
        <v>0</v>
      </c>
      <c r="L611" s="47">
        <f>K611*'1_Constantes'!$J$8</f>
        <v>0</v>
      </c>
      <c r="N611" s="55">
        <f t="shared" si="45"/>
        <v>0</v>
      </c>
      <c r="O611" s="62">
        <f>(L611-J611)/'1_Constantes'!$H$4</f>
        <v>0</v>
      </c>
      <c r="P611" s="58">
        <f t="shared" si="46"/>
        <v>0</v>
      </c>
    </row>
    <row r="612" spans="2:16" x14ac:dyDescent="0.25">
      <c r="B612" s="13">
        <f>B611+'1_Constantes'!$B$4</f>
        <v>3.0399999999999574</v>
      </c>
      <c r="D612" s="26">
        <f t="shared" si="48"/>
        <v>1999.1433776230351</v>
      </c>
      <c r="E612" s="24">
        <f t="shared" si="49"/>
        <v>1000.1066900851906</v>
      </c>
      <c r="F612" s="60">
        <f t="shared" si="47"/>
        <v>-0.12380202160813138</v>
      </c>
      <c r="G612" s="27">
        <f>IF('1_Constantes'!$B$13=1,G611-P612,P612+G611)</f>
        <v>-7.0933333333333488</v>
      </c>
      <c r="I612" s="79">
        <f>TRUNC('5_Asservissement'!V611-'5_Asservissement'!V610)</f>
        <v>-1</v>
      </c>
      <c r="J612" s="46">
        <f>I612*'1_Constantes'!$J$8</f>
        <v>-3.4906585039886591E-2</v>
      </c>
      <c r="K612" s="80">
        <f>TRUNC('5_Asservissement'!W611-'5_Asservissement'!W610)</f>
        <v>1</v>
      </c>
      <c r="L612" s="47">
        <f>K612*'1_Constantes'!$J$8</f>
        <v>3.4906585039886591E-2</v>
      </c>
      <c r="N612" s="55">
        <f t="shared" si="45"/>
        <v>0</v>
      </c>
      <c r="O612" s="62">
        <f>(L612-J612)/'1_Constantes'!$H$4</f>
        <v>4.6542113386515457E-4</v>
      </c>
      <c r="P612" s="58">
        <f t="shared" si="46"/>
        <v>2.6666666666666668E-2</v>
      </c>
    </row>
    <row r="613" spans="2:16" x14ac:dyDescent="0.25">
      <c r="B613" s="13">
        <f>B612+'1_Constantes'!$B$4</f>
        <v>3.0449999999999573</v>
      </c>
      <c r="D613" s="26">
        <f t="shared" si="48"/>
        <v>1999.1433776230351</v>
      </c>
      <c r="E613" s="24">
        <f t="shared" si="49"/>
        <v>1000.1066900851906</v>
      </c>
      <c r="F613" s="60">
        <f t="shared" si="47"/>
        <v>-0.12380202160813138</v>
      </c>
      <c r="G613" s="27">
        <f>IF('1_Constantes'!$B$13=1,G612-P613,P613+G612)</f>
        <v>-7.0933333333333488</v>
      </c>
      <c r="I613" s="79">
        <f>TRUNC('5_Asservissement'!V612-'5_Asservissement'!V611)</f>
        <v>0</v>
      </c>
      <c r="J613" s="46">
        <f>I613*'1_Constantes'!$J$8</f>
        <v>0</v>
      </c>
      <c r="K613" s="80">
        <f>TRUNC('5_Asservissement'!W612-'5_Asservissement'!W611)</f>
        <v>0</v>
      </c>
      <c r="L613" s="47">
        <f>K613*'1_Constantes'!$J$8</f>
        <v>0</v>
      </c>
      <c r="N613" s="55">
        <f t="shared" si="45"/>
        <v>0</v>
      </c>
      <c r="O613" s="62">
        <f>(L613-J613)/'1_Constantes'!$H$4</f>
        <v>0</v>
      </c>
      <c r="P613" s="58">
        <f t="shared" si="46"/>
        <v>0</v>
      </c>
    </row>
    <row r="614" spans="2:16" x14ac:dyDescent="0.25">
      <c r="B614" s="13">
        <f>B613+'1_Constantes'!$B$4</f>
        <v>3.0499999999999572</v>
      </c>
      <c r="D614" s="26">
        <f t="shared" si="48"/>
        <v>1999.1433776230351</v>
      </c>
      <c r="E614" s="24">
        <f t="shared" si="49"/>
        <v>1000.1066900851906</v>
      </c>
      <c r="F614" s="60">
        <f t="shared" si="47"/>
        <v>-0.12380202160813138</v>
      </c>
      <c r="G614" s="27">
        <f>IF('1_Constantes'!$B$13=1,G613-P614,P614+G613)</f>
        <v>-7.0933333333333488</v>
      </c>
      <c r="I614" s="79">
        <f>TRUNC('5_Asservissement'!V613-'5_Asservissement'!V612)</f>
        <v>0</v>
      </c>
      <c r="J614" s="46">
        <f>I614*'1_Constantes'!$J$8</f>
        <v>0</v>
      </c>
      <c r="K614" s="80">
        <f>TRUNC('5_Asservissement'!W613-'5_Asservissement'!W612)</f>
        <v>0</v>
      </c>
      <c r="L614" s="47">
        <f>K614*'1_Constantes'!$J$8</f>
        <v>0</v>
      </c>
      <c r="N614" s="55">
        <f t="shared" si="45"/>
        <v>0</v>
      </c>
      <c r="O614" s="62">
        <f>(L614-J614)/'1_Constantes'!$H$4</f>
        <v>0</v>
      </c>
      <c r="P614" s="58">
        <f t="shared" si="46"/>
        <v>0</v>
      </c>
    </row>
    <row r="615" spans="2:16" x14ac:dyDescent="0.25">
      <c r="B615" s="13">
        <f>B614+'1_Constantes'!$B$4</f>
        <v>3.0549999999999571</v>
      </c>
      <c r="D615" s="26">
        <f t="shared" si="48"/>
        <v>1999.1433776230351</v>
      </c>
      <c r="E615" s="24">
        <f t="shared" si="49"/>
        <v>1000.1066900851906</v>
      </c>
      <c r="F615" s="60">
        <f t="shared" si="47"/>
        <v>-0.12426744274199653</v>
      </c>
      <c r="G615" s="27">
        <f>IF('1_Constantes'!$B$13=1,G614-P615,P615+G614)</f>
        <v>-7.1200000000000152</v>
      </c>
      <c r="I615" s="79">
        <f>TRUNC('5_Asservissement'!V614-'5_Asservissement'!V613)</f>
        <v>1</v>
      </c>
      <c r="J615" s="46">
        <f>I615*'1_Constantes'!$J$8</f>
        <v>3.4906585039886591E-2</v>
      </c>
      <c r="K615" s="80">
        <f>TRUNC('5_Asservissement'!W614-'5_Asservissement'!W613)</f>
        <v>-1</v>
      </c>
      <c r="L615" s="47">
        <f>K615*'1_Constantes'!$J$8</f>
        <v>-3.4906585039886591E-2</v>
      </c>
      <c r="N615" s="55">
        <f t="shared" si="45"/>
        <v>0</v>
      </c>
      <c r="O615" s="62">
        <f>(L615-J615)/'1_Constantes'!$H$4</f>
        <v>-4.6542113386515457E-4</v>
      </c>
      <c r="P615" s="58">
        <f t="shared" si="46"/>
        <v>-2.6666666666666668E-2</v>
      </c>
    </row>
    <row r="616" spans="2:16" x14ac:dyDescent="0.25">
      <c r="B616" s="13">
        <f>B615+'1_Constantes'!$B$4</f>
        <v>3.059999999999957</v>
      </c>
      <c r="D616" s="26">
        <f t="shared" si="48"/>
        <v>1999.1433776230351</v>
      </c>
      <c r="E616" s="24">
        <f t="shared" si="49"/>
        <v>1000.1066900851906</v>
      </c>
      <c r="F616" s="60">
        <f t="shared" si="47"/>
        <v>-0.12426744274199653</v>
      </c>
      <c r="G616" s="27">
        <f>IF('1_Constantes'!$B$13=1,G615-P616,P616+G615)</f>
        <v>-7.1200000000000152</v>
      </c>
      <c r="I616" s="79">
        <f>TRUNC('5_Asservissement'!V615-'5_Asservissement'!V614)</f>
        <v>0</v>
      </c>
      <c r="J616" s="46">
        <f>I616*'1_Constantes'!$J$8</f>
        <v>0</v>
      </c>
      <c r="K616" s="80">
        <f>TRUNC('5_Asservissement'!W615-'5_Asservissement'!W614)</f>
        <v>0</v>
      </c>
      <c r="L616" s="47">
        <f>K616*'1_Constantes'!$J$8</f>
        <v>0</v>
      </c>
      <c r="N616" s="55">
        <f t="shared" si="45"/>
        <v>0</v>
      </c>
      <c r="O616" s="62">
        <f>(L616-J616)/'1_Constantes'!$H$4</f>
        <v>0</v>
      </c>
      <c r="P616" s="58">
        <f t="shared" si="46"/>
        <v>0</v>
      </c>
    </row>
    <row r="617" spans="2:16" x14ac:dyDescent="0.25">
      <c r="B617" s="13">
        <f>B616+'1_Constantes'!$B$4</f>
        <v>3.0649999999999569</v>
      </c>
      <c r="D617" s="26">
        <f t="shared" si="48"/>
        <v>1999.1433776230351</v>
      </c>
      <c r="E617" s="24">
        <f t="shared" si="49"/>
        <v>1000.1066900851906</v>
      </c>
      <c r="F617" s="60">
        <f t="shared" si="47"/>
        <v>-0.12380202160813138</v>
      </c>
      <c r="G617" s="27">
        <f>IF('1_Constantes'!$B$13=1,G616-P617,P617+G616)</f>
        <v>-7.0933333333333488</v>
      </c>
      <c r="I617" s="79">
        <f>TRUNC('5_Asservissement'!V616-'5_Asservissement'!V615)</f>
        <v>-1</v>
      </c>
      <c r="J617" s="46">
        <f>I617*'1_Constantes'!$J$8</f>
        <v>-3.4906585039886591E-2</v>
      </c>
      <c r="K617" s="80">
        <f>TRUNC('5_Asservissement'!W616-'5_Asservissement'!W615)</f>
        <v>1</v>
      </c>
      <c r="L617" s="47">
        <f>K617*'1_Constantes'!$J$8</f>
        <v>3.4906585039886591E-2</v>
      </c>
      <c r="N617" s="55">
        <f t="shared" si="45"/>
        <v>0</v>
      </c>
      <c r="O617" s="62">
        <f>(L617-J617)/'1_Constantes'!$H$4</f>
        <v>4.6542113386515457E-4</v>
      </c>
      <c r="P617" s="58">
        <f t="shared" si="46"/>
        <v>2.6666666666666668E-2</v>
      </c>
    </row>
    <row r="618" spans="2:16" x14ac:dyDescent="0.25">
      <c r="B618" s="13">
        <f>B617+'1_Constantes'!$B$4</f>
        <v>3.0699999999999568</v>
      </c>
      <c r="D618" s="26">
        <f t="shared" si="48"/>
        <v>1999.1433776230351</v>
      </c>
      <c r="E618" s="24">
        <f t="shared" si="49"/>
        <v>1000.1066900851906</v>
      </c>
      <c r="F618" s="60">
        <f t="shared" si="47"/>
        <v>-0.12380202160813138</v>
      </c>
      <c r="G618" s="27">
        <f>IF('1_Constantes'!$B$13=1,G617-P618,P618+G617)</f>
        <v>-7.0933333333333488</v>
      </c>
      <c r="I618" s="79">
        <f>TRUNC('5_Asservissement'!V617-'5_Asservissement'!V616)</f>
        <v>0</v>
      </c>
      <c r="J618" s="46">
        <f>I618*'1_Constantes'!$J$8</f>
        <v>0</v>
      </c>
      <c r="K618" s="80">
        <f>TRUNC('5_Asservissement'!W617-'5_Asservissement'!W616)</f>
        <v>0</v>
      </c>
      <c r="L618" s="47">
        <f>K618*'1_Constantes'!$J$8</f>
        <v>0</v>
      </c>
      <c r="N618" s="55">
        <f t="shared" si="45"/>
        <v>0</v>
      </c>
      <c r="O618" s="62">
        <f>(L618-J618)/'1_Constantes'!$H$4</f>
        <v>0</v>
      </c>
      <c r="P618" s="58">
        <f t="shared" si="46"/>
        <v>0</v>
      </c>
    </row>
    <row r="619" spans="2:16" x14ac:dyDescent="0.25">
      <c r="B619" s="13">
        <f>B618+'1_Constantes'!$B$4</f>
        <v>3.0749999999999567</v>
      </c>
      <c r="D619" s="26">
        <f t="shared" si="48"/>
        <v>1999.1433776230351</v>
      </c>
      <c r="E619" s="24">
        <f t="shared" si="49"/>
        <v>1000.1066900851906</v>
      </c>
      <c r="F619" s="60">
        <f t="shared" si="47"/>
        <v>-0.12426744274199653</v>
      </c>
      <c r="G619" s="27">
        <f>IF('1_Constantes'!$B$13=1,G618-P619,P619+G618)</f>
        <v>-7.1200000000000152</v>
      </c>
      <c r="I619" s="79">
        <f>TRUNC('5_Asservissement'!V618-'5_Asservissement'!V617)</f>
        <v>1</v>
      </c>
      <c r="J619" s="46">
        <f>I619*'1_Constantes'!$J$8</f>
        <v>3.4906585039886591E-2</v>
      </c>
      <c r="K619" s="80">
        <f>TRUNC('5_Asservissement'!W618-'5_Asservissement'!W617)</f>
        <v>-1</v>
      </c>
      <c r="L619" s="47">
        <f>K619*'1_Constantes'!$J$8</f>
        <v>-3.4906585039886591E-2</v>
      </c>
      <c r="N619" s="55">
        <f t="shared" si="45"/>
        <v>0</v>
      </c>
      <c r="O619" s="62">
        <f>(L619-J619)/'1_Constantes'!$H$4</f>
        <v>-4.6542113386515457E-4</v>
      </c>
      <c r="P619" s="58">
        <f t="shared" si="46"/>
        <v>-2.6666666666666668E-2</v>
      </c>
    </row>
    <row r="620" spans="2:16" x14ac:dyDescent="0.25">
      <c r="B620" s="13">
        <f>B619+'1_Constantes'!$B$4</f>
        <v>3.0799999999999566</v>
      </c>
      <c r="D620" s="26">
        <f t="shared" si="48"/>
        <v>1999.1433776230351</v>
      </c>
      <c r="E620" s="24">
        <f t="shared" si="49"/>
        <v>1000.1066900851906</v>
      </c>
      <c r="F620" s="60">
        <f t="shared" si="47"/>
        <v>-0.12426744274199653</v>
      </c>
      <c r="G620" s="27">
        <f>IF('1_Constantes'!$B$13=1,G619-P620,P620+G619)</f>
        <v>-7.1200000000000152</v>
      </c>
      <c r="I620" s="79">
        <f>TRUNC('5_Asservissement'!V619-'5_Asservissement'!V618)</f>
        <v>0</v>
      </c>
      <c r="J620" s="46">
        <f>I620*'1_Constantes'!$J$8</f>
        <v>0</v>
      </c>
      <c r="K620" s="80">
        <f>TRUNC('5_Asservissement'!W619-'5_Asservissement'!W618)</f>
        <v>0</v>
      </c>
      <c r="L620" s="47">
        <f>K620*'1_Constantes'!$J$8</f>
        <v>0</v>
      </c>
      <c r="N620" s="55">
        <f t="shared" si="45"/>
        <v>0</v>
      </c>
      <c r="O620" s="62">
        <f>(L620-J620)/'1_Constantes'!$H$4</f>
        <v>0</v>
      </c>
      <c r="P620" s="58">
        <f t="shared" si="46"/>
        <v>0</v>
      </c>
    </row>
    <row r="621" spans="2:16" x14ac:dyDescent="0.25">
      <c r="B621" s="13">
        <f>B620+'1_Constantes'!$B$4</f>
        <v>3.0849999999999564</v>
      </c>
      <c r="D621" s="26">
        <f t="shared" si="48"/>
        <v>1999.1433776230351</v>
      </c>
      <c r="E621" s="24">
        <f t="shared" si="49"/>
        <v>1000.1066900851906</v>
      </c>
      <c r="F621" s="60">
        <f t="shared" si="47"/>
        <v>-0.12426744274199653</v>
      </c>
      <c r="G621" s="27">
        <f>IF('1_Constantes'!$B$13=1,G620-P621,P621+G620)</f>
        <v>-7.1200000000000152</v>
      </c>
      <c r="I621" s="79">
        <f>TRUNC('5_Asservissement'!V620-'5_Asservissement'!V619)</f>
        <v>0</v>
      </c>
      <c r="J621" s="46">
        <f>I621*'1_Constantes'!$J$8</f>
        <v>0</v>
      </c>
      <c r="K621" s="80">
        <f>TRUNC('5_Asservissement'!W620-'5_Asservissement'!W619)</f>
        <v>0</v>
      </c>
      <c r="L621" s="47">
        <f>K621*'1_Constantes'!$J$8</f>
        <v>0</v>
      </c>
      <c r="N621" s="55">
        <f t="shared" si="45"/>
        <v>0</v>
      </c>
      <c r="O621" s="62">
        <f>(L621-J621)/'1_Constantes'!$H$4</f>
        <v>0</v>
      </c>
      <c r="P621" s="58">
        <f t="shared" si="46"/>
        <v>0</v>
      </c>
    </row>
    <row r="622" spans="2:16" x14ac:dyDescent="0.25">
      <c r="B622" s="13">
        <f>B621+'1_Constantes'!$B$4</f>
        <v>3.0899999999999563</v>
      </c>
      <c r="D622" s="26">
        <f t="shared" si="48"/>
        <v>1999.1433776230351</v>
      </c>
      <c r="E622" s="24">
        <f t="shared" si="49"/>
        <v>1000.1066900851906</v>
      </c>
      <c r="F622" s="60">
        <f t="shared" si="47"/>
        <v>-0.12380202160813138</v>
      </c>
      <c r="G622" s="27">
        <f>IF('1_Constantes'!$B$13=1,G621-P622,P622+G621)</f>
        <v>-7.0933333333333488</v>
      </c>
      <c r="I622" s="79">
        <f>TRUNC('5_Asservissement'!V621-'5_Asservissement'!V620)</f>
        <v>-1</v>
      </c>
      <c r="J622" s="46">
        <f>I622*'1_Constantes'!$J$8</f>
        <v>-3.4906585039886591E-2</v>
      </c>
      <c r="K622" s="80">
        <f>TRUNC('5_Asservissement'!W621-'5_Asservissement'!W620)</f>
        <v>1</v>
      </c>
      <c r="L622" s="47">
        <f>K622*'1_Constantes'!$J$8</f>
        <v>3.4906585039886591E-2</v>
      </c>
      <c r="N622" s="55">
        <f t="shared" si="45"/>
        <v>0</v>
      </c>
      <c r="O622" s="62">
        <f>(L622-J622)/'1_Constantes'!$H$4</f>
        <v>4.6542113386515457E-4</v>
      </c>
      <c r="P622" s="58">
        <f t="shared" si="46"/>
        <v>2.6666666666666668E-2</v>
      </c>
    </row>
    <row r="623" spans="2:16" x14ac:dyDescent="0.25">
      <c r="B623" s="13">
        <f>B622+'1_Constantes'!$B$4</f>
        <v>3.0949999999999562</v>
      </c>
      <c r="D623" s="26">
        <f t="shared" si="48"/>
        <v>1999.1433776230351</v>
      </c>
      <c r="E623" s="24">
        <f t="shared" si="49"/>
        <v>1000.1066900851906</v>
      </c>
      <c r="F623" s="60">
        <f t="shared" si="47"/>
        <v>-0.12380202160813138</v>
      </c>
      <c r="G623" s="27">
        <f>IF('1_Constantes'!$B$13=1,G622-P623,P623+G622)</f>
        <v>-7.0933333333333488</v>
      </c>
      <c r="I623" s="79">
        <f>TRUNC('5_Asservissement'!V622-'5_Asservissement'!V621)</f>
        <v>0</v>
      </c>
      <c r="J623" s="46">
        <f>I623*'1_Constantes'!$J$8</f>
        <v>0</v>
      </c>
      <c r="K623" s="80">
        <f>TRUNC('5_Asservissement'!W622-'5_Asservissement'!W621)</f>
        <v>0</v>
      </c>
      <c r="L623" s="47">
        <f>K623*'1_Constantes'!$J$8</f>
        <v>0</v>
      </c>
      <c r="N623" s="55">
        <f t="shared" si="45"/>
        <v>0</v>
      </c>
      <c r="O623" s="62">
        <f>(L623-J623)/'1_Constantes'!$H$4</f>
        <v>0</v>
      </c>
      <c r="P623" s="58">
        <f t="shared" si="46"/>
        <v>0</v>
      </c>
    </row>
    <row r="624" spans="2:16" x14ac:dyDescent="0.25">
      <c r="B624" s="13">
        <f>B623+'1_Constantes'!$B$4</f>
        <v>3.0999999999999561</v>
      </c>
      <c r="D624" s="26">
        <f t="shared" si="48"/>
        <v>1999.1433776230351</v>
      </c>
      <c r="E624" s="24">
        <f t="shared" si="49"/>
        <v>1000.1066900851906</v>
      </c>
      <c r="F624" s="60">
        <f t="shared" si="47"/>
        <v>-0.12426744274199653</v>
      </c>
      <c r="G624" s="27">
        <f>IF('1_Constantes'!$B$13=1,G623-P624,P624+G623)</f>
        <v>-7.1200000000000152</v>
      </c>
      <c r="I624" s="79">
        <f>TRUNC('5_Asservissement'!V623-'5_Asservissement'!V622)</f>
        <v>1</v>
      </c>
      <c r="J624" s="46">
        <f>I624*'1_Constantes'!$J$8</f>
        <v>3.4906585039886591E-2</v>
      </c>
      <c r="K624" s="80">
        <f>TRUNC('5_Asservissement'!W623-'5_Asservissement'!W622)</f>
        <v>-1</v>
      </c>
      <c r="L624" s="47">
        <f>K624*'1_Constantes'!$J$8</f>
        <v>-3.4906585039886591E-2</v>
      </c>
      <c r="N624" s="55">
        <f t="shared" si="45"/>
        <v>0</v>
      </c>
      <c r="O624" s="62">
        <f>(L624-J624)/'1_Constantes'!$H$4</f>
        <v>-4.6542113386515457E-4</v>
      </c>
      <c r="P624" s="58">
        <f t="shared" si="46"/>
        <v>-2.6666666666666668E-2</v>
      </c>
    </row>
    <row r="625" spans="2:16" x14ac:dyDescent="0.25">
      <c r="B625" s="13">
        <f>B624+'1_Constantes'!$B$4</f>
        <v>3.104999999999956</v>
      </c>
      <c r="D625" s="26">
        <f t="shared" si="48"/>
        <v>1999.1433776230351</v>
      </c>
      <c r="E625" s="24">
        <f t="shared" si="49"/>
        <v>1000.1066900851906</v>
      </c>
      <c r="F625" s="60">
        <f t="shared" si="47"/>
        <v>-0.12426744274199653</v>
      </c>
      <c r="G625" s="27">
        <f>IF('1_Constantes'!$B$13=1,G624-P625,P625+G624)</f>
        <v>-7.1200000000000152</v>
      </c>
      <c r="I625" s="79">
        <f>TRUNC('5_Asservissement'!V624-'5_Asservissement'!V623)</f>
        <v>0</v>
      </c>
      <c r="J625" s="46">
        <f>I625*'1_Constantes'!$J$8</f>
        <v>0</v>
      </c>
      <c r="K625" s="80">
        <f>TRUNC('5_Asservissement'!W624-'5_Asservissement'!W623)</f>
        <v>0</v>
      </c>
      <c r="L625" s="47">
        <f>K625*'1_Constantes'!$J$8</f>
        <v>0</v>
      </c>
      <c r="N625" s="55">
        <f t="shared" si="45"/>
        <v>0</v>
      </c>
      <c r="O625" s="62">
        <f>(L625-J625)/'1_Constantes'!$H$4</f>
        <v>0</v>
      </c>
      <c r="P625" s="58">
        <f t="shared" si="46"/>
        <v>0</v>
      </c>
    </row>
    <row r="626" spans="2:16" x14ac:dyDescent="0.25">
      <c r="B626" s="13">
        <f>B625+'1_Constantes'!$B$4</f>
        <v>3.1099999999999559</v>
      </c>
      <c r="D626" s="26">
        <f t="shared" si="48"/>
        <v>1999.1433776230351</v>
      </c>
      <c r="E626" s="24">
        <f t="shared" si="49"/>
        <v>1000.1066900851906</v>
      </c>
      <c r="F626" s="60">
        <f t="shared" si="47"/>
        <v>-0.12380202160813138</v>
      </c>
      <c r="G626" s="27">
        <f>IF('1_Constantes'!$B$13=1,G625-P626,P626+G625)</f>
        <v>-7.0933333333333488</v>
      </c>
      <c r="I626" s="79">
        <f>TRUNC('5_Asservissement'!V625-'5_Asservissement'!V624)</f>
        <v>-1</v>
      </c>
      <c r="J626" s="46">
        <f>I626*'1_Constantes'!$J$8</f>
        <v>-3.4906585039886591E-2</v>
      </c>
      <c r="K626" s="80">
        <f>TRUNC('5_Asservissement'!W625-'5_Asservissement'!W624)</f>
        <v>1</v>
      </c>
      <c r="L626" s="47">
        <f>K626*'1_Constantes'!$J$8</f>
        <v>3.4906585039886591E-2</v>
      </c>
      <c r="N626" s="55">
        <f t="shared" si="45"/>
        <v>0</v>
      </c>
      <c r="O626" s="62">
        <f>(L626-J626)/'1_Constantes'!$H$4</f>
        <v>4.6542113386515457E-4</v>
      </c>
      <c r="P626" s="58">
        <f t="shared" si="46"/>
        <v>2.6666666666666668E-2</v>
      </c>
    </row>
    <row r="627" spans="2:16" x14ac:dyDescent="0.25">
      <c r="B627" s="13">
        <f>B626+'1_Constantes'!$B$4</f>
        <v>3.1149999999999558</v>
      </c>
      <c r="D627" s="26">
        <f t="shared" si="48"/>
        <v>1999.1433776230351</v>
      </c>
      <c r="E627" s="24">
        <f t="shared" si="49"/>
        <v>1000.1066900851906</v>
      </c>
      <c r="F627" s="60">
        <f t="shared" si="47"/>
        <v>-0.12380202160813138</v>
      </c>
      <c r="G627" s="27">
        <f>IF('1_Constantes'!$B$13=1,G626-P627,P627+G626)</f>
        <v>-7.0933333333333488</v>
      </c>
      <c r="I627" s="79">
        <f>TRUNC('5_Asservissement'!V626-'5_Asservissement'!V625)</f>
        <v>0</v>
      </c>
      <c r="J627" s="46">
        <f>I627*'1_Constantes'!$J$8</f>
        <v>0</v>
      </c>
      <c r="K627" s="80">
        <f>TRUNC('5_Asservissement'!W626-'5_Asservissement'!W625)</f>
        <v>0</v>
      </c>
      <c r="L627" s="47">
        <f>K627*'1_Constantes'!$J$8</f>
        <v>0</v>
      </c>
      <c r="N627" s="55">
        <f t="shared" si="45"/>
        <v>0</v>
      </c>
      <c r="O627" s="62">
        <f>(L627-J627)/'1_Constantes'!$H$4</f>
        <v>0</v>
      </c>
      <c r="P627" s="58">
        <f t="shared" si="46"/>
        <v>0</v>
      </c>
    </row>
    <row r="628" spans="2:16" x14ac:dyDescent="0.25">
      <c r="B628" s="13">
        <f>B627+'1_Constantes'!$B$4</f>
        <v>3.1199999999999557</v>
      </c>
      <c r="D628" s="26">
        <f t="shared" si="48"/>
        <v>1999.1433776230351</v>
      </c>
      <c r="E628" s="24">
        <f t="shared" si="49"/>
        <v>1000.1066900851906</v>
      </c>
      <c r="F628" s="60">
        <f t="shared" si="47"/>
        <v>-0.12380202160813138</v>
      </c>
      <c r="G628" s="27">
        <f>IF('1_Constantes'!$B$13=1,G627-P628,P628+G627)</f>
        <v>-7.0933333333333488</v>
      </c>
      <c r="I628" s="79">
        <f>TRUNC('5_Asservissement'!V627-'5_Asservissement'!V626)</f>
        <v>0</v>
      </c>
      <c r="J628" s="46">
        <f>I628*'1_Constantes'!$J$8</f>
        <v>0</v>
      </c>
      <c r="K628" s="80">
        <f>TRUNC('5_Asservissement'!W627-'5_Asservissement'!W626)</f>
        <v>0</v>
      </c>
      <c r="L628" s="47">
        <f>K628*'1_Constantes'!$J$8</f>
        <v>0</v>
      </c>
      <c r="N628" s="55">
        <f t="shared" si="45"/>
        <v>0</v>
      </c>
      <c r="O628" s="62">
        <f>(L628-J628)/'1_Constantes'!$H$4</f>
        <v>0</v>
      </c>
      <c r="P628" s="58">
        <f t="shared" si="46"/>
        <v>0</v>
      </c>
    </row>
    <row r="629" spans="2:16" x14ac:dyDescent="0.25">
      <c r="B629" s="13">
        <f>B628+'1_Constantes'!$B$4</f>
        <v>3.1249999999999556</v>
      </c>
      <c r="D629" s="26">
        <f t="shared" si="48"/>
        <v>1999.1433776230351</v>
      </c>
      <c r="E629" s="24">
        <f t="shared" si="49"/>
        <v>1000.1066900851906</v>
      </c>
      <c r="F629" s="60">
        <f t="shared" si="47"/>
        <v>-0.12426744274199653</v>
      </c>
      <c r="G629" s="27">
        <f>IF('1_Constantes'!$B$13=1,G628-P629,P629+G628)</f>
        <v>-7.1200000000000152</v>
      </c>
      <c r="I629" s="79">
        <f>TRUNC('5_Asservissement'!V628-'5_Asservissement'!V627)</f>
        <v>1</v>
      </c>
      <c r="J629" s="46">
        <f>I629*'1_Constantes'!$J$8</f>
        <v>3.4906585039886591E-2</v>
      </c>
      <c r="K629" s="80">
        <f>TRUNC('5_Asservissement'!W628-'5_Asservissement'!W627)</f>
        <v>-1</v>
      </c>
      <c r="L629" s="47">
        <f>K629*'1_Constantes'!$J$8</f>
        <v>-3.4906585039886591E-2</v>
      </c>
      <c r="N629" s="55">
        <f t="shared" si="45"/>
        <v>0</v>
      </c>
      <c r="O629" s="62">
        <f>(L629-J629)/'1_Constantes'!$H$4</f>
        <v>-4.6542113386515457E-4</v>
      </c>
      <c r="P629" s="58">
        <f t="shared" si="46"/>
        <v>-2.6666666666666668E-2</v>
      </c>
    </row>
    <row r="630" spans="2:16" x14ac:dyDescent="0.25">
      <c r="B630" s="13">
        <f>B629+'1_Constantes'!$B$4</f>
        <v>3.1299999999999555</v>
      </c>
      <c r="D630" s="26">
        <f t="shared" si="48"/>
        <v>1999.1433776230351</v>
      </c>
      <c r="E630" s="24">
        <f t="shared" si="49"/>
        <v>1000.1066900851906</v>
      </c>
      <c r="F630" s="60">
        <f t="shared" si="47"/>
        <v>-0.12426744274199653</v>
      </c>
      <c r="G630" s="27">
        <f>IF('1_Constantes'!$B$13=1,G629-P630,P630+G629)</f>
        <v>-7.1200000000000152</v>
      </c>
      <c r="I630" s="79">
        <f>TRUNC('5_Asservissement'!V629-'5_Asservissement'!V628)</f>
        <v>0</v>
      </c>
      <c r="J630" s="46">
        <f>I630*'1_Constantes'!$J$8</f>
        <v>0</v>
      </c>
      <c r="K630" s="80">
        <f>TRUNC('5_Asservissement'!W629-'5_Asservissement'!W628)</f>
        <v>0</v>
      </c>
      <c r="L630" s="47">
        <f>K630*'1_Constantes'!$J$8</f>
        <v>0</v>
      </c>
      <c r="N630" s="55">
        <f t="shared" si="45"/>
        <v>0</v>
      </c>
      <c r="O630" s="62">
        <f>(L630-J630)/'1_Constantes'!$H$4</f>
        <v>0</v>
      </c>
      <c r="P630" s="58">
        <f t="shared" si="46"/>
        <v>0</v>
      </c>
    </row>
    <row r="631" spans="2:16" x14ac:dyDescent="0.25">
      <c r="B631" s="13">
        <f>B630+'1_Constantes'!$B$4</f>
        <v>3.1349999999999554</v>
      </c>
      <c r="D631" s="26">
        <f t="shared" si="48"/>
        <v>1999.1433776230351</v>
      </c>
      <c r="E631" s="24">
        <f t="shared" si="49"/>
        <v>1000.1066900851906</v>
      </c>
      <c r="F631" s="60">
        <f t="shared" si="47"/>
        <v>-0.12380202160813138</v>
      </c>
      <c r="G631" s="27">
        <f>IF('1_Constantes'!$B$13=1,G630-P631,P631+G630)</f>
        <v>-7.0933333333333488</v>
      </c>
      <c r="I631" s="79">
        <f>TRUNC('5_Asservissement'!V630-'5_Asservissement'!V629)</f>
        <v>-1</v>
      </c>
      <c r="J631" s="46">
        <f>I631*'1_Constantes'!$J$8</f>
        <v>-3.4906585039886591E-2</v>
      </c>
      <c r="K631" s="80">
        <f>TRUNC('5_Asservissement'!W630-'5_Asservissement'!W629)</f>
        <v>1</v>
      </c>
      <c r="L631" s="47">
        <f>K631*'1_Constantes'!$J$8</f>
        <v>3.4906585039886591E-2</v>
      </c>
      <c r="N631" s="55">
        <f t="shared" si="45"/>
        <v>0</v>
      </c>
      <c r="O631" s="62">
        <f>(L631-J631)/'1_Constantes'!$H$4</f>
        <v>4.6542113386515457E-4</v>
      </c>
      <c r="P631" s="58">
        <f t="shared" si="46"/>
        <v>2.6666666666666668E-2</v>
      </c>
    </row>
    <row r="632" spans="2:16" x14ac:dyDescent="0.25">
      <c r="B632" s="13">
        <f>B631+'1_Constantes'!$B$4</f>
        <v>3.1399999999999553</v>
      </c>
      <c r="D632" s="26">
        <f t="shared" si="48"/>
        <v>1999.1433776230351</v>
      </c>
      <c r="E632" s="24">
        <f t="shared" si="49"/>
        <v>1000.1066900851906</v>
      </c>
      <c r="F632" s="60">
        <f t="shared" si="47"/>
        <v>-0.12380202160813138</v>
      </c>
      <c r="G632" s="27">
        <f>IF('1_Constantes'!$B$13=1,G631-P632,P632+G631)</f>
        <v>-7.0933333333333488</v>
      </c>
      <c r="I632" s="79">
        <f>TRUNC('5_Asservissement'!V631-'5_Asservissement'!V630)</f>
        <v>0</v>
      </c>
      <c r="J632" s="46">
        <f>I632*'1_Constantes'!$J$8</f>
        <v>0</v>
      </c>
      <c r="K632" s="80">
        <f>TRUNC('5_Asservissement'!W631-'5_Asservissement'!W630)</f>
        <v>0</v>
      </c>
      <c r="L632" s="47">
        <f>K632*'1_Constantes'!$J$8</f>
        <v>0</v>
      </c>
      <c r="N632" s="55">
        <f t="shared" si="45"/>
        <v>0</v>
      </c>
      <c r="O632" s="62">
        <f>(L632-J632)/'1_Constantes'!$H$4</f>
        <v>0</v>
      </c>
      <c r="P632" s="58">
        <f t="shared" si="46"/>
        <v>0</v>
      </c>
    </row>
    <row r="633" spans="2:16" x14ac:dyDescent="0.25">
      <c r="B633" s="13">
        <f>B632+'1_Constantes'!$B$4</f>
        <v>3.1449999999999552</v>
      </c>
      <c r="D633" s="26">
        <f t="shared" si="48"/>
        <v>1999.1433776230351</v>
      </c>
      <c r="E633" s="24">
        <f t="shared" si="49"/>
        <v>1000.1066900851906</v>
      </c>
      <c r="F633" s="60">
        <f t="shared" si="47"/>
        <v>-0.12426744274199653</v>
      </c>
      <c r="G633" s="27">
        <f>IF('1_Constantes'!$B$13=1,G632-P633,P633+G632)</f>
        <v>-7.1200000000000152</v>
      </c>
      <c r="I633" s="79">
        <f>TRUNC('5_Asservissement'!V632-'5_Asservissement'!V631)</f>
        <v>1</v>
      </c>
      <c r="J633" s="46">
        <f>I633*'1_Constantes'!$J$8</f>
        <v>3.4906585039886591E-2</v>
      </c>
      <c r="K633" s="80">
        <f>TRUNC('5_Asservissement'!W632-'5_Asservissement'!W631)</f>
        <v>-1</v>
      </c>
      <c r="L633" s="47">
        <f>K633*'1_Constantes'!$J$8</f>
        <v>-3.4906585039886591E-2</v>
      </c>
      <c r="N633" s="55">
        <f t="shared" si="45"/>
        <v>0</v>
      </c>
      <c r="O633" s="62">
        <f>(L633-J633)/'1_Constantes'!$H$4</f>
        <v>-4.6542113386515457E-4</v>
      </c>
      <c r="P633" s="58">
        <f t="shared" si="46"/>
        <v>-2.6666666666666668E-2</v>
      </c>
    </row>
    <row r="634" spans="2:16" x14ac:dyDescent="0.25">
      <c r="B634" s="13">
        <f>B633+'1_Constantes'!$B$4</f>
        <v>3.1499999999999551</v>
      </c>
      <c r="D634" s="26">
        <f t="shared" si="48"/>
        <v>1999.1433776230351</v>
      </c>
      <c r="E634" s="24">
        <f t="shared" si="49"/>
        <v>1000.1066900851906</v>
      </c>
      <c r="F634" s="60">
        <f t="shared" si="47"/>
        <v>-0.12426744274199653</v>
      </c>
      <c r="G634" s="27">
        <f>IF('1_Constantes'!$B$13=1,G633-P634,P634+G633)</f>
        <v>-7.1200000000000152</v>
      </c>
      <c r="I634" s="79">
        <f>TRUNC('5_Asservissement'!V633-'5_Asservissement'!V632)</f>
        <v>0</v>
      </c>
      <c r="J634" s="46">
        <f>I634*'1_Constantes'!$J$8</f>
        <v>0</v>
      </c>
      <c r="K634" s="80">
        <f>TRUNC('5_Asservissement'!W633-'5_Asservissement'!W632)</f>
        <v>0</v>
      </c>
      <c r="L634" s="47">
        <f>K634*'1_Constantes'!$J$8</f>
        <v>0</v>
      </c>
      <c r="N634" s="55">
        <f t="shared" si="45"/>
        <v>0</v>
      </c>
      <c r="O634" s="62">
        <f>(L634-J634)/'1_Constantes'!$H$4</f>
        <v>0</v>
      </c>
      <c r="P634" s="58">
        <f t="shared" si="46"/>
        <v>0</v>
      </c>
    </row>
    <row r="635" spans="2:16" x14ac:dyDescent="0.25">
      <c r="B635" s="13">
        <f>B634+'1_Constantes'!$B$4</f>
        <v>3.154999999999955</v>
      </c>
      <c r="D635" s="26">
        <f t="shared" si="48"/>
        <v>1999.1433776230351</v>
      </c>
      <c r="E635" s="24">
        <f t="shared" si="49"/>
        <v>1000.1066900851906</v>
      </c>
      <c r="F635" s="60">
        <f t="shared" si="47"/>
        <v>-0.12426744274199653</v>
      </c>
      <c r="G635" s="27">
        <f>IF('1_Constantes'!$B$13=1,G634-P635,P635+G634)</f>
        <v>-7.1200000000000152</v>
      </c>
      <c r="I635" s="79">
        <f>TRUNC('5_Asservissement'!V634-'5_Asservissement'!V633)</f>
        <v>0</v>
      </c>
      <c r="J635" s="46">
        <f>I635*'1_Constantes'!$J$8</f>
        <v>0</v>
      </c>
      <c r="K635" s="80">
        <f>TRUNC('5_Asservissement'!W634-'5_Asservissement'!W633)</f>
        <v>0</v>
      </c>
      <c r="L635" s="47">
        <f>K635*'1_Constantes'!$J$8</f>
        <v>0</v>
      </c>
      <c r="N635" s="55">
        <f t="shared" si="45"/>
        <v>0</v>
      </c>
      <c r="O635" s="62">
        <f>(L635-J635)/'1_Constantes'!$H$4</f>
        <v>0</v>
      </c>
      <c r="P635" s="58">
        <f t="shared" si="46"/>
        <v>0</v>
      </c>
    </row>
    <row r="636" spans="2:16" x14ac:dyDescent="0.25">
      <c r="B636" s="13">
        <f>B635+'1_Constantes'!$B$4</f>
        <v>3.1599999999999548</v>
      </c>
      <c r="D636" s="26">
        <f t="shared" si="48"/>
        <v>1999.1433776230351</v>
      </c>
      <c r="E636" s="24">
        <f t="shared" si="49"/>
        <v>1000.1066900851906</v>
      </c>
      <c r="F636" s="60">
        <f t="shared" si="47"/>
        <v>-0.12380202160813138</v>
      </c>
      <c r="G636" s="27">
        <f>IF('1_Constantes'!$B$13=1,G635-P636,P636+G635)</f>
        <v>-7.0933333333333488</v>
      </c>
      <c r="I636" s="79">
        <f>TRUNC('5_Asservissement'!V635-'5_Asservissement'!V634)</f>
        <v>-1</v>
      </c>
      <c r="J636" s="46">
        <f>I636*'1_Constantes'!$J$8</f>
        <v>-3.4906585039886591E-2</v>
      </c>
      <c r="K636" s="80">
        <f>TRUNC('5_Asservissement'!W635-'5_Asservissement'!W634)</f>
        <v>1</v>
      </c>
      <c r="L636" s="47">
        <f>K636*'1_Constantes'!$J$8</f>
        <v>3.4906585039886591E-2</v>
      </c>
      <c r="N636" s="55">
        <f t="shared" si="45"/>
        <v>0</v>
      </c>
      <c r="O636" s="62">
        <f>(L636-J636)/'1_Constantes'!$H$4</f>
        <v>4.6542113386515457E-4</v>
      </c>
      <c r="P636" s="58">
        <f t="shared" si="46"/>
        <v>2.6666666666666668E-2</v>
      </c>
    </row>
    <row r="637" spans="2:16" x14ac:dyDescent="0.25">
      <c r="B637" s="13">
        <f>B636+'1_Constantes'!$B$4</f>
        <v>3.1649999999999547</v>
      </c>
      <c r="D637" s="26">
        <f t="shared" si="48"/>
        <v>1999.1433776230351</v>
      </c>
      <c r="E637" s="24">
        <f t="shared" si="49"/>
        <v>1000.1066900851906</v>
      </c>
      <c r="F637" s="60">
        <f t="shared" si="47"/>
        <v>-0.12380202160813138</v>
      </c>
      <c r="G637" s="27">
        <f>IF('1_Constantes'!$B$13=1,G636-P637,P637+G636)</f>
        <v>-7.0933333333333488</v>
      </c>
      <c r="I637" s="79">
        <f>TRUNC('5_Asservissement'!V636-'5_Asservissement'!V635)</f>
        <v>0</v>
      </c>
      <c r="J637" s="46">
        <f>I637*'1_Constantes'!$J$8</f>
        <v>0</v>
      </c>
      <c r="K637" s="80">
        <f>TRUNC('5_Asservissement'!W636-'5_Asservissement'!W635)</f>
        <v>0</v>
      </c>
      <c r="L637" s="47">
        <f>K637*'1_Constantes'!$J$8</f>
        <v>0</v>
      </c>
      <c r="N637" s="55">
        <f t="shared" si="45"/>
        <v>0</v>
      </c>
      <c r="O637" s="62">
        <f>(L637-J637)/'1_Constantes'!$H$4</f>
        <v>0</v>
      </c>
      <c r="P637" s="58">
        <f t="shared" si="46"/>
        <v>0</v>
      </c>
    </row>
    <row r="638" spans="2:16" x14ac:dyDescent="0.25">
      <c r="B638" s="13">
        <f>B637+'1_Constantes'!$B$4</f>
        <v>3.1699999999999546</v>
      </c>
      <c r="D638" s="26">
        <f t="shared" si="48"/>
        <v>1999.1433776230351</v>
      </c>
      <c r="E638" s="24">
        <f t="shared" si="49"/>
        <v>1000.1066900851906</v>
      </c>
      <c r="F638" s="60">
        <f t="shared" si="47"/>
        <v>-0.12426744274199653</v>
      </c>
      <c r="G638" s="27">
        <f>IF('1_Constantes'!$B$13=1,G637-P638,P638+G637)</f>
        <v>-7.1200000000000152</v>
      </c>
      <c r="I638" s="79">
        <f>TRUNC('5_Asservissement'!V637-'5_Asservissement'!V636)</f>
        <v>1</v>
      </c>
      <c r="J638" s="46">
        <f>I638*'1_Constantes'!$J$8</f>
        <v>3.4906585039886591E-2</v>
      </c>
      <c r="K638" s="80">
        <f>TRUNC('5_Asservissement'!W637-'5_Asservissement'!W636)</f>
        <v>-1</v>
      </c>
      <c r="L638" s="47">
        <f>K638*'1_Constantes'!$J$8</f>
        <v>-3.4906585039886591E-2</v>
      </c>
      <c r="N638" s="55">
        <f t="shared" si="45"/>
        <v>0</v>
      </c>
      <c r="O638" s="62">
        <f>(L638-J638)/'1_Constantes'!$H$4</f>
        <v>-4.6542113386515457E-4</v>
      </c>
      <c r="P638" s="58">
        <f t="shared" si="46"/>
        <v>-2.6666666666666668E-2</v>
      </c>
    </row>
    <row r="639" spans="2:16" x14ac:dyDescent="0.25">
      <c r="B639" s="13">
        <f>B638+'1_Constantes'!$B$4</f>
        <v>3.1749999999999545</v>
      </c>
      <c r="D639" s="26">
        <f t="shared" si="48"/>
        <v>1999.1433776230351</v>
      </c>
      <c r="E639" s="24">
        <f t="shared" si="49"/>
        <v>1000.1066900851906</v>
      </c>
      <c r="F639" s="60">
        <f t="shared" si="47"/>
        <v>-0.12426744274199653</v>
      </c>
      <c r="G639" s="27">
        <f>IF('1_Constantes'!$B$13=1,G638-P639,P639+G638)</f>
        <v>-7.1200000000000152</v>
      </c>
      <c r="I639" s="79">
        <f>TRUNC('5_Asservissement'!V638-'5_Asservissement'!V637)</f>
        <v>0</v>
      </c>
      <c r="J639" s="46">
        <f>I639*'1_Constantes'!$J$8</f>
        <v>0</v>
      </c>
      <c r="K639" s="80">
        <f>TRUNC('5_Asservissement'!W638-'5_Asservissement'!W637)</f>
        <v>0</v>
      </c>
      <c r="L639" s="47">
        <f>K639*'1_Constantes'!$J$8</f>
        <v>0</v>
      </c>
      <c r="N639" s="55">
        <f t="shared" si="45"/>
        <v>0</v>
      </c>
      <c r="O639" s="62">
        <f>(L639-J639)/'1_Constantes'!$H$4</f>
        <v>0</v>
      </c>
      <c r="P639" s="58">
        <f t="shared" si="46"/>
        <v>0</v>
      </c>
    </row>
    <row r="640" spans="2:16" x14ac:dyDescent="0.25">
      <c r="B640" s="13">
        <f>B639+'1_Constantes'!$B$4</f>
        <v>3.1799999999999544</v>
      </c>
      <c r="D640" s="26">
        <f t="shared" si="48"/>
        <v>1999.1433776230351</v>
      </c>
      <c r="E640" s="24">
        <f t="shared" si="49"/>
        <v>1000.1066900851906</v>
      </c>
      <c r="F640" s="60">
        <f t="shared" si="47"/>
        <v>-0.12380202160813138</v>
      </c>
      <c r="G640" s="27">
        <f>IF('1_Constantes'!$B$13=1,G639-P640,P640+G639)</f>
        <v>-7.0933333333333488</v>
      </c>
      <c r="I640" s="79">
        <f>TRUNC('5_Asservissement'!V639-'5_Asservissement'!V638)</f>
        <v>-1</v>
      </c>
      <c r="J640" s="46">
        <f>I640*'1_Constantes'!$J$8</f>
        <v>-3.4906585039886591E-2</v>
      </c>
      <c r="K640" s="80">
        <f>TRUNC('5_Asservissement'!W639-'5_Asservissement'!W638)</f>
        <v>1</v>
      </c>
      <c r="L640" s="47">
        <f>K640*'1_Constantes'!$J$8</f>
        <v>3.4906585039886591E-2</v>
      </c>
      <c r="N640" s="55">
        <f t="shared" si="45"/>
        <v>0</v>
      </c>
      <c r="O640" s="62">
        <f>(L640-J640)/'1_Constantes'!$H$4</f>
        <v>4.6542113386515457E-4</v>
      </c>
      <c r="P640" s="58">
        <f t="shared" si="46"/>
        <v>2.6666666666666668E-2</v>
      </c>
    </row>
    <row r="641" spans="2:16" x14ac:dyDescent="0.25">
      <c r="B641" s="13">
        <f>B640+'1_Constantes'!$B$4</f>
        <v>3.1849999999999543</v>
      </c>
      <c r="D641" s="26">
        <f t="shared" si="48"/>
        <v>1999.1433776230351</v>
      </c>
      <c r="E641" s="24">
        <f t="shared" si="49"/>
        <v>1000.1066900851906</v>
      </c>
      <c r="F641" s="60">
        <f t="shared" si="47"/>
        <v>-0.12380202160813138</v>
      </c>
      <c r="G641" s="27">
        <f>IF('1_Constantes'!$B$13=1,G640-P641,P641+G640)</f>
        <v>-7.0933333333333488</v>
      </c>
      <c r="I641" s="79">
        <f>TRUNC('5_Asservissement'!V640-'5_Asservissement'!V639)</f>
        <v>0</v>
      </c>
      <c r="J641" s="46">
        <f>I641*'1_Constantes'!$J$8</f>
        <v>0</v>
      </c>
      <c r="K641" s="80">
        <f>TRUNC('5_Asservissement'!W640-'5_Asservissement'!W639)</f>
        <v>0</v>
      </c>
      <c r="L641" s="47">
        <f>K641*'1_Constantes'!$J$8</f>
        <v>0</v>
      </c>
      <c r="N641" s="55">
        <f t="shared" si="45"/>
        <v>0</v>
      </c>
      <c r="O641" s="62">
        <f>(L641-J641)/'1_Constantes'!$H$4</f>
        <v>0</v>
      </c>
      <c r="P641" s="58">
        <f t="shared" si="46"/>
        <v>0</v>
      </c>
    </row>
    <row r="642" spans="2:16" x14ac:dyDescent="0.25">
      <c r="B642" s="13">
        <f>B641+'1_Constantes'!$B$4</f>
        <v>3.1899999999999542</v>
      </c>
      <c r="D642" s="26">
        <f t="shared" si="48"/>
        <v>1999.1433776230351</v>
      </c>
      <c r="E642" s="24">
        <f t="shared" si="49"/>
        <v>1000.1066900851906</v>
      </c>
      <c r="F642" s="60">
        <f t="shared" si="47"/>
        <v>-0.12380202160813138</v>
      </c>
      <c r="G642" s="27">
        <f>IF('1_Constantes'!$B$13=1,G641-P642,P642+G641)</f>
        <v>-7.0933333333333488</v>
      </c>
      <c r="I642" s="79">
        <f>TRUNC('5_Asservissement'!V641-'5_Asservissement'!V640)</f>
        <v>0</v>
      </c>
      <c r="J642" s="46">
        <f>I642*'1_Constantes'!$J$8</f>
        <v>0</v>
      </c>
      <c r="K642" s="80">
        <f>TRUNC('5_Asservissement'!W641-'5_Asservissement'!W640)</f>
        <v>0</v>
      </c>
      <c r="L642" s="47">
        <f>K642*'1_Constantes'!$J$8</f>
        <v>0</v>
      </c>
      <c r="N642" s="55">
        <f t="shared" si="45"/>
        <v>0</v>
      </c>
      <c r="O642" s="62">
        <f>(L642-J642)/'1_Constantes'!$H$4</f>
        <v>0</v>
      </c>
      <c r="P642" s="58">
        <f t="shared" si="46"/>
        <v>0</v>
      </c>
    </row>
    <row r="643" spans="2:16" x14ac:dyDescent="0.25">
      <c r="B643" s="13">
        <f>B642+'1_Constantes'!$B$4</f>
        <v>3.1949999999999541</v>
      </c>
      <c r="D643" s="26">
        <f t="shared" si="48"/>
        <v>1999.1433776230351</v>
      </c>
      <c r="E643" s="24">
        <f t="shared" si="49"/>
        <v>1000.1066900851906</v>
      </c>
      <c r="F643" s="60">
        <f t="shared" si="47"/>
        <v>-0.12426744274199653</v>
      </c>
      <c r="G643" s="27">
        <f>IF('1_Constantes'!$B$13=1,G642-P643,P643+G642)</f>
        <v>-7.1200000000000152</v>
      </c>
      <c r="I643" s="79">
        <f>TRUNC('5_Asservissement'!V642-'5_Asservissement'!V641)</f>
        <v>1</v>
      </c>
      <c r="J643" s="46">
        <f>I643*'1_Constantes'!$J$8</f>
        <v>3.4906585039886591E-2</v>
      </c>
      <c r="K643" s="80">
        <f>TRUNC('5_Asservissement'!W642-'5_Asservissement'!W641)</f>
        <v>-1</v>
      </c>
      <c r="L643" s="47">
        <f>K643*'1_Constantes'!$J$8</f>
        <v>-3.4906585039886591E-2</v>
      </c>
      <c r="N643" s="55">
        <f t="shared" si="45"/>
        <v>0</v>
      </c>
      <c r="O643" s="62">
        <f>(L643-J643)/'1_Constantes'!$H$4</f>
        <v>-4.6542113386515457E-4</v>
      </c>
      <c r="P643" s="58">
        <f t="shared" si="46"/>
        <v>-2.6666666666666668E-2</v>
      </c>
    </row>
    <row r="644" spans="2:16" x14ac:dyDescent="0.25">
      <c r="B644" s="13">
        <f>B643+'1_Constantes'!$B$4</f>
        <v>3.199999999999954</v>
      </c>
      <c r="D644" s="26">
        <f t="shared" si="48"/>
        <v>1999.1433776230351</v>
      </c>
      <c r="E644" s="24">
        <f t="shared" si="49"/>
        <v>1000.1066900851906</v>
      </c>
      <c r="F644" s="60">
        <f t="shared" si="47"/>
        <v>-0.12426744274199653</v>
      </c>
      <c r="G644" s="27">
        <f>IF('1_Constantes'!$B$13=1,G643-P644,P644+G643)</f>
        <v>-7.1200000000000152</v>
      </c>
      <c r="I644" s="79">
        <f>TRUNC('5_Asservissement'!V643-'5_Asservissement'!V642)</f>
        <v>0</v>
      </c>
      <c r="J644" s="46">
        <f>I644*'1_Constantes'!$J$8</f>
        <v>0</v>
      </c>
      <c r="K644" s="80">
        <f>TRUNC('5_Asservissement'!W643-'5_Asservissement'!W642)</f>
        <v>0</v>
      </c>
      <c r="L644" s="47">
        <f>K644*'1_Constantes'!$J$8</f>
        <v>0</v>
      </c>
      <c r="N644" s="55">
        <f t="shared" ref="N644:N697" si="50">(J644+L644)/2</f>
        <v>0</v>
      </c>
      <c r="O644" s="62">
        <f>(L644-J644)/'1_Constantes'!$H$4</f>
        <v>0</v>
      </c>
      <c r="P644" s="58">
        <f t="shared" ref="P644:P697" si="51">O644*180/PI()</f>
        <v>0</v>
      </c>
    </row>
    <row r="645" spans="2:16" x14ac:dyDescent="0.25">
      <c r="B645" s="13">
        <f>B644+'1_Constantes'!$B$4</f>
        <v>3.2049999999999539</v>
      </c>
      <c r="D645" s="26">
        <f t="shared" si="48"/>
        <v>1999.1433776230351</v>
      </c>
      <c r="E645" s="24">
        <f t="shared" si="49"/>
        <v>1000.1066900851906</v>
      </c>
      <c r="F645" s="60">
        <f t="shared" ref="F645:F697" si="52">G645*PI()/180</f>
        <v>-0.12380202160813138</v>
      </c>
      <c r="G645" s="27">
        <f>IF('1_Constantes'!$B$13=1,G644-P645,P645+G644)</f>
        <v>-7.0933333333333488</v>
      </c>
      <c r="I645" s="79">
        <f>TRUNC('5_Asservissement'!V644-'5_Asservissement'!V643)</f>
        <v>-1</v>
      </c>
      <c r="J645" s="46">
        <f>I645*'1_Constantes'!$J$8</f>
        <v>-3.4906585039886591E-2</v>
      </c>
      <c r="K645" s="80">
        <f>TRUNC('5_Asservissement'!W644-'5_Asservissement'!W643)</f>
        <v>1</v>
      </c>
      <c r="L645" s="47">
        <f>K645*'1_Constantes'!$J$8</f>
        <v>3.4906585039886591E-2</v>
      </c>
      <c r="N645" s="55">
        <f t="shared" si="50"/>
        <v>0</v>
      </c>
      <c r="O645" s="62">
        <f>(L645-J645)/'1_Constantes'!$H$4</f>
        <v>4.6542113386515457E-4</v>
      </c>
      <c r="P645" s="58">
        <f t="shared" si="51"/>
        <v>2.6666666666666668E-2</v>
      </c>
    </row>
    <row r="646" spans="2:16" x14ac:dyDescent="0.25">
      <c r="B646" s="13">
        <f>B645+'1_Constantes'!$B$4</f>
        <v>3.2099999999999538</v>
      </c>
      <c r="D646" s="26">
        <f t="shared" ref="D646:D697" si="53">D645+(N646*COS(F646))</f>
        <v>1999.1433776230351</v>
      </c>
      <c r="E646" s="24">
        <f t="shared" ref="E646:E697" si="54">E645+(N646*SIN(F646))</f>
        <v>1000.1066900851906</v>
      </c>
      <c r="F646" s="60">
        <f t="shared" si="52"/>
        <v>-0.12380202160813138</v>
      </c>
      <c r="G646" s="27">
        <f>IF('1_Constantes'!$B$13=1,G645-P646,P646+G645)</f>
        <v>-7.0933333333333488</v>
      </c>
      <c r="I646" s="79">
        <f>TRUNC('5_Asservissement'!V645-'5_Asservissement'!V644)</f>
        <v>0</v>
      </c>
      <c r="J646" s="46">
        <f>I646*'1_Constantes'!$J$8</f>
        <v>0</v>
      </c>
      <c r="K646" s="80">
        <f>TRUNC('5_Asservissement'!W645-'5_Asservissement'!W644)</f>
        <v>0</v>
      </c>
      <c r="L646" s="47">
        <f>K646*'1_Constantes'!$J$8</f>
        <v>0</v>
      </c>
      <c r="N646" s="55">
        <f t="shared" si="50"/>
        <v>0</v>
      </c>
      <c r="O646" s="62">
        <f>(L646-J646)/'1_Constantes'!$H$4</f>
        <v>0</v>
      </c>
      <c r="P646" s="58">
        <f t="shared" si="51"/>
        <v>0</v>
      </c>
    </row>
    <row r="647" spans="2:16" x14ac:dyDescent="0.25">
      <c r="B647" s="13">
        <f>B646+'1_Constantes'!$B$4</f>
        <v>3.2149999999999537</v>
      </c>
      <c r="D647" s="26">
        <f t="shared" si="53"/>
        <v>1999.1433776230351</v>
      </c>
      <c r="E647" s="24">
        <f t="shared" si="54"/>
        <v>1000.1066900851906</v>
      </c>
      <c r="F647" s="60">
        <f t="shared" si="52"/>
        <v>-0.12426744274199653</v>
      </c>
      <c r="G647" s="27">
        <f>IF('1_Constantes'!$B$13=1,G646-P647,P647+G646)</f>
        <v>-7.1200000000000152</v>
      </c>
      <c r="I647" s="79">
        <f>TRUNC('5_Asservissement'!V646-'5_Asservissement'!V645)</f>
        <v>1</v>
      </c>
      <c r="J647" s="46">
        <f>I647*'1_Constantes'!$J$8</f>
        <v>3.4906585039886591E-2</v>
      </c>
      <c r="K647" s="80">
        <f>TRUNC('5_Asservissement'!W646-'5_Asservissement'!W645)</f>
        <v>-1</v>
      </c>
      <c r="L647" s="47">
        <f>K647*'1_Constantes'!$J$8</f>
        <v>-3.4906585039886591E-2</v>
      </c>
      <c r="N647" s="55">
        <f t="shared" si="50"/>
        <v>0</v>
      </c>
      <c r="O647" s="62">
        <f>(L647-J647)/'1_Constantes'!$H$4</f>
        <v>-4.6542113386515457E-4</v>
      </c>
      <c r="P647" s="58">
        <f t="shared" si="51"/>
        <v>-2.6666666666666668E-2</v>
      </c>
    </row>
    <row r="648" spans="2:16" x14ac:dyDescent="0.25">
      <c r="B648" s="13">
        <f>B647+'1_Constantes'!$B$4</f>
        <v>3.2199999999999536</v>
      </c>
      <c r="D648" s="26">
        <f t="shared" si="53"/>
        <v>1999.1433776230351</v>
      </c>
      <c r="E648" s="24">
        <f t="shared" si="54"/>
        <v>1000.1066900851906</v>
      </c>
      <c r="F648" s="60">
        <f t="shared" si="52"/>
        <v>-0.12426744274199653</v>
      </c>
      <c r="G648" s="27">
        <f>IF('1_Constantes'!$B$13=1,G647-P648,P648+G647)</f>
        <v>-7.1200000000000152</v>
      </c>
      <c r="I648" s="79">
        <f>TRUNC('5_Asservissement'!V647-'5_Asservissement'!V646)</f>
        <v>0</v>
      </c>
      <c r="J648" s="46">
        <f>I648*'1_Constantes'!$J$8</f>
        <v>0</v>
      </c>
      <c r="K648" s="80">
        <f>TRUNC('5_Asservissement'!W647-'5_Asservissement'!W646)</f>
        <v>0</v>
      </c>
      <c r="L648" s="47">
        <f>K648*'1_Constantes'!$J$8</f>
        <v>0</v>
      </c>
      <c r="N648" s="55">
        <f t="shared" si="50"/>
        <v>0</v>
      </c>
      <c r="O648" s="62">
        <f>(L648-J648)/'1_Constantes'!$H$4</f>
        <v>0</v>
      </c>
      <c r="P648" s="58">
        <f t="shared" si="51"/>
        <v>0</v>
      </c>
    </row>
    <row r="649" spans="2:16" x14ac:dyDescent="0.25">
      <c r="B649" s="13">
        <f>B648+'1_Constantes'!$B$4</f>
        <v>3.2249999999999535</v>
      </c>
      <c r="D649" s="26">
        <f t="shared" si="53"/>
        <v>1999.1433776230351</v>
      </c>
      <c r="E649" s="24">
        <f t="shared" si="54"/>
        <v>1000.1066900851906</v>
      </c>
      <c r="F649" s="60">
        <f t="shared" si="52"/>
        <v>-0.12426744274199653</v>
      </c>
      <c r="G649" s="27">
        <f>IF('1_Constantes'!$B$13=1,G648-P649,P649+G648)</f>
        <v>-7.1200000000000152</v>
      </c>
      <c r="I649" s="79">
        <f>TRUNC('5_Asservissement'!V648-'5_Asservissement'!V647)</f>
        <v>0</v>
      </c>
      <c r="J649" s="46">
        <f>I649*'1_Constantes'!$J$8</f>
        <v>0</v>
      </c>
      <c r="K649" s="80">
        <f>TRUNC('5_Asservissement'!W648-'5_Asservissement'!W647)</f>
        <v>0</v>
      </c>
      <c r="L649" s="47">
        <f>K649*'1_Constantes'!$J$8</f>
        <v>0</v>
      </c>
      <c r="N649" s="55">
        <f t="shared" si="50"/>
        <v>0</v>
      </c>
      <c r="O649" s="62">
        <f>(L649-J649)/'1_Constantes'!$H$4</f>
        <v>0</v>
      </c>
      <c r="P649" s="58">
        <f t="shared" si="51"/>
        <v>0</v>
      </c>
    </row>
    <row r="650" spans="2:16" x14ac:dyDescent="0.25">
      <c r="B650" s="13">
        <f>B649+'1_Constantes'!$B$4</f>
        <v>3.2299999999999534</v>
      </c>
      <c r="D650" s="26">
        <f t="shared" si="53"/>
        <v>1999.1433776230351</v>
      </c>
      <c r="E650" s="24">
        <f t="shared" si="54"/>
        <v>1000.1066900851906</v>
      </c>
      <c r="F650" s="60">
        <f t="shared" si="52"/>
        <v>-0.12380202160813138</v>
      </c>
      <c r="G650" s="27">
        <f>IF('1_Constantes'!$B$13=1,G649-P650,P650+G649)</f>
        <v>-7.0933333333333488</v>
      </c>
      <c r="I650" s="79">
        <f>TRUNC('5_Asservissement'!V649-'5_Asservissement'!V648)</f>
        <v>-1</v>
      </c>
      <c r="J650" s="46">
        <f>I650*'1_Constantes'!$J$8</f>
        <v>-3.4906585039886591E-2</v>
      </c>
      <c r="K650" s="80">
        <f>TRUNC('5_Asservissement'!W649-'5_Asservissement'!W648)</f>
        <v>1</v>
      </c>
      <c r="L650" s="47">
        <f>K650*'1_Constantes'!$J$8</f>
        <v>3.4906585039886591E-2</v>
      </c>
      <c r="N650" s="55">
        <f t="shared" si="50"/>
        <v>0</v>
      </c>
      <c r="O650" s="62">
        <f>(L650-J650)/'1_Constantes'!$H$4</f>
        <v>4.6542113386515457E-4</v>
      </c>
      <c r="P650" s="58">
        <f t="shared" si="51"/>
        <v>2.6666666666666668E-2</v>
      </c>
    </row>
    <row r="651" spans="2:16" x14ac:dyDescent="0.25">
      <c r="B651" s="13">
        <f>B650+'1_Constantes'!$B$4</f>
        <v>3.2349999999999532</v>
      </c>
      <c r="D651" s="26">
        <f t="shared" si="53"/>
        <v>1999.1433776230351</v>
      </c>
      <c r="E651" s="24">
        <f t="shared" si="54"/>
        <v>1000.1066900851906</v>
      </c>
      <c r="F651" s="60">
        <f t="shared" si="52"/>
        <v>-0.12380202160813138</v>
      </c>
      <c r="G651" s="27">
        <f>IF('1_Constantes'!$B$13=1,G650-P651,P651+G650)</f>
        <v>-7.0933333333333488</v>
      </c>
      <c r="I651" s="79">
        <f>TRUNC('5_Asservissement'!V650-'5_Asservissement'!V649)</f>
        <v>0</v>
      </c>
      <c r="J651" s="46">
        <f>I651*'1_Constantes'!$J$8</f>
        <v>0</v>
      </c>
      <c r="K651" s="80">
        <f>TRUNC('5_Asservissement'!W650-'5_Asservissement'!W649)</f>
        <v>0</v>
      </c>
      <c r="L651" s="47">
        <f>K651*'1_Constantes'!$J$8</f>
        <v>0</v>
      </c>
      <c r="N651" s="55">
        <f t="shared" si="50"/>
        <v>0</v>
      </c>
      <c r="O651" s="62">
        <f>(L651-J651)/'1_Constantes'!$H$4</f>
        <v>0</v>
      </c>
      <c r="P651" s="58">
        <f t="shared" si="51"/>
        <v>0</v>
      </c>
    </row>
    <row r="652" spans="2:16" x14ac:dyDescent="0.25">
      <c r="B652" s="13">
        <f>B651+'1_Constantes'!$B$4</f>
        <v>3.2399999999999531</v>
      </c>
      <c r="D652" s="26">
        <f t="shared" si="53"/>
        <v>1999.1433776230351</v>
      </c>
      <c r="E652" s="24">
        <f t="shared" si="54"/>
        <v>1000.1066900851906</v>
      </c>
      <c r="F652" s="60">
        <f t="shared" si="52"/>
        <v>-0.12426744274199653</v>
      </c>
      <c r="G652" s="27">
        <f>IF('1_Constantes'!$B$13=1,G651-P652,P652+G651)</f>
        <v>-7.1200000000000152</v>
      </c>
      <c r="I652" s="79">
        <f>TRUNC('5_Asservissement'!V651-'5_Asservissement'!V650)</f>
        <v>1</v>
      </c>
      <c r="J652" s="46">
        <f>I652*'1_Constantes'!$J$8</f>
        <v>3.4906585039886591E-2</v>
      </c>
      <c r="K652" s="80">
        <f>TRUNC('5_Asservissement'!W651-'5_Asservissement'!W650)</f>
        <v>-1</v>
      </c>
      <c r="L652" s="47">
        <f>K652*'1_Constantes'!$J$8</f>
        <v>-3.4906585039886591E-2</v>
      </c>
      <c r="N652" s="55">
        <f t="shared" si="50"/>
        <v>0</v>
      </c>
      <c r="O652" s="62">
        <f>(L652-J652)/'1_Constantes'!$H$4</f>
        <v>-4.6542113386515457E-4</v>
      </c>
      <c r="P652" s="58">
        <f t="shared" si="51"/>
        <v>-2.6666666666666668E-2</v>
      </c>
    </row>
    <row r="653" spans="2:16" x14ac:dyDescent="0.25">
      <c r="B653" s="13">
        <f>B652+'1_Constantes'!$B$4</f>
        <v>3.244999999999953</v>
      </c>
      <c r="D653" s="26">
        <f t="shared" si="53"/>
        <v>1999.1433776230351</v>
      </c>
      <c r="E653" s="24">
        <f t="shared" si="54"/>
        <v>1000.1066900851906</v>
      </c>
      <c r="F653" s="60">
        <f t="shared" si="52"/>
        <v>-0.12426744274199653</v>
      </c>
      <c r="G653" s="27">
        <f>IF('1_Constantes'!$B$13=1,G652-P653,P653+G652)</f>
        <v>-7.1200000000000152</v>
      </c>
      <c r="I653" s="79">
        <f>TRUNC('5_Asservissement'!V652-'5_Asservissement'!V651)</f>
        <v>0</v>
      </c>
      <c r="J653" s="46">
        <f>I653*'1_Constantes'!$J$8</f>
        <v>0</v>
      </c>
      <c r="K653" s="80">
        <f>TRUNC('5_Asservissement'!W652-'5_Asservissement'!W651)</f>
        <v>0</v>
      </c>
      <c r="L653" s="47">
        <f>K653*'1_Constantes'!$J$8</f>
        <v>0</v>
      </c>
      <c r="N653" s="55">
        <f t="shared" si="50"/>
        <v>0</v>
      </c>
      <c r="O653" s="62">
        <f>(L653-J653)/'1_Constantes'!$H$4</f>
        <v>0</v>
      </c>
      <c r="P653" s="58">
        <f t="shared" si="51"/>
        <v>0</v>
      </c>
    </row>
    <row r="654" spans="2:16" x14ac:dyDescent="0.25">
      <c r="B654" s="13">
        <f>B653+'1_Constantes'!$B$4</f>
        <v>3.2499999999999529</v>
      </c>
      <c r="D654" s="26">
        <f t="shared" si="53"/>
        <v>1999.1433776230351</v>
      </c>
      <c r="E654" s="24">
        <f t="shared" si="54"/>
        <v>1000.1066900851906</v>
      </c>
      <c r="F654" s="60">
        <f t="shared" si="52"/>
        <v>-0.12380202160813138</v>
      </c>
      <c r="G654" s="27">
        <f>IF('1_Constantes'!$B$13=1,G653-P654,P654+G653)</f>
        <v>-7.0933333333333488</v>
      </c>
      <c r="I654" s="79">
        <f>TRUNC('5_Asservissement'!V653-'5_Asservissement'!V652)</f>
        <v>-1</v>
      </c>
      <c r="J654" s="46">
        <f>I654*'1_Constantes'!$J$8</f>
        <v>-3.4906585039886591E-2</v>
      </c>
      <c r="K654" s="80">
        <f>TRUNC('5_Asservissement'!W653-'5_Asservissement'!W652)</f>
        <v>1</v>
      </c>
      <c r="L654" s="47">
        <f>K654*'1_Constantes'!$J$8</f>
        <v>3.4906585039886591E-2</v>
      </c>
      <c r="N654" s="55">
        <f t="shared" si="50"/>
        <v>0</v>
      </c>
      <c r="O654" s="62">
        <f>(L654-J654)/'1_Constantes'!$H$4</f>
        <v>4.6542113386515457E-4</v>
      </c>
      <c r="P654" s="58">
        <f t="shared" si="51"/>
        <v>2.6666666666666668E-2</v>
      </c>
    </row>
    <row r="655" spans="2:16" x14ac:dyDescent="0.25">
      <c r="B655" s="13">
        <f>B654+'1_Constantes'!$B$4</f>
        <v>3.2549999999999528</v>
      </c>
      <c r="D655" s="26">
        <f t="shared" si="53"/>
        <v>1999.1433776230351</v>
      </c>
      <c r="E655" s="24">
        <f t="shared" si="54"/>
        <v>1000.1066900851906</v>
      </c>
      <c r="F655" s="60">
        <f t="shared" si="52"/>
        <v>-0.12380202160813138</v>
      </c>
      <c r="G655" s="27">
        <f>IF('1_Constantes'!$B$13=1,G654-P655,P655+G654)</f>
        <v>-7.0933333333333488</v>
      </c>
      <c r="I655" s="79">
        <f>TRUNC('5_Asservissement'!V654-'5_Asservissement'!V653)</f>
        <v>0</v>
      </c>
      <c r="J655" s="46">
        <f>I655*'1_Constantes'!$J$8</f>
        <v>0</v>
      </c>
      <c r="K655" s="80">
        <f>TRUNC('5_Asservissement'!W654-'5_Asservissement'!W653)</f>
        <v>0</v>
      </c>
      <c r="L655" s="47">
        <f>K655*'1_Constantes'!$J$8</f>
        <v>0</v>
      </c>
      <c r="N655" s="55">
        <f t="shared" si="50"/>
        <v>0</v>
      </c>
      <c r="O655" s="62">
        <f>(L655-J655)/'1_Constantes'!$H$4</f>
        <v>0</v>
      </c>
      <c r="P655" s="58">
        <f t="shared" si="51"/>
        <v>0</v>
      </c>
    </row>
    <row r="656" spans="2:16" x14ac:dyDescent="0.25">
      <c r="B656" s="13">
        <f>B655+'1_Constantes'!$B$4</f>
        <v>3.2599999999999527</v>
      </c>
      <c r="D656" s="26">
        <f t="shared" si="53"/>
        <v>1999.1433776230351</v>
      </c>
      <c r="E656" s="24">
        <f t="shared" si="54"/>
        <v>1000.1066900851906</v>
      </c>
      <c r="F656" s="60">
        <f t="shared" si="52"/>
        <v>-0.12380202160813138</v>
      </c>
      <c r="G656" s="27">
        <f>IF('1_Constantes'!$B$13=1,G655-P656,P656+G655)</f>
        <v>-7.0933333333333488</v>
      </c>
      <c r="I656" s="79">
        <f>TRUNC('5_Asservissement'!V655-'5_Asservissement'!V654)</f>
        <v>0</v>
      </c>
      <c r="J656" s="46">
        <f>I656*'1_Constantes'!$J$8</f>
        <v>0</v>
      </c>
      <c r="K656" s="80">
        <f>TRUNC('5_Asservissement'!W655-'5_Asservissement'!W654)</f>
        <v>0</v>
      </c>
      <c r="L656" s="47">
        <f>K656*'1_Constantes'!$J$8</f>
        <v>0</v>
      </c>
      <c r="N656" s="55">
        <f t="shared" si="50"/>
        <v>0</v>
      </c>
      <c r="O656" s="62">
        <f>(L656-J656)/'1_Constantes'!$H$4</f>
        <v>0</v>
      </c>
      <c r="P656" s="58">
        <f t="shared" si="51"/>
        <v>0</v>
      </c>
    </row>
    <row r="657" spans="2:16" x14ac:dyDescent="0.25">
      <c r="B657" s="13">
        <f>B656+'1_Constantes'!$B$4</f>
        <v>3.2649999999999526</v>
      </c>
      <c r="D657" s="26">
        <f t="shared" si="53"/>
        <v>1999.1433776230351</v>
      </c>
      <c r="E657" s="24">
        <f t="shared" si="54"/>
        <v>1000.1066900851906</v>
      </c>
      <c r="F657" s="60">
        <f t="shared" si="52"/>
        <v>-0.12426744274199653</v>
      </c>
      <c r="G657" s="27">
        <f>IF('1_Constantes'!$B$13=1,G656-P657,P657+G656)</f>
        <v>-7.1200000000000152</v>
      </c>
      <c r="I657" s="79">
        <f>TRUNC('5_Asservissement'!V656-'5_Asservissement'!V655)</f>
        <v>1</v>
      </c>
      <c r="J657" s="46">
        <f>I657*'1_Constantes'!$J$8</f>
        <v>3.4906585039886591E-2</v>
      </c>
      <c r="K657" s="80">
        <f>TRUNC('5_Asservissement'!W656-'5_Asservissement'!W655)</f>
        <v>-1</v>
      </c>
      <c r="L657" s="47">
        <f>K657*'1_Constantes'!$J$8</f>
        <v>-3.4906585039886591E-2</v>
      </c>
      <c r="N657" s="55">
        <f t="shared" si="50"/>
        <v>0</v>
      </c>
      <c r="O657" s="62">
        <f>(L657-J657)/'1_Constantes'!$H$4</f>
        <v>-4.6542113386515457E-4</v>
      </c>
      <c r="P657" s="58">
        <f t="shared" si="51"/>
        <v>-2.6666666666666668E-2</v>
      </c>
    </row>
    <row r="658" spans="2:16" x14ac:dyDescent="0.25">
      <c r="B658" s="13">
        <f>B657+'1_Constantes'!$B$4</f>
        <v>3.2699999999999525</v>
      </c>
      <c r="D658" s="26">
        <f t="shared" si="53"/>
        <v>1999.1433776230351</v>
      </c>
      <c r="E658" s="24">
        <f t="shared" si="54"/>
        <v>1000.1066900851906</v>
      </c>
      <c r="F658" s="60">
        <f t="shared" si="52"/>
        <v>-0.12426744274199653</v>
      </c>
      <c r="G658" s="27">
        <f>IF('1_Constantes'!$B$13=1,G657-P658,P658+G657)</f>
        <v>-7.1200000000000152</v>
      </c>
      <c r="I658" s="79">
        <f>TRUNC('5_Asservissement'!V657-'5_Asservissement'!V656)</f>
        <v>0</v>
      </c>
      <c r="J658" s="46">
        <f>I658*'1_Constantes'!$J$8</f>
        <v>0</v>
      </c>
      <c r="K658" s="80">
        <f>TRUNC('5_Asservissement'!W657-'5_Asservissement'!W656)</f>
        <v>0</v>
      </c>
      <c r="L658" s="47">
        <f>K658*'1_Constantes'!$J$8</f>
        <v>0</v>
      </c>
      <c r="N658" s="55">
        <f t="shared" si="50"/>
        <v>0</v>
      </c>
      <c r="O658" s="62">
        <f>(L658-J658)/'1_Constantes'!$H$4</f>
        <v>0</v>
      </c>
      <c r="P658" s="58">
        <f t="shared" si="51"/>
        <v>0</v>
      </c>
    </row>
    <row r="659" spans="2:16" x14ac:dyDescent="0.25">
      <c r="B659" s="13">
        <f>B658+'1_Constantes'!$B$4</f>
        <v>3.2749999999999524</v>
      </c>
      <c r="D659" s="26">
        <f t="shared" si="53"/>
        <v>1999.1433776230351</v>
      </c>
      <c r="E659" s="24">
        <f t="shared" si="54"/>
        <v>1000.1066900851906</v>
      </c>
      <c r="F659" s="60">
        <f t="shared" si="52"/>
        <v>-0.12380202160813138</v>
      </c>
      <c r="G659" s="27">
        <f>IF('1_Constantes'!$B$13=1,G658-P659,P659+G658)</f>
        <v>-7.0933333333333488</v>
      </c>
      <c r="I659" s="79">
        <f>TRUNC('5_Asservissement'!V658-'5_Asservissement'!V657)</f>
        <v>-1</v>
      </c>
      <c r="J659" s="46">
        <f>I659*'1_Constantes'!$J$8</f>
        <v>-3.4906585039886591E-2</v>
      </c>
      <c r="K659" s="80">
        <f>TRUNC('5_Asservissement'!W658-'5_Asservissement'!W657)</f>
        <v>1</v>
      </c>
      <c r="L659" s="47">
        <f>K659*'1_Constantes'!$J$8</f>
        <v>3.4906585039886591E-2</v>
      </c>
      <c r="N659" s="55">
        <f t="shared" si="50"/>
        <v>0</v>
      </c>
      <c r="O659" s="62">
        <f>(L659-J659)/'1_Constantes'!$H$4</f>
        <v>4.6542113386515457E-4</v>
      </c>
      <c r="P659" s="58">
        <f t="shared" si="51"/>
        <v>2.6666666666666668E-2</v>
      </c>
    </row>
    <row r="660" spans="2:16" x14ac:dyDescent="0.25">
      <c r="B660" s="13">
        <f>B659+'1_Constantes'!$B$4</f>
        <v>3.2799999999999523</v>
      </c>
      <c r="D660" s="26">
        <f t="shared" si="53"/>
        <v>1999.1433776230351</v>
      </c>
      <c r="E660" s="24">
        <f t="shared" si="54"/>
        <v>1000.1066900851906</v>
      </c>
      <c r="F660" s="60">
        <f t="shared" si="52"/>
        <v>-0.12380202160813138</v>
      </c>
      <c r="G660" s="27">
        <f>IF('1_Constantes'!$B$13=1,G659-P660,P660+G659)</f>
        <v>-7.0933333333333488</v>
      </c>
      <c r="I660" s="79">
        <f>TRUNC('5_Asservissement'!V659-'5_Asservissement'!V658)</f>
        <v>0</v>
      </c>
      <c r="J660" s="46">
        <f>I660*'1_Constantes'!$J$8</f>
        <v>0</v>
      </c>
      <c r="K660" s="80">
        <f>TRUNC('5_Asservissement'!W659-'5_Asservissement'!W658)</f>
        <v>0</v>
      </c>
      <c r="L660" s="47">
        <f>K660*'1_Constantes'!$J$8</f>
        <v>0</v>
      </c>
      <c r="N660" s="55">
        <f t="shared" si="50"/>
        <v>0</v>
      </c>
      <c r="O660" s="62">
        <f>(L660-J660)/'1_Constantes'!$H$4</f>
        <v>0</v>
      </c>
      <c r="P660" s="58">
        <f t="shared" si="51"/>
        <v>0</v>
      </c>
    </row>
    <row r="661" spans="2:16" x14ac:dyDescent="0.25">
      <c r="B661" s="13">
        <f>B660+'1_Constantes'!$B$4</f>
        <v>3.2849999999999522</v>
      </c>
      <c r="D661" s="26">
        <f t="shared" si="53"/>
        <v>1999.1433776230351</v>
      </c>
      <c r="E661" s="24">
        <f t="shared" si="54"/>
        <v>1000.1066900851906</v>
      </c>
      <c r="F661" s="60">
        <f t="shared" si="52"/>
        <v>-0.12426744274199653</v>
      </c>
      <c r="G661" s="27">
        <f>IF('1_Constantes'!$B$13=1,G660-P661,P661+G660)</f>
        <v>-7.1200000000000152</v>
      </c>
      <c r="I661" s="79">
        <f>TRUNC('5_Asservissement'!V660-'5_Asservissement'!V659)</f>
        <v>1</v>
      </c>
      <c r="J661" s="46">
        <f>I661*'1_Constantes'!$J$8</f>
        <v>3.4906585039886591E-2</v>
      </c>
      <c r="K661" s="80">
        <f>TRUNC('5_Asservissement'!W660-'5_Asservissement'!W659)</f>
        <v>-1</v>
      </c>
      <c r="L661" s="47">
        <f>K661*'1_Constantes'!$J$8</f>
        <v>-3.4906585039886591E-2</v>
      </c>
      <c r="N661" s="55">
        <f t="shared" si="50"/>
        <v>0</v>
      </c>
      <c r="O661" s="62">
        <f>(L661-J661)/'1_Constantes'!$H$4</f>
        <v>-4.6542113386515457E-4</v>
      </c>
      <c r="P661" s="58">
        <f t="shared" si="51"/>
        <v>-2.6666666666666668E-2</v>
      </c>
    </row>
    <row r="662" spans="2:16" x14ac:dyDescent="0.25">
      <c r="B662" s="13">
        <f>B661+'1_Constantes'!$B$4</f>
        <v>3.2899999999999521</v>
      </c>
      <c r="D662" s="26">
        <f t="shared" si="53"/>
        <v>1999.1433776230351</v>
      </c>
      <c r="E662" s="24">
        <f t="shared" si="54"/>
        <v>1000.1066900851906</v>
      </c>
      <c r="F662" s="60">
        <f t="shared" si="52"/>
        <v>-0.12426744274199653</v>
      </c>
      <c r="G662" s="27">
        <f>IF('1_Constantes'!$B$13=1,G661-P662,P662+G661)</f>
        <v>-7.1200000000000152</v>
      </c>
      <c r="I662" s="79">
        <f>TRUNC('5_Asservissement'!V661-'5_Asservissement'!V660)</f>
        <v>0</v>
      </c>
      <c r="J662" s="46">
        <f>I662*'1_Constantes'!$J$8</f>
        <v>0</v>
      </c>
      <c r="K662" s="80">
        <f>TRUNC('5_Asservissement'!W661-'5_Asservissement'!W660)</f>
        <v>0</v>
      </c>
      <c r="L662" s="47">
        <f>K662*'1_Constantes'!$J$8</f>
        <v>0</v>
      </c>
      <c r="N662" s="55">
        <f t="shared" si="50"/>
        <v>0</v>
      </c>
      <c r="O662" s="62">
        <f>(L662-J662)/'1_Constantes'!$H$4</f>
        <v>0</v>
      </c>
      <c r="P662" s="58">
        <f t="shared" si="51"/>
        <v>0</v>
      </c>
    </row>
    <row r="663" spans="2:16" x14ac:dyDescent="0.25">
      <c r="B663" s="13">
        <f>B662+'1_Constantes'!$B$4</f>
        <v>3.294999999999952</v>
      </c>
      <c r="D663" s="26">
        <f t="shared" si="53"/>
        <v>1999.1433776230351</v>
      </c>
      <c r="E663" s="24">
        <f t="shared" si="54"/>
        <v>1000.1066900851906</v>
      </c>
      <c r="F663" s="60">
        <f t="shared" si="52"/>
        <v>-0.12426744274199653</v>
      </c>
      <c r="G663" s="27">
        <f>IF('1_Constantes'!$B$13=1,G662-P663,P663+G662)</f>
        <v>-7.1200000000000152</v>
      </c>
      <c r="I663" s="79">
        <f>TRUNC('5_Asservissement'!V662-'5_Asservissement'!V661)</f>
        <v>0</v>
      </c>
      <c r="J663" s="46">
        <f>I663*'1_Constantes'!$J$8</f>
        <v>0</v>
      </c>
      <c r="K663" s="80">
        <f>TRUNC('5_Asservissement'!W662-'5_Asservissement'!W661)</f>
        <v>0</v>
      </c>
      <c r="L663" s="47">
        <f>K663*'1_Constantes'!$J$8</f>
        <v>0</v>
      </c>
      <c r="N663" s="55">
        <f t="shared" si="50"/>
        <v>0</v>
      </c>
      <c r="O663" s="62">
        <f>(L663-J663)/'1_Constantes'!$H$4</f>
        <v>0</v>
      </c>
      <c r="P663" s="58">
        <f t="shared" si="51"/>
        <v>0</v>
      </c>
    </row>
    <row r="664" spans="2:16" x14ac:dyDescent="0.25">
      <c r="B664" s="13">
        <f>B663+'1_Constantes'!$B$4</f>
        <v>3.2999999999999519</v>
      </c>
      <c r="D664" s="26">
        <f t="shared" si="53"/>
        <v>1999.1433776230351</v>
      </c>
      <c r="E664" s="24">
        <f t="shared" si="54"/>
        <v>1000.1066900851906</v>
      </c>
      <c r="F664" s="60">
        <f t="shared" si="52"/>
        <v>-0.12380202160813138</v>
      </c>
      <c r="G664" s="27">
        <f>IF('1_Constantes'!$B$13=1,G663-P664,P664+G663)</f>
        <v>-7.0933333333333488</v>
      </c>
      <c r="I664" s="79">
        <f>TRUNC('5_Asservissement'!V663-'5_Asservissement'!V662)</f>
        <v>-1</v>
      </c>
      <c r="J664" s="46">
        <f>I664*'1_Constantes'!$J$8</f>
        <v>-3.4906585039886591E-2</v>
      </c>
      <c r="K664" s="80">
        <f>TRUNC('5_Asservissement'!W663-'5_Asservissement'!W662)</f>
        <v>1</v>
      </c>
      <c r="L664" s="47">
        <f>K664*'1_Constantes'!$J$8</f>
        <v>3.4906585039886591E-2</v>
      </c>
      <c r="N664" s="55">
        <f t="shared" si="50"/>
        <v>0</v>
      </c>
      <c r="O664" s="62">
        <f>(L664-J664)/'1_Constantes'!$H$4</f>
        <v>4.6542113386515457E-4</v>
      </c>
      <c r="P664" s="58">
        <f t="shared" si="51"/>
        <v>2.6666666666666668E-2</v>
      </c>
    </row>
    <row r="665" spans="2:16" x14ac:dyDescent="0.25">
      <c r="B665" s="13">
        <f>B664+'1_Constantes'!$B$4</f>
        <v>3.3049999999999518</v>
      </c>
      <c r="D665" s="26">
        <f t="shared" si="53"/>
        <v>1999.1433776230351</v>
      </c>
      <c r="E665" s="24">
        <f t="shared" si="54"/>
        <v>1000.1066900851906</v>
      </c>
      <c r="F665" s="60">
        <f t="shared" si="52"/>
        <v>-0.12380202160813138</v>
      </c>
      <c r="G665" s="27">
        <f>IF('1_Constantes'!$B$13=1,G664-P665,P665+G664)</f>
        <v>-7.0933333333333488</v>
      </c>
      <c r="I665" s="79">
        <f>TRUNC('5_Asservissement'!V664-'5_Asservissement'!V663)</f>
        <v>0</v>
      </c>
      <c r="J665" s="46">
        <f>I665*'1_Constantes'!$J$8</f>
        <v>0</v>
      </c>
      <c r="K665" s="80">
        <f>TRUNC('5_Asservissement'!W664-'5_Asservissement'!W663)</f>
        <v>0</v>
      </c>
      <c r="L665" s="47">
        <f>K665*'1_Constantes'!$J$8</f>
        <v>0</v>
      </c>
      <c r="N665" s="55">
        <f t="shared" si="50"/>
        <v>0</v>
      </c>
      <c r="O665" s="62">
        <f>(L665-J665)/'1_Constantes'!$H$4</f>
        <v>0</v>
      </c>
      <c r="P665" s="58">
        <f t="shared" si="51"/>
        <v>0</v>
      </c>
    </row>
    <row r="666" spans="2:16" x14ac:dyDescent="0.25">
      <c r="B666" s="13">
        <f>B665+'1_Constantes'!$B$4</f>
        <v>3.3099999999999516</v>
      </c>
      <c r="D666" s="26">
        <f t="shared" si="53"/>
        <v>1999.1433776230351</v>
      </c>
      <c r="E666" s="24">
        <f t="shared" si="54"/>
        <v>1000.1066900851906</v>
      </c>
      <c r="F666" s="60">
        <f t="shared" si="52"/>
        <v>-0.12426744274199653</v>
      </c>
      <c r="G666" s="27">
        <f>IF('1_Constantes'!$B$13=1,G665-P666,P666+G665)</f>
        <v>-7.1200000000000152</v>
      </c>
      <c r="I666" s="79">
        <f>TRUNC('5_Asservissement'!V665-'5_Asservissement'!V664)</f>
        <v>1</v>
      </c>
      <c r="J666" s="46">
        <f>I666*'1_Constantes'!$J$8</f>
        <v>3.4906585039886591E-2</v>
      </c>
      <c r="K666" s="80">
        <f>TRUNC('5_Asservissement'!W665-'5_Asservissement'!W664)</f>
        <v>-1</v>
      </c>
      <c r="L666" s="47">
        <f>K666*'1_Constantes'!$J$8</f>
        <v>-3.4906585039886591E-2</v>
      </c>
      <c r="N666" s="55">
        <f t="shared" si="50"/>
        <v>0</v>
      </c>
      <c r="O666" s="62">
        <f>(L666-J666)/'1_Constantes'!$H$4</f>
        <v>-4.6542113386515457E-4</v>
      </c>
      <c r="P666" s="58">
        <f t="shared" si="51"/>
        <v>-2.6666666666666668E-2</v>
      </c>
    </row>
    <row r="667" spans="2:16" x14ac:dyDescent="0.25">
      <c r="B667" s="13">
        <f>B666+'1_Constantes'!$B$4</f>
        <v>3.3149999999999515</v>
      </c>
      <c r="D667" s="26">
        <f t="shared" si="53"/>
        <v>1999.1433776230351</v>
      </c>
      <c r="E667" s="24">
        <f t="shared" si="54"/>
        <v>1000.1066900851906</v>
      </c>
      <c r="F667" s="60">
        <f t="shared" si="52"/>
        <v>-0.12426744274199653</v>
      </c>
      <c r="G667" s="27">
        <f>IF('1_Constantes'!$B$13=1,G666-P667,P667+G666)</f>
        <v>-7.1200000000000152</v>
      </c>
      <c r="I667" s="79">
        <f>TRUNC('5_Asservissement'!V666-'5_Asservissement'!V665)</f>
        <v>0</v>
      </c>
      <c r="J667" s="46">
        <f>I667*'1_Constantes'!$J$8</f>
        <v>0</v>
      </c>
      <c r="K667" s="80">
        <f>TRUNC('5_Asservissement'!W666-'5_Asservissement'!W665)</f>
        <v>0</v>
      </c>
      <c r="L667" s="47">
        <f>K667*'1_Constantes'!$J$8</f>
        <v>0</v>
      </c>
      <c r="N667" s="55">
        <f t="shared" si="50"/>
        <v>0</v>
      </c>
      <c r="O667" s="62">
        <f>(L667-J667)/'1_Constantes'!$H$4</f>
        <v>0</v>
      </c>
      <c r="P667" s="58">
        <f t="shared" si="51"/>
        <v>0</v>
      </c>
    </row>
    <row r="668" spans="2:16" x14ac:dyDescent="0.25">
      <c r="B668" s="13">
        <f>B667+'1_Constantes'!$B$4</f>
        <v>3.3199999999999514</v>
      </c>
      <c r="D668" s="26">
        <f t="shared" si="53"/>
        <v>1999.1433776230351</v>
      </c>
      <c r="E668" s="24">
        <f t="shared" si="54"/>
        <v>1000.1066900851906</v>
      </c>
      <c r="F668" s="60">
        <f t="shared" si="52"/>
        <v>-0.12380202160813138</v>
      </c>
      <c r="G668" s="27">
        <f>IF('1_Constantes'!$B$13=1,G667-P668,P668+G667)</f>
        <v>-7.0933333333333488</v>
      </c>
      <c r="I668" s="79">
        <f>TRUNC('5_Asservissement'!V667-'5_Asservissement'!V666)</f>
        <v>-1</v>
      </c>
      <c r="J668" s="46">
        <f>I668*'1_Constantes'!$J$8</f>
        <v>-3.4906585039886591E-2</v>
      </c>
      <c r="K668" s="80">
        <f>TRUNC('5_Asservissement'!W667-'5_Asservissement'!W666)</f>
        <v>1</v>
      </c>
      <c r="L668" s="47">
        <f>K668*'1_Constantes'!$J$8</f>
        <v>3.4906585039886591E-2</v>
      </c>
      <c r="N668" s="55">
        <f t="shared" si="50"/>
        <v>0</v>
      </c>
      <c r="O668" s="62">
        <f>(L668-J668)/'1_Constantes'!$H$4</f>
        <v>4.6542113386515457E-4</v>
      </c>
      <c r="P668" s="58">
        <f t="shared" si="51"/>
        <v>2.6666666666666668E-2</v>
      </c>
    </row>
    <row r="669" spans="2:16" x14ac:dyDescent="0.25">
      <c r="B669" s="13">
        <f>B668+'1_Constantes'!$B$4</f>
        <v>3.3249999999999513</v>
      </c>
      <c r="D669" s="26">
        <f t="shared" si="53"/>
        <v>1999.1433776230351</v>
      </c>
      <c r="E669" s="24">
        <f t="shared" si="54"/>
        <v>1000.1066900851906</v>
      </c>
      <c r="F669" s="60">
        <f t="shared" si="52"/>
        <v>-0.12380202160813138</v>
      </c>
      <c r="G669" s="27">
        <f>IF('1_Constantes'!$B$13=1,G668-P669,P669+G668)</f>
        <v>-7.0933333333333488</v>
      </c>
      <c r="I669" s="79">
        <f>TRUNC('5_Asservissement'!V668-'5_Asservissement'!V667)</f>
        <v>0</v>
      </c>
      <c r="J669" s="46">
        <f>I669*'1_Constantes'!$J$8</f>
        <v>0</v>
      </c>
      <c r="K669" s="80">
        <f>TRUNC('5_Asservissement'!W668-'5_Asservissement'!W667)</f>
        <v>0</v>
      </c>
      <c r="L669" s="47">
        <f>K669*'1_Constantes'!$J$8</f>
        <v>0</v>
      </c>
      <c r="N669" s="55">
        <f t="shared" si="50"/>
        <v>0</v>
      </c>
      <c r="O669" s="62">
        <f>(L669-J669)/'1_Constantes'!$H$4</f>
        <v>0</v>
      </c>
      <c r="P669" s="58">
        <f t="shared" si="51"/>
        <v>0</v>
      </c>
    </row>
    <row r="670" spans="2:16" x14ac:dyDescent="0.25">
      <c r="B670" s="13">
        <f>B669+'1_Constantes'!$B$4</f>
        <v>3.3299999999999512</v>
      </c>
      <c r="D670" s="26">
        <f t="shared" si="53"/>
        <v>1999.1433776230351</v>
      </c>
      <c r="E670" s="24">
        <f t="shared" si="54"/>
        <v>1000.1066900851906</v>
      </c>
      <c r="F670" s="60">
        <f t="shared" si="52"/>
        <v>-0.12380202160813138</v>
      </c>
      <c r="G670" s="27">
        <f>IF('1_Constantes'!$B$13=1,G669-P670,P670+G669)</f>
        <v>-7.0933333333333488</v>
      </c>
      <c r="I670" s="79">
        <f>TRUNC('5_Asservissement'!V669-'5_Asservissement'!V668)</f>
        <v>0</v>
      </c>
      <c r="J670" s="46">
        <f>I670*'1_Constantes'!$J$8</f>
        <v>0</v>
      </c>
      <c r="K670" s="80">
        <f>TRUNC('5_Asservissement'!W669-'5_Asservissement'!W668)</f>
        <v>0</v>
      </c>
      <c r="L670" s="47">
        <f>K670*'1_Constantes'!$J$8</f>
        <v>0</v>
      </c>
      <c r="N670" s="55">
        <f t="shared" si="50"/>
        <v>0</v>
      </c>
      <c r="O670" s="62">
        <f>(L670-J670)/'1_Constantes'!$H$4</f>
        <v>0</v>
      </c>
      <c r="P670" s="58">
        <f t="shared" si="51"/>
        <v>0</v>
      </c>
    </row>
    <row r="671" spans="2:16" x14ac:dyDescent="0.25">
      <c r="B671" s="13">
        <f>B670+'1_Constantes'!$B$4</f>
        <v>3.3349999999999511</v>
      </c>
      <c r="D671" s="26">
        <f t="shared" si="53"/>
        <v>1999.1433776230351</v>
      </c>
      <c r="E671" s="24">
        <f t="shared" si="54"/>
        <v>1000.1066900851906</v>
      </c>
      <c r="F671" s="60">
        <f t="shared" si="52"/>
        <v>-0.12426744274199653</v>
      </c>
      <c r="G671" s="27">
        <f>IF('1_Constantes'!$B$13=1,G670-P671,P671+G670)</f>
        <v>-7.1200000000000152</v>
      </c>
      <c r="I671" s="79">
        <f>TRUNC('5_Asservissement'!V670-'5_Asservissement'!V669)</f>
        <v>1</v>
      </c>
      <c r="J671" s="46">
        <f>I671*'1_Constantes'!$J$8</f>
        <v>3.4906585039886591E-2</v>
      </c>
      <c r="K671" s="80">
        <f>TRUNC('5_Asservissement'!W670-'5_Asservissement'!W669)</f>
        <v>-1</v>
      </c>
      <c r="L671" s="47">
        <f>K671*'1_Constantes'!$J$8</f>
        <v>-3.4906585039886591E-2</v>
      </c>
      <c r="N671" s="55">
        <f t="shared" si="50"/>
        <v>0</v>
      </c>
      <c r="O671" s="62">
        <f>(L671-J671)/'1_Constantes'!$H$4</f>
        <v>-4.6542113386515457E-4</v>
      </c>
      <c r="P671" s="58">
        <f t="shared" si="51"/>
        <v>-2.6666666666666668E-2</v>
      </c>
    </row>
    <row r="672" spans="2:16" x14ac:dyDescent="0.25">
      <c r="B672" s="13">
        <f>B671+'1_Constantes'!$B$4</f>
        <v>3.339999999999951</v>
      </c>
      <c r="D672" s="26">
        <f t="shared" si="53"/>
        <v>1999.1433776230351</v>
      </c>
      <c r="E672" s="24">
        <f t="shared" si="54"/>
        <v>1000.1066900851906</v>
      </c>
      <c r="F672" s="60">
        <f t="shared" si="52"/>
        <v>-0.12426744274199653</v>
      </c>
      <c r="G672" s="27">
        <f>IF('1_Constantes'!$B$13=1,G671-P672,P672+G671)</f>
        <v>-7.1200000000000152</v>
      </c>
      <c r="I672" s="79">
        <f>TRUNC('5_Asservissement'!V671-'5_Asservissement'!V670)</f>
        <v>0</v>
      </c>
      <c r="J672" s="46">
        <f>I672*'1_Constantes'!$J$8</f>
        <v>0</v>
      </c>
      <c r="K672" s="80">
        <f>TRUNC('5_Asservissement'!W671-'5_Asservissement'!W670)</f>
        <v>0</v>
      </c>
      <c r="L672" s="47">
        <f>K672*'1_Constantes'!$J$8</f>
        <v>0</v>
      </c>
      <c r="N672" s="55">
        <f t="shared" si="50"/>
        <v>0</v>
      </c>
      <c r="O672" s="62">
        <f>(L672-J672)/'1_Constantes'!$H$4</f>
        <v>0</v>
      </c>
      <c r="P672" s="58">
        <f t="shared" si="51"/>
        <v>0</v>
      </c>
    </row>
    <row r="673" spans="2:16" x14ac:dyDescent="0.25">
      <c r="B673" s="13">
        <f>B672+'1_Constantes'!$B$4</f>
        <v>3.3449999999999509</v>
      </c>
      <c r="D673" s="26">
        <f t="shared" si="53"/>
        <v>1999.1433776230351</v>
      </c>
      <c r="E673" s="24">
        <f t="shared" si="54"/>
        <v>1000.1066900851906</v>
      </c>
      <c r="F673" s="60">
        <f t="shared" si="52"/>
        <v>-0.12380202160813138</v>
      </c>
      <c r="G673" s="27">
        <f>IF('1_Constantes'!$B$13=1,G672-P673,P673+G672)</f>
        <v>-7.0933333333333488</v>
      </c>
      <c r="I673" s="79">
        <f>TRUNC('5_Asservissement'!V672-'5_Asservissement'!V671)</f>
        <v>-1</v>
      </c>
      <c r="J673" s="46">
        <f>I673*'1_Constantes'!$J$8</f>
        <v>-3.4906585039886591E-2</v>
      </c>
      <c r="K673" s="80">
        <f>TRUNC('5_Asservissement'!W672-'5_Asservissement'!W671)</f>
        <v>1</v>
      </c>
      <c r="L673" s="47">
        <f>K673*'1_Constantes'!$J$8</f>
        <v>3.4906585039886591E-2</v>
      </c>
      <c r="N673" s="55">
        <f t="shared" si="50"/>
        <v>0</v>
      </c>
      <c r="O673" s="62">
        <f>(L673-J673)/'1_Constantes'!$H$4</f>
        <v>4.6542113386515457E-4</v>
      </c>
      <c r="P673" s="58">
        <f t="shared" si="51"/>
        <v>2.6666666666666668E-2</v>
      </c>
    </row>
    <row r="674" spans="2:16" x14ac:dyDescent="0.25">
      <c r="B674" s="13">
        <f>B673+'1_Constantes'!$B$4</f>
        <v>3.3499999999999508</v>
      </c>
      <c r="D674" s="26">
        <f t="shared" si="53"/>
        <v>1999.1433776230351</v>
      </c>
      <c r="E674" s="24">
        <f t="shared" si="54"/>
        <v>1000.1066900851906</v>
      </c>
      <c r="F674" s="60">
        <f t="shared" si="52"/>
        <v>-0.12380202160813138</v>
      </c>
      <c r="G674" s="27">
        <f>IF('1_Constantes'!$B$13=1,G673-P674,P674+G673)</f>
        <v>-7.0933333333333488</v>
      </c>
      <c r="I674" s="79">
        <f>TRUNC('5_Asservissement'!V673-'5_Asservissement'!V672)</f>
        <v>0</v>
      </c>
      <c r="J674" s="46">
        <f>I674*'1_Constantes'!$J$8</f>
        <v>0</v>
      </c>
      <c r="K674" s="80">
        <f>TRUNC('5_Asservissement'!W673-'5_Asservissement'!W672)</f>
        <v>0</v>
      </c>
      <c r="L674" s="47">
        <f>K674*'1_Constantes'!$J$8</f>
        <v>0</v>
      </c>
      <c r="N674" s="55">
        <f t="shared" si="50"/>
        <v>0</v>
      </c>
      <c r="O674" s="62">
        <f>(L674-J674)/'1_Constantes'!$H$4</f>
        <v>0</v>
      </c>
      <c r="P674" s="58">
        <f t="shared" si="51"/>
        <v>0</v>
      </c>
    </row>
    <row r="675" spans="2:16" x14ac:dyDescent="0.25">
      <c r="B675" s="13">
        <f>B674+'1_Constantes'!$B$4</f>
        <v>3.3549999999999507</v>
      </c>
      <c r="D675" s="26">
        <f t="shared" si="53"/>
        <v>1999.1433776230351</v>
      </c>
      <c r="E675" s="24">
        <f t="shared" si="54"/>
        <v>1000.1066900851906</v>
      </c>
      <c r="F675" s="60">
        <f t="shared" si="52"/>
        <v>-0.12426744274199653</v>
      </c>
      <c r="G675" s="27">
        <f>IF('1_Constantes'!$B$13=1,G674-P675,P675+G674)</f>
        <v>-7.1200000000000152</v>
      </c>
      <c r="I675" s="79">
        <f>TRUNC('5_Asservissement'!V674-'5_Asservissement'!V673)</f>
        <v>1</v>
      </c>
      <c r="J675" s="46">
        <f>I675*'1_Constantes'!$J$8</f>
        <v>3.4906585039886591E-2</v>
      </c>
      <c r="K675" s="80">
        <f>TRUNC('5_Asservissement'!W674-'5_Asservissement'!W673)</f>
        <v>-1</v>
      </c>
      <c r="L675" s="47">
        <f>K675*'1_Constantes'!$J$8</f>
        <v>-3.4906585039886591E-2</v>
      </c>
      <c r="N675" s="55">
        <f t="shared" si="50"/>
        <v>0</v>
      </c>
      <c r="O675" s="62">
        <f>(L675-J675)/'1_Constantes'!$H$4</f>
        <v>-4.6542113386515457E-4</v>
      </c>
      <c r="P675" s="58">
        <f t="shared" si="51"/>
        <v>-2.6666666666666668E-2</v>
      </c>
    </row>
    <row r="676" spans="2:16" x14ac:dyDescent="0.25">
      <c r="B676" s="13">
        <f>B675+'1_Constantes'!$B$4</f>
        <v>3.3599999999999506</v>
      </c>
      <c r="D676" s="26">
        <f t="shared" si="53"/>
        <v>1999.1433776230351</v>
      </c>
      <c r="E676" s="24">
        <f t="shared" si="54"/>
        <v>1000.1066900851906</v>
      </c>
      <c r="F676" s="60">
        <f t="shared" si="52"/>
        <v>-0.12426744274199653</v>
      </c>
      <c r="G676" s="27">
        <f>IF('1_Constantes'!$B$13=1,G675-P676,P676+G675)</f>
        <v>-7.1200000000000152</v>
      </c>
      <c r="I676" s="79">
        <f>TRUNC('5_Asservissement'!V675-'5_Asservissement'!V674)</f>
        <v>0</v>
      </c>
      <c r="J676" s="46">
        <f>I676*'1_Constantes'!$J$8</f>
        <v>0</v>
      </c>
      <c r="K676" s="80">
        <f>TRUNC('5_Asservissement'!W675-'5_Asservissement'!W674)</f>
        <v>0</v>
      </c>
      <c r="L676" s="47">
        <f>K676*'1_Constantes'!$J$8</f>
        <v>0</v>
      </c>
      <c r="N676" s="55">
        <f t="shared" si="50"/>
        <v>0</v>
      </c>
      <c r="O676" s="62">
        <f>(L676-J676)/'1_Constantes'!$H$4</f>
        <v>0</v>
      </c>
      <c r="P676" s="58">
        <f t="shared" si="51"/>
        <v>0</v>
      </c>
    </row>
    <row r="677" spans="2:16" x14ac:dyDescent="0.25">
      <c r="B677" s="13">
        <f>B676+'1_Constantes'!$B$4</f>
        <v>3.3649999999999505</v>
      </c>
      <c r="D677" s="26">
        <f t="shared" si="53"/>
        <v>1999.1433776230351</v>
      </c>
      <c r="E677" s="24">
        <f t="shared" si="54"/>
        <v>1000.1066900851906</v>
      </c>
      <c r="F677" s="60">
        <f t="shared" si="52"/>
        <v>-0.12426744274199653</v>
      </c>
      <c r="G677" s="27">
        <f>IF('1_Constantes'!$B$13=1,G676-P677,P677+G676)</f>
        <v>-7.1200000000000152</v>
      </c>
      <c r="I677" s="79">
        <f>TRUNC('5_Asservissement'!V676-'5_Asservissement'!V675)</f>
        <v>0</v>
      </c>
      <c r="J677" s="46">
        <f>I677*'1_Constantes'!$J$8</f>
        <v>0</v>
      </c>
      <c r="K677" s="80">
        <f>TRUNC('5_Asservissement'!W676-'5_Asservissement'!W675)</f>
        <v>0</v>
      </c>
      <c r="L677" s="47">
        <f>K677*'1_Constantes'!$J$8</f>
        <v>0</v>
      </c>
      <c r="N677" s="55">
        <f t="shared" si="50"/>
        <v>0</v>
      </c>
      <c r="O677" s="62">
        <f>(L677-J677)/'1_Constantes'!$H$4</f>
        <v>0</v>
      </c>
      <c r="P677" s="58">
        <f t="shared" si="51"/>
        <v>0</v>
      </c>
    </row>
    <row r="678" spans="2:16" x14ac:dyDescent="0.25">
      <c r="B678" s="13">
        <f>B677+'1_Constantes'!$B$4</f>
        <v>3.3699999999999504</v>
      </c>
      <c r="D678" s="26">
        <f t="shared" si="53"/>
        <v>1999.1433776230351</v>
      </c>
      <c r="E678" s="24">
        <f t="shared" si="54"/>
        <v>1000.1066900851906</v>
      </c>
      <c r="F678" s="60">
        <f t="shared" si="52"/>
        <v>-0.12380202160813138</v>
      </c>
      <c r="G678" s="27">
        <f>IF('1_Constantes'!$B$13=1,G677-P678,P678+G677)</f>
        <v>-7.0933333333333488</v>
      </c>
      <c r="I678" s="79">
        <f>TRUNC('5_Asservissement'!V677-'5_Asservissement'!V676)</f>
        <v>-1</v>
      </c>
      <c r="J678" s="46">
        <f>I678*'1_Constantes'!$J$8</f>
        <v>-3.4906585039886591E-2</v>
      </c>
      <c r="K678" s="80">
        <f>TRUNC('5_Asservissement'!W677-'5_Asservissement'!W676)</f>
        <v>1</v>
      </c>
      <c r="L678" s="47">
        <f>K678*'1_Constantes'!$J$8</f>
        <v>3.4906585039886591E-2</v>
      </c>
      <c r="N678" s="55">
        <f t="shared" si="50"/>
        <v>0</v>
      </c>
      <c r="O678" s="62">
        <f>(L678-J678)/'1_Constantes'!$H$4</f>
        <v>4.6542113386515457E-4</v>
      </c>
      <c r="P678" s="58">
        <f t="shared" si="51"/>
        <v>2.6666666666666668E-2</v>
      </c>
    </row>
    <row r="679" spans="2:16" x14ac:dyDescent="0.25">
      <c r="B679" s="13">
        <f>B678+'1_Constantes'!$B$4</f>
        <v>3.3749999999999503</v>
      </c>
      <c r="D679" s="26">
        <f t="shared" si="53"/>
        <v>1999.1433776230351</v>
      </c>
      <c r="E679" s="24">
        <f t="shared" si="54"/>
        <v>1000.1066900851906</v>
      </c>
      <c r="F679" s="60">
        <f t="shared" si="52"/>
        <v>-0.12380202160813138</v>
      </c>
      <c r="G679" s="27">
        <f>IF('1_Constantes'!$B$13=1,G678-P679,P679+G678)</f>
        <v>-7.0933333333333488</v>
      </c>
      <c r="I679" s="79">
        <f>TRUNC('5_Asservissement'!V678-'5_Asservissement'!V677)</f>
        <v>0</v>
      </c>
      <c r="J679" s="46">
        <f>I679*'1_Constantes'!$J$8</f>
        <v>0</v>
      </c>
      <c r="K679" s="80">
        <f>TRUNC('5_Asservissement'!W678-'5_Asservissement'!W677)</f>
        <v>0</v>
      </c>
      <c r="L679" s="47">
        <f>K679*'1_Constantes'!$J$8</f>
        <v>0</v>
      </c>
      <c r="N679" s="55">
        <f t="shared" si="50"/>
        <v>0</v>
      </c>
      <c r="O679" s="62">
        <f>(L679-J679)/'1_Constantes'!$H$4</f>
        <v>0</v>
      </c>
      <c r="P679" s="58">
        <f t="shared" si="51"/>
        <v>0</v>
      </c>
    </row>
    <row r="680" spans="2:16" x14ac:dyDescent="0.25">
      <c r="B680" s="13">
        <f>B679+'1_Constantes'!$B$4</f>
        <v>3.3799999999999502</v>
      </c>
      <c r="D680" s="26">
        <f t="shared" si="53"/>
        <v>1999.1433776230351</v>
      </c>
      <c r="E680" s="24">
        <f t="shared" si="54"/>
        <v>1000.1066900851906</v>
      </c>
      <c r="F680" s="60">
        <f t="shared" si="52"/>
        <v>-0.12426744274199653</v>
      </c>
      <c r="G680" s="27">
        <f>IF('1_Constantes'!$B$13=1,G679-P680,P680+G679)</f>
        <v>-7.1200000000000152</v>
      </c>
      <c r="I680" s="79">
        <f>TRUNC('5_Asservissement'!V679-'5_Asservissement'!V678)</f>
        <v>1</v>
      </c>
      <c r="J680" s="46">
        <f>I680*'1_Constantes'!$J$8</f>
        <v>3.4906585039886591E-2</v>
      </c>
      <c r="K680" s="80">
        <f>TRUNC('5_Asservissement'!W679-'5_Asservissement'!W678)</f>
        <v>-1</v>
      </c>
      <c r="L680" s="47">
        <f>K680*'1_Constantes'!$J$8</f>
        <v>-3.4906585039886591E-2</v>
      </c>
      <c r="N680" s="55">
        <f t="shared" si="50"/>
        <v>0</v>
      </c>
      <c r="O680" s="62">
        <f>(L680-J680)/'1_Constantes'!$H$4</f>
        <v>-4.6542113386515457E-4</v>
      </c>
      <c r="P680" s="58">
        <f t="shared" si="51"/>
        <v>-2.6666666666666668E-2</v>
      </c>
    </row>
    <row r="681" spans="2:16" x14ac:dyDescent="0.25">
      <c r="B681" s="13">
        <f>B680+'1_Constantes'!$B$4</f>
        <v>3.38499999999995</v>
      </c>
      <c r="D681" s="26">
        <f t="shared" si="53"/>
        <v>1999.1433776230351</v>
      </c>
      <c r="E681" s="24">
        <f t="shared" si="54"/>
        <v>1000.1066900851906</v>
      </c>
      <c r="F681" s="60">
        <f t="shared" si="52"/>
        <v>-0.12426744274199653</v>
      </c>
      <c r="G681" s="27">
        <f>IF('1_Constantes'!$B$13=1,G680-P681,P681+G680)</f>
        <v>-7.1200000000000152</v>
      </c>
      <c r="I681" s="79">
        <f>TRUNC('5_Asservissement'!V680-'5_Asservissement'!V679)</f>
        <v>0</v>
      </c>
      <c r="J681" s="46">
        <f>I681*'1_Constantes'!$J$8</f>
        <v>0</v>
      </c>
      <c r="K681" s="80">
        <f>TRUNC('5_Asservissement'!W680-'5_Asservissement'!W679)</f>
        <v>0</v>
      </c>
      <c r="L681" s="47">
        <f>K681*'1_Constantes'!$J$8</f>
        <v>0</v>
      </c>
      <c r="N681" s="55">
        <f t="shared" si="50"/>
        <v>0</v>
      </c>
      <c r="O681" s="62">
        <f>(L681-J681)/'1_Constantes'!$H$4</f>
        <v>0</v>
      </c>
      <c r="P681" s="58">
        <f t="shared" si="51"/>
        <v>0</v>
      </c>
    </row>
    <row r="682" spans="2:16" x14ac:dyDescent="0.25">
      <c r="B682" s="13">
        <f>B681+'1_Constantes'!$B$4</f>
        <v>3.3899999999999499</v>
      </c>
      <c r="D682" s="26">
        <f t="shared" si="53"/>
        <v>1999.1433776230351</v>
      </c>
      <c r="E682" s="24">
        <f t="shared" si="54"/>
        <v>1000.1066900851906</v>
      </c>
      <c r="F682" s="60">
        <f t="shared" si="52"/>
        <v>-0.12380202160813138</v>
      </c>
      <c r="G682" s="27">
        <f>IF('1_Constantes'!$B$13=1,G681-P682,P682+G681)</f>
        <v>-7.0933333333333488</v>
      </c>
      <c r="I682" s="79">
        <f>TRUNC('5_Asservissement'!V681-'5_Asservissement'!V680)</f>
        <v>-1</v>
      </c>
      <c r="J682" s="46">
        <f>I682*'1_Constantes'!$J$8</f>
        <v>-3.4906585039886591E-2</v>
      </c>
      <c r="K682" s="80">
        <f>TRUNC('5_Asservissement'!W681-'5_Asservissement'!W680)</f>
        <v>1</v>
      </c>
      <c r="L682" s="47">
        <f>K682*'1_Constantes'!$J$8</f>
        <v>3.4906585039886591E-2</v>
      </c>
      <c r="N682" s="55">
        <f t="shared" si="50"/>
        <v>0</v>
      </c>
      <c r="O682" s="62">
        <f>(L682-J682)/'1_Constantes'!$H$4</f>
        <v>4.6542113386515457E-4</v>
      </c>
      <c r="P682" s="58">
        <f t="shared" si="51"/>
        <v>2.6666666666666668E-2</v>
      </c>
    </row>
    <row r="683" spans="2:16" x14ac:dyDescent="0.25">
      <c r="B683" s="13">
        <f>B682+'1_Constantes'!$B$4</f>
        <v>3.3949999999999498</v>
      </c>
      <c r="D683" s="26">
        <f t="shared" si="53"/>
        <v>1999.1433776230351</v>
      </c>
      <c r="E683" s="24">
        <f t="shared" si="54"/>
        <v>1000.1066900851906</v>
      </c>
      <c r="F683" s="60">
        <f t="shared" si="52"/>
        <v>-0.12380202160813138</v>
      </c>
      <c r="G683" s="27">
        <f>IF('1_Constantes'!$B$13=1,G682-P683,P683+G682)</f>
        <v>-7.0933333333333488</v>
      </c>
      <c r="I683" s="79">
        <f>TRUNC('5_Asservissement'!V682-'5_Asservissement'!V681)</f>
        <v>0</v>
      </c>
      <c r="J683" s="46">
        <f>I683*'1_Constantes'!$J$8</f>
        <v>0</v>
      </c>
      <c r="K683" s="80">
        <f>TRUNC('5_Asservissement'!W682-'5_Asservissement'!W681)</f>
        <v>0</v>
      </c>
      <c r="L683" s="47">
        <f>K683*'1_Constantes'!$J$8</f>
        <v>0</v>
      </c>
      <c r="N683" s="55">
        <f t="shared" si="50"/>
        <v>0</v>
      </c>
      <c r="O683" s="62">
        <f>(L683-J683)/'1_Constantes'!$H$4</f>
        <v>0</v>
      </c>
      <c r="P683" s="58">
        <f t="shared" si="51"/>
        <v>0</v>
      </c>
    </row>
    <row r="684" spans="2:16" x14ac:dyDescent="0.25">
      <c r="B684" s="13">
        <f>B683+'1_Constantes'!$B$4</f>
        <v>3.3999999999999497</v>
      </c>
      <c r="D684" s="26">
        <f t="shared" si="53"/>
        <v>1999.1433776230351</v>
      </c>
      <c r="E684" s="24">
        <f t="shared" si="54"/>
        <v>1000.1066900851906</v>
      </c>
      <c r="F684" s="60">
        <f t="shared" si="52"/>
        <v>-0.12380202160813138</v>
      </c>
      <c r="G684" s="27">
        <f>IF('1_Constantes'!$B$13=1,G683-P684,P684+G683)</f>
        <v>-7.0933333333333488</v>
      </c>
      <c r="I684" s="79">
        <f>TRUNC('5_Asservissement'!V683-'5_Asservissement'!V682)</f>
        <v>0</v>
      </c>
      <c r="J684" s="46">
        <f>I684*'1_Constantes'!$J$8</f>
        <v>0</v>
      </c>
      <c r="K684" s="80">
        <f>TRUNC('5_Asservissement'!W683-'5_Asservissement'!W682)</f>
        <v>0</v>
      </c>
      <c r="L684" s="47">
        <f>K684*'1_Constantes'!$J$8</f>
        <v>0</v>
      </c>
      <c r="N684" s="55">
        <f t="shared" si="50"/>
        <v>0</v>
      </c>
      <c r="O684" s="62">
        <f>(L684-J684)/'1_Constantes'!$H$4</f>
        <v>0</v>
      </c>
      <c r="P684" s="58">
        <f t="shared" si="51"/>
        <v>0</v>
      </c>
    </row>
    <row r="685" spans="2:16" x14ac:dyDescent="0.25">
      <c r="B685" s="13">
        <f>B684+'1_Constantes'!$B$4</f>
        <v>3.4049999999999496</v>
      </c>
      <c r="D685" s="26">
        <f t="shared" si="53"/>
        <v>1999.1433776230351</v>
      </c>
      <c r="E685" s="24">
        <f t="shared" si="54"/>
        <v>1000.1066900851906</v>
      </c>
      <c r="F685" s="60">
        <f t="shared" si="52"/>
        <v>-0.12426744274199653</v>
      </c>
      <c r="G685" s="27">
        <f>IF('1_Constantes'!$B$13=1,G684-P685,P685+G684)</f>
        <v>-7.1200000000000152</v>
      </c>
      <c r="I685" s="79">
        <f>TRUNC('5_Asservissement'!V684-'5_Asservissement'!V683)</f>
        <v>1</v>
      </c>
      <c r="J685" s="46">
        <f>I685*'1_Constantes'!$J$8</f>
        <v>3.4906585039886591E-2</v>
      </c>
      <c r="K685" s="80">
        <f>TRUNC('5_Asservissement'!W684-'5_Asservissement'!W683)</f>
        <v>-1</v>
      </c>
      <c r="L685" s="47">
        <f>K685*'1_Constantes'!$J$8</f>
        <v>-3.4906585039886591E-2</v>
      </c>
      <c r="N685" s="55">
        <f t="shared" si="50"/>
        <v>0</v>
      </c>
      <c r="O685" s="62">
        <f>(L685-J685)/'1_Constantes'!$H$4</f>
        <v>-4.6542113386515457E-4</v>
      </c>
      <c r="P685" s="58">
        <f t="shared" si="51"/>
        <v>-2.6666666666666668E-2</v>
      </c>
    </row>
    <row r="686" spans="2:16" x14ac:dyDescent="0.25">
      <c r="B686" s="13">
        <f>B685+'1_Constantes'!$B$4</f>
        <v>3.4099999999999495</v>
      </c>
      <c r="D686" s="26">
        <f t="shared" si="53"/>
        <v>1999.1433776230351</v>
      </c>
      <c r="E686" s="24">
        <f t="shared" si="54"/>
        <v>1000.1066900851906</v>
      </c>
      <c r="F686" s="60">
        <f t="shared" si="52"/>
        <v>-0.12426744274199653</v>
      </c>
      <c r="G686" s="27">
        <f>IF('1_Constantes'!$B$13=1,G685-P686,P686+G685)</f>
        <v>-7.1200000000000152</v>
      </c>
      <c r="I686" s="79">
        <f>TRUNC('5_Asservissement'!V685-'5_Asservissement'!V684)</f>
        <v>0</v>
      </c>
      <c r="J686" s="46">
        <f>I686*'1_Constantes'!$J$8</f>
        <v>0</v>
      </c>
      <c r="K686" s="80">
        <f>TRUNC('5_Asservissement'!W685-'5_Asservissement'!W684)</f>
        <v>0</v>
      </c>
      <c r="L686" s="47">
        <f>K686*'1_Constantes'!$J$8</f>
        <v>0</v>
      </c>
      <c r="N686" s="55">
        <f t="shared" si="50"/>
        <v>0</v>
      </c>
      <c r="O686" s="62">
        <f>(L686-J686)/'1_Constantes'!$H$4</f>
        <v>0</v>
      </c>
      <c r="P686" s="58">
        <f t="shared" si="51"/>
        <v>0</v>
      </c>
    </row>
    <row r="687" spans="2:16" x14ac:dyDescent="0.25">
      <c r="B687" s="13">
        <f>B686+'1_Constantes'!$B$4</f>
        <v>3.4149999999999494</v>
      </c>
      <c r="D687" s="26">
        <f t="shared" si="53"/>
        <v>1999.1433776230351</v>
      </c>
      <c r="E687" s="24">
        <f t="shared" si="54"/>
        <v>1000.1066900851906</v>
      </c>
      <c r="F687" s="60">
        <f t="shared" si="52"/>
        <v>-0.12380202160813138</v>
      </c>
      <c r="G687" s="27">
        <f>IF('1_Constantes'!$B$13=1,G686-P687,P687+G686)</f>
        <v>-7.0933333333333488</v>
      </c>
      <c r="I687" s="79">
        <f>TRUNC('5_Asservissement'!V686-'5_Asservissement'!V685)</f>
        <v>-1</v>
      </c>
      <c r="J687" s="46">
        <f>I687*'1_Constantes'!$J$8</f>
        <v>-3.4906585039886591E-2</v>
      </c>
      <c r="K687" s="80">
        <f>TRUNC('5_Asservissement'!W686-'5_Asservissement'!W685)</f>
        <v>1</v>
      </c>
      <c r="L687" s="47">
        <f>K687*'1_Constantes'!$J$8</f>
        <v>3.4906585039886591E-2</v>
      </c>
      <c r="N687" s="55">
        <f t="shared" si="50"/>
        <v>0</v>
      </c>
      <c r="O687" s="62">
        <f>(L687-J687)/'1_Constantes'!$H$4</f>
        <v>4.6542113386515457E-4</v>
      </c>
      <c r="P687" s="58">
        <f t="shared" si="51"/>
        <v>2.6666666666666668E-2</v>
      </c>
    </row>
    <row r="688" spans="2:16" x14ac:dyDescent="0.25">
      <c r="B688" s="13">
        <f>B687+'1_Constantes'!$B$4</f>
        <v>3.4199999999999493</v>
      </c>
      <c r="D688" s="26">
        <f t="shared" si="53"/>
        <v>1999.1433776230351</v>
      </c>
      <c r="E688" s="24">
        <f t="shared" si="54"/>
        <v>1000.1066900851906</v>
      </c>
      <c r="F688" s="60">
        <f t="shared" si="52"/>
        <v>-0.12380202160813138</v>
      </c>
      <c r="G688" s="27">
        <f>IF('1_Constantes'!$B$13=1,G687-P688,P688+G687)</f>
        <v>-7.0933333333333488</v>
      </c>
      <c r="I688" s="79">
        <f>TRUNC('5_Asservissement'!V687-'5_Asservissement'!V686)</f>
        <v>0</v>
      </c>
      <c r="J688" s="46">
        <f>I688*'1_Constantes'!$J$8</f>
        <v>0</v>
      </c>
      <c r="K688" s="80">
        <f>TRUNC('5_Asservissement'!W687-'5_Asservissement'!W686)</f>
        <v>0</v>
      </c>
      <c r="L688" s="47">
        <f>K688*'1_Constantes'!$J$8</f>
        <v>0</v>
      </c>
      <c r="N688" s="55">
        <f t="shared" si="50"/>
        <v>0</v>
      </c>
      <c r="O688" s="62">
        <f>(L688-J688)/'1_Constantes'!$H$4</f>
        <v>0</v>
      </c>
      <c r="P688" s="58">
        <f t="shared" si="51"/>
        <v>0</v>
      </c>
    </row>
    <row r="689" spans="2:16" x14ac:dyDescent="0.25">
      <c r="B689" s="13">
        <f>B688+'1_Constantes'!$B$4</f>
        <v>3.4249999999999492</v>
      </c>
      <c r="D689" s="26">
        <f t="shared" si="53"/>
        <v>1999.1433776230351</v>
      </c>
      <c r="E689" s="24">
        <f t="shared" si="54"/>
        <v>1000.1066900851906</v>
      </c>
      <c r="F689" s="60">
        <f t="shared" si="52"/>
        <v>-0.12426744274199653</v>
      </c>
      <c r="G689" s="27">
        <f>IF('1_Constantes'!$B$13=1,G688-P689,P689+G688)</f>
        <v>-7.1200000000000152</v>
      </c>
      <c r="I689" s="79">
        <f>TRUNC('5_Asservissement'!V688-'5_Asservissement'!V687)</f>
        <v>1</v>
      </c>
      <c r="J689" s="46">
        <f>I689*'1_Constantes'!$J$8</f>
        <v>3.4906585039886591E-2</v>
      </c>
      <c r="K689" s="80">
        <f>TRUNC('5_Asservissement'!W688-'5_Asservissement'!W687)</f>
        <v>-1</v>
      </c>
      <c r="L689" s="47">
        <f>K689*'1_Constantes'!$J$8</f>
        <v>-3.4906585039886591E-2</v>
      </c>
      <c r="N689" s="55">
        <f t="shared" si="50"/>
        <v>0</v>
      </c>
      <c r="O689" s="62">
        <f>(L689-J689)/'1_Constantes'!$H$4</f>
        <v>-4.6542113386515457E-4</v>
      </c>
      <c r="P689" s="58">
        <f t="shared" si="51"/>
        <v>-2.6666666666666668E-2</v>
      </c>
    </row>
    <row r="690" spans="2:16" x14ac:dyDescent="0.25">
      <c r="B690" s="13">
        <f>B689+'1_Constantes'!$B$4</f>
        <v>3.4299999999999491</v>
      </c>
      <c r="D690" s="26">
        <f t="shared" si="53"/>
        <v>1999.1433776230351</v>
      </c>
      <c r="E690" s="24">
        <f t="shared" si="54"/>
        <v>1000.1066900851906</v>
      </c>
      <c r="F690" s="60">
        <f t="shared" si="52"/>
        <v>-0.12426744274199653</v>
      </c>
      <c r="G690" s="27">
        <f>IF('1_Constantes'!$B$13=1,G689-P690,P690+G689)</f>
        <v>-7.1200000000000152</v>
      </c>
      <c r="I690" s="79">
        <f>TRUNC('5_Asservissement'!V689-'5_Asservissement'!V688)</f>
        <v>0</v>
      </c>
      <c r="J690" s="46">
        <f>I690*'1_Constantes'!$J$8</f>
        <v>0</v>
      </c>
      <c r="K690" s="80">
        <f>TRUNC('5_Asservissement'!W689-'5_Asservissement'!W688)</f>
        <v>0</v>
      </c>
      <c r="L690" s="47">
        <f>K690*'1_Constantes'!$J$8</f>
        <v>0</v>
      </c>
      <c r="N690" s="55">
        <f t="shared" si="50"/>
        <v>0</v>
      </c>
      <c r="O690" s="62">
        <f>(L690-J690)/'1_Constantes'!$H$4</f>
        <v>0</v>
      </c>
      <c r="P690" s="58">
        <f t="shared" si="51"/>
        <v>0</v>
      </c>
    </row>
    <row r="691" spans="2:16" x14ac:dyDescent="0.25">
      <c r="B691" s="13">
        <f>B690+'1_Constantes'!$B$4</f>
        <v>3.434999999999949</v>
      </c>
      <c r="D691" s="26">
        <f t="shared" si="53"/>
        <v>1999.1433776230351</v>
      </c>
      <c r="E691" s="24">
        <f t="shared" si="54"/>
        <v>1000.1066900851906</v>
      </c>
      <c r="F691" s="60">
        <f t="shared" si="52"/>
        <v>-0.12426744274199653</v>
      </c>
      <c r="G691" s="27">
        <f>IF('1_Constantes'!$B$13=1,G690-P691,P691+G690)</f>
        <v>-7.1200000000000152</v>
      </c>
      <c r="I691" s="79">
        <f>TRUNC('5_Asservissement'!V690-'5_Asservissement'!V689)</f>
        <v>0</v>
      </c>
      <c r="J691" s="46">
        <f>I691*'1_Constantes'!$J$8</f>
        <v>0</v>
      </c>
      <c r="K691" s="80">
        <f>TRUNC('5_Asservissement'!W690-'5_Asservissement'!W689)</f>
        <v>0</v>
      </c>
      <c r="L691" s="47">
        <f>K691*'1_Constantes'!$J$8</f>
        <v>0</v>
      </c>
      <c r="N691" s="55">
        <f t="shared" si="50"/>
        <v>0</v>
      </c>
      <c r="O691" s="62">
        <f>(L691-J691)/'1_Constantes'!$H$4</f>
        <v>0</v>
      </c>
      <c r="P691" s="58">
        <f t="shared" si="51"/>
        <v>0</v>
      </c>
    </row>
    <row r="692" spans="2:16" x14ac:dyDescent="0.25">
      <c r="B692" s="13">
        <f>B691+'1_Constantes'!$B$4</f>
        <v>3.4399999999999489</v>
      </c>
      <c r="D692" s="26">
        <f t="shared" si="53"/>
        <v>1999.1433776230351</v>
      </c>
      <c r="E692" s="24">
        <f t="shared" si="54"/>
        <v>1000.1066900851906</v>
      </c>
      <c r="F692" s="60">
        <f t="shared" si="52"/>
        <v>-0.12380202160813138</v>
      </c>
      <c r="G692" s="27">
        <f>IF('1_Constantes'!$B$13=1,G691-P692,P692+G691)</f>
        <v>-7.0933333333333488</v>
      </c>
      <c r="I692" s="79">
        <f>TRUNC('5_Asservissement'!V691-'5_Asservissement'!V690)</f>
        <v>-1</v>
      </c>
      <c r="J692" s="46">
        <f>I692*'1_Constantes'!$J$8</f>
        <v>-3.4906585039886591E-2</v>
      </c>
      <c r="K692" s="80">
        <f>TRUNC('5_Asservissement'!W691-'5_Asservissement'!W690)</f>
        <v>1</v>
      </c>
      <c r="L692" s="47">
        <f>K692*'1_Constantes'!$J$8</f>
        <v>3.4906585039886591E-2</v>
      </c>
      <c r="N692" s="55">
        <f t="shared" si="50"/>
        <v>0</v>
      </c>
      <c r="O692" s="62">
        <f>(L692-J692)/'1_Constantes'!$H$4</f>
        <v>4.6542113386515457E-4</v>
      </c>
      <c r="P692" s="58">
        <f t="shared" si="51"/>
        <v>2.6666666666666668E-2</v>
      </c>
    </row>
    <row r="693" spans="2:16" x14ac:dyDescent="0.25">
      <c r="B693" s="13">
        <f>B692+'1_Constantes'!$B$4</f>
        <v>3.4449999999999488</v>
      </c>
      <c r="D693" s="26">
        <f t="shared" si="53"/>
        <v>1999.1433776230351</v>
      </c>
      <c r="E693" s="24">
        <f t="shared" si="54"/>
        <v>1000.1066900851906</v>
      </c>
      <c r="F693" s="60">
        <f t="shared" si="52"/>
        <v>-0.12380202160813138</v>
      </c>
      <c r="G693" s="27">
        <f>IF('1_Constantes'!$B$13=1,G692-P693,P693+G692)</f>
        <v>-7.0933333333333488</v>
      </c>
      <c r="I693" s="79">
        <f>TRUNC('5_Asservissement'!V692-'5_Asservissement'!V691)</f>
        <v>0</v>
      </c>
      <c r="J693" s="46">
        <f>I693*'1_Constantes'!$J$8</f>
        <v>0</v>
      </c>
      <c r="K693" s="80">
        <f>TRUNC('5_Asservissement'!W692-'5_Asservissement'!W691)</f>
        <v>0</v>
      </c>
      <c r="L693" s="47">
        <f>K693*'1_Constantes'!$J$8</f>
        <v>0</v>
      </c>
      <c r="N693" s="55">
        <f t="shared" si="50"/>
        <v>0</v>
      </c>
      <c r="O693" s="62">
        <f>(L693-J693)/'1_Constantes'!$H$4</f>
        <v>0</v>
      </c>
      <c r="P693" s="58">
        <f t="shared" si="51"/>
        <v>0</v>
      </c>
    </row>
    <row r="694" spans="2:16" x14ac:dyDescent="0.25">
      <c r="B694" s="13">
        <f>B693+'1_Constantes'!$B$4</f>
        <v>3.4499999999999487</v>
      </c>
      <c r="D694" s="26">
        <f t="shared" si="53"/>
        <v>1999.1433776230351</v>
      </c>
      <c r="E694" s="24">
        <f t="shared" si="54"/>
        <v>1000.1066900851906</v>
      </c>
      <c r="F694" s="60">
        <f t="shared" si="52"/>
        <v>-0.12426744274199653</v>
      </c>
      <c r="G694" s="27">
        <f>IF('1_Constantes'!$B$13=1,G693-P694,P694+G693)</f>
        <v>-7.1200000000000152</v>
      </c>
      <c r="I694" s="79">
        <f>TRUNC('5_Asservissement'!V693-'5_Asservissement'!V692)</f>
        <v>1</v>
      </c>
      <c r="J694" s="46">
        <f>I694*'1_Constantes'!$J$8</f>
        <v>3.4906585039886591E-2</v>
      </c>
      <c r="K694" s="80">
        <f>TRUNC('5_Asservissement'!W693-'5_Asservissement'!W692)</f>
        <v>-1</v>
      </c>
      <c r="L694" s="47">
        <f>K694*'1_Constantes'!$J$8</f>
        <v>-3.4906585039886591E-2</v>
      </c>
      <c r="N694" s="55">
        <f t="shared" si="50"/>
        <v>0</v>
      </c>
      <c r="O694" s="62">
        <f>(L694-J694)/'1_Constantes'!$H$4</f>
        <v>-4.6542113386515457E-4</v>
      </c>
      <c r="P694" s="58">
        <f t="shared" si="51"/>
        <v>-2.6666666666666668E-2</v>
      </c>
    </row>
    <row r="695" spans="2:16" x14ac:dyDescent="0.25">
      <c r="B695" s="13">
        <f>B694+'1_Constantes'!$B$4</f>
        <v>3.4549999999999486</v>
      </c>
      <c r="D695" s="26">
        <f t="shared" si="53"/>
        <v>1999.1433776230351</v>
      </c>
      <c r="E695" s="24">
        <f t="shared" si="54"/>
        <v>1000.1066900851906</v>
      </c>
      <c r="F695" s="60">
        <f t="shared" si="52"/>
        <v>-0.12426744274199653</v>
      </c>
      <c r="G695" s="27">
        <f>IF('1_Constantes'!$B$13=1,G694-P695,P695+G694)</f>
        <v>-7.1200000000000152</v>
      </c>
      <c r="I695" s="79">
        <f>TRUNC('5_Asservissement'!V694-'5_Asservissement'!V693)</f>
        <v>0</v>
      </c>
      <c r="J695" s="46">
        <f>I695*'1_Constantes'!$J$8</f>
        <v>0</v>
      </c>
      <c r="K695" s="80">
        <f>TRUNC('5_Asservissement'!W694-'5_Asservissement'!W693)</f>
        <v>0</v>
      </c>
      <c r="L695" s="47">
        <f>K695*'1_Constantes'!$J$8</f>
        <v>0</v>
      </c>
      <c r="N695" s="55">
        <f t="shared" si="50"/>
        <v>0</v>
      </c>
      <c r="O695" s="62">
        <f>(L695-J695)/'1_Constantes'!$H$4</f>
        <v>0</v>
      </c>
      <c r="P695" s="58">
        <f t="shared" si="51"/>
        <v>0</v>
      </c>
    </row>
    <row r="696" spans="2:16" x14ac:dyDescent="0.25">
      <c r="B696" s="13">
        <f>B695+'1_Constantes'!$B$4</f>
        <v>3.4599999999999485</v>
      </c>
      <c r="D696" s="26">
        <f t="shared" si="53"/>
        <v>1999.1433776230351</v>
      </c>
      <c r="E696" s="24">
        <f t="shared" si="54"/>
        <v>1000.1066900851906</v>
      </c>
      <c r="F696" s="60">
        <f t="shared" si="52"/>
        <v>-0.12380202160813138</v>
      </c>
      <c r="G696" s="27">
        <f>IF('1_Constantes'!$B$13=1,G695-P696,P696+G695)</f>
        <v>-7.0933333333333488</v>
      </c>
      <c r="I696" s="79">
        <f>TRUNC('5_Asservissement'!V695-'5_Asservissement'!V694)</f>
        <v>-1</v>
      </c>
      <c r="J696" s="46">
        <f>I696*'1_Constantes'!$J$8</f>
        <v>-3.4906585039886591E-2</v>
      </c>
      <c r="K696" s="80">
        <f>TRUNC('5_Asservissement'!W695-'5_Asservissement'!W694)</f>
        <v>1</v>
      </c>
      <c r="L696" s="47">
        <f>K696*'1_Constantes'!$J$8</f>
        <v>3.4906585039886591E-2</v>
      </c>
      <c r="N696" s="55">
        <f t="shared" si="50"/>
        <v>0</v>
      </c>
      <c r="O696" s="62">
        <f>(L696-J696)/'1_Constantes'!$H$4</f>
        <v>4.6542113386515457E-4</v>
      </c>
      <c r="P696" s="58">
        <f t="shared" si="51"/>
        <v>2.6666666666666668E-2</v>
      </c>
    </row>
    <row r="697" spans="2:16" x14ac:dyDescent="0.25">
      <c r="B697" s="13">
        <f>B696+'1_Constantes'!$B$4</f>
        <v>3.4649999999999483</v>
      </c>
      <c r="D697" s="26">
        <f t="shared" si="53"/>
        <v>1999.1433776230351</v>
      </c>
      <c r="E697" s="24">
        <f t="shared" si="54"/>
        <v>1000.1066900851906</v>
      </c>
      <c r="F697" s="60">
        <f t="shared" si="52"/>
        <v>-0.12380202160813138</v>
      </c>
      <c r="G697" s="27">
        <f>IF('1_Constantes'!$B$13=1,G696-P697,P697+G696)</f>
        <v>-7.0933333333333488</v>
      </c>
      <c r="I697" s="79">
        <f>TRUNC('5_Asservissement'!V696-'5_Asservissement'!V695)</f>
        <v>0</v>
      </c>
      <c r="J697" s="46">
        <f>I697*'1_Constantes'!$J$8</f>
        <v>0</v>
      </c>
      <c r="K697" s="80">
        <f>TRUNC('5_Asservissement'!W696-'5_Asservissement'!W695)</f>
        <v>0</v>
      </c>
      <c r="L697" s="47">
        <f>K697*'1_Constantes'!$J$8</f>
        <v>0</v>
      </c>
      <c r="N697" s="55">
        <f t="shared" si="50"/>
        <v>0</v>
      </c>
      <c r="O697" s="62">
        <f>(L697-J697)/'1_Constantes'!$H$4</f>
        <v>0</v>
      </c>
      <c r="P697" s="58">
        <f t="shared" si="51"/>
        <v>0</v>
      </c>
    </row>
  </sheetData>
  <mergeCells count="8">
    <mergeCell ref="B1:B2"/>
    <mergeCell ref="F2:G2"/>
    <mergeCell ref="D1:G1"/>
    <mergeCell ref="O2:P2"/>
    <mergeCell ref="I2:J2"/>
    <mergeCell ref="K2:L2"/>
    <mergeCell ref="I1:L1"/>
    <mergeCell ref="N1:P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97"/>
  <sheetViews>
    <sheetView workbookViewId="0">
      <pane ySplit="3" topLeftCell="A4" activePane="bottomLeft" state="frozen"/>
      <selection pane="bottomLeft" activeCell="U10" sqref="U10"/>
    </sheetView>
  </sheetViews>
  <sheetFormatPr baseColWidth="10" defaultRowHeight="15" x14ac:dyDescent="0.25"/>
  <cols>
    <col min="1" max="1" width="3.140625" customWidth="1"/>
    <col min="2" max="2" width="11.42578125" style="48"/>
    <col min="3" max="3" width="3.140625" style="1" customWidth="1"/>
    <col min="4" max="4" width="9.5703125" style="49" customWidth="1"/>
    <col min="5" max="5" width="9.5703125" style="51" customWidth="1"/>
    <col min="6" max="6" width="3.140625" style="1" customWidth="1"/>
    <col min="7" max="7" width="11.42578125" style="49"/>
    <col min="8" max="8" width="6.28515625" style="56" bestFit="1" customWidth="1"/>
    <col min="9" max="9" width="6.28515625" style="50" bestFit="1" customWidth="1"/>
    <col min="10" max="10" width="3.140625" customWidth="1"/>
    <col min="11" max="11" width="9.28515625" style="25" customWidth="1"/>
    <col min="12" max="12" width="11.42578125" style="52"/>
    <col min="13" max="13" width="11.42578125" style="51" customWidth="1"/>
    <col min="14" max="14" width="3.140625" style="1" customWidth="1"/>
    <col min="15" max="15" width="9.28515625" style="25" customWidth="1"/>
    <col min="16" max="16" width="11.42578125" style="49"/>
    <col min="17" max="17" width="6.7109375" style="50" customWidth="1"/>
    <col min="18" max="18" width="11.42578125" style="51"/>
    <col min="19" max="19" width="3.140625" style="1" customWidth="1"/>
  </cols>
  <sheetData>
    <row r="1" spans="2:18" ht="15.75" thickBot="1" x14ac:dyDescent="0.3">
      <c r="B1" s="169" t="s">
        <v>12</v>
      </c>
      <c r="D1" s="180" t="s">
        <v>44</v>
      </c>
      <c r="E1" s="182"/>
      <c r="G1" s="104" t="s">
        <v>45</v>
      </c>
      <c r="H1" s="105"/>
      <c r="I1" s="103"/>
      <c r="K1" s="185" t="s">
        <v>41</v>
      </c>
      <c r="L1" s="180" t="s">
        <v>47</v>
      </c>
      <c r="M1" s="182"/>
      <c r="O1" s="185" t="s">
        <v>62</v>
      </c>
      <c r="P1" s="180" t="s">
        <v>46</v>
      </c>
      <c r="Q1" s="181"/>
      <c r="R1" s="182"/>
    </row>
    <row r="2" spans="2:18" x14ac:dyDescent="0.25">
      <c r="B2" s="170"/>
      <c r="D2" s="15" t="s">
        <v>42</v>
      </c>
      <c r="E2" s="16" t="s">
        <v>43</v>
      </c>
      <c r="G2" s="15" t="s">
        <v>37</v>
      </c>
      <c r="H2" s="188" t="s">
        <v>38</v>
      </c>
      <c r="I2" s="189"/>
      <c r="K2" s="186"/>
      <c r="L2" s="42" t="s">
        <v>37</v>
      </c>
      <c r="M2" s="16" t="s">
        <v>38</v>
      </c>
      <c r="O2" s="186"/>
      <c r="P2" s="40" t="s">
        <v>37</v>
      </c>
      <c r="Q2" s="183" t="s">
        <v>38</v>
      </c>
      <c r="R2" s="184"/>
    </row>
    <row r="3" spans="2:18" ht="15.75" thickBot="1" x14ac:dyDescent="0.3">
      <c r="B3" s="29" t="s">
        <v>33</v>
      </c>
      <c r="D3" s="36" t="s">
        <v>32</v>
      </c>
      <c r="E3" s="38" t="s">
        <v>32</v>
      </c>
      <c r="G3" s="36" t="s">
        <v>32</v>
      </c>
      <c r="H3" s="101" t="s">
        <v>36</v>
      </c>
      <c r="I3" s="102" t="s">
        <v>67</v>
      </c>
      <c r="K3" s="187"/>
      <c r="L3" s="39" t="s">
        <v>32</v>
      </c>
      <c r="M3" s="38" t="s">
        <v>36</v>
      </c>
      <c r="O3" s="187"/>
      <c r="P3" s="33" t="s">
        <v>32</v>
      </c>
      <c r="Q3" s="63" t="s">
        <v>36</v>
      </c>
      <c r="R3" s="35" t="s">
        <v>34</v>
      </c>
    </row>
    <row r="4" spans="2:18" x14ac:dyDescent="0.25">
      <c r="B4" s="28">
        <v>0</v>
      </c>
      <c r="D4" s="68">
        <f>'1_Constantes'!$D$8-'2_Odometrie'!D4</f>
        <v>1000</v>
      </c>
      <c r="E4" s="57">
        <f>'1_Constantes'!$E$8-'2_Odometrie'!E4</f>
        <v>0</v>
      </c>
      <c r="F4" s="81"/>
      <c r="G4" s="54">
        <f>SQRT(((D4)^2)+((E4)^2))</f>
        <v>1000</v>
      </c>
      <c r="H4" s="100">
        <f>ATAN2(D4,E4)-'2_Odometrie'!F4</f>
        <v>-1.5707963267948966</v>
      </c>
      <c r="I4" s="106">
        <f>IF(H4&gt;PI(),H4-2*PI(),IF(H4&lt;-PI(),H4+2*PI(),H4))</f>
        <v>-1.5707963267948966</v>
      </c>
      <c r="J4" s="82"/>
      <c r="K4" s="69">
        <f>IF(OR(I4&gt;PI()/2,I4&lt;-PI()/2),1,0)</f>
        <v>0</v>
      </c>
      <c r="L4" s="45">
        <f>IF($K4=1,-G4,G4)</f>
        <v>1000</v>
      </c>
      <c r="M4" s="72">
        <f>IF($K4=1,I4+PI(),I4)</f>
        <v>-1.5707963267948966</v>
      </c>
      <c r="O4" s="69">
        <f>IF(AND(L4&lt;'1_Constantes'!$B$8,L4&gt;-'1_Constantes'!$B$8),1,0)</f>
        <v>0</v>
      </c>
      <c r="P4" s="54">
        <f>L4</f>
        <v>1000</v>
      </c>
      <c r="Q4" s="61">
        <f>IF(M4&gt;PI(),M4-2*PI(),IF(M4&lt;-PI(),M4+2*PI(),M4))</f>
        <v>-1.5707963267948966</v>
      </c>
      <c r="R4" s="57">
        <f>IF('1_Constantes'!$B$13=1,-Q4*180/PI(),Q4*180/PI())</f>
        <v>-90</v>
      </c>
    </row>
    <row r="5" spans="2:18" x14ac:dyDescent="0.25">
      <c r="B5" s="13">
        <f>B4+'1_Constantes'!$B$4</f>
        <v>5.0000000000000001E-3</v>
      </c>
      <c r="D5" s="68">
        <f>'1_Constantes'!$D$8-'2_Odometrie'!D5</f>
        <v>1000</v>
      </c>
      <c r="E5" s="57">
        <f>'1_Constantes'!$E$8-'2_Odometrie'!E5</f>
        <v>0</v>
      </c>
      <c r="F5" s="81"/>
      <c r="G5" s="54">
        <f t="shared" ref="G5:G68" si="0">SQRT(((D5)^2)+((E5)^2))</f>
        <v>1000</v>
      </c>
      <c r="H5" s="100">
        <f>ATAN2(D5,E5)-'2_Odometrie'!F5</f>
        <v>-1.5707963267948966</v>
      </c>
      <c r="I5" s="106">
        <f t="shared" ref="I5:I68" si="1">IF(H5&gt;PI(),H5-2*PI(),IF(H5&lt;-PI(),H5+2*PI(),H5))</f>
        <v>-1.5707963267948966</v>
      </c>
      <c r="J5" s="82"/>
      <c r="K5" s="69">
        <f t="shared" ref="K5:K68" si="2">IF(OR(I5&gt;PI()/2,I5&lt;-PI()/2),1,0)</f>
        <v>0</v>
      </c>
      <c r="L5" s="45">
        <f t="shared" ref="L5:L67" si="3">IF($K5=1,-G5,G5)</f>
        <v>1000</v>
      </c>
      <c r="M5" s="72">
        <f t="shared" ref="M5:M68" si="4">IF($K5=1,I5+PI(),I5)</f>
        <v>-1.5707963267948966</v>
      </c>
      <c r="O5" s="69">
        <f>IF(AND(L5&lt;'1_Constantes'!$B$8,L5&gt;-'1_Constantes'!$B$8),1,0)</f>
        <v>0</v>
      </c>
      <c r="P5" s="54">
        <f t="shared" ref="P5:P68" si="5">L5</f>
        <v>1000</v>
      </c>
      <c r="Q5" s="61">
        <f>IF(M5&gt;PI(),M5-2*PI(),IF(M5&lt;-PI(),M5+2*PI(),M5))</f>
        <v>-1.5707963267948966</v>
      </c>
      <c r="R5" s="57">
        <f>IF('1_Constantes'!$B$13=1,-Q5*180/PI(),Q5*180/PI())</f>
        <v>-90</v>
      </c>
    </row>
    <row r="6" spans="2:18" x14ac:dyDescent="0.25">
      <c r="B6" s="13">
        <f>B5+'1_Constantes'!$B$4</f>
        <v>0.01</v>
      </c>
      <c r="D6" s="68">
        <f>'1_Constantes'!$D$8-'2_Odometrie'!D6</f>
        <v>999.99999593843449</v>
      </c>
      <c r="E6" s="57">
        <f>'1_Constantes'!$E$8-'2_Odometrie'!E6</f>
        <v>-1.7453292047321156E-2</v>
      </c>
      <c r="F6" s="81"/>
      <c r="G6" s="54">
        <f t="shared" si="0"/>
        <v>999.99999609074325</v>
      </c>
      <c r="H6" s="100">
        <f>ATAN2(D6,E6)-'2_Odometrie'!F6</f>
        <v>-1.5705810695200801</v>
      </c>
      <c r="I6" s="106">
        <f t="shared" si="1"/>
        <v>-1.5705810695200801</v>
      </c>
      <c r="J6" s="82"/>
      <c r="K6" s="69">
        <f t="shared" si="2"/>
        <v>0</v>
      </c>
      <c r="L6" s="45">
        <f t="shared" si="3"/>
        <v>999.99999609074325</v>
      </c>
      <c r="M6" s="72">
        <f t="shared" si="4"/>
        <v>-1.5705810695200801</v>
      </c>
      <c r="O6" s="69">
        <f>IF(AND(L6&lt;'1_Constantes'!$B$8,L6&gt;-'1_Constantes'!$B$8),1,0)</f>
        <v>0</v>
      </c>
      <c r="P6" s="54">
        <f t="shared" si="5"/>
        <v>999.99999609074325</v>
      </c>
      <c r="Q6" s="61">
        <f t="shared" ref="Q6:Q68" si="6">IF(M6&gt;PI(),M6-2*PI(),IF(M6&lt;-PI(),M6+2*PI(),M6))</f>
        <v>-1.5705810695200801</v>
      </c>
      <c r="R6" s="57">
        <f>IF('1_Constantes'!$B$13=1,-Q6*180/PI(),Q6*180/PI())</f>
        <v>-89.987666666643534</v>
      </c>
    </row>
    <row r="7" spans="2:18" x14ac:dyDescent="0.25">
      <c r="B7" s="13">
        <f>B6+'1_Constantes'!$B$4</f>
        <v>1.4999999999999999E-2</v>
      </c>
      <c r="D7" s="68">
        <f>'1_Constantes'!$D$8-'2_Odometrie'!D7</f>
        <v>999.99997156904294</v>
      </c>
      <c r="E7" s="57">
        <f>'1_Constantes'!$E$8-'2_Odometrie'!E7</f>
        <v>-5.2359868580651892E-2</v>
      </c>
      <c r="F7" s="81"/>
      <c r="G7" s="54">
        <f t="shared" si="0"/>
        <v>999.99997293982085</v>
      </c>
      <c r="H7" s="100">
        <f>ATAN2(D7,E7)-'2_Odometrie'!F7</f>
        <v>-1.5701505549641204</v>
      </c>
      <c r="I7" s="106">
        <f t="shared" si="1"/>
        <v>-1.5701505549641204</v>
      </c>
      <c r="J7" s="82"/>
      <c r="K7" s="69">
        <f t="shared" si="2"/>
        <v>0</v>
      </c>
      <c r="L7" s="45">
        <f t="shared" si="3"/>
        <v>999.99997293982085</v>
      </c>
      <c r="M7" s="72">
        <f t="shared" si="4"/>
        <v>-1.5701505549641204</v>
      </c>
      <c r="O7" s="69">
        <f>IF(AND(L7&lt;'1_Constantes'!$B$8,L7&gt;-'1_Constantes'!$B$8),1,0)</f>
        <v>0</v>
      </c>
      <c r="P7" s="54">
        <f t="shared" si="5"/>
        <v>999.99997293982085</v>
      </c>
      <c r="Q7" s="61">
        <f t="shared" si="6"/>
        <v>-1.5701505549641204</v>
      </c>
      <c r="R7" s="57">
        <f>IF('1_Constantes'!$B$13=1,-Q7*180/PI(),Q7*180/PI())</f>
        <v>-89.962999999568083</v>
      </c>
    </row>
    <row r="8" spans="2:18" x14ac:dyDescent="0.25">
      <c r="B8" s="13">
        <f>B7+'1_Constantes'!$B$4</f>
        <v>0.02</v>
      </c>
      <c r="D8" s="68">
        <f>'1_Constantes'!$D$8-'2_Odometrie'!D8</f>
        <v>999.9998984608859</v>
      </c>
      <c r="E8" s="57">
        <f>'1_Constantes'!$E$8-'2_Odometrie'!E8</f>
        <v>-0.10471969510138024</v>
      </c>
      <c r="F8" s="81"/>
      <c r="G8" s="54">
        <f t="shared" si="0"/>
        <v>999.99990394399367</v>
      </c>
      <c r="H8" s="100">
        <f>ATAN2(D8,E8)-'2_Odometrie'!F8</f>
        <v>-1.5695047830986524</v>
      </c>
      <c r="I8" s="106">
        <f t="shared" si="1"/>
        <v>-1.5695047830986524</v>
      </c>
      <c r="J8" s="82"/>
      <c r="K8" s="69">
        <f t="shared" si="2"/>
        <v>0</v>
      </c>
      <c r="L8" s="45">
        <f t="shared" si="3"/>
        <v>999.99990394399367</v>
      </c>
      <c r="M8" s="72">
        <f t="shared" si="4"/>
        <v>-1.5695047830986524</v>
      </c>
      <c r="O8" s="69">
        <f>IF(AND(L8&lt;'1_Constantes'!$B$8,L8&gt;-'1_Constantes'!$B$8),1,0)</f>
        <v>0</v>
      </c>
      <c r="P8" s="54">
        <f t="shared" si="5"/>
        <v>999.99990394399367</v>
      </c>
      <c r="Q8" s="61">
        <f t="shared" si="6"/>
        <v>-1.5695047830986524</v>
      </c>
      <c r="R8" s="57">
        <f>IF('1_Constantes'!$B$13=1,-Q8*180/PI(),Q8*180/PI())</f>
        <v>-89.92599999714848</v>
      </c>
    </row>
    <row r="9" spans="2:18" x14ac:dyDescent="0.25">
      <c r="B9" s="13">
        <f>B8+'1_Constantes'!$B$4</f>
        <v>2.5000000000000001E-2</v>
      </c>
      <c r="D9" s="68">
        <f>'1_Constantes'!$D$8-'2_Odometrie'!D9</f>
        <v>999.9997359984086</v>
      </c>
      <c r="E9" s="57">
        <f>'1_Constantes'!$E$8-'2_Odometrie'!E9</f>
        <v>-0.17453267614735068</v>
      </c>
      <c r="F9" s="81"/>
      <c r="G9" s="54">
        <f t="shared" si="0"/>
        <v>999.99975122924002</v>
      </c>
      <c r="H9" s="100">
        <f>ATAN2(D9,E9)-'2_Odometrie'!F9</f>
        <v>-1.5686437538460229</v>
      </c>
      <c r="I9" s="106">
        <f t="shared" si="1"/>
        <v>-1.5686437538460229</v>
      </c>
      <c r="J9" s="82"/>
      <c r="K9" s="69">
        <f t="shared" si="2"/>
        <v>0</v>
      </c>
      <c r="L9" s="45">
        <f t="shared" si="3"/>
        <v>999.99975122924002</v>
      </c>
      <c r="M9" s="72">
        <f t="shared" si="4"/>
        <v>-1.5686437538460229</v>
      </c>
      <c r="O9" s="69">
        <f>IF(AND(L9&lt;'1_Constantes'!$B$8,L9&gt;-'1_Constantes'!$B$8),1,0)</f>
        <v>0</v>
      </c>
      <c r="P9" s="54">
        <f t="shared" si="5"/>
        <v>999.99975122924002</v>
      </c>
      <c r="Q9" s="61">
        <f>IF(M9&gt;PI(),M9-2*PI(),IF(M9&lt;-PI(),M9+2*PI(),M9))</f>
        <v>-1.5686437538460229</v>
      </c>
      <c r="R9" s="57">
        <f>IF('1_Constantes'!$B$13=1,-Q9*180/PI(),Q9*180/PI())</f>
        <v>-89.876666654935519</v>
      </c>
    </row>
    <row r="10" spans="2:18" x14ac:dyDescent="0.25">
      <c r="B10" s="13">
        <f>B9+'1_Constantes'!$B$4</f>
        <v>3.0000000000000002E-2</v>
      </c>
      <c r="D10" s="68">
        <f>'1_Constantes'!$D$8-'2_Odometrie'!D10</f>
        <v>999.99943138160745</v>
      </c>
      <c r="E10" s="57">
        <f>'1_Constantes'!$E$8-'2_Odometrie'!E10</f>
        <v>-0.26179860708987235</v>
      </c>
      <c r="F10" s="81"/>
      <c r="G10" s="54">
        <f t="shared" si="0"/>
        <v>999.99946565088169</v>
      </c>
      <c r="H10" s="100">
        <f>ATAN2(D10,E10)-'2_Odometrie'!F10</f>
        <v>-1.5675674670408801</v>
      </c>
      <c r="I10" s="106">
        <f t="shared" si="1"/>
        <v>-1.5675674670408801</v>
      </c>
      <c r="J10" s="82"/>
      <c r="K10" s="69">
        <f t="shared" si="2"/>
        <v>0</v>
      </c>
      <c r="L10" s="45">
        <f t="shared" si="3"/>
        <v>999.99946565088169</v>
      </c>
      <c r="M10" s="72">
        <f t="shared" si="4"/>
        <v>-1.5675674670408801</v>
      </c>
      <c r="O10" s="69">
        <f>IF(AND(L10&lt;'1_Constantes'!$B$8,L10&gt;-'1_Constantes'!$B$8),1,0)</f>
        <v>0</v>
      </c>
      <c r="P10" s="54">
        <f t="shared" si="5"/>
        <v>999.99946565088169</v>
      </c>
      <c r="Q10" s="61">
        <f t="shared" si="6"/>
        <v>-1.5675674670408801</v>
      </c>
      <c r="R10" s="57">
        <f>IF('1_Constantes'!$B$13=1,-Q10*180/PI(),Q10*180/PI())</f>
        <v>-89.814999963455222</v>
      </c>
    </row>
    <row r="11" spans="2:18" x14ac:dyDescent="0.25">
      <c r="B11" s="13">
        <f>B10+'1_Constantes'!$B$4</f>
        <v>3.5000000000000003E-2</v>
      </c>
      <c r="D11" s="68">
        <f>'1_Constantes'!$D$8-'2_Odometrie'!D11</f>
        <v>999.99891962637912</v>
      </c>
      <c r="E11" s="57">
        <f>'1_Constantes'!$E$8-'2_Odometrie'!E11</f>
        <v>-0.36651711175318269</v>
      </c>
      <c r="F11" s="81"/>
      <c r="G11" s="54">
        <f t="shared" si="0"/>
        <v>999.99898679384603</v>
      </c>
      <c r="H11" s="100">
        <f>ATAN2(D11,E11)-'2_Odometrie'!F11</f>
        <v>-1.5662759223806295</v>
      </c>
      <c r="I11" s="106">
        <f t="shared" si="1"/>
        <v>-1.5662759223806295</v>
      </c>
      <c r="J11" s="82"/>
      <c r="K11" s="69">
        <f t="shared" si="2"/>
        <v>0</v>
      </c>
      <c r="L11" s="45">
        <f t="shared" si="3"/>
        <v>999.99898679384603</v>
      </c>
      <c r="M11" s="72">
        <f t="shared" si="4"/>
        <v>-1.5662759223806295</v>
      </c>
      <c r="O11" s="69">
        <f>IF(AND(L11&lt;'1_Constantes'!$B$8,L11&gt;-'1_Constantes'!$B$8),1,0)</f>
        <v>0</v>
      </c>
      <c r="P11" s="54">
        <f t="shared" si="5"/>
        <v>999.99898679384603</v>
      </c>
      <c r="Q11" s="61">
        <f t="shared" si="6"/>
        <v>-1.5662759223806295</v>
      </c>
      <c r="R11" s="57">
        <f>IF('1_Constantes'!$B$13=1,-Q11*180/PI(),Q11*180/PI())</f>
        <v>-89.740999905370202</v>
      </c>
    </row>
    <row r="12" spans="2:18" x14ac:dyDescent="0.25">
      <c r="B12" s="13">
        <f>B11+'1_Constantes'!$B$4</f>
        <v>0.04</v>
      </c>
      <c r="D12" s="68">
        <f>'1_Constantes'!$D$8-'2_Odometrie'!D12</f>
        <v>999.9981235651552</v>
      </c>
      <c r="E12" s="57">
        <f>'1_Constantes'!$E$8-'2_Odometrie'!E12</f>
        <v>-0.4886875658576173</v>
      </c>
      <c r="F12" s="81"/>
      <c r="G12" s="54">
        <f t="shared" si="0"/>
        <v>999.99824297314069</v>
      </c>
      <c r="H12" s="100">
        <f>ATAN2(D12,E12)-'2_Odometrie'!F12</f>
        <v>-1.564769119364732</v>
      </c>
      <c r="I12" s="106">
        <f t="shared" si="1"/>
        <v>-1.564769119364732</v>
      </c>
      <c r="J12" s="82"/>
      <c r="K12" s="69">
        <f t="shared" si="2"/>
        <v>0</v>
      </c>
      <c r="L12" s="45">
        <f t="shared" si="3"/>
        <v>999.99824297314069</v>
      </c>
      <c r="M12" s="72">
        <f t="shared" si="4"/>
        <v>-1.564769119364732</v>
      </c>
      <c r="O12" s="69">
        <f>IF(AND(L12&lt;'1_Constantes'!$B$8,L12&gt;-'1_Constantes'!$B$8),1,0)</f>
        <v>0</v>
      </c>
      <c r="P12" s="54">
        <f t="shared" si="5"/>
        <v>999.99824297314069</v>
      </c>
      <c r="Q12" s="61">
        <f t="shared" si="6"/>
        <v>-1.564769119364732</v>
      </c>
      <c r="R12" s="57">
        <f>IF('1_Constantes'!$B$13=1,-Q12*180/PI(),Q12*180/PI())</f>
        <v>-89.654666452001678</v>
      </c>
    </row>
    <row r="13" spans="2:18" x14ac:dyDescent="0.25">
      <c r="B13" s="13">
        <f>B12+'1_Constantes'!$B$4</f>
        <v>4.4999999999999998E-2</v>
      </c>
      <c r="D13" s="68">
        <f>'1_Constantes'!$D$8-'2_Odometrie'!D13</f>
        <v>999.99695384794586</v>
      </c>
      <c r="E13" s="57">
        <f>'1_Constantes'!$E$8-'2_Odometrie'!E13</f>
        <v>-0.62830900628853215</v>
      </c>
      <c r="F13" s="81"/>
      <c r="G13" s="54">
        <f t="shared" si="0"/>
        <v>999.99715123463136</v>
      </c>
      <c r="H13" s="100">
        <f>ATAN2(D13,E13)-'2_Odometrie'!F13</f>
        <v>-1.5630470572228623</v>
      </c>
      <c r="I13" s="106">
        <f t="shared" si="1"/>
        <v>-1.5630470572228623</v>
      </c>
      <c r="J13" s="82"/>
      <c r="K13" s="69">
        <f t="shared" si="2"/>
        <v>0</v>
      </c>
      <c r="L13" s="45">
        <f t="shared" si="3"/>
        <v>999.99715123463136</v>
      </c>
      <c r="M13" s="72">
        <f t="shared" si="4"/>
        <v>-1.5630470572228623</v>
      </c>
      <c r="O13" s="69">
        <f>IF(AND(L13&lt;'1_Constantes'!$B$8,L13&gt;-'1_Constantes'!$B$8),1,0)</f>
        <v>0</v>
      </c>
      <c r="P13" s="54">
        <f t="shared" si="5"/>
        <v>999.99715123463136</v>
      </c>
      <c r="Q13" s="61">
        <f t="shared" si="6"/>
        <v>-1.5630470572228623</v>
      </c>
      <c r="R13" s="57">
        <f>IF('1_Constantes'!$B$13=1,-Q13*180/PI(),Q13*180/PI())</f>
        <v>-89.555999559213276</v>
      </c>
    </row>
    <row r="14" spans="2:18" x14ac:dyDescent="0.25">
      <c r="B14" s="13">
        <f>B13+'1_Constantes'!$B$4</f>
        <v>4.9999999999999996E-2</v>
      </c>
      <c r="D14" s="68">
        <f>'1_Constantes'!$D$8-'2_Odometrie'!D14</f>
        <v>999.99530894394343</v>
      </c>
      <c r="E14" s="57">
        <f>'1_Constantes'!$E$8-'2_Odometrie'!E14</f>
        <v>-0.78538002619211511</v>
      </c>
      <c r="F14" s="81"/>
      <c r="G14" s="54">
        <f t="shared" si="0"/>
        <v>999.99561735623536</v>
      </c>
      <c r="H14" s="100">
        <f>ATAN2(D14,E14)-'2_Odometrie'!F14</f>
        <v>-1.5611097348319194</v>
      </c>
      <c r="I14" s="106">
        <f t="shared" si="1"/>
        <v>-1.5611097348319194</v>
      </c>
      <c r="J14" s="82"/>
      <c r="K14" s="69">
        <f t="shared" si="2"/>
        <v>0</v>
      </c>
      <c r="L14" s="45">
        <f t="shared" si="3"/>
        <v>999.99561735623536</v>
      </c>
      <c r="M14" s="72">
        <f t="shared" si="4"/>
        <v>-1.5611097348319194</v>
      </c>
      <c r="O14" s="69">
        <f>IF(AND(L14&lt;'1_Constantes'!$B$8,L14&gt;-'1_Constantes'!$B$8),1,0)</f>
        <v>0</v>
      </c>
      <c r="P14" s="54">
        <f t="shared" si="5"/>
        <v>999.99561735623536</v>
      </c>
      <c r="Q14" s="61">
        <f t="shared" si="6"/>
        <v>-1.5611097348319194</v>
      </c>
      <c r="R14" s="57">
        <f>IF('1_Constantes'!$B$13=1,-Q14*180/PI(),Q14*180/PI())</f>
        <v>-89.444999162656075</v>
      </c>
    </row>
    <row r="15" spans="2:18" x14ac:dyDescent="0.25">
      <c r="B15" s="13">
        <f>B14+'1_Constantes'!$B$4</f>
        <v>5.4999999999999993E-2</v>
      </c>
      <c r="D15" s="68">
        <f>'1_Constantes'!$D$8-'2_Odometrie'!D15</f>
        <v>999.99307514385498</v>
      </c>
      <c r="E15" s="57">
        <f>'1_Constantes'!$E$8-'2_Odometrie'!E15</f>
        <v>-0.95989865590206591</v>
      </c>
      <c r="F15" s="81"/>
      <c r="G15" s="54">
        <f t="shared" si="0"/>
        <v>999.99353584965399</v>
      </c>
      <c r="H15" s="100">
        <f>ATAN2(D15,E15)-'2_Odometrie'!F15</f>
        <v>-1.5589571506218882</v>
      </c>
      <c r="I15" s="106">
        <f t="shared" si="1"/>
        <v>-1.5589571506218882</v>
      </c>
      <c r="J15" s="82"/>
      <c r="K15" s="69">
        <f t="shared" si="2"/>
        <v>0</v>
      </c>
      <c r="L15" s="45">
        <f t="shared" si="3"/>
        <v>999.99353584965399</v>
      </c>
      <c r="M15" s="72">
        <f t="shared" si="4"/>
        <v>-1.5589571506218882</v>
      </c>
      <c r="O15" s="69">
        <f>IF(AND(L15&lt;'1_Constantes'!$B$8,L15&gt;-'1_Constantes'!$B$8),1,0)</f>
        <v>0</v>
      </c>
      <c r="P15" s="54">
        <f t="shared" si="5"/>
        <v>999.99353584965399</v>
      </c>
      <c r="Q15" s="61">
        <f t="shared" si="6"/>
        <v>-1.5589571506218882</v>
      </c>
      <c r="R15" s="57">
        <f>IF('1_Constantes'!$B$13=1,-Q15*180/PI(),Q15*180/PI())</f>
        <v>-89.321665172374779</v>
      </c>
    </row>
    <row r="16" spans="2:18" x14ac:dyDescent="0.25">
      <c r="B16" s="13">
        <f>B15+'1_Constantes'!$B$4</f>
        <v>5.9999999999999991E-2</v>
      </c>
      <c r="D16" s="68">
        <f>'1_Constantes'!$D$8-'2_Odometrie'!D16</f>
        <v>999.99012656316086</v>
      </c>
      <c r="E16" s="57">
        <f>'1_Constantes'!$E$8-'2_Odometrie'!E16</f>
        <v>-1.1518622297021466</v>
      </c>
      <c r="F16" s="81"/>
      <c r="G16" s="54">
        <f t="shared" si="0"/>
        <v>999.99078996278899</v>
      </c>
      <c r="H16" s="100">
        <f>ATAN2(D16,E16)-'2_Odometrie'!F16</f>
        <v>-1.5565893024705599</v>
      </c>
      <c r="I16" s="106">
        <f t="shared" si="1"/>
        <v>-1.5565893024705599</v>
      </c>
      <c r="J16" s="82"/>
      <c r="K16" s="69">
        <f t="shared" si="2"/>
        <v>0</v>
      </c>
      <c r="L16" s="45">
        <f t="shared" si="3"/>
        <v>999.99078996278899</v>
      </c>
      <c r="M16" s="72">
        <f t="shared" si="4"/>
        <v>-1.5565893024705599</v>
      </c>
      <c r="O16" s="69">
        <f>IF(AND(L16&lt;'1_Constantes'!$B$8,L16&gt;-'1_Constantes'!$B$8),1,0)</f>
        <v>0</v>
      </c>
      <c r="P16" s="54">
        <f t="shared" si="5"/>
        <v>999.99078996278899</v>
      </c>
      <c r="Q16" s="61">
        <f t="shared" si="6"/>
        <v>-1.5565893024705599</v>
      </c>
      <c r="R16" s="57">
        <f>IF('1_Constantes'!$B$13=1,-Q16*180/PI(),Q16*180/PI())</f>
        <v>-89.185997466775817</v>
      </c>
    </row>
    <row r="17" spans="2:18" x14ac:dyDescent="0.25">
      <c r="B17" s="13">
        <f>B16+'1_Constantes'!$B$4</f>
        <v>6.4999999999999988E-2</v>
      </c>
      <c r="D17" s="68">
        <f>'1_Constantes'!$D$8-'2_Odometrie'!D17</f>
        <v>999.98632514651467</v>
      </c>
      <c r="E17" s="57">
        <f>'1_Constantes'!$E$8-'2_Odometrie'!E17</f>
        <v>-1.3612672384310827</v>
      </c>
      <c r="F17" s="81"/>
      <c r="G17" s="54">
        <f t="shared" si="0"/>
        <v>999.98725168300291</v>
      </c>
      <c r="H17" s="100">
        <f>ATAN2(D17,E17)-'2_Odometrie'!F17</f>
        <v>-1.5540061875871061</v>
      </c>
      <c r="I17" s="106">
        <f t="shared" si="1"/>
        <v>-1.5540061875871061</v>
      </c>
      <c r="J17" s="82"/>
      <c r="K17" s="69">
        <f t="shared" si="2"/>
        <v>0</v>
      </c>
      <c r="L17" s="45">
        <f t="shared" si="3"/>
        <v>999.98725168300291</v>
      </c>
      <c r="M17" s="72">
        <f t="shared" si="4"/>
        <v>-1.5540061875871061</v>
      </c>
      <c r="O17" s="69">
        <f>IF(AND(L17&lt;'1_Constantes'!$B$8,L17&gt;-'1_Constantes'!$B$8),1,0)</f>
        <v>0</v>
      </c>
      <c r="P17" s="54">
        <f t="shared" si="5"/>
        <v>999.98725168300291</v>
      </c>
      <c r="Q17" s="61">
        <f t="shared" si="6"/>
        <v>-1.5540061875871061</v>
      </c>
      <c r="R17" s="57">
        <f>IF('1_Constantes'!$B$13=1,-Q17*180/PI(),Q17*180/PI())</f>
        <v>-89.037995885956477</v>
      </c>
    </row>
    <row r="18" spans="2:18" x14ac:dyDescent="0.25">
      <c r="B18" s="13">
        <f>B17+'1_Constantes'!$B$4</f>
        <v>6.9999999999999993E-2</v>
      </c>
      <c r="D18" s="68">
        <f>'1_Constantes'!$D$8-'2_Odometrie'!D18</f>
        <v>999.98152067352714</v>
      </c>
      <c r="E18" s="57">
        <f>'1_Constantes'!$E$8-'2_Odometrie'!E18</f>
        <v>-1.5881091679398196</v>
      </c>
      <c r="F18" s="81"/>
      <c r="G18" s="54">
        <f t="shared" si="0"/>
        <v>999.98278174140034</v>
      </c>
      <c r="H18" s="100">
        <f>ATAN2(D18,E18)-'2_Odometrie'!F18</f>
        <v>-1.5512078023845115</v>
      </c>
      <c r="I18" s="106">
        <f t="shared" si="1"/>
        <v>-1.5512078023845115</v>
      </c>
      <c r="J18" s="82"/>
      <c r="K18" s="69">
        <f t="shared" si="2"/>
        <v>0</v>
      </c>
      <c r="L18" s="45">
        <f t="shared" si="3"/>
        <v>999.98278174140034</v>
      </c>
      <c r="M18" s="72">
        <f t="shared" si="4"/>
        <v>-1.5512078023845115</v>
      </c>
      <c r="O18" s="69">
        <f>IF(AND(L18&lt;'1_Constantes'!$B$8,L18&gt;-'1_Constantes'!$B$8),1,0)</f>
        <v>0</v>
      </c>
      <c r="P18" s="54">
        <f t="shared" si="5"/>
        <v>999.98278174140034</v>
      </c>
      <c r="Q18" s="61">
        <f t="shared" si="6"/>
        <v>-1.5512078023845115</v>
      </c>
      <c r="R18" s="57">
        <f>IF('1_Constantes'!$B$13=1,-Q18*180/PI(),Q18*180/PI())</f>
        <v>-88.877660224395953</v>
      </c>
    </row>
    <row r="19" spans="2:18" x14ac:dyDescent="0.25">
      <c r="B19" s="13">
        <f>B18+'1_Constantes'!$B$4</f>
        <v>7.4999999999999997E-2</v>
      </c>
      <c r="D19" s="68">
        <f>'1_Constantes'!$D$8-'2_Odometrie'!D19</f>
        <v>999.97555076619642</v>
      </c>
      <c r="E19" s="57">
        <f>'1_Constantes'!$E$8-'2_Odometrie'!E19</f>
        <v>-1.8323823234126166</v>
      </c>
      <c r="F19" s="81"/>
      <c r="G19" s="54">
        <f t="shared" si="0"/>
        <v>999.97722961832335</v>
      </c>
      <c r="H19" s="100">
        <f>ATAN2(D19,E19)-'2_Odometrie'!F19</f>
        <v>-1.5481941423408636</v>
      </c>
      <c r="I19" s="106">
        <f t="shared" si="1"/>
        <v>-1.5481941423408636</v>
      </c>
      <c r="J19" s="82"/>
      <c r="K19" s="69">
        <f t="shared" si="2"/>
        <v>0</v>
      </c>
      <c r="L19" s="45">
        <f t="shared" si="3"/>
        <v>999.97722961832335</v>
      </c>
      <c r="M19" s="72">
        <f t="shared" si="4"/>
        <v>-1.5481941423408636</v>
      </c>
      <c r="O19" s="69">
        <f>IF(AND(L19&lt;'1_Constantes'!$B$8,L19&gt;-'1_Constantes'!$B$8),1,0)</f>
        <v>0</v>
      </c>
      <c r="P19" s="54">
        <f t="shared" si="5"/>
        <v>999.97722961832335</v>
      </c>
      <c r="Q19" s="61">
        <f t="shared" si="6"/>
        <v>-1.5481941423408636</v>
      </c>
      <c r="R19" s="57">
        <f>IF('1_Constantes'!$B$13=1,-Q19*180/PI(),Q19*180/PI())</f>
        <v>-88.704990223007712</v>
      </c>
    </row>
    <row r="20" spans="2:18" x14ac:dyDescent="0.25">
      <c r="B20" s="13">
        <f>B19+'1_Constantes'!$B$4</f>
        <v>0.08</v>
      </c>
      <c r="D20" s="68">
        <f>'1_Constantes'!$D$8-'2_Odometrie'!D20</f>
        <v>999.96867138323705</v>
      </c>
      <c r="E20" s="57">
        <f>'1_Constantes'!$E$8-'2_Odometrie'!E20</f>
        <v>-2.0766315575327781</v>
      </c>
      <c r="F20" s="81"/>
      <c r="G20" s="54">
        <f t="shared" si="0"/>
        <v>999.97082764777804</v>
      </c>
      <c r="H20" s="100">
        <f>ATAN2(D20,E20)-'2_Odometrie'!F20</f>
        <v>-1.5447150418282591</v>
      </c>
      <c r="I20" s="106">
        <f t="shared" si="1"/>
        <v>-1.5447150418282591</v>
      </c>
      <c r="J20" s="82"/>
      <c r="K20" s="69">
        <f t="shared" si="2"/>
        <v>0</v>
      </c>
      <c r="L20" s="45">
        <f t="shared" si="3"/>
        <v>999.97082764777804</v>
      </c>
      <c r="M20" s="72">
        <f t="shared" si="4"/>
        <v>-1.5447150418282591</v>
      </c>
      <c r="O20" s="69">
        <f>IF(AND(L20&lt;'1_Constantes'!$B$8,L20&gt;-'1_Constantes'!$B$8),1,0)</f>
        <v>0</v>
      </c>
      <c r="P20" s="54">
        <f t="shared" si="5"/>
        <v>999.97082764777804</v>
      </c>
      <c r="Q20" s="61">
        <f t="shared" si="6"/>
        <v>-1.5447150418282591</v>
      </c>
      <c r="R20" s="57">
        <f>IF('1_Constantes'!$B$13=1,-Q20*180/PI(),Q20*180/PI())</f>
        <v>-88.50565244713367</v>
      </c>
    </row>
    <row r="21" spans="2:18" x14ac:dyDescent="0.25">
      <c r="B21" s="13">
        <f>B20+'1_Constantes'!$B$4</f>
        <v>8.5000000000000006E-2</v>
      </c>
      <c r="D21" s="68">
        <f>'1_Constantes'!$D$8-'2_Odometrie'!D21</f>
        <v>999.96026538749322</v>
      </c>
      <c r="E21" s="57">
        <f>'1_Constantes'!$E$8-'2_Odometrie'!E21</f>
        <v>-2.3382959584121181</v>
      </c>
      <c r="F21" s="81"/>
      <c r="G21" s="54">
        <f t="shared" si="0"/>
        <v>999.96299930638179</v>
      </c>
      <c r="H21" s="100">
        <f>ATAN2(D21,E21)-'2_Odometrie'!F21</f>
        <v>-1.5410206531694504</v>
      </c>
      <c r="I21" s="106">
        <f t="shared" si="1"/>
        <v>-1.5410206531694504</v>
      </c>
      <c r="J21" s="82"/>
      <c r="K21" s="69">
        <f t="shared" si="2"/>
        <v>0</v>
      </c>
      <c r="L21" s="45">
        <f t="shared" si="3"/>
        <v>999.96299930638179</v>
      </c>
      <c r="M21" s="72">
        <f t="shared" si="4"/>
        <v>-1.5410206531694504</v>
      </c>
      <c r="O21" s="69">
        <f>IF(AND(L21&lt;'1_Constantes'!$B$8,L21&gt;-'1_Constantes'!$B$8),1,0)</f>
        <v>0</v>
      </c>
      <c r="P21" s="54">
        <f t="shared" si="5"/>
        <v>999.96299930638179</v>
      </c>
      <c r="Q21" s="61">
        <f t="shared" si="6"/>
        <v>-1.5410206531694504</v>
      </c>
      <c r="R21" s="57">
        <f>IF('1_Constantes'!$B$13=1,-Q21*180/PI(),Q21*180/PI())</f>
        <v>-88.29397956910293</v>
      </c>
    </row>
    <row r="22" spans="2:18" x14ac:dyDescent="0.25">
      <c r="B22" s="13">
        <f>B21+'1_Constantes'!$B$4</f>
        <v>9.0000000000000011E-2</v>
      </c>
      <c r="D22" s="68">
        <f>'1_Constantes'!$D$8-'2_Odometrie'!D22</f>
        <v>999.95012994634931</v>
      </c>
      <c r="E22" s="57">
        <f>'1_Constantes'!$E$8-'2_Odometrie'!E22</f>
        <v>-2.6173646458319126</v>
      </c>
      <c r="F22" s="81"/>
      <c r="G22" s="54">
        <f t="shared" si="0"/>
        <v>999.9535554101551</v>
      </c>
      <c r="H22" s="100">
        <f>ATAN2(D22,E22)-'2_Odometrie'!F22</f>
        <v>-1.5371109675561643</v>
      </c>
      <c r="I22" s="106">
        <f t="shared" si="1"/>
        <v>-1.5371109675561643</v>
      </c>
      <c r="J22" s="82"/>
      <c r="K22" s="69">
        <f t="shared" si="2"/>
        <v>0</v>
      </c>
      <c r="L22" s="45">
        <f t="shared" si="3"/>
        <v>999.9535554101551</v>
      </c>
      <c r="M22" s="72">
        <f t="shared" si="4"/>
        <v>-1.5371109675561643</v>
      </c>
      <c r="O22" s="69">
        <f>IF(AND(L22&lt;'1_Constantes'!$B$8,L22&gt;-'1_Constantes'!$B$8),1,0)</f>
        <v>0</v>
      </c>
      <c r="P22" s="54">
        <f t="shared" si="5"/>
        <v>999.9535554101551</v>
      </c>
      <c r="Q22" s="61">
        <f t="shared" si="6"/>
        <v>-1.5371109675561643</v>
      </c>
      <c r="R22" s="57">
        <f>IF('1_Constantes'!$B$13=1,-Q22*180/PI(),Q22*180/PI())</f>
        <v>-88.069971084238617</v>
      </c>
    </row>
    <row r="23" spans="2:18" x14ac:dyDescent="0.25">
      <c r="B23" s="13">
        <f>B22+'1_Constantes'!$B$4</f>
        <v>9.5000000000000015E-2</v>
      </c>
      <c r="D23" s="68">
        <f>'1_Constantes'!$D$8-'2_Odometrie'!D23</f>
        <v>999.93805012835185</v>
      </c>
      <c r="E23" s="57">
        <f>'1_Constantes'!$E$8-'2_Odometrie'!E23</f>
        <v>-2.9138246133072698</v>
      </c>
      <c r="F23" s="81"/>
      <c r="G23" s="54">
        <f t="shared" si="0"/>
        <v>999.94229556928303</v>
      </c>
      <c r="H23" s="100">
        <f>ATAN2(D23,E23)-'2_Odometrie'!F23</f>
        <v>-1.5329859744692693</v>
      </c>
      <c r="I23" s="106">
        <f t="shared" si="1"/>
        <v>-1.5329859744692693</v>
      </c>
      <c r="J23" s="82"/>
      <c r="K23" s="69">
        <f t="shared" si="2"/>
        <v>0</v>
      </c>
      <c r="L23" s="45">
        <f t="shared" si="3"/>
        <v>999.94229556928303</v>
      </c>
      <c r="M23" s="72">
        <f t="shared" si="4"/>
        <v>-1.5329859744692693</v>
      </c>
      <c r="O23" s="69">
        <f>IF(AND(L23&lt;'1_Constantes'!$B$8,L23&gt;-'1_Constantes'!$B$8),1,0)</f>
        <v>0</v>
      </c>
      <c r="P23" s="54">
        <f t="shared" si="5"/>
        <v>999.94229556928303</v>
      </c>
      <c r="Q23" s="61">
        <f t="shared" si="6"/>
        <v>-1.5329859744692693</v>
      </c>
      <c r="R23" s="57">
        <f>IF('1_Constantes'!$B$13=1,-Q23*180/PI(),Q23*180/PI())</f>
        <v>-87.833626389838912</v>
      </c>
    </row>
    <row r="24" spans="2:18" x14ac:dyDescent="0.25">
      <c r="B24" s="13">
        <f>B23+'1_Constantes'!$B$4</f>
        <v>0.10000000000000002</v>
      </c>
      <c r="D24" s="68">
        <f>'1_Constantes'!$D$8-'2_Odometrie'!D24</f>
        <v>999.92379892532665</v>
      </c>
      <c r="E24" s="57">
        <f>'1_Constantes'!$E$8-'2_Odometrie'!E24</f>
        <v>-3.2276604736279069</v>
      </c>
      <c r="F24" s="81"/>
      <c r="G24" s="54">
        <f t="shared" si="0"/>
        <v>999.92900820477757</v>
      </c>
      <c r="H24" s="100">
        <f>ATAN2(D24,E24)-'2_Odometrie'!F24</f>
        <v>-1.528645661475754</v>
      </c>
      <c r="I24" s="106">
        <f t="shared" si="1"/>
        <v>-1.528645661475754</v>
      </c>
      <c r="J24" s="82"/>
      <c r="K24" s="69">
        <f t="shared" si="2"/>
        <v>0</v>
      </c>
      <c r="L24" s="45">
        <f t="shared" si="3"/>
        <v>999.92900820477757</v>
      </c>
      <c r="M24" s="72">
        <f t="shared" si="4"/>
        <v>-1.528645661475754</v>
      </c>
      <c r="O24" s="69">
        <f>IF(AND(L24&lt;'1_Constantes'!$B$8,L24&gt;-'1_Constantes'!$B$8),1,0)</f>
        <v>0</v>
      </c>
      <c r="P24" s="54">
        <f t="shared" si="5"/>
        <v>999.92900820477757</v>
      </c>
      <c r="Q24" s="61">
        <f t="shared" si="6"/>
        <v>-1.528645661475754</v>
      </c>
      <c r="R24" s="57">
        <f>IF('1_Constantes'!$B$13=1,-Q24*180/PI(),Q24*180/PI())</f>
        <v>-87.584944773544677</v>
      </c>
    </row>
    <row r="25" spans="2:18" x14ac:dyDescent="0.25">
      <c r="B25" s="13">
        <f>B24+'1_Constantes'!$B$4</f>
        <v>0.10500000000000002</v>
      </c>
      <c r="D25" s="68">
        <f>'1_Constantes'!$D$8-'2_Odometrie'!D25</f>
        <v>999.90713727845616</v>
      </c>
      <c r="E25" s="57">
        <f>'1_Constantes'!$E$8-'2_Odometrie'!E25</f>
        <v>-3.5588541904562589</v>
      </c>
      <c r="F25" s="81"/>
      <c r="G25" s="54">
        <f t="shared" si="0"/>
        <v>999.91347056810184</v>
      </c>
      <c r="H25" s="100">
        <f>ATAN2(D25,E25)-'2_Odometrie'!F25</f>
        <v>-1.5240900140146001</v>
      </c>
      <c r="I25" s="106">
        <f t="shared" si="1"/>
        <v>-1.5240900140146001</v>
      </c>
      <c r="J25" s="82"/>
      <c r="K25" s="69">
        <f t="shared" si="2"/>
        <v>0</v>
      </c>
      <c r="L25" s="45">
        <f t="shared" si="3"/>
        <v>999.91347056810184</v>
      </c>
      <c r="M25" s="72">
        <f t="shared" si="4"/>
        <v>-1.5240900140146001</v>
      </c>
      <c r="O25" s="69">
        <f>IF(AND(L25&lt;'1_Constantes'!$B$8,L25&gt;-'1_Constantes'!$B$8),1,0)</f>
        <v>0</v>
      </c>
      <c r="P25" s="54">
        <f t="shared" si="5"/>
        <v>999.91347056810184</v>
      </c>
      <c r="Q25" s="61">
        <f t="shared" si="6"/>
        <v>-1.5240900140146001</v>
      </c>
      <c r="R25" s="57">
        <f>IF('1_Constantes'!$B$13=1,-Q25*180/PI(),Q25*180/PI())</f>
        <v>-87.323925401071079</v>
      </c>
    </row>
    <row r="26" spans="2:18" x14ac:dyDescent="0.25">
      <c r="B26" s="13">
        <f>B25+'1_Constantes'!$B$4</f>
        <v>0.11000000000000003</v>
      </c>
      <c r="D26" s="68">
        <f>'1_Constantes'!$D$8-'2_Odometrie'!D26</f>
        <v>999.88781410875606</v>
      </c>
      <c r="E26" s="57">
        <f>'1_Constantes'!$E$8-'2_Odometrie'!E26</f>
        <v>-3.9073847960384001</v>
      </c>
      <c r="F26" s="81"/>
      <c r="G26" s="54">
        <f t="shared" si="0"/>
        <v>999.8954487640849</v>
      </c>
      <c r="H26" s="100">
        <f>ATAN2(D26,E26)-'2_Odometrie'!F26</f>
        <v>-1.5193190151715623</v>
      </c>
      <c r="I26" s="106">
        <f t="shared" si="1"/>
        <v>-1.5193190151715623</v>
      </c>
      <c r="J26" s="82"/>
      <c r="K26" s="69">
        <f t="shared" si="2"/>
        <v>0</v>
      </c>
      <c r="L26" s="45">
        <f t="shared" si="3"/>
        <v>999.8954487640849</v>
      </c>
      <c r="M26" s="72">
        <f t="shared" si="4"/>
        <v>-1.5193190151715623</v>
      </c>
      <c r="O26" s="69">
        <f>IF(AND(L26&lt;'1_Constantes'!$B$8,L26&gt;-'1_Constantes'!$B$8),1,0)</f>
        <v>0</v>
      </c>
      <c r="P26" s="54">
        <f t="shared" si="5"/>
        <v>999.8954487640849</v>
      </c>
      <c r="Q26" s="61">
        <f t="shared" si="6"/>
        <v>-1.5193190151715623</v>
      </c>
      <c r="R26" s="57">
        <f>IF('1_Constantes'!$B$13=1,-Q26*180/PI(),Q26*180/PI())</f>
        <v>-87.050567303303225</v>
      </c>
    </row>
    <row r="27" spans="2:18" x14ac:dyDescent="0.25">
      <c r="B27" s="13">
        <f>B26+'1_Constantes'!$B$4</f>
        <v>0.11500000000000003</v>
      </c>
      <c r="D27" s="68">
        <f>'1_Constantes'!$D$8-'2_Odometrie'!D27</f>
        <v>999.86556635241357</v>
      </c>
      <c r="E27" s="57">
        <f>'1_Constantes'!$E$8-'2_Odometrie'!E27</f>
        <v>-4.2732280950937138</v>
      </c>
      <c r="F27" s="81"/>
      <c r="G27" s="54">
        <f t="shared" si="0"/>
        <v>999.87469777746924</v>
      </c>
      <c r="H27" s="100">
        <f>ATAN2(D27,E27)-'2_Odometrie'!F27</f>
        <v>-1.5143326454428609</v>
      </c>
      <c r="I27" s="106">
        <f t="shared" si="1"/>
        <v>-1.5143326454428609</v>
      </c>
      <c r="J27" s="82"/>
      <c r="K27" s="69">
        <f t="shared" si="2"/>
        <v>0</v>
      </c>
      <c r="L27" s="45">
        <f t="shared" si="3"/>
        <v>999.87469777746924</v>
      </c>
      <c r="M27" s="72">
        <f t="shared" si="4"/>
        <v>-1.5143326454428609</v>
      </c>
      <c r="O27" s="69">
        <f>IF(AND(L27&lt;'1_Constantes'!$B$8,L27&gt;-'1_Constantes'!$B$8),1,0)</f>
        <v>0</v>
      </c>
      <c r="P27" s="54">
        <f t="shared" si="5"/>
        <v>999.87469777746924</v>
      </c>
      <c r="Q27" s="61">
        <f t="shared" si="6"/>
        <v>-1.5143326454428609</v>
      </c>
      <c r="R27" s="57">
        <f>IF('1_Constantes'!$B$13=1,-Q27*180/PI(),Q27*180/PI())</f>
        <v>-86.764869362756826</v>
      </c>
    </row>
    <row r="28" spans="2:18" x14ac:dyDescent="0.25">
      <c r="B28" s="13">
        <f>B27+'1_Constantes'!$B$4</f>
        <v>0.12000000000000004</v>
      </c>
      <c r="D28" s="68">
        <f>'1_Constantes'!$D$8-'2_Odometrie'!D28</f>
        <v>999.84011900147095</v>
      </c>
      <c r="E28" s="57">
        <f>'1_Constantes'!$E$8-'2_Odometrie'!E28</f>
        <v>-4.6563563549581204</v>
      </c>
      <c r="F28" s="81"/>
      <c r="G28" s="54">
        <f t="shared" si="0"/>
        <v>999.85096150345328</v>
      </c>
      <c r="H28" s="100">
        <f>ATAN2(D28,E28)-'2_Odometrie'!F28</f>
        <v>-1.5091308824878067</v>
      </c>
      <c r="I28" s="106">
        <f t="shared" si="1"/>
        <v>-1.5091308824878067</v>
      </c>
      <c r="J28" s="82"/>
      <c r="K28" s="69">
        <f t="shared" si="2"/>
        <v>0</v>
      </c>
      <c r="L28" s="45">
        <f t="shared" si="3"/>
        <v>999.85096150345328</v>
      </c>
      <c r="M28" s="72">
        <f t="shared" si="4"/>
        <v>-1.5091308824878067</v>
      </c>
      <c r="O28" s="69">
        <f>IF(AND(L28&lt;'1_Constantes'!$B$8,L28&gt;-'1_Constantes'!$B$8),1,0)</f>
        <v>0</v>
      </c>
      <c r="P28" s="54">
        <f t="shared" si="5"/>
        <v>999.85096150345328</v>
      </c>
      <c r="Q28" s="61">
        <f t="shared" si="6"/>
        <v>-1.5091308824878067</v>
      </c>
      <c r="R28" s="57">
        <f>IF('1_Constantes'!$B$13=1,-Q28*180/PI(),Q28*180/PI())</f>
        <v>-86.46683029940472</v>
      </c>
    </row>
    <row r="29" spans="2:18" x14ac:dyDescent="0.25">
      <c r="B29" s="13">
        <f>B28+'1_Constantes'!$B$4</f>
        <v>0.12500000000000003</v>
      </c>
      <c r="D29" s="68">
        <f>'1_Constantes'!$D$8-'2_Odometrie'!D29</f>
        <v>999.81118515036053</v>
      </c>
      <c r="E29" s="57">
        <f>'1_Constantes'!$E$8-'2_Odometrie'!E29</f>
        <v>-5.0567379820679434</v>
      </c>
      <c r="F29" s="81"/>
      <c r="G29" s="54">
        <f t="shared" si="0"/>
        <v>999.82397278260328</v>
      </c>
      <c r="H29" s="100">
        <f>ATAN2(D29,E29)-'2_Odometrie'!F29</f>
        <v>-1.5037137008703645</v>
      </c>
      <c r="I29" s="106">
        <f t="shared" si="1"/>
        <v>-1.5037137008703645</v>
      </c>
      <c r="J29" s="82"/>
      <c r="K29" s="69">
        <f t="shared" si="2"/>
        <v>0</v>
      </c>
      <c r="L29" s="45">
        <f t="shared" si="3"/>
        <v>999.82397278260328</v>
      </c>
      <c r="M29" s="72">
        <f t="shared" si="4"/>
        <v>-1.5037137008703645</v>
      </c>
      <c r="O29" s="69">
        <f>IF(AND(L29&lt;'1_Constantes'!$B$8,L29&gt;-'1_Constantes'!$B$8),1,0)</f>
        <v>0</v>
      </c>
      <c r="P29" s="54">
        <f t="shared" si="5"/>
        <v>999.82397278260328</v>
      </c>
      <c r="Q29" s="61">
        <f t="shared" si="6"/>
        <v>-1.5037137008703645</v>
      </c>
      <c r="R29" s="57">
        <f>IF('1_Constantes'!$B$13=1,-Q29*180/PI(),Q29*180/PI())</f>
        <v>-86.156448655869426</v>
      </c>
    </row>
    <row r="30" spans="2:18" x14ac:dyDescent="0.25">
      <c r="B30" s="13">
        <f>B29+'1_Constantes'!$B$4</f>
        <v>0.13000000000000003</v>
      </c>
      <c r="D30" s="68">
        <f>'1_Constantes'!$D$8-'2_Odometrie'!D30</f>
        <v>999.77846604881893</v>
      </c>
      <c r="E30" s="57">
        <f>'1_Constantes'!$E$8-'2_Odometrie'!E30</f>
        <v>-5.4743371848826428</v>
      </c>
      <c r="F30" s="81"/>
      <c r="G30" s="54">
        <f t="shared" si="0"/>
        <v>999.79345344053093</v>
      </c>
      <c r="H30" s="100">
        <f>ATAN2(D30,E30)-'2_Odometrie'!F30</f>
        <v>-1.4980810717896791</v>
      </c>
      <c r="I30" s="106">
        <f t="shared" si="1"/>
        <v>-1.4980810717896791</v>
      </c>
      <c r="J30" s="82"/>
      <c r="K30" s="69">
        <f t="shared" si="2"/>
        <v>0</v>
      </c>
      <c r="L30" s="45">
        <f t="shared" si="3"/>
        <v>999.79345344053093</v>
      </c>
      <c r="M30" s="72">
        <f t="shared" si="4"/>
        <v>-1.4980810717896791</v>
      </c>
      <c r="O30" s="69">
        <f>IF(AND(L30&lt;'1_Constantes'!$B$8,L30&gt;-'1_Constantes'!$B$8),1,0)</f>
        <v>0</v>
      </c>
      <c r="P30" s="54">
        <f t="shared" si="5"/>
        <v>999.79345344053093</v>
      </c>
      <c r="Q30" s="61">
        <f t="shared" si="6"/>
        <v>-1.4980810717896791</v>
      </c>
      <c r="R30" s="57">
        <f>IF('1_Constantes'!$B$13=1,-Q30*180/PI(),Q30*180/PI())</f>
        <v>-85.833722781983496</v>
      </c>
    </row>
    <row r="31" spans="2:18" x14ac:dyDescent="0.25">
      <c r="B31" s="13">
        <f>B30+'1_Constantes'!$B$4</f>
        <v>0.13500000000000004</v>
      </c>
      <c r="D31" s="68">
        <f>'1_Constantes'!$D$8-'2_Odometrie'!D31</f>
        <v>999.74165116172969</v>
      </c>
      <c r="E31" s="57">
        <f>'1_Constantes'!$E$8-'2_Odometrie'!E31</f>
        <v>-5.9091136233603265</v>
      </c>
      <c r="F31" s="81"/>
      <c r="G31" s="54">
        <f t="shared" si="0"/>
        <v>999.7591143327453</v>
      </c>
      <c r="H31" s="100">
        <f>ATAN2(D31,E31)-'2_Odometrie'!F31</f>
        <v>-1.492232962799579</v>
      </c>
      <c r="I31" s="106">
        <f t="shared" si="1"/>
        <v>-1.492232962799579</v>
      </c>
      <c r="J31" s="82"/>
      <c r="K31" s="69">
        <f t="shared" si="2"/>
        <v>0</v>
      </c>
      <c r="L31" s="45">
        <f t="shared" si="3"/>
        <v>999.7591143327453</v>
      </c>
      <c r="M31" s="72">
        <f t="shared" si="4"/>
        <v>-1.492232962799579</v>
      </c>
      <c r="O31" s="69">
        <f>IF(AND(L31&lt;'1_Constantes'!$B$8,L31&gt;-'1_Constantes'!$B$8),1,0)</f>
        <v>0</v>
      </c>
      <c r="P31" s="54">
        <f t="shared" si="5"/>
        <v>999.7591143327453</v>
      </c>
      <c r="Q31" s="61">
        <f t="shared" si="6"/>
        <v>-1.492232962799579</v>
      </c>
      <c r="R31" s="57">
        <f>IF('1_Constantes'!$B$13=1,-Q31*180/PI(),Q31*180/PI())</f>
        <v>-85.498650818718261</v>
      </c>
    </row>
    <row r="32" spans="2:18" x14ac:dyDescent="0.25">
      <c r="B32" s="13">
        <f>B31+'1_Constantes'!$B$4</f>
        <v>0.14000000000000004</v>
      </c>
      <c r="D32" s="68">
        <f>'1_Constantes'!$D$8-'2_Odometrie'!D32</f>
        <v>999.70041823646443</v>
      </c>
      <c r="E32" s="57">
        <f>'1_Constantes'!$E$8-'2_Odometrie'!E32</f>
        <v>-6.3610220451117812</v>
      </c>
      <c r="F32" s="81"/>
      <c r="G32" s="54">
        <f t="shared" si="0"/>
        <v>999.72065539510595</v>
      </c>
      <c r="H32" s="100">
        <f>ATAN2(D32,E32)-'2_Odometrie'!F32</f>
        <v>-1.486169337517073</v>
      </c>
      <c r="I32" s="106">
        <f t="shared" si="1"/>
        <v>-1.486169337517073</v>
      </c>
      <c r="J32" s="82"/>
      <c r="K32" s="69">
        <f t="shared" si="2"/>
        <v>0</v>
      </c>
      <c r="L32" s="45">
        <f t="shared" si="3"/>
        <v>999.72065539510595</v>
      </c>
      <c r="M32" s="72">
        <f t="shared" si="4"/>
        <v>-1.486169337517073</v>
      </c>
      <c r="O32" s="69">
        <f>IF(AND(L32&lt;'1_Constantes'!$B$8,L32&gt;-'1_Constantes'!$B$8),1,0)</f>
        <v>0</v>
      </c>
      <c r="P32" s="54">
        <f t="shared" si="5"/>
        <v>999.72065539510595</v>
      </c>
      <c r="Q32" s="61">
        <f t="shared" si="6"/>
        <v>-1.486169337517073</v>
      </c>
      <c r="R32" s="57">
        <f>IF('1_Constantes'!$B$13=1,-Q32*180/PI(),Q32*180/PI())</f>
        <v>-85.151230681481834</v>
      </c>
    </row>
    <row r="33" spans="2:18" x14ac:dyDescent="0.25">
      <c r="B33" s="13">
        <f>B32+'1_Constantes'!$B$4</f>
        <v>0.14500000000000005</v>
      </c>
      <c r="D33" s="68">
        <f>'1_Constantes'!$D$8-'2_Odometrie'!D33</f>
        <v>999.65443337831448</v>
      </c>
      <c r="E33" s="57">
        <f>'1_Constantes'!$E$8-'2_Odometrie'!E33</f>
        <v>-6.8300119083769459</v>
      </c>
      <c r="F33" s="81"/>
      <c r="G33" s="54">
        <f t="shared" si="0"/>
        <v>999.67776570032174</v>
      </c>
      <c r="H33" s="100">
        <f>ATAN2(D33,E33)-'2_Odometrie'!F33</f>
        <v>-1.4798901553198769</v>
      </c>
      <c r="I33" s="106">
        <f t="shared" si="1"/>
        <v>-1.4798901553198769</v>
      </c>
      <c r="J33" s="82"/>
      <c r="K33" s="69">
        <f t="shared" si="2"/>
        <v>0</v>
      </c>
      <c r="L33" s="45">
        <f t="shared" si="3"/>
        <v>999.67776570032174</v>
      </c>
      <c r="M33" s="72">
        <f t="shared" si="4"/>
        <v>-1.4798901553198769</v>
      </c>
      <c r="O33" s="69">
        <f>IF(AND(L33&lt;'1_Constantes'!$B$8,L33&gt;-'1_Constantes'!$B$8),1,0)</f>
        <v>0</v>
      </c>
      <c r="P33" s="54">
        <f t="shared" si="5"/>
        <v>999.67776570032174</v>
      </c>
      <c r="Q33" s="61">
        <f t="shared" si="6"/>
        <v>-1.4798901553198769</v>
      </c>
      <c r="R33" s="57">
        <f>IF('1_Constantes'!$B$13=1,-Q33*180/PI(),Q33*180/PI())</f>
        <v>-84.791460042788827</v>
      </c>
    </row>
    <row r="34" spans="2:18" x14ac:dyDescent="0.25">
      <c r="B34" s="13">
        <f>B33+'1_Constantes'!$B$4</f>
        <v>0.15000000000000005</v>
      </c>
      <c r="D34" s="68">
        <f>'1_Constantes'!$D$8-'2_Odometrie'!D34</f>
        <v>999.60528456333304</v>
      </c>
      <c r="E34" s="57">
        <f>'1_Constantes'!$E$8-'2_Odometrie'!E34</f>
        <v>-7.2986807605641388</v>
      </c>
      <c r="F34" s="81"/>
      <c r="G34" s="54">
        <f t="shared" si="0"/>
        <v>999.63193009616634</v>
      </c>
      <c r="H34" s="100">
        <f>ATAN2(D34,E34)-'2_Odometrie'!F34</f>
        <v>-1.4736107152907998</v>
      </c>
      <c r="I34" s="106">
        <f t="shared" si="1"/>
        <v>-1.4736107152907998</v>
      </c>
      <c r="J34" s="82"/>
      <c r="K34" s="69">
        <f t="shared" si="2"/>
        <v>0</v>
      </c>
      <c r="L34" s="45">
        <f t="shared" si="3"/>
        <v>999.63193009616634</v>
      </c>
      <c r="M34" s="72">
        <f t="shared" si="4"/>
        <v>-1.4736107152907998</v>
      </c>
      <c r="O34" s="69">
        <f>IF(AND(L34&lt;'1_Constantes'!$B$8,L34&gt;-'1_Constantes'!$B$8),1,0)</f>
        <v>0</v>
      </c>
      <c r="P34" s="54">
        <f t="shared" si="5"/>
        <v>999.63193009616634</v>
      </c>
      <c r="Q34" s="61">
        <f t="shared" si="6"/>
        <v>-1.4736107152907998</v>
      </c>
      <c r="R34" s="57">
        <f>IF('1_Constantes'!$B$13=1,-Q34*180/PI(),Q34*180/PI())</f>
        <v>-84.431674631417195</v>
      </c>
    </row>
    <row r="35" spans="2:18" x14ac:dyDescent="0.25">
      <c r="B35" s="13">
        <f>B34+'1_Constantes'!$B$4</f>
        <v>0.15500000000000005</v>
      </c>
      <c r="D35" s="68">
        <f>'1_Constantes'!$D$8-'2_Odometrie'!D35</f>
        <v>999.55275606655459</v>
      </c>
      <c r="E35" s="57">
        <f>'1_Constantes'!$E$8-'2_Odometrie'!E35</f>
        <v>-7.7669828596953039</v>
      </c>
      <c r="F35" s="81"/>
      <c r="G35" s="54">
        <f t="shared" si="0"/>
        <v>999.58293211868511</v>
      </c>
      <c r="H35" s="100">
        <f>ATAN2(D35,E35)-'2_Odometrie'!F35</f>
        <v>-1.4668655564294155</v>
      </c>
      <c r="I35" s="106">
        <f t="shared" si="1"/>
        <v>-1.4668655564294155</v>
      </c>
      <c r="J35" s="82"/>
      <c r="K35" s="69">
        <f t="shared" si="2"/>
        <v>0</v>
      </c>
      <c r="L35" s="45">
        <f t="shared" si="3"/>
        <v>999.58293211868511</v>
      </c>
      <c r="M35" s="72">
        <f t="shared" si="4"/>
        <v>-1.4668655564294155</v>
      </c>
      <c r="O35" s="69">
        <f>IF(AND(L35&lt;'1_Constantes'!$B$8,L35&gt;-'1_Constantes'!$B$8),1,0)</f>
        <v>0</v>
      </c>
      <c r="P35" s="54">
        <f t="shared" si="5"/>
        <v>999.58293211868511</v>
      </c>
      <c r="Q35" s="61">
        <f t="shared" si="6"/>
        <v>-1.4668655564294155</v>
      </c>
      <c r="R35" s="57">
        <f>IF('1_Constantes'!$B$13=1,-Q35*180/PI(),Q35*180/PI())</f>
        <v>-84.045205496514598</v>
      </c>
    </row>
    <row r="36" spans="2:18" x14ac:dyDescent="0.25">
      <c r="B36" s="13">
        <f>B35+'1_Constantes'!$B$4</f>
        <v>0.16000000000000006</v>
      </c>
      <c r="D36" s="68">
        <f>'1_Constantes'!$D$8-'2_Odometrie'!D36</f>
        <v>999.49466713049264</v>
      </c>
      <c r="E36" s="57">
        <f>'1_Constantes'!$E$8-'2_Odometrie'!E36</f>
        <v>-8.2522103657375965</v>
      </c>
      <c r="F36" s="81"/>
      <c r="G36" s="54">
        <f t="shared" si="0"/>
        <v>999.52873325293388</v>
      </c>
      <c r="H36" s="100">
        <f>ATAN2(D36,E36)-'2_Odometrie'!F36</f>
        <v>-1.459904711513706</v>
      </c>
      <c r="I36" s="106">
        <f t="shared" si="1"/>
        <v>-1.459904711513706</v>
      </c>
      <c r="J36" s="82"/>
      <c r="K36" s="69">
        <f t="shared" si="2"/>
        <v>0</v>
      </c>
      <c r="L36" s="45">
        <f t="shared" si="3"/>
        <v>999.52873325293388</v>
      </c>
      <c r="M36" s="72">
        <f t="shared" si="4"/>
        <v>-1.459904711513706</v>
      </c>
      <c r="O36" s="69">
        <f>IF(AND(L36&lt;'1_Constantes'!$B$8,L36&gt;-'1_Constantes'!$B$8),1,0)</f>
        <v>0</v>
      </c>
      <c r="P36" s="54">
        <f t="shared" si="5"/>
        <v>999.52873325293388</v>
      </c>
      <c r="Q36" s="61">
        <f t="shared" si="6"/>
        <v>-1.459904711513706</v>
      </c>
      <c r="R36" s="57">
        <f>IF('1_Constantes'!$B$13=1,-Q36*180/PI(),Q36*180/PI())</f>
        <v>-83.646378460999344</v>
      </c>
    </row>
    <row r="37" spans="2:18" x14ac:dyDescent="0.25">
      <c r="B37" s="13">
        <f>B36+'1_Constantes'!$B$4</f>
        <v>0.16500000000000006</v>
      </c>
      <c r="D37" s="68">
        <f>'1_Constantes'!$D$8-'2_Odometrie'!D37</f>
        <v>999.43064604037227</v>
      </c>
      <c r="E37" s="57">
        <f>'1_Constantes'!$E$8-'2_Odometrie'!E37</f>
        <v>-8.7542905884713491</v>
      </c>
      <c r="F37" s="81"/>
      <c r="G37" s="54">
        <f t="shared" si="0"/>
        <v>999.46898593622359</v>
      </c>
      <c r="H37" s="100">
        <f>ATAN2(D37,E37)-'2_Odometrie'!F37</f>
        <v>-1.4527281215265073</v>
      </c>
      <c r="I37" s="106">
        <f t="shared" si="1"/>
        <v>-1.4527281215265073</v>
      </c>
      <c r="J37" s="82"/>
      <c r="K37" s="69">
        <f t="shared" si="2"/>
        <v>0</v>
      </c>
      <c r="L37" s="45">
        <f t="shared" si="3"/>
        <v>999.46898593622359</v>
      </c>
      <c r="M37" s="72">
        <f t="shared" si="4"/>
        <v>-1.4527281215265073</v>
      </c>
      <c r="O37" s="69">
        <f>IF(AND(L37&lt;'1_Constantes'!$B$8,L37&gt;-'1_Constantes'!$B$8),1,0)</f>
        <v>0</v>
      </c>
      <c r="P37" s="54">
        <f t="shared" si="5"/>
        <v>999.46898593622359</v>
      </c>
      <c r="Q37" s="61">
        <f t="shared" si="6"/>
        <v>-1.4527281215265073</v>
      </c>
      <c r="R37" s="57">
        <f>IF('1_Constantes'!$B$13=1,-Q37*180/PI(),Q37*180/PI())</f>
        <v>-83.235190143437023</v>
      </c>
    </row>
    <row r="38" spans="2:18" x14ac:dyDescent="0.25">
      <c r="B38" s="13">
        <f>B37+'1_Constantes'!$B$4</f>
        <v>0.17000000000000007</v>
      </c>
      <c r="D38" s="68">
        <f>'1_Constantes'!$D$8-'2_Odometrie'!D38</f>
        <v>999.36030991957068</v>
      </c>
      <c r="E38" s="57">
        <f>'1_Constantes'!$E$8-'2_Odometrie'!E38</f>
        <v>-9.2731436581535718</v>
      </c>
      <c r="F38" s="81"/>
      <c r="G38" s="54">
        <f t="shared" si="0"/>
        <v>999.40333211163806</v>
      </c>
      <c r="H38" s="100">
        <f>ATAN2(D38,E38)-'2_Odometrie'!F38</f>
        <v>-1.4453357216342446</v>
      </c>
      <c r="I38" s="106">
        <f t="shared" si="1"/>
        <v>-1.4453357216342446</v>
      </c>
      <c r="J38" s="82"/>
      <c r="K38" s="69">
        <f t="shared" si="2"/>
        <v>0</v>
      </c>
      <c r="L38" s="45">
        <f t="shared" si="3"/>
        <v>999.40333211163806</v>
      </c>
      <c r="M38" s="72">
        <f t="shared" si="4"/>
        <v>-1.4453357216342446</v>
      </c>
      <c r="O38" s="69">
        <f>IF(AND(L38&lt;'1_Constantes'!$B$8,L38&gt;-'1_Constantes'!$B$8),1,0)</f>
        <v>0</v>
      </c>
      <c r="P38" s="54">
        <f t="shared" si="5"/>
        <v>999.40333211163806</v>
      </c>
      <c r="Q38" s="61">
        <f t="shared" si="6"/>
        <v>-1.4453357216342446</v>
      </c>
      <c r="R38" s="57">
        <f>IF('1_Constantes'!$B$13=1,-Q38*180/PI(),Q38*180/PI())</f>
        <v>-82.811636829137413</v>
      </c>
    </row>
    <row r="39" spans="2:18" x14ac:dyDescent="0.25">
      <c r="B39" s="13">
        <f>B38+'1_Constantes'!$B$4</f>
        <v>0.17500000000000007</v>
      </c>
      <c r="D39" s="68">
        <f>'1_Constantes'!$D$8-'2_Odometrie'!D39</f>
        <v>999.28326486337801</v>
      </c>
      <c r="E39" s="57">
        <f>'1_Constantes'!$E$8-'2_Odometrie'!E39</f>
        <v>-9.8086820785598547</v>
      </c>
      <c r="F39" s="81"/>
      <c r="G39" s="54">
        <f t="shared" si="0"/>
        <v>999.33140332931112</v>
      </c>
      <c r="H39" s="100">
        <f>ATAN2(D39,E39)-'2_Odometrie'!F39</f>
        <v>-1.437727440822008</v>
      </c>
      <c r="I39" s="106">
        <f t="shared" si="1"/>
        <v>-1.437727440822008</v>
      </c>
      <c r="J39" s="82"/>
      <c r="K39" s="69">
        <f t="shared" si="2"/>
        <v>0</v>
      </c>
      <c r="L39" s="45">
        <f t="shared" si="3"/>
        <v>999.33140332931112</v>
      </c>
      <c r="M39" s="72">
        <f t="shared" si="4"/>
        <v>-1.437727440822008</v>
      </c>
      <c r="O39" s="69">
        <f>IF(AND(L39&lt;'1_Constantes'!$B$8,L39&gt;-'1_Constantes'!$B$8),1,0)</f>
        <v>0</v>
      </c>
      <c r="P39" s="54">
        <f t="shared" si="5"/>
        <v>999.33140332931112</v>
      </c>
      <c r="Q39" s="61">
        <f t="shared" si="6"/>
        <v>-1.437727440822008</v>
      </c>
      <c r="R39" s="57">
        <f>IF('1_Constantes'!$B$13=1,-Q39*180/PI(),Q39*180/PI())</f>
        <v>-82.375714449245891</v>
      </c>
    </row>
    <row r="40" spans="2:18" x14ac:dyDescent="0.25">
      <c r="B40" s="13">
        <f>B39+'1_Constantes'!$B$4</f>
        <v>0.18000000000000008</v>
      </c>
      <c r="D40" s="68">
        <f>'1_Constantes'!$D$8-'2_Odometrie'!D40</f>
        <v>999.19910608531507</v>
      </c>
      <c r="E40" s="57">
        <f>'1_Constantes'!$E$8-'2_Odometrie'!E40</f>
        <v>-10.360810268327896</v>
      </c>
      <c r="F40" s="81"/>
      <c r="G40" s="54">
        <f t="shared" si="0"/>
        <v>999.25282085721881</v>
      </c>
      <c r="H40" s="100">
        <f>ATAN2(D40,E40)-'2_Odometrie'!F40</f>
        <v>-1.4299032015179514</v>
      </c>
      <c r="I40" s="106">
        <f t="shared" si="1"/>
        <v>-1.4299032015179514</v>
      </c>
      <c r="J40" s="82"/>
      <c r="K40" s="69">
        <f t="shared" si="2"/>
        <v>0</v>
      </c>
      <c r="L40" s="45">
        <f t="shared" si="3"/>
        <v>999.25282085721881</v>
      </c>
      <c r="M40" s="72">
        <f t="shared" si="4"/>
        <v>-1.4299032015179514</v>
      </c>
      <c r="O40" s="69">
        <f>IF(AND(L40&lt;'1_Constantes'!$B$8,L40&gt;-'1_Constantes'!$B$8),1,0)</f>
        <v>0</v>
      </c>
      <c r="P40" s="54">
        <f t="shared" si="5"/>
        <v>999.25282085721881</v>
      </c>
      <c r="Q40" s="61">
        <f t="shared" si="6"/>
        <v>-1.4299032015179514</v>
      </c>
      <c r="R40" s="57">
        <f>IF('1_Constantes'!$B$13=1,-Q40*180/PI(),Q40*180/PI())</f>
        <v>-81.927418559223057</v>
      </c>
    </row>
    <row r="41" spans="2:18" x14ac:dyDescent="0.25">
      <c r="B41" s="13">
        <f>B40+'1_Constantes'!$B$4</f>
        <v>0.18500000000000008</v>
      </c>
      <c r="D41" s="68">
        <f>'1_Constantes'!$D$8-'2_Odometrie'!D41</f>
        <v>999.10741807674572</v>
      </c>
      <c r="E41" s="57">
        <f>'1_Constantes'!$E$8-'2_Odometrie'!E41</f>
        <v>-10.929424090910743</v>
      </c>
      <c r="F41" s="81"/>
      <c r="G41" s="54">
        <f t="shared" si="0"/>
        <v>999.16719580205404</v>
      </c>
      <c r="H41" s="100">
        <f>ATAN2(D41,E41)-'2_Odometrie'!F41</f>
        <v>-1.4218629192070629</v>
      </c>
      <c r="I41" s="106">
        <f t="shared" si="1"/>
        <v>-1.4218629192070629</v>
      </c>
      <c r="J41" s="82"/>
      <c r="K41" s="69">
        <f t="shared" si="2"/>
        <v>0</v>
      </c>
      <c r="L41" s="45">
        <f t="shared" si="3"/>
        <v>999.16719580205404</v>
      </c>
      <c r="M41" s="72">
        <f t="shared" si="4"/>
        <v>-1.4218629192070629</v>
      </c>
      <c r="O41" s="69">
        <f>IF(AND(L41&lt;'1_Constantes'!$B$8,L41&gt;-'1_Constantes'!$B$8),1,0)</f>
        <v>0</v>
      </c>
      <c r="P41" s="54">
        <f t="shared" si="5"/>
        <v>999.16719580205404</v>
      </c>
      <c r="Q41" s="61">
        <f t="shared" si="6"/>
        <v>-1.4218629192070629</v>
      </c>
      <c r="R41" s="57">
        <f>IF('1_Constantes'!$B$13=1,-Q41*180/PI(),Q41*180/PI())</f>
        <v>-81.466744316715463</v>
      </c>
    </row>
    <row r="42" spans="2:18" x14ac:dyDescent="0.25">
      <c r="B42" s="13">
        <f>B41+'1_Constantes'!$B$4</f>
        <v>0.19000000000000009</v>
      </c>
      <c r="D42" s="68">
        <f>'1_Constantes'!$D$8-'2_Odometrie'!D42</f>
        <v>999.00777478053362</v>
      </c>
      <c r="E42" s="57">
        <f>'1_Constantes'!$E$8-'2_Odometrie'!E42</f>
        <v>-11.514410373479336</v>
      </c>
      <c r="F42" s="81"/>
      <c r="G42" s="54">
        <f t="shared" si="0"/>
        <v>999.07412924076971</v>
      </c>
      <c r="H42" s="100">
        <f>ATAN2(D42,E42)-'2_Odometrie'!F42</f>
        <v>-1.4136065020343802</v>
      </c>
      <c r="I42" s="106">
        <f t="shared" si="1"/>
        <v>-1.4136065020343802</v>
      </c>
      <c r="J42" s="82"/>
      <c r="K42" s="69">
        <f t="shared" si="2"/>
        <v>0</v>
      </c>
      <c r="L42" s="45">
        <f t="shared" si="3"/>
        <v>999.07412924076971</v>
      </c>
      <c r="M42" s="72">
        <f t="shared" si="4"/>
        <v>-1.4136065020343802</v>
      </c>
      <c r="O42" s="69">
        <f>IF(AND(L42&lt;'1_Constantes'!$B$8,L42&gt;-'1_Constantes'!$B$8),1,0)</f>
        <v>0</v>
      </c>
      <c r="P42" s="54">
        <f t="shared" si="5"/>
        <v>999.07412924076971</v>
      </c>
      <c r="Q42" s="61">
        <f t="shared" si="6"/>
        <v>-1.4136065020343802</v>
      </c>
      <c r="R42" s="57">
        <f>IF('1_Constantes'!$B$13=1,-Q42*180/PI(),Q42*180/PI())</f>
        <v>-80.993686458821401</v>
      </c>
    </row>
    <row r="43" spans="2:18" x14ac:dyDescent="0.25">
      <c r="B43" s="13">
        <f>B42+'1_Constantes'!$B$4</f>
        <v>0.19500000000000009</v>
      </c>
      <c r="D43" s="68">
        <f>'1_Constantes'!$D$8-'2_Odometrie'!D43</f>
        <v>998.8997397795107</v>
      </c>
      <c r="E43" s="57">
        <f>'1_Constantes'!$E$8-'2_Odometrie'!E43</f>
        <v>-12.115646415140759</v>
      </c>
      <c r="F43" s="81"/>
      <c r="G43" s="54">
        <f t="shared" si="0"/>
        <v>998.97321236339008</v>
      </c>
      <c r="H43" s="100">
        <f>ATAN2(D43,E43)-'2_Odometrie'!F43</f>
        <v>-1.4051338503977109</v>
      </c>
      <c r="I43" s="106">
        <f t="shared" si="1"/>
        <v>-1.4051338503977109</v>
      </c>
      <c r="J43" s="82"/>
      <c r="K43" s="69">
        <f t="shared" si="2"/>
        <v>0</v>
      </c>
      <c r="L43" s="45">
        <f t="shared" si="3"/>
        <v>998.97321236339008</v>
      </c>
      <c r="M43" s="72">
        <f t="shared" si="4"/>
        <v>-1.4051338503977109</v>
      </c>
      <c r="O43" s="69">
        <f>IF(AND(L43&lt;'1_Constantes'!$B$8,L43&gt;-'1_Constantes'!$B$8),1,0)</f>
        <v>0</v>
      </c>
      <c r="P43" s="54">
        <f t="shared" si="5"/>
        <v>998.97321236339008</v>
      </c>
      <c r="Q43" s="61">
        <f t="shared" si="6"/>
        <v>-1.4051338503977109</v>
      </c>
      <c r="R43" s="57">
        <f>IF('1_Constantes'!$B$13=1,-Q43*180/PI(),Q43*180/PI())</f>
        <v>-80.508239278755639</v>
      </c>
    </row>
    <row r="44" spans="2:18" x14ac:dyDescent="0.25">
      <c r="B44" s="13">
        <f>B43+'1_Constantes'!$B$4</f>
        <v>0.20000000000000009</v>
      </c>
      <c r="D44" s="68">
        <f>'1_Constantes'!$D$8-'2_Odometrie'!D44</f>
        <v>998.78286650053803</v>
      </c>
      <c r="E44" s="57">
        <f>'1_Constantes'!$E$8-'2_Odometrie'!E44</f>
        <v>-12.732999484871357</v>
      </c>
      <c r="F44" s="81"/>
      <c r="G44" s="54">
        <f t="shared" si="0"/>
        <v>998.86402662770536</v>
      </c>
      <c r="H44" s="100">
        <f>ATAN2(D44,E44)-'2_Odometrie'!F44</f>
        <v>-1.3964448565299363</v>
      </c>
      <c r="I44" s="106">
        <f t="shared" si="1"/>
        <v>-1.3964448565299363</v>
      </c>
      <c r="J44" s="82"/>
      <c r="K44" s="69">
        <f t="shared" si="2"/>
        <v>0</v>
      </c>
      <c r="L44" s="45">
        <f t="shared" si="3"/>
        <v>998.86402662770536</v>
      </c>
      <c r="M44" s="72">
        <f t="shared" si="4"/>
        <v>-1.3964448565299363</v>
      </c>
      <c r="O44" s="69">
        <f>IF(AND(L44&lt;'1_Constantes'!$B$8,L44&gt;-'1_Constantes'!$B$8),1,0)</f>
        <v>0</v>
      </c>
      <c r="P44" s="54">
        <f t="shared" si="5"/>
        <v>998.86402662770536</v>
      </c>
      <c r="Q44" s="61">
        <f t="shared" si="6"/>
        <v>-1.3964448565299363</v>
      </c>
      <c r="R44" s="57">
        <f>IF('1_Constantes'!$B$13=1,-Q44*180/PI(),Q44*180/PI())</f>
        <v>-80.010396601917108</v>
      </c>
    </row>
    <row r="45" spans="2:18" x14ac:dyDescent="0.25">
      <c r="B45" s="13">
        <f>B44+'1_Constantes'!$B$4</f>
        <v>0.2050000000000001</v>
      </c>
      <c r="D45" s="68">
        <f>'1_Constantes'!$D$8-'2_Odometrie'!D45</f>
        <v>998.65669843495277</v>
      </c>
      <c r="E45" s="57">
        <f>'1_Constantes'!$E$8-'2_Odometrie'!E45</f>
        <v>-13.366326309594911</v>
      </c>
      <c r="F45" s="81"/>
      <c r="G45" s="54">
        <f t="shared" si="0"/>
        <v>998.74614392648084</v>
      </c>
      <c r="H45" s="100">
        <f>ATAN2(D45,E45)-'2_Odometrie'!F45</f>
        <v>-1.3875394040709823</v>
      </c>
      <c r="I45" s="106">
        <f t="shared" si="1"/>
        <v>-1.3875394040709823</v>
      </c>
      <c r="J45" s="82"/>
      <c r="K45" s="69">
        <f t="shared" si="2"/>
        <v>0</v>
      </c>
      <c r="L45" s="45">
        <f t="shared" si="3"/>
        <v>998.74614392648084</v>
      </c>
      <c r="M45" s="72">
        <f t="shared" si="4"/>
        <v>-1.3875394040709823</v>
      </c>
      <c r="O45" s="69">
        <f>IF(AND(L45&lt;'1_Constantes'!$B$8,L45&gt;-'1_Constantes'!$B$8),1,0)</f>
        <v>0</v>
      </c>
      <c r="P45" s="54">
        <f t="shared" si="5"/>
        <v>998.74614392648084</v>
      </c>
      <c r="Q45" s="61">
        <f t="shared" si="6"/>
        <v>-1.3875394040709823</v>
      </c>
      <c r="R45" s="57">
        <f>IF('1_Constantes'!$B$13=1,-Q45*180/PI(),Q45*180/PI())</f>
        <v>-79.500151761364648</v>
      </c>
    </row>
    <row r="46" spans="2:18" x14ac:dyDescent="0.25">
      <c r="B46" s="13">
        <f>B45+'1_Constantes'!$B$4</f>
        <v>0.2100000000000001</v>
      </c>
      <c r="D46" s="68">
        <f>'1_Constantes'!$D$8-'2_Odometrie'!D46</f>
        <v>998.52076937620609</v>
      </c>
      <c r="E46" s="57">
        <f>'1_Constantes'!$E$8-'2_Odometrie'!E46</f>
        <v>-14.015472552871643</v>
      </c>
      <c r="F46" s="81"/>
      <c r="G46" s="54">
        <f t="shared" si="0"/>
        <v>998.61912676782379</v>
      </c>
      <c r="H46" s="100">
        <f>ATAN2(D46,E46)-'2_Odometrie'!F46</f>
        <v>-1.3784173676295415</v>
      </c>
      <c r="I46" s="106">
        <f t="shared" si="1"/>
        <v>-1.3784173676295415</v>
      </c>
      <c r="J46" s="82"/>
      <c r="K46" s="69">
        <f t="shared" si="2"/>
        <v>0</v>
      </c>
      <c r="L46" s="45">
        <f t="shared" si="3"/>
        <v>998.61912676782379</v>
      </c>
      <c r="M46" s="72">
        <f t="shared" si="4"/>
        <v>-1.3784173676295415</v>
      </c>
      <c r="O46" s="69">
        <f>IF(AND(L46&lt;'1_Constantes'!$B$8,L46&gt;-'1_Constantes'!$B$8),1,0)</f>
        <v>0</v>
      </c>
      <c r="P46" s="54">
        <f t="shared" si="5"/>
        <v>998.61912676782379</v>
      </c>
      <c r="Q46" s="61">
        <f t="shared" si="6"/>
        <v>-1.3784173676295415</v>
      </c>
      <c r="R46" s="57">
        <f>IF('1_Constantes'!$B$13=1,-Q46*180/PI(),Q46*180/PI())</f>
        <v>-78.977497572705545</v>
      </c>
    </row>
    <row r="47" spans="2:18" x14ac:dyDescent="0.25">
      <c r="B47" s="13">
        <f>B46+'1_Constantes'!$B$4</f>
        <v>0.21500000000000011</v>
      </c>
      <c r="D47" s="68">
        <f>'1_Constantes'!$D$8-'2_Odometrie'!D47</f>
        <v>998.37460367550898</v>
      </c>
      <c r="E47" s="57">
        <f>'1_Constantes'!$E$8-'2_Odometrie'!E47</f>
        <v>-14.680272284697139</v>
      </c>
      <c r="F47" s="81"/>
      <c r="G47" s="54">
        <f t="shared" si="0"/>
        <v>998.48252846936805</v>
      </c>
      <c r="H47" s="100">
        <f>ATAN2(D47,E47)-'2_Odometrie'!F47</f>
        <v>-1.3690786123346466</v>
      </c>
      <c r="I47" s="106">
        <f t="shared" si="1"/>
        <v>-1.3690786123346466</v>
      </c>
      <c r="J47" s="82"/>
      <c r="K47" s="69">
        <f t="shared" si="2"/>
        <v>0</v>
      </c>
      <c r="L47" s="45">
        <f t="shared" si="3"/>
        <v>998.48252846936805</v>
      </c>
      <c r="M47" s="72">
        <f t="shared" si="4"/>
        <v>-1.3690786123346466</v>
      </c>
      <c r="O47" s="69">
        <f>IF(AND(L47&lt;'1_Constantes'!$B$8,L47&gt;-'1_Constantes'!$B$8),1,0)</f>
        <v>0</v>
      </c>
      <c r="P47" s="54">
        <f t="shared" si="5"/>
        <v>998.48252846936805</v>
      </c>
      <c r="Q47" s="61">
        <f t="shared" si="6"/>
        <v>-1.3690786123346466</v>
      </c>
      <c r="R47" s="57">
        <f>IF('1_Constantes'!$B$13=1,-Q47*180/PI(),Q47*180/PI())</f>
        <v>-78.442426308402617</v>
      </c>
    </row>
    <row r="48" spans="2:18" x14ac:dyDescent="0.25">
      <c r="B48" s="13">
        <f>B47+'1_Constantes'!$B$4</f>
        <v>0.22000000000000011</v>
      </c>
      <c r="D48" s="68">
        <f>'1_Constantes'!$D$8-'2_Odometrie'!D48</f>
        <v>998.21771651631195</v>
      </c>
      <c r="E48" s="57">
        <f>'1_Constantes'!$E$8-'2_Odometrie'!E48</f>
        <v>-15.360547442951315</v>
      </c>
      <c r="F48" s="81"/>
      <c r="G48" s="54">
        <f t="shared" si="0"/>
        <v>998.33589336695059</v>
      </c>
      <c r="H48" s="100">
        <f>ATAN2(D48,E48)-'2_Odometrie'!F48</f>
        <v>-1.3595229933772033</v>
      </c>
      <c r="I48" s="106">
        <f t="shared" si="1"/>
        <v>-1.3595229933772033</v>
      </c>
      <c r="J48" s="82"/>
      <c r="K48" s="69">
        <f t="shared" si="2"/>
        <v>0</v>
      </c>
      <c r="L48" s="45">
        <f t="shared" si="3"/>
        <v>998.33589336695059</v>
      </c>
      <c r="M48" s="72">
        <f t="shared" si="4"/>
        <v>-1.3595229933772033</v>
      </c>
      <c r="O48" s="69">
        <f>IF(AND(L48&lt;'1_Constantes'!$B$8,L48&gt;-'1_Constantes'!$B$8),1,0)</f>
        <v>0</v>
      </c>
      <c r="P48" s="54">
        <f t="shared" si="5"/>
        <v>998.33589336695059</v>
      </c>
      <c r="Q48" s="61">
        <f t="shared" si="6"/>
        <v>-1.3595229933772033</v>
      </c>
      <c r="R48" s="57">
        <f>IF('1_Constantes'!$B$13=1,-Q48*180/PI(),Q48*180/PI())</f>
        <v>-77.894929671505921</v>
      </c>
    </row>
    <row r="49" spans="2:18" x14ac:dyDescent="0.25">
      <c r="B49" s="13">
        <f>B48+'1_Constantes'!$B$4</f>
        <v>0.22500000000000012</v>
      </c>
      <c r="D49" s="68">
        <f>'1_Constantes'!$D$8-'2_Odometrie'!D49</f>
        <v>998.0496142084512</v>
      </c>
      <c r="E49" s="57">
        <f>'1_Constantes'!$E$8-'2_Odometrie'!E49</f>
        <v>-16.056107287072109</v>
      </c>
      <c r="F49" s="81"/>
      <c r="G49" s="54">
        <f t="shared" si="0"/>
        <v>998.17875703846357</v>
      </c>
      <c r="H49" s="100">
        <f>ATAN2(D49,E49)-'2_Odometrie'!F49</f>
        <v>-1.3497503555415917</v>
      </c>
      <c r="I49" s="106">
        <f t="shared" si="1"/>
        <v>-1.3497503555415917</v>
      </c>
      <c r="J49" s="82"/>
      <c r="K49" s="69">
        <f t="shared" si="2"/>
        <v>0</v>
      </c>
      <c r="L49" s="45">
        <f t="shared" si="3"/>
        <v>998.17875703846357</v>
      </c>
      <c r="M49" s="72">
        <f t="shared" si="4"/>
        <v>-1.3497503555415917</v>
      </c>
      <c r="O49" s="69">
        <f>IF(AND(L49&lt;'1_Constantes'!$B$8,L49&gt;-'1_Constantes'!$B$8),1,0)</f>
        <v>0</v>
      </c>
      <c r="P49" s="54">
        <f t="shared" si="5"/>
        <v>998.17875703846357</v>
      </c>
      <c r="Q49" s="61">
        <f t="shared" si="6"/>
        <v>-1.3497503555415917</v>
      </c>
      <c r="R49" s="57">
        <f>IF('1_Constantes'!$B$13=1,-Q49*180/PI(),Q49*180/PI())</f>
        <v>-77.33499876881551</v>
      </c>
    </row>
    <row r="50" spans="2:18" x14ac:dyDescent="0.25">
      <c r="B50" s="13">
        <f>B49+'1_Constantes'!$B$4</f>
        <v>0.23000000000000012</v>
      </c>
      <c r="D50" s="68">
        <f>'1_Constantes'!$D$8-'2_Odometrie'!D50</f>
        <v>997.8739144930197</v>
      </c>
      <c r="E50" s="57">
        <f>'1_Constantes'!$E$8-'2_Odometrie'!E50</f>
        <v>-16.749786962901453</v>
      </c>
      <c r="F50" s="81"/>
      <c r="G50" s="54">
        <f t="shared" si="0"/>
        <v>998.01448115191442</v>
      </c>
      <c r="H50" s="100">
        <f>ATAN2(D50,E50)-'2_Odometrie'!F50</f>
        <v>-1.3395107605799748</v>
      </c>
      <c r="I50" s="106">
        <f t="shared" si="1"/>
        <v>-1.3395107605799748</v>
      </c>
      <c r="J50" s="82"/>
      <c r="K50" s="69">
        <f t="shared" si="2"/>
        <v>0</v>
      </c>
      <c r="L50" s="45">
        <f t="shared" si="3"/>
        <v>998.01448115191442</v>
      </c>
      <c r="M50" s="72">
        <f t="shared" si="4"/>
        <v>-1.3395107605799748</v>
      </c>
      <c r="O50" s="69">
        <f>IF(AND(L50&lt;'1_Constantes'!$B$8,L50&gt;-'1_Constantes'!$B$8),1,0)</f>
        <v>0</v>
      </c>
      <c r="P50" s="54">
        <f t="shared" si="5"/>
        <v>998.01448115191442</v>
      </c>
      <c r="Q50" s="61">
        <f t="shared" si="6"/>
        <v>-1.3395107605799748</v>
      </c>
      <c r="R50" s="57">
        <f>IF('1_Constantes'!$B$13=1,-Q50*180/PI(),Q50*180/PI())</f>
        <v>-76.748313193591443</v>
      </c>
    </row>
    <row r="51" spans="2:18" x14ac:dyDescent="0.25">
      <c r="B51" s="13">
        <f>B50+'1_Constantes'!$B$4</f>
        <v>0.23500000000000013</v>
      </c>
      <c r="D51" s="68">
        <f>'1_Constantes'!$D$8-'2_Odometrie'!D51</f>
        <v>997.68600334852579</v>
      </c>
      <c r="E51" s="57">
        <f>'1_Constantes'!$E$8-'2_Odometrie'!E51</f>
        <v>-17.458330913746295</v>
      </c>
      <c r="F51" s="81"/>
      <c r="G51" s="54">
        <f t="shared" si="0"/>
        <v>997.83874177937616</v>
      </c>
      <c r="H51" s="100">
        <f>ATAN2(D51,E51)-'2_Odometrie'!F51</f>
        <v>-1.3290537925940213</v>
      </c>
      <c r="I51" s="106">
        <f t="shared" si="1"/>
        <v>-1.3290537925940213</v>
      </c>
      <c r="J51" s="82"/>
      <c r="K51" s="69">
        <f t="shared" si="2"/>
        <v>0</v>
      </c>
      <c r="L51" s="45">
        <f t="shared" si="3"/>
        <v>997.83874177937616</v>
      </c>
      <c r="M51" s="72">
        <f t="shared" si="4"/>
        <v>-1.3290537925940213</v>
      </c>
      <c r="O51" s="69">
        <f>IF(AND(L51&lt;'1_Constantes'!$B$8,L51&gt;-'1_Constantes'!$B$8),1,0)</f>
        <v>0</v>
      </c>
      <c r="P51" s="54">
        <f t="shared" si="5"/>
        <v>997.83874177937616</v>
      </c>
      <c r="Q51" s="61">
        <f t="shared" si="6"/>
        <v>-1.3290537925940213</v>
      </c>
      <c r="R51" s="57">
        <f>IF('1_Constantes'!$B$13=1,-Q51*180/PI(),Q51*180/PI())</f>
        <v>-76.149173061492888</v>
      </c>
    </row>
    <row r="52" spans="2:18" x14ac:dyDescent="0.25">
      <c r="B52" s="13">
        <f>B51+'1_Constantes'!$B$4</f>
        <v>0.24000000000000013</v>
      </c>
      <c r="D52" s="68">
        <f>'1_Constantes'!$D$8-'2_Odometrie'!D52</f>
        <v>997.48535905148458</v>
      </c>
      <c r="E52" s="57">
        <f>'1_Constantes'!$E$8-'2_Odometrie'!E52</f>
        <v>-18.18150411239958</v>
      </c>
      <c r="F52" s="81"/>
      <c r="G52" s="54">
        <f t="shared" si="0"/>
        <v>997.651045513339</v>
      </c>
      <c r="H52" s="100">
        <f>ATAN2(D52,E52)-'2_Odometrie'!F52</f>
        <v>-1.3183792585886993</v>
      </c>
      <c r="I52" s="106">
        <f t="shared" si="1"/>
        <v>-1.3183792585886993</v>
      </c>
      <c r="J52" s="82"/>
      <c r="K52" s="69">
        <f t="shared" si="2"/>
        <v>0</v>
      </c>
      <c r="L52" s="45">
        <f t="shared" si="3"/>
        <v>997.651045513339</v>
      </c>
      <c r="M52" s="72">
        <f t="shared" si="4"/>
        <v>-1.3183792585886993</v>
      </c>
      <c r="O52" s="69">
        <f>IF(AND(L52&lt;'1_Constantes'!$B$8,L52&gt;-'1_Constantes'!$B$8),1,0)</f>
        <v>0</v>
      </c>
      <c r="P52" s="54">
        <f t="shared" si="5"/>
        <v>997.651045513339</v>
      </c>
      <c r="Q52" s="61">
        <f t="shared" si="6"/>
        <v>-1.3183792585886993</v>
      </c>
      <c r="R52" s="57">
        <f>IF('1_Constantes'!$B$13=1,-Q52*180/PI(),Q52*180/PI())</f>
        <v>-75.537567314719055</v>
      </c>
    </row>
    <row r="53" spans="2:18" x14ac:dyDescent="0.25">
      <c r="B53" s="13">
        <f>B52+'1_Constantes'!$B$4</f>
        <v>0.24500000000000013</v>
      </c>
      <c r="D53" s="68">
        <f>'1_Constantes'!$D$8-'2_Odometrie'!D53</f>
        <v>997.27145251180411</v>
      </c>
      <c r="E53" s="57">
        <f>'1_Constantes'!$E$8-'2_Odometrie'!E53</f>
        <v>-18.919056359354954</v>
      </c>
      <c r="F53" s="81"/>
      <c r="G53" s="54">
        <f t="shared" si="0"/>
        <v>997.45089136685419</v>
      </c>
      <c r="H53" s="100">
        <f>ATAN2(D53,E53)-'2_Odometrie'!F53</f>
        <v>-1.3074869529220381</v>
      </c>
      <c r="I53" s="106">
        <f t="shared" si="1"/>
        <v>-1.3074869529220381</v>
      </c>
      <c r="J53" s="82"/>
      <c r="K53" s="69">
        <f t="shared" si="2"/>
        <v>0</v>
      </c>
      <c r="L53" s="45">
        <f t="shared" si="3"/>
        <v>997.45089136685419</v>
      </c>
      <c r="M53" s="72">
        <f t="shared" si="4"/>
        <v>-1.3074869529220381</v>
      </c>
      <c r="O53" s="69">
        <f>IF(AND(L53&lt;'1_Constantes'!$B$8,L53&gt;-'1_Constantes'!$B$8),1,0)</f>
        <v>0</v>
      </c>
      <c r="P53" s="54">
        <f t="shared" si="5"/>
        <v>997.45089136685419</v>
      </c>
      <c r="Q53" s="61">
        <f t="shared" si="6"/>
        <v>-1.3074869529220381</v>
      </c>
      <c r="R53" s="57">
        <f>IF('1_Constantes'!$B$13=1,-Q53*180/PI(),Q53*180/PI())</f>
        <v>-74.913484170852939</v>
      </c>
    </row>
    <row r="54" spans="2:18" x14ac:dyDescent="0.25">
      <c r="B54" s="13">
        <f>B53+'1_Constantes'!$B$4</f>
        <v>0.25000000000000011</v>
      </c>
      <c r="D54" s="68">
        <f>'1_Constantes'!$D$8-'2_Odometrie'!D54</f>
        <v>997.0437476888992</v>
      </c>
      <c r="E54" s="57">
        <f>'1_Constantes'!$E$8-'2_Odometrie'!E54</f>
        <v>-19.670721702904757</v>
      </c>
      <c r="F54" s="81"/>
      <c r="G54" s="54">
        <f t="shared" si="0"/>
        <v>997.23777109465641</v>
      </c>
      <c r="H54" s="100">
        <f>ATAN2(D54,E54)-'2_Odometrie'!F54</f>
        <v>-1.2963766567830719</v>
      </c>
      <c r="I54" s="106">
        <f t="shared" si="1"/>
        <v>-1.2963766567830719</v>
      </c>
      <c r="J54" s="82"/>
      <c r="K54" s="69">
        <f t="shared" si="2"/>
        <v>0</v>
      </c>
      <c r="L54" s="45">
        <f t="shared" si="3"/>
        <v>997.23777109465641</v>
      </c>
      <c r="M54" s="72">
        <f t="shared" si="4"/>
        <v>-1.2963766567830719</v>
      </c>
      <c r="O54" s="69">
        <f>IF(AND(L54&lt;'1_Constantes'!$B$8,L54&gt;-'1_Constantes'!$B$8),1,0)</f>
        <v>0</v>
      </c>
      <c r="P54" s="54">
        <f t="shared" si="5"/>
        <v>997.23777109465641</v>
      </c>
      <c r="Q54" s="61">
        <f t="shared" si="6"/>
        <v>-1.2963766567830719</v>
      </c>
      <c r="R54" s="57">
        <f>IF('1_Constantes'!$B$13=1,-Q54*180/PI(),Q54*180/PI())</f>
        <v>-74.276911092949689</v>
      </c>
    </row>
    <row r="55" spans="2:18" x14ac:dyDescent="0.25">
      <c r="B55" s="13">
        <f>B54+'1_Constantes'!$B$4</f>
        <v>0.25500000000000012</v>
      </c>
      <c r="D55" s="68">
        <f>'1_Constantes'!$D$8-'2_Odometrie'!D55</f>
        <v>996.80170203309467</v>
      </c>
      <c r="E55" s="57">
        <f>'1_Constantes'!$E$8-'2_Odometrie'!E55</f>
        <v>-20.436217856242479</v>
      </c>
      <c r="F55" s="81"/>
      <c r="G55" s="54">
        <f t="shared" si="0"/>
        <v>997.01116953439509</v>
      </c>
      <c r="H55" s="100">
        <f>ATAN2(D55,E55)-'2_Odometrie'!F55</f>
        <v>-1.2850481376610432</v>
      </c>
      <c r="I55" s="106">
        <f t="shared" si="1"/>
        <v>-1.2850481376610432</v>
      </c>
      <c r="J55" s="82"/>
      <c r="K55" s="69">
        <f t="shared" si="2"/>
        <v>0</v>
      </c>
      <c r="L55" s="45">
        <f t="shared" si="3"/>
        <v>997.01116953439509</v>
      </c>
      <c r="M55" s="72">
        <f t="shared" si="4"/>
        <v>-1.2850481376610432</v>
      </c>
      <c r="O55" s="69">
        <f>IF(AND(L55&lt;'1_Constantes'!$B$8,L55&gt;-'1_Constantes'!$B$8),1,0)</f>
        <v>0</v>
      </c>
      <c r="P55" s="54">
        <f t="shared" si="5"/>
        <v>997.01116953439509</v>
      </c>
      <c r="Q55" s="61">
        <f t="shared" si="6"/>
        <v>-1.2850481376610432</v>
      </c>
      <c r="R55" s="57">
        <f>IF('1_Constantes'!$B$13=1,-Q55*180/PI(),Q55*180/PI())</f>
        <v>-73.627834759124198</v>
      </c>
    </row>
    <row r="56" spans="2:18" x14ac:dyDescent="0.25">
      <c r="B56" s="13">
        <f>B55+'1_Constantes'!$B$4</f>
        <v>0.26000000000000012</v>
      </c>
      <c r="D56" s="68">
        <f>'1_Constantes'!$D$8-'2_Odometrie'!D56</f>
        <v>996.54476695316487</v>
      </c>
      <c r="E56" s="57">
        <f>'1_Constantes'!$E$8-'2_Odometrie'!E56</f>
        <v>-21.215245612493959</v>
      </c>
      <c r="F56" s="81"/>
      <c r="G56" s="54">
        <f t="shared" si="0"/>
        <v>996.77056496875753</v>
      </c>
      <c r="H56" s="100">
        <f>ATAN2(D56,E56)-'2_Odometrie'!F56</f>
        <v>-1.2735011488060819</v>
      </c>
      <c r="I56" s="106">
        <f t="shared" si="1"/>
        <v>-1.2735011488060819</v>
      </c>
      <c r="J56" s="82"/>
      <c r="K56" s="69">
        <f t="shared" si="2"/>
        <v>0</v>
      </c>
      <c r="L56" s="45">
        <f t="shared" si="3"/>
        <v>996.77056496875753</v>
      </c>
      <c r="M56" s="72">
        <f t="shared" si="4"/>
        <v>-1.2735011488060819</v>
      </c>
      <c r="O56" s="69">
        <f>IF(AND(L56&lt;'1_Constantes'!$B$8,L56&gt;-'1_Constantes'!$B$8),1,0)</f>
        <v>0</v>
      </c>
      <c r="P56" s="54">
        <f t="shared" si="5"/>
        <v>996.77056496875753</v>
      </c>
      <c r="Q56" s="61">
        <f t="shared" si="6"/>
        <v>-1.2735011488060819</v>
      </c>
      <c r="R56" s="57">
        <f>IF('1_Constantes'!$B$13=1,-Q56*180/PI(),Q56*180/PI())</f>
        <v>-72.966241031650313</v>
      </c>
    </row>
    <row r="57" spans="2:18" x14ac:dyDescent="0.25">
      <c r="B57" s="13">
        <f>B56+'1_Constantes'!$B$4</f>
        <v>0.26500000000000012</v>
      </c>
      <c r="D57" s="68">
        <f>'1_Constantes'!$D$8-'2_Odometrie'!D57</f>
        <v>996.27238831084526</v>
      </c>
      <c r="E57" s="57">
        <f>'1_Constantes'!$E$8-'2_Odometrie'!E57</f>
        <v>-22.007488258655258</v>
      </c>
      <c r="F57" s="81"/>
      <c r="G57" s="54">
        <f t="shared" si="0"/>
        <v>996.51542950927285</v>
      </c>
      <c r="H57" s="100">
        <f>ATAN2(D57,E57)-'2_Odometrie'!F57</f>
        <v>-1.2617354286816114</v>
      </c>
      <c r="I57" s="106">
        <f t="shared" si="1"/>
        <v>-1.2617354286816114</v>
      </c>
      <c r="J57" s="82"/>
      <c r="K57" s="69">
        <f t="shared" si="2"/>
        <v>0</v>
      </c>
      <c r="L57" s="45">
        <f t="shared" si="3"/>
        <v>996.51542950927285</v>
      </c>
      <c r="M57" s="72">
        <f t="shared" si="4"/>
        <v>-1.2617354286816114</v>
      </c>
      <c r="O57" s="69">
        <f>IF(AND(L57&lt;'1_Constantes'!$B$8,L57&gt;-'1_Constantes'!$B$8),1,0)</f>
        <v>0</v>
      </c>
      <c r="P57" s="54">
        <f t="shared" si="5"/>
        <v>996.51542950927285</v>
      </c>
      <c r="Q57" s="61">
        <f t="shared" si="6"/>
        <v>-1.2617354286816114</v>
      </c>
      <c r="R57" s="57">
        <f>IF('1_Constantes'!$B$13=1,-Q57*180/PI(),Q57*180/PI())</f>
        <v>-72.29211492558602</v>
      </c>
    </row>
    <row r="58" spans="2:18" x14ac:dyDescent="0.25">
      <c r="B58" s="13">
        <f>B57+'1_Constantes'!$B$4</f>
        <v>0.27000000000000013</v>
      </c>
      <c r="D58" s="68">
        <f>'1_Constantes'!$D$8-'2_Odometrie'!D58</f>
        <v>995.98400694314489</v>
      </c>
      <c r="E58" s="57">
        <f>'1_Constantes'!$E$8-'2_Odometrie'!E58</f>
        <v>-22.812610989467885</v>
      </c>
      <c r="F58" s="81"/>
      <c r="G58" s="54">
        <f t="shared" si="0"/>
        <v>996.24522950259552</v>
      </c>
      <c r="H58" s="100">
        <f>ATAN2(D58,E58)-'2_Odometrie'!F58</f>
        <v>-1.2497507004087407</v>
      </c>
      <c r="I58" s="106">
        <f t="shared" si="1"/>
        <v>-1.2497507004087407</v>
      </c>
      <c r="J58" s="82"/>
      <c r="K58" s="69">
        <f t="shared" si="2"/>
        <v>0</v>
      </c>
      <c r="L58" s="45">
        <f t="shared" si="3"/>
        <v>996.24522950259552</v>
      </c>
      <c r="M58" s="72">
        <f t="shared" si="4"/>
        <v>-1.2497507004087407</v>
      </c>
      <c r="O58" s="69">
        <f>IF(AND(L58&lt;'1_Constantes'!$B$8,L58&gt;-'1_Constantes'!$B$8),1,0)</f>
        <v>0</v>
      </c>
      <c r="P58" s="54">
        <f t="shared" si="5"/>
        <v>996.24522950259552</v>
      </c>
      <c r="Q58" s="61">
        <f t="shared" si="6"/>
        <v>-1.2497507004087407</v>
      </c>
      <c r="R58" s="57">
        <f>IF('1_Constantes'!$B$13=1,-Q58*180/PI(),Q58*180/PI())</f>
        <v>-71.605440576939415</v>
      </c>
    </row>
    <row r="59" spans="2:18" x14ac:dyDescent="0.25">
      <c r="B59" s="13">
        <f>B58+'1_Constantes'!$B$4</f>
        <v>0.27500000000000013</v>
      </c>
      <c r="D59" s="68">
        <f>'1_Constantes'!$D$8-'2_Odometrie'!D59</f>
        <v>995.67905921327281</v>
      </c>
      <c r="E59" s="57">
        <f>'1_Constantes'!$E$8-'2_Odometrie'!E59</f>
        <v>-23.630260322319486</v>
      </c>
      <c r="F59" s="81"/>
      <c r="G59" s="54">
        <f t="shared" si="0"/>
        <v>995.95942596007831</v>
      </c>
      <c r="H59" s="100">
        <f>ATAN2(D59,E59)-'2_Odometrie'!F59</f>
        <v>-1.2375466712029251</v>
      </c>
      <c r="I59" s="106">
        <f t="shared" si="1"/>
        <v>-1.2375466712029251</v>
      </c>
      <c r="J59" s="82"/>
      <c r="K59" s="69">
        <f t="shared" si="2"/>
        <v>0</v>
      </c>
      <c r="L59" s="45">
        <f t="shared" si="3"/>
        <v>995.95942596007831</v>
      </c>
      <c r="M59" s="72">
        <f t="shared" si="4"/>
        <v>-1.2375466712029251</v>
      </c>
      <c r="O59" s="69">
        <f>IF(AND(L59&lt;'1_Constantes'!$B$8,L59&gt;-'1_Constantes'!$B$8),1,0)</f>
        <v>0</v>
      </c>
      <c r="P59" s="54">
        <f t="shared" si="5"/>
        <v>995.95942596007831</v>
      </c>
      <c r="Q59" s="61">
        <f t="shared" si="6"/>
        <v>-1.2375466712029251</v>
      </c>
      <c r="R59" s="57">
        <f>IF('1_Constantes'!$B$13=1,-Q59*180/PI(),Q59*180/PI())</f>
        <v>-70.906201210391785</v>
      </c>
    </row>
    <row r="60" spans="2:18" x14ac:dyDescent="0.25">
      <c r="B60" s="13">
        <f>B59+'1_Constantes'!$B$4</f>
        <v>0.28000000000000014</v>
      </c>
      <c r="D60" s="68">
        <f>'1_Constantes'!$D$8-'2_Odometrie'!D60</f>
        <v>995.35697759097616</v>
      </c>
      <c r="E60" s="57">
        <f>'1_Constantes'!$E$8-'2_Odometrie'!E60</f>
        <v>-24.460063514313788</v>
      </c>
      <c r="F60" s="81"/>
      <c r="G60" s="54">
        <f t="shared" si="0"/>
        <v>995.65747501144551</v>
      </c>
      <c r="H60" s="100">
        <f>ATAN2(D60,E60)-'2_Odometrie'!F60</f>
        <v>-1.2251230318032065</v>
      </c>
      <c r="I60" s="106">
        <f t="shared" si="1"/>
        <v>-1.2251230318032065</v>
      </c>
      <c r="J60" s="82"/>
      <c r="K60" s="69">
        <f t="shared" si="2"/>
        <v>0</v>
      </c>
      <c r="L60" s="45">
        <f t="shared" si="3"/>
        <v>995.65747501144551</v>
      </c>
      <c r="M60" s="72">
        <f t="shared" si="4"/>
        <v>-1.2251230318032065</v>
      </c>
      <c r="O60" s="69">
        <f>IF(AND(L60&lt;'1_Constantes'!$B$8,L60&gt;-'1_Constantes'!$B$8),1,0)</f>
        <v>0</v>
      </c>
      <c r="P60" s="54">
        <f t="shared" si="5"/>
        <v>995.65747501144551</v>
      </c>
      <c r="Q60" s="61">
        <f t="shared" si="6"/>
        <v>-1.2251230318032065</v>
      </c>
      <c r="R60" s="57">
        <f>IF('1_Constantes'!$B$13=1,-Q60*180/PI(),Q60*180/PI())</f>
        <v>-70.194379106595463</v>
      </c>
    </row>
    <row r="61" spans="2:18" x14ac:dyDescent="0.25">
      <c r="B61" s="13">
        <f>B60+'1_Constantes'!$B$4</f>
        <v>0.28500000000000014</v>
      </c>
      <c r="D61" s="68">
        <f>'1_Constantes'!$D$8-'2_Odometrie'!D61</f>
        <v>995.01719126306955</v>
      </c>
      <c r="E61" s="57">
        <f>'1_Constantes'!$E$8-'2_Odometrie'!E61</f>
        <v>-25.301627982712489</v>
      </c>
      <c r="F61" s="81"/>
      <c r="G61" s="54">
        <f t="shared" si="0"/>
        <v>995.33882838339207</v>
      </c>
      <c r="H61" s="100">
        <f>ATAN2(D61,E61)-'2_Odometrie'!F61</f>
        <v>-1.2124794558943697</v>
      </c>
      <c r="I61" s="106">
        <f t="shared" si="1"/>
        <v>-1.2124794558943697</v>
      </c>
      <c r="J61" s="82"/>
      <c r="K61" s="69">
        <f t="shared" si="2"/>
        <v>0</v>
      </c>
      <c r="L61" s="45">
        <f t="shared" si="3"/>
        <v>995.33882838339207</v>
      </c>
      <c r="M61" s="72">
        <f t="shared" si="4"/>
        <v>-1.2124794558943697</v>
      </c>
      <c r="O61" s="69">
        <f>IF(AND(L61&lt;'1_Constantes'!$B$8,L61&gt;-'1_Constantes'!$B$8),1,0)</f>
        <v>0</v>
      </c>
      <c r="P61" s="54">
        <f t="shared" si="5"/>
        <v>995.33882838339207</v>
      </c>
      <c r="Q61" s="61">
        <f t="shared" si="6"/>
        <v>-1.2124794558943697</v>
      </c>
      <c r="R61" s="57">
        <f>IF('1_Constantes'!$B$13=1,-Q61*180/PI(),Q61*180/PI())</f>
        <v>-69.469955569065831</v>
      </c>
    </row>
    <row r="62" spans="2:18" x14ac:dyDescent="0.25">
      <c r="B62" s="13">
        <f>B61+'1_Constantes'!$B$4</f>
        <v>0.29000000000000015</v>
      </c>
      <c r="D62" s="68">
        <f>'1_Constantes'!$D$8-'2_Odometrie'!D62</f>
        <v>994.65912677491326</v>
      </c>
      <c r="E62" s="57">
        <f>'1_Constantes'!$E$8-'2_Odometrie'!E62</f>
        <v>-26.154540730009785</v>
      </c>
      <c r="F62" s="81"/>
      <c r="G62" s="54">
        <f t="shared" si="0"/>
        <v>995.00293390393108</v>
      </c>
      <c r="H62" s="100">
        <f>ATAN2(D62,E62)-'2_Odometrie'!F62</f>
        <v>-1.1996155995223672</v>
      </c>
      <c r="I62" s="106">
        <f t="shared" si="1"/>
        <v>-1.1996155995223672</v>
      </c>
      <c r="J62" s="82"/>
      <c r="K62" s="69">
        <f t="shared" si="2"/>
        <v>0</v>
      </c>
      <c r="L62" s="45">
        <f t="shared" si="3"/>
        <v>995.00293390393108</v>
      </c>
      <c r="M62" s="72">
        <f t="shared" si="4"/>
        <v>-1.1996155995223672</v>
      </c>
      <c r="O62" s="69">
        <f>IF(AND(L62&lt;'1_Constantes'!$B$8,L62&gt;-'1_Constantes'!$B$8),1,0)</f>
        <v>0</v>
      </c>
      <c r="P62" s="54">
        <f t="shared" si="5"/>
        <v>995.00293390393108</v>
      </c>
      <c r="Q62" s="61">
        <f t="shared" si="6"/>
        <v>-1.1996155995223672</v>
      </c>
      <c r="R62" s="57">
        <f>IF('1_Constantes'!$B$13=1,-Q62*180/PI(),Q62*180/PI())</f>
        <v>-68.73291089068762</v>
      </c>
    </row>
    <row r="63" spans="2:18" x14ac:dyDescent="0.25">
      <c r="B63" s="13">
        <f>B62+'1_Constantes'!$B$4</f>
        <v>0.29500000000000015</v>
      </c>
      <c r="D63" s="68">
        <f>'1_Constantes'!$D$8-'2_Odometrie'!D63</f>
        <v>994.28938597692911</v>
      </c>
      <c r="E63" s="57">
        <f>'1_Constantes'!$E$8-'2_Odometrie'!E63</f>
        <v>-27.002457043384538</v>
      </c>
      <c r="F63" s="81"/>
      <c r="G63" s="54">
        <f t="shared" si="0"/>
        <v>994.65597859398531</v>
      </c>
      <c r="H63" s="100">
        <f>ATAN2(D63,E63)-'2_Odometrie'!F63</f>
        <v>-1.1867476247484006</v>
      </c>
      <c r="I63" s="106">
        <f t="shared" si="1"/>
        <v>-1.1867476247484006</v>
      </c>
      <c r="J63" s="82"/>
      <c r="K63" s="69">
        <f t="shared" si="2"/>
        <v>0</v>
      </c>
      <c r="L63" s="45">
        <f t="shared" si="3"/>
        <v>994.65597859398531</v>
      </c>
      <c r="M63" s="72">
        <f t="shared" si="4"/>
        <v>-1.1867476247484006</v>
      </c>
      <c r="O63" s="69">
        <f>IF(AND(L63&lt;'1_Constantes'!$B$8,L63&gt;-'1_Constantes'!$B$8),1,0)</f>
        <v>0</v>
      </c>
      <c r="P63" s="54">
        <f t="shared" si="5"/>
        <v>994.65597859398531</v>
      </c>
      <c r="Q63" s="61">
        <f t="shared" si="6"/>
        <v>-1.1867476247484006</v>
      </c>
      <c r="R63" s="57">
        <f>IF('1_Constantes'!$B$13=1,-Q63*180/PI(),Q63*180/PI())</f>
        <v>-67.995630245258511</v>
      </c>
    </row>
    <row r="64" spans="2:18" x14ac:dyDescent="0.25">
      <c r="B64" s="13">
        <f>B63+'1_Constantes'!$B$4</f>
        <v>0.30000000000000016</v>
      </c>
      <c r="D64" s="68">
        <f>'1_Constantes'!$D$8-'2_Odometrie'!D64</f>
        <v>993.90064352502111</v>
      </c>
      <c r="E64" s="57">
        <f>'1_Constantes'!$E$8-'2_Odometrie'!E64</f>
        <v>-27.861027775579942</v>
      </c>
      <c r="F64" s="81"/>
      <c r="G64" s="54">
        <f t="shared" si="0"/>
        <v>994.29106707651897</v>
      </c>
      <c r="H64" s="100">
        <f>ATAN2(D64,E64)-'2_Odometrie'!F64</f>
        <v>-1.1736587869815873</v>
      </c>
      <c r="I64" s="106">
        <f t="shared" si="1"/>
        <v>-1.1736587869815873</v>
      </c>
      <c r="J64" s="82"/>
      <c r="K64" s="69">
        <f t="shared" si="2"/>
        <v>0</v>
      </c>
      <c r="L64" s="45">
        <f t="shared" si="3"/>
        <v>994.29106707651897</v>
      </c>
      <c r="M64" s="72">
        <f t="shared" si="4"/>
        <v>-1.1736587869815873</v>
      </c>
      <c r="O64" s="69">
        <f>IF(AND(L64&lt;'1_Constantes'!$B$8,L64&gt;-'1_Constantes'!$B$8),1,0)</f>
        <v>0</v>
      </c>
      <c r="P64" s="54">
        <f t="shared" si="5"/>
        <v>994.29106707651897</v>
      </c>
      <c r="Q64" s="61">
        <f t="shared" si="6"/>
        <v>-1.1736587869815873</v>
      </c>
      <c r="R64" s="57">
        <f>IF('1_Constantes'!$B$13=1,-Q64*180/PI(),Q64*180/PI())</f>
        <v>-67.24569508248868</v>
      </c>
    </row>
    <row r="65" spans="2:18" x14ac:dyDescent="0.25">
      <c r="B65" s="13">
        <f>B64+'1_Constantes'!$B$4</f>
        <v>0.30500000000000016</v>
      </c>
      <c r="D65" s="68">
        <f>'1_Constantes'!$D$8-'2_Odometrie'!D65</f>
        <v>993.49955445833461</v>
      </c>
      <c r="E65" s="57">
        <f>'1_Constantes'!$E$8-'2_Odometrie'!E65</f>
        <v>-28.713900542575402</v>
      </c>
      <c r="F65" s="81"/>
      <c r="G65" s="54">
        <f t="shared" si="0"/>
        <v>993.91440918887895</v>
      </c>
      <c r="H65" s="100">
        <f>ATAN2(D65,E65)-'2_Odometrie'!F65</f>
        <v>-1.1600997975079324</v>
      </c>
      <c r="I65" s="106">
        <f t="shared" si="1"/>
        <v>-1.1600997975079324</v>
      </c>
      <c r="J65" s="82"/>
      <c r="K65" s="69">
        <f t="shared" si="2"/>
        <v>0</v>
      </c>
      <c r="L65" s="45">
        <f t="shared" si="3"/>
        <v>993.91440918887895</v>
      </c>
      <c r="M65" s="72">
        <f t="shared" si="4"/>
        <v>-1.1600997975079324</v>
      </c>
      <c r="O65" s="69">
        <f>IF(AND(L65&lt;'1_Constantes'!$B$8,L65&gt;-'1_Constantes'!$B$8),1,0)</f>
        <v>0</v>
      </c>
      <c r="P65" s="54">
        <f t="shared" si="5"/>
        <v>993.91440918887895</v>
      </c>
      <c r="Q65" s="61">
        <f t="shared" si="6"/>
        <v>-1.1600997975079324</v>
      </c>
      <c r="R65" s="57">
        <f>IF('1_Constantes'!$B$13=1,-Q65*180/PI(),Q65*180/PI())</f>
        <v>-66.468822211185937</v>
      </c>
    </row>
    <row r="66" spans="2:18" x14ac:dyDescent="0.25">
      <c r="B66" s="13">
        <f>B65+'1_Constantes'!$B$4</f>
        <v>0.31000000000000016</v>
      </c>
      <c r="D66" s="68">
        <f>'1_Constantes'!$D$8-'2_Odometrie'!D66</f>
        <v>993.07834685557179</v>
      </c>
      <c r="E66" s="57">
        <f>'1_Constantes'!$E$8-'2_Odometrie'!E66</f>
        <v>-29.576484944375807</v>
      </c>
      <c r="F66" s="81"/>
      <c r="G66" s="54">
        <f t="shared" si="0"/>
        <v>993.51868198593036</v>
      </c>
      <c r="H66" s="100">
        <f>ATAN2(D66,E66)-'2_Odometrie'!F66</f>
        <v>-1.1463191290237706</v>
      </c>
      <c r="I66" s="106">
        <f t="shared" si="1"/>
        <v>-1.1463191290237706</v>
      </c>
      <c r="J66" s="82"/>
      <c r="K66" s="69">
        <f t="shared" si="2"/>
        <v>0</v>
      </c>
      <c r="L66" s="45">
        <f t="shared" si="3"/>
        <v>993.51868198593036</v>
      </c>
      <c r="M66" s="72">
        <f t="shared" si="4"/>
        <v>-1.1463191290237706</v>
      </c>
      <c r="O66" s="69">
        <f>IF(AND(L66&lt;'1_Constantes'!$B$8,L66&gt;-'1_Constantes'!$B$8),1,0)</f>
        <v>0</v>
      </c>
      <c r="P66" s="54">
        <f t="shared" si="5"/>
        <v>993.51868198593036</v>
      </c>
      <c r="Q66" s="61">
        <f t="shared" si="6"/>
        <v>-1.1463191290237706</v>
      </c>
      <c r="R66" s="57">
        <f>IF('1_Constantes'!$B$13=1,-Q66*180/PI(),Q66*180/PI())</f>
        <v>-65.67924806817453</v>
      </c>
    </row>
    <row r="67" spans="2:18" x14ac:dyDescent="0.25">
      <c r="B67" s="13">
        <f>B66+'1_Constantes'!$B$4</f>
        <v>0.31500000000000017</v>
      </c>
      <c r="D67" s="68">
        <f>'1_Constantes'!$D$8-'2_Odometrie'!D67</f>
        <v>992.63644852005962</v>
      </c>
      <c r="E67" s="57">
        <f>'1_Constantes'!$E$8-'2_Odometrie'!E67</f>
        <v>-30.448268225657785</v>
      </c>
      <c r="F67" s="81"/>
      <c r="G67" s="54">
        <f t="shared" si="0"/>
        <v>993.1033259275988</v>
      </c>
      <c r="H67" s="100">
        <f>ATAN2(D67,E67)-'2_Odometrie'!F67</f>
        <v>-1.1323163476513687</v>
      </c>
      <c r="I67" s="106">
        <f t="shared" si="1"/>
        <v>-1.1323163476513687</v>
      </c>
      <c r="J67" s="82"/>
      <c r="K67" s="69">
        <f t="shared" si="2"/>
        <v>0</v>
      </c>
      <c r="L67" s="45">
        <f t="shared" si="3"/>
        <v>993.1033259275988</v>
      </c>
      <c r="M67" s="72">
        <f t="shared" si="4"/>
        <v>-1.1323163476513687</v>
      </c>
      <c r="O67" s="69">
        <f>IF(AND(L67&lt;'1_Constantes'!$B$8,L67&gt;-'1_Constantes'!$B$8),1,0)</f>
        <v>0</v>
      </c>
      <c r="P67" s="54">
        <f t="shared" si="5"/>
        <v>993.1033259275988</v>
      </c>
      <c r="Q67" s="61">
        <f t="shared" si="6"/>
        <v>-1.1323163476513687</v>
      </c>
      <c r="R67" s="57">
        <f>IF('1_Constantes'!$B$13=1,-Q67*180/PI(),Q67*180/PI())</f>
        <v>-64.876947794091492</v>
      </c>
    </row>
    <row r="68" spans="2:18" x14ac:dyDescent="0.25">
      <c r="B68" s="13">
        <f>B67+'1_Constantes'!$B$4</f>
        <v>0.32000000000000017</v>
      </c>
      <c r="D68" s="68">
        <f>'1_Constantes'!$D$8-'2_Odometrie'!D68</f>
        <v>992.1732888753354</v>
      </c>
      <c r="E68" s="57">
        <f>'1_Constantes'!$E$8-'2_Odometrie'!E68</f>
        <v>-31.328714215134596</v>
      </c>
      <c r="F68" s="81"/>
      <c r="G68" s="54">
        <f t="shared" si="0"/>
        <v>992.66778102851379</v>
      </c>
      <c r="H68" s="100">
        <f>ATAN2(D68,E68)-'2_Odometrie'!F68</f>
        <v>-1.1180909984795548</v>
      </c>
      <c r="I68" s="106">
        <f t="shared" si="1"/>
        <v>-1.1180909984795548</v>
      </c>
      <c r="J68" s="82"/>
      <c r="K68" s="69">
        <f t="shared" si="2"/>
        <v>0</v>
      </c>
      <c r="L68" s="45">
        <f t="shared" ref="L68:L131" si="7">IF($K68=1,-G68,G68)</f>
        <v>992.66778102851379</v>
      </c>
      <c r="M68" s="72">
        <f t="shared" si="4"/>
        <v>-1.1180909984795548</v>
      </c>
      <c r="O68" s="69">
        <f>IF(AND(L68&lt;'1_Constantes'!$B$8,L68&gt;-'1_Constantes'!$B$8),1,0)</f>
        <v>0</v>
      </c>
      <c r="P68" s="54">
        <f t="shared" si="5"/>
        <v>992.66778102851379</v>
      </c>
      <c r="Q68" s="61">
        <f t="shared" si="6"/>
        <v>-1.1180909984795548</v>
      </c>
      <c r="R68" s="57">
        <f>IF('1_Constantes'!$B$13=1,-Q68*180/PI(),Q68*180/PI())</f>
        <v>-64.061895324446638</v>
      </c>
    </row>
    <row r="69" spans="2:18" x14ac:dyDescent="0.25">
      <c r="B69" s="13">
        <f>B68+'1_Constantes'!$B$4</f>
        <v>0.32500000000000018</v>
      </c>
      <c r="D69" s="68">
        <f>'1_Constantes'!$D$8-'2_Odometrie'!D69</f>
        <v>991.68829983015598</v>
      </c>
      <c r="E69" s="57">
        <f>'1_Constantes'!$E$8-'2_Odometrie'!E69</f>
        <v>-32.217262821693794</v>
      </c>
      <c r="F69" s="81"/>
      <c r="G69" s="54">
        <f t="shared" ref="G69:G132" si="8">SQRT(((D69)^2)+((E69)^2))</f>
        <v>992.21148755885076</v>
      </c>
      <c r="H69" s="100">
        <f>ATAN2(D69,E69)-'2_Odometrie'!F69</f>
        <v>-1.1036426049509402</v>
      </c>
      <c r="I69" s="106">
        <f t="shared" ref="I69:I132" si="9">IF(H69&gt;PI(),H69-2*PI(),IF(H69&lt;-PI(),H69+2*PI(),H69))</f>
        <v>-1.1036426049509402</v>
      </c>
      <c r="J69" s="82"/>
      <c r="K69" s="69">
        <f t="shared" ref="K69:K132" si="10">IF(OR(I69&gt;PI()/2,I69&lt;-PI()/2),1,0)</f>
        <v>0</v>
      </c>
      <c r="L69" s="45">
        <f t="shared" si="7"/>
        <v>992.21148755885076</v>
      </c>
      <c r="M69" s="72">
        <f t="shared" ref="M69:M132" si="11">IF($K69=1,I69+PI(),I69)</f>
        <v>-1.1036426049509402</v>
      </c>
      <c r="O69" s="69">
        <f>IF(AND(L69&lt;'1_Constantes'!$B$8,L69&gt;-'1_Constantes'!$B$8),1,0)</f>
        <v>0</v>
      </c>
      <c r="P69" s="54">
        <f t="shared" ref="P69:P132" si="12">L69</f>
        <v>992.21148755885076</v>
      </c>
      <c r="Q69" s="61">
        <f t="shared" ref="Q69:Q132" si="13">IF(M69&gt;PI(),M69-2*PI(),IF(M69&lt;-PI(),M69+2*PI(),M69))</f>
        <v>-1.1036426049509402</v>
      </c>
      <c r="R69" s="57">
        <f>IF('1_Constantes'!$B$13=1,-Q69*180/PI(),Q69*180/PI())</f>
        <v>-63.234063354512891</v>
      </c>
    </row>
    <row r="70" spans="2:18" x14ac:dyDescent="0.25">
      <c r="B70" s="13">
        <f>B69+'1_Constantes'!$B$4</f>
        <v>0.33000000000000018</v>
      </c>
      <c r="D70" s="68">
        <f>'1_Constantes'!$D$8-'2_Odometrie'!D70</f>
        <v>991.18133378243374</v>
      </c>
      <c r="E70" s="57">
        <f>'1_Constantes'!$E$8-'2_Odometrie'!E70</f>
        <v>-33.113565596839862</v>
      </c>
      <c r="F70" s="81"/>
      <c r="G70" s="54">
        <f t="shared" si="8"/>
        <v>991.73431152968612</v>
      </c>
      <c r="H70" s="100">
        <f>ATAN2(D70,E70)-'2_Odometrie'!F70</f>
        <v>-1.0894363132222364</v>
      </c>
      <c r="I70" s="106">
        <f t="shared" si="9"/>
        <v>-1.0894363132222364</v>
      </c>
      <c r="J70" s="82"/>
      <c r="K70" s="69">
        <f t="shared" si="10"/>
        <v>0</v>
      </c>
      <c r="L70" s="45">
        <f t="shared" si="7"/>
        <v>991.73431152968612</v>
      </c>
      <c r="M70" s="72">
        <f t="shared" si="11"/>
        <v>-1.0894363132222364</v>
      </c>
      <c r="O70" s="69">
        <f>IF(AND(L70&lt;'1_Constantes'!$B$8,L70&gt;-'1_Constantes'!$B$8),1,0)</f>
        <v>0</v>
      </c>
      <c r="P70" s="54">
        <f t="shared" si="12"/>
        <v>991.73431152968612</v>
      </c>
      <c r="Q70" s="61">
        <f t="shared" si="13"/>
        <v>-1.0894363132222364</v>
      </c>
      <c r="R70" s="57">
        <f>IF('1_Constantes'!$B$13=1,-Q70*180/PI(),Q70*180/PI())</f>
        <v>-62.420102795926553</v>
      </c>
    </row>
    <row r="71" spans="2:18" x14ac:dyDescent="0.25">
      <c r="B71" s="13">
        <f>B70+'1_Constantes'!$B$4</f>
        <v>0.33500000000000019</v>
      </c>
      <c r="D71" s="68">
        <f>'1_Constantes'!$D$8-'2_Odometrie'!D71</f>
        <v>990.64365333549927</v>
      </c>
      <c r="E71" s="57">
        <f>'1_Constantes'!$E$8-'2_Odometrie'!E71</f>
        <v>-34.032467743975531</v>
      </c>
      <c r="F71" s="81"/>
      <c r="G71" s="54">
        <f t="shared" si="8"/>
        <v>991.22805486661321</v>
      </c>
      <c r="H71" s="100">
        <f>ATAN2(D71,E71)-'2_Odometrie'!F71</f>
        <v>-1.0757201765685871</v>
      </c>
      <c r="I71" s="106">
        <f t="shared" si="9"/>
        <v>-1.0757201765685871</v>
      </c>
      <c r="J71" s="82"/>
      <c r="K71" s="69">
        <f t="shared" si="10"/>
        <v>0</v>
      </c>
      <c r="L71" s="45">
        <f t="shared" si="7"/>
        <v>991.22805486661321</v>
      </c>
      <c r="M71" s="72">
        <f t="shared" si="11"/>
        <v>-1.0757201765685871</v>
      </c>
      <c r="O71" s="69">
        <f>IF(AND(L71&lt;'1_Constantes'!$B$8,L71&gt;-'1_Constantes'!$B$8),1,0)</f>
        <v>0</v>
      </c>
      <c r="P71" s="54">
        <f t="shared" si="12"/>
        <v>991.22805486661321</v>
      </c>
      <c r="Q71" s="61">
        <f t="shared" si="13"/>
        <v>-1.0757201765685871</v>
      </c>
      <c r="R71" s="57">
        <f>IF('1_Constantes'!$B$13=1,-Q71*180/PI(),Q71*180/PI())</f>
        <v>-61.634226054447751</v>
      </c>
    </row>
    <row r="72" spans="2:18" x14ac:dyDescent="0.25">
      <c r="B72" s="13">
        <f>B71+'1_Constantes'!$B$4</f>
        <v>0.34000000000000019</v>
      </c>
      <c r="D72" s="68">
        <f>'1_Constantes'!$D$8-'2_Odometrie'!D72</f>
        <v>990.09213544290219</v>
      </c>
      <c r="E72" s="57">
        <f>'1_Constantes'!$E$8-'2_Odometrie'!E72</f>
        <v>-34.943132025240402</v>
      </c>
      <c r="F72" s="81"/>
      <c r="G72" s="54">
        <f t="shared" si="8"/>
        <v>990.70856418102073</v>
      </c>
      <c r="H72" s="100">
        <f>ATAN2(D72,E72)-'2_Odometrie'!F72</f>
        <v>-1.0615317661386305</v>
      </c>
      <c r="I72" s="106">
        <f t="shared" si="9"/>
        <v>-1.0615317661386305</v>
      </c>
      <c r="J72" s="82"/>
      <c r="K72" s="69">
        <f t="shared" si="10"/>
        <v>0</v>
      </c>
      <c r="L72" s="45">
        <f t="shared" si="7"/>
        <v>990.70856418102073</v>
      </c>
      <c r="M72" s="72">
        <f t="shared" si="11"/>
        <v>-1.0615317661386305</v>
      </c>
      <c r="O72" s="69">
        <f>IF(AND(L72&lt;'1_Constantes'!$B$8,L72&gt;-'1_Constantes'!$B$8),1,0)</f>
        <v>0</v>
      </c>
      <c r="P72" s="54">
        <f t="shared" si="12"/>
        <v>990.70856418102073</v>
      </c>
      <c r="Q72" s="61">
        <f t="shared" si="13"/>
        <v>-1.0615317661386305</v>
      </c>
      <c r="R72" s="57">
        <f>IF('1_Constantes'!$B$13=1,-Q72*180/PI(),Q72*180/PI())</f>
        <v>-60.821290018811844</v>
      </c>
    </row>
    <row r="73" spans="2:18" x14ac:dyDescent="0.25">
      <c r="B73" s="13">
        <f>B72+'1_Constantes'!$B$4</f>
        <v>0.3450000000000002</v>
      </c>
      <c r="D73" s="68">
        <f>'1_Constantes'!$D$8-'2_Odometrie'!D73</f>
        <v>989.50880792915939</v>
      </c>
      <c r="E73" s="57">
        <f>'1_Constantes'!$E$8-'2_Odometrie'!E73</f>
        <v>-35.875202597055704</v>
      </c>
      <c r="F73" s="81"/>
      <c r="G73" s="54">
        <f t="shared" si="8"/>
        <v>990.1589322582339</v>
      </c>
      <c r="H73" s="100">
        <f>ATAN2(D73,E73)-'2_Odometrie'!F73</f>
        <v>-1.0478325281125098</v>
      </c>
      <c r="I73" s="106">
        <f t="shared" si="9"/>
        <v>-1.0478325281125098</v>
      </c>
      <c r="J73" s="82"/>
      <c r="K73" s="69">
        <f t="shared" si="10"/>
        <v>0</v>
      </c>
      <c r="L73" s="45">
        <f t="shared" si="7"/>
        <v>990.1589322582339</v>
      </c>
      <c r="M73" s="72">
        <f t="shared" si="11"/>
        <v>-1.0478325281125098</v>
      </c>
      <c r="O73" s="69">
        <f>IF(AND(L73&lt;'1_Constantes'!$B$8,L73&gt;-'1_Constantes'!$B$8),1,0)</f>
        <v>0</v>
      </c>
      <c r="P73" s="54">
        <f t="shared" si="12"/>
        <v>990.1589322582339</v>
      </c>
      <c r="Q73" s="61">
        <f t="shared" si="13"/>
        <v>-1.0478325281125098</v>
      </c>
      <c r="R73" s="57">
        <f>IF('1_Constantes'!$B$13=1,-Q73*180/PI(),Q73*180/PI())</f>
        <v>-60.036381497369995</v>
      </c>
    </row>
    <row r="74" spans="2:18" x14ac:dyDescent="0.25">
      <c r="B74" s="13">
        <f>B73+'1_Constantes'!$B$4</f>
        <v>0.3500000000000002</v>
      </c>
      <c r="D74" s="68">
        <f>'1_Constantes'!$D$8-'2_Odometrie'!D74</f>
        <v>988.9118787251598</v>
      </c>
      <c r="E74" s="57">
        <f>'1_Constantes'!$E$8-'2_Odometrie'!E74</f>
        <v>-36.798621280289808</v>
      </c>
      <c r="F74" s="81"/>
      <c r="G74" s="54">
        <f t="shared" si="8"/>
        <v>989.59630274766857</v>
      </c>
      <c r="H74" s="100">
        <f>ATAN2(D74,E74)-'2_Odometrie'!F74</f>
        <v>-1.0341261316846246</v>
      </c>
      <c r="I74" s="106">
        <f t="shared" si="9"/>
        <v>-1.0341261316846246</v>
      </c>
      <c r="J74" s="82"/>
      <c r="K74" s="69">
        <f t="shared" si="10"/>
        <v>0</v>
      </c>
      <c r="L74" s="45">
        <f t="shared" si="7"/>
        <v>989.59630274766857</v>
      </c>
      <c r="M74" s="72">
        <f t="shared" si="11"/>
        <v>-1.0341261316846246</v>
      </c>
      <c r="O74" s="69">
        <f>IF(AND(L74&lt;'1_Constantes'!$B$8,L74&gt;-'1_Constantes'!$B$8),1,0)</f>
        <v>0</v>
      </c>
      <c r="P74" s="54">
        <f t="shared" si="12"/>
        <v>989.59630274766857</v>
      </c>
      <c r="Q74" s="61">
        <f t="shared" si="13"/>
        <v>-1.0341261316846246</v>
      </c>
      <c r="R74" s="57">
        <f>IF('1_Constantes'!$B$13=1,-Q74*180/PI(),Q74*180/PI())</f>
        <v>-59.25106282971899</v>
      </c>
    </row>
    <row r="75" spans="2:18" x14ac:dyDescent="0.25">
      <c r="B75" s="13">
        <f>B74+'1_Constantes'!$B$4</f>
        <v>0.3550000000000002</v>
      </c>
      <c r="D75" s="68">
        <f>'1_Constantes'!$D$8-'2_Odometrie'!D75</f>
        <v>988.3010505381078</v>
      </c>
      <c r="E75" s="57">
        <f>'1_Constantes'!$E$8-'2_Odometrie'!E75</f>
        <v>-37.712905407373</v>
      </c>
      <c r="F75" s="81"/>
      <c r="G75" s="54">
        <f t="shared" si="8"/>
        <v>989.02033837985005</v>
      </c>
      <c r="H75" s="100">
        <f>ATAN2(D75,E75)-'2_Odometrie'!F75</f>
        <v>-1.0199467058237404</v>
      </c>
      <c r="I75" s="106">
        <f t="shared" si="9"/>
        <v>-1.0199467058237404</v>
      </c>
      <c r="J75" s="82"/>
      <c r="K75" s="69">
        <f t="shared" si="10"/>
        <v>0</v>
      </c>
      <c r="L75" s="45">
        <f t="shared" si="7"/>
        <v>989.02033837985005</v>
      </c>
      <c r="M75" s="72">
        <f t="shared" si="11"/>
        <v>-1.0199467058237404</v>
      </c>
      <c r="O75" s="69">
        <f>IF(AND(L75&lt;'1_Constantes'!$B$8,L75&gt;-'1_Constantes'!$B$8),1,0)</f>
        <v>0</v>
      </c>
      <c r="P75" s="54">
        <f t="shared" si="12"/>
        <v>989.02033837985005</v>
      </c>
      <c r="Q75" s="61">
        <f t="shared" si="13"/>
        <v>-1.0199467058237404</v>
      </c>
      <c r="R75" s="57">
        <f>IF('1_Constantes'!$B$13=1,-Q75*180/PI(),Q75*180/PI())</f>
        <v>-58.438641571971672</v>
      </c>
    </row>
    <row r="76" spans="2:18" x14ac:dyDescent="0.25">
      <c r="B76" s="13">
        <f>B75+'1_Constantes'!$B$4</f>
        <v>0.36000000000000021</v>
      </c>
      <c r="D76" s="68">
        <f>'1_Constantes'!$D$8-'2_Odometrie'!D76</f>
        <v>987.66676298687378</v>
      </c>
      <c r="E76" s="57">
        <f>'1_Constantes'!$E$8-'2_Odometrie'!E76</f>
        <v>-38.632357556098441</v>
      </c>
      <c r="F76" s="81"/>
      <c r="G76" s="54">
        <f t="shared" si="8"/>
        <v>988.42202209345362</v>
      </c>
      <c r="H76" s="100">
        <f>ATAN2(D76,E76)-'2_Odometrie'!F76</f>
        <v>-1.0060072450948054</v>
      </c>
      <c r="I76" s="106">
        <f t="shared" si="9"/>
        <v>-1.0060072450948054</v>
      </c>
      <c r="J76" s="82"/>
      <c r="K76" s="69">
        <f t="shared" si="10"/>
        <v>0</v>
      </c>
      <c r="L76" s="45">
        <f t="shared" si="7"/>
        <v>988.42202209345362</v>
      </c>
      <c r="M76" s="72">
        <f t="shared" si="11"/>
        <v>-1.0060072450948054</v>
      </c>
      <c r="O76" s="69">
        <f>IF(AND(L76&lt;'1_Constantes'!$B$8,L76&gt;-'1_Constantes'!$B$8),1,0)</f>
        <v>0</v>
      </c>
      <c r="P76" s="54">
        <f t="shared" si="12"/>
        <v>988.42202209345362</v>
      </c>
      <c r="Q76" s="61">
        <f t="shared" si="13"/>
        <v>-1.0060072450948054</v>
      </c>
      <c r="R76" s="57">
        <f>IF('1_Constantes'!$B$13=1,-Q76*180/PI(),Q76*180/PI())</f>
        <v>-57.639969303515336</v>
      </c>
    </row>
    <row r="77" spans="2:18" x14ac:dyDescent="0.25">
      <c r="B77" s="13">
        <f>B76+'1_Constantes'!$B$4</f>
        <v>0.36500000000000021</v>
      </c>
      <c r="D77" s="68">
        <f>'1_Constantes'!$D$8-'2_Odometrie'!D77</f>
        <v>987.00894391765553</v>
      </c>
      <c r="E77" s="57">
        <f>'1_Constantes'!$E$8-'2_Odometrie'!E77</f>
        <v>-39.556631687929212</v>
      </c>
      <c r="F77" s="81"/>
      <c r="G77" s="54">
        <f t="shared" si="8"/>
        <v>987.80128694183236</v>
      </c>
      <c r="H77" s="100">
        <f>ATAN2(D77,E77)-'2_Odometrie'!F77</f>
        <v>-0.99230748117821721</v>
      </c>
      <c r="I77" s="106">
        <f t="shared" si="9"/>
        <v>-0.99230748117821721</v>
      </c>
      <c r="J77" s="82"/>
      <c r="K77" s="69">
        <f t="shared" si="10"/>
        <v>0</v>
      </c>
      <c r="L77" s="45">
        <f t="shared" si="7"/>
        <v>987.80128694183236</v>
      </c>
      <c r="M77" s="72">
        <f t="shared" si="11"/>
        <v>-0.99230748117821721</v>
      </c>
      <c r="O77" s="69">
        <f>IF(AND(L77&lt;'1_Constantes'!$B$8,L77&gt;-'1_Constantes'!$B$8),1,0)</f>
        <v>0</v>
      </c>
      <c r="P77" s="54">
        <f t="shared" si="12"/>
        <v>987.80128694183236</v>
      </c>
      <c r="Q77" s="61">
        <f t="shared" si="13"/>
        <v>-0.99230748117821721</v>
      </c>
      <c r="R77" s="57">
        <f>IF('1_Constantes'!$B$13=1,-Q77*180/PI(),Q77*180/PI())</f>
        <v>-56.855030650769223</v>
      </c>
    </row>
    <row r="78" spans="2:18" x14ac:dyDescent="0.25">
      <c r="B78" s="13">
        <f>B77+'1_Constantes'!$B$4</f>
        <v>0.37000000000000022</v>
      </c>
      <c r="D78" s="68">
        <f>'1_Constantes'!$D$8-'2_Odometrie'!D78</f>
        <v>986.32753390635321</v>
      </c>
      <c r="E78" s="57">
        <f>'1_Constantes'!$E$8-'2_Odometrie'!E78</f>
        <v>-40.485391009329533</v>
      </c>
      <c r="F78" s="81"/>
      <c r="G78" s="54">
        <f t="shared" si="8"/>
        <v>987.15807803358757</v>
      </c>
      <c r="H78" s="100">
        <f>ATAN2(D78,E78)-'2_Odometrie'!F78</f>
        <v>-0.97884715517021004</v>
      </c>
      <c r="I78" s="106">
        <f t="shared" si="9"/>
        <v>-0.97884715517021004</v>
      </c>
      <c r="J78" s="82"/>
      <c r="K78" s="69">
        <f t="shared" si="10"/>
        <v>0</v>
      </c>
      <c r="L78" s="45">
        <f t="shared" si="7"/>
        <v>987.15807803358757</v>
      </c>
      <c r="M78" s="72">
        <f t="shared" si="11"/>
        <v>-0.97884715517021004</v>
      </c>
      <c r="O78" s="69">
        <f>IF(AND(L78&lt;'1_Constantes'!$B$8,L78&gt;-'1_Constantes'!$B$8),1,0)</f>
        <v>0</v>
      </c>
      <c r="P78" s="54">
        <f t="shared" si="12"/>
        <v>987.15807803358757</v>
      </c>
      <c r="Q78" s="61">
        <f t="shared" si="13"/>
        <v>-0.97884715517021004</v>
      </c>
      <c r="R78" s="57">
        <f>IF('1_Constantes'!$B$13=1,-Q78*180/PI(),Q78*180/PI())</f>
        <v>-56.083810779640238</v>
      </c>
    </row>
    <row r="79" spans="2:18" x14ac:dyDescent="0.25">
      <c r="B79" s="13">
        <f>B78+'1_Constantes'!$B$4</f>
        <v>0.37500000000000022</v>
      </c>
      <c r="D79" s="68">
        <f>'1_Constantes'!$D$8-'2_Odometrie'!D79</f>
        <v>985.62248582713232</v>
      </c>
      <c r="E79" s="57">
        <f>'1_Constantes'!$E$8-'2_Odometrie'!E79</f>
        <v>-41.418308370841032</v>
      </c>
      <c r="F79" s="81"/>
      <c r="G79" s="54">
        <f t="shared" si="8"/>
        <v>986.49235214286261</v>
      </c>
      <c r="H79" s="100">
        <f>ATAN2(D79,E79)-'2_Odometrie'!F79</f>
        <v>-0.96562601791913072</v>
      </c>
      <c r="I79" s="106">
        <f t="shared" si="9"/>
        <v>-0.96562601791913072</v>
      </c>
      <c r="J79" s="82"/>
      <c r="K79" s="69">
        <f t="shared" si="10"/>
        <v>0</v>
      </c>
      <c r="L79" s="45">
        <f t="shared" si="7"/>
        <v>986.49235214286261</v>
      </c>
      <c r="M79" s="72">
        <f t="shared" si="11"/>
        <v>-0.96562601791913072</v>
      </c>
      <c r="O79" s="69">
        <f>IF(AND(L79&lt;'1_Constantes'!$B$8,L79&gt;-'1_Constantes'!$B$8),1,0)</f>
        <v>0</v>
      </c>
      <c r="P79" s="54">
        <f t="shared" si="12"/>
        <v>986.49235214286261</v>
      </c>
      <c r="Q79" s="61">
        <f t="shared" si="13"/>
        <v>-0.96562601791913072</v>
      </c>
      <c r="R79" s="57">
        <f>IF('1_Constantes'!$B$13=1,-Q79*180/PI(),Q79*180/PI())</f>
        <v>-55.326295414790195</v>
      </c>
    </row>
    <row r="80" spans="2:18" x14ac:dyDescent="0.25">
      <c r="B80" s="13">
        <f>B79+'1_Constantes'!$B$4</f>
        <v>0.38000000000000023</v>
      </c>
      <c r="D80" s="68">
        <f>'1_Constantes'!$D$8-'2_Odometrie'!D80</f>
        <v>984.9042661444106</v>
      </c>
      <c r="E80" s="57">
        <f>'1_Constantes'!$E$8-'2_Odometrie'!E80</f>
        <v>-42.341123674557593</v>
      </c>
      <c r="F80" s="81"/>
      <c r="G80" s="54">
        <f t="shared" si="8"/>
        <v>985.81397039374735</v>
      </c>
      <c r="H80" s="100">
        <f>ATAN2(D80,E80)-'2_Odometrie'!F80</f>
        <v>-0.95239653152777992</v>
      </c>
      <c r="I80" s="106">
        <f t="shared" si="9"/>
        <v>-0.95239653152777992</v>
      </c>
      <c r="J80" s="82"/>
      <c r="K80" s="69">
        <f t="shared" si="10"/>
        <v>0</v>
      </c>
      <c r="L80" s="45">
        <f t="shared" si="7"/>
        <v>985.81397039374735</v>
      </c>
      <c r="M80" s="72">
        <f t="shared" si="11"/>
        <v>-0.95239653152777992</v>
      </c>
      <c r="O80" s="69">
        <f>IF(AND(L80&lt;'1_Constantes'!$B$8,L80&gt;-'1_Constantes'!$B$8),1,0)</f>
        <v>0</v>
      </c>
      <c r="P80" s="54">
        <f t="shared" si="12"/>
        <v>985.81397039374735</v>
      </c>
      <c r="Q80" s="61">
        <f t="shared" si="13"/>
        <v>-0.95239653152777992</v>
      </c>
      <c r="R80" s="57">
        <f>IF('1_Constantes'!$B$13=1,-Q80*180/PI(),Q80*180/PI())</f>
        <v>-54.56830167944004</v>
      </c>
    </row>
    <row r="81" spans="2:18" x14ac:dyDescent="0.25">
      <c r="B81" s="13">
        <f>B80+'1_Constantes'!$B$4</f>
        <v>0.38500000000000023</v>
      </c>
      <c r="D81" s="68">
        <f>'1_Constantes'!$D$8-'2_Odometrie'!D81</f>
        <v>984.16232099915533</v>
      </c>
      <c r="E81" s="57">
        <f>'1_Constantes'!$E$8-'2_Odometrie'!E81</f>
        <v>-43.267443463035534</v>
      </c>
      <c r="F81" s="81"/>
      <c r="G81" s="54">
        <f t="shared" si="8"/>
        <v>985.11296090259179</v>
      </c>
      <c r="H81" s="100">
        <f>ATAN2(D81,E81)-'2_Odometrie'!F81</f>
        <v>-0.9394056967157246</v>
      </c>
      <c r="I81" s="106">
        <f t="shared" si="9"/>
        <v>-0.9394056967157246</v>
      </c>
      <c r="J81" s="82"/>
      <c r="K81" s="69">
        <f t="shared" si="10"/>
        <v>0</v>
      </c>
      <c r="L81" s="45">
        <f t="shared" si="7"/>
        <v>985.11296090259179</v>
      </c>
      <c r="M81" s="72">
        <f t="shared" si="11"/>
        <v>-0.9394056967157246</v>
      </c>
      <c r="O81" s="69">
        <f>IF(AND(L81&lt;'1_Constantes'!$B$8,L81&gt;-'1_Constantes'!$B$8),1,0)</f>
        <v>0</v>
      </c>
      <c r="P81" s="54">
        <f t="shared" si="12"/>
        <v>985.11296090259179</v>
      </c>
      <c r="Q81" s="61">
        <f t="shared" si="13"/>
        <v>-0.9394056967157246</v>
      </c>
      <c r="R81" s="57">
        <f>IF('1_Constantes'!$B$13=1,-Q81*180/PI(),Q81*180/PI())</f>
        <v>-53.823981672357647</v>
      </c>
    </row>
    <row r="82" spans="2:18" x14ac:dyDescent="0.25">
      <c r="B82" s="13">
        <f>B81+'1_Constantes'!$B$4</f>
        <v>0.39000000000000024</v>
      </c>
      <c r="D82" s="68">
        <f>'1_Constantes'!$D$8-'2_Odometrie'!D82</f>
        <v>983.39619839336672</v>
      </c>
      <c r="E82" s="57">
        <f>'1_Constantes'!$E$8-'2_Odometrie'!E82</f>
        <v>-44.196604207204246</v>
      </c>
      <c r="F82" s="81"/>
      <c r="G82" s="54">
        <f t="shared" si="8"/>
        <v>984.38885753444708</v>
      </c>
      <c r="H82" s="100">
        <f>ATAN2(D82,E82)-'2_Odometrie'!F82</f>
        <v>-0.92618752019628892</v>
      </c>
      <c r="I82" s="106">
        <f t="shared" si="9"/>
        <v>-0.92618752019628892</v>
      </c>
      <c r="J82" s="82"/>
      <c r="K82" s="69">
        <f t="shared" si="10"/>
        <v>0</v>
      </c>
      <c r="L82" s="45">
        <f t="shared" si="7"/>
        <v>984.38885753444708</v>
      </c>
      <c r="M82" s="72">
        <f t="shared" si="11"/>
        <v>-0.92618752019628892</v>
      </c>
      <c r="O82" s="69">
        <f>IF(AND(L82&lt;'1_Constantes'!$B$8,L82&gt;-'1_Constantes'!$B$8),1,0)</f>
        <v>0</v>
      </c>
      <c r="P82" s="54">
        <f t="shared" si="12"/>
        <v>984.38885753444708</v>
      </c>
      <c r="Q82" s="61">
        <f t="shared" si="13"/>
        <v>-0.92618752019628892</v>
      </c>
      <c r="R82" s="57">
        <f>IF('1_Constantes'!$B$13=1,-Q82*180/PI(),Q82*180/PI())</f>
        <v>-53.066635944935051</v>
      </c>
    </row>
    <row r="83" spans="2:18" x14ac:dyDescent="0.25">
      <c r="B83" s="13">
        <f>B82+'1_Constantes'!$B$4</f>
        <v>0.39500000000000024</v>
      </c>
      <c r="D83" s="68">
        <f>'1_Constantes'!$D$8-'2_Odometrie'!D83</f>
        <v>982.60588719630596</v>
      </c>
      <c r="E83" s="57">
        <f>'1_Constantes'!$E$8-'2_Odometrie'!E83</f>
        <v>-45.128287398399152</v>
      </c>
      <c r="F83" s="81"/>
      <c r="G83" s="54">
        <f t="shared" si="8"/>
        <v>983.64164809972942</v>
      </c>
      <c r="H83" s="100">
        <f>ATAN2(D83,E83)-'2_Odometrie'!F83</f>
        <v>-0.91320718175427928</v>
      </c>
      <c r="I83" s="106">
        <f t="shared" si="9"/>
        <v>-0.91320718175427928</v>
      </c>
      <c r="J83" s="82"/>
      <c r="K83" s="69">
        <f t="shared" si="10"/>
        <v>0</v>
      </c>
      <c r="L83" s="45">
        <f t="shared" si="7"/>
        <v>983.64164809972942</v>
      </c>
      <c r="M83" s="72">
        <f t="shared" si="11"/>
        <v>-0.91320718175427928</v>
      </c>
      <c r="O83" s="69">
        <f>IF(AND(L83&lt;'1_Constantes'!$B$8,L83&gt;-'1_Constantes'!$B$8),1,0)</f>
        <v>0</v>
      </c>
      <c r="P83" s="54">
        <f t="shared" si="12"/>
        <v>983.64164809972942</v>
      </c>
      <c r="Q83" s="61">
        <f t="shared" si="13"/>
        <v>-0.91320718175427928</v>
      </c>
      <c r="R83" s="57">
        <f>IF('1_Constantes'!$B$13=1,-Q83*180/PI(),Q83*180/PI())</f>
        <v>-52.322917335556482</v>
      </c>
    </row>
    <row r="84" spans="2:18" x14ac:dyDescent="0.25">
      <c r="B84" s="13">
        <f>B83+'1_Constantes'!$B$4</f>
        <v>0.40000000000000024</v>
      </c>
      <c r="D84" s="68">
        <f>'1_Constantes'!$D$8-'2_Odometrie'!D84</f>
        <v>981.79138712011866</v>
      </c>
      <c r="E84" s="57">
        <f>'1_Constantes'!$E$8-'2_Odometrie'!E84</f>
        <v>-46.062185700697455</v>
      </c>
      <c r="F84" s="81"/>
      <c r="G84" s="54">
        <f t="shared" si="8"/>
        <v>982.87133073193888</v>
      </c>
      <c r="H84" s="100">
        <f>ATAN2(D84,E84)-'2_Odometrie'!F84</f>
        <v>-0.90046445095667627</v>
      </c>
      <c r="I84" s="106">
        <f t="shared" si="9"/>
        <v>-0.90046445095667627</v>
      </c>
      <c r="J84" s="82"/>
      <c r="K84" s="69">
        <f t="shared" si="10"/>
        <v>0</v>
      </c>
      <c r="L84" s="45">
        <f t="shared" si="7"/>
        <v>982.87133073193888</v>
      </c>
      <c r="M84" s="72">
        <f t="shared" si="11"/>
        <v>-0.90046445095667627</v>
      </c>
      <c r="O84" s="69">
        <f>IF(AND(L84&lt;'1_Constantes'!$B$8,L84&gt;-'1_Constantes'!$B$8),1,0)</f>
        <v>0</v>
      </c>
      <c r="P84" s="54">
        <f t="shared" si="12"/>
        <v>982.87133073193888</v>
      </c>
      <c r="Q84" s="61">
        <f t="shared" si="13"/>
        <v>-0.90046445095667627</v>
      </c>
      <c r="R84" s="57">
        <f>IF('1_Constantes'!$B$13=1,-Q84*180/PI(),Q84*180/PI())</f>
        <v>-51.592812641382451</v>
      </c>
    </row>
    <row r="85" spans="2:18" x14ac:dyDescent="0.25">
      <c r="B85" s="13">
        <f>B84+'1_Constantes'!$B$4</f>
        <v>0.40500000000000025</v>
      </c>
      <c r="D85" s="68">
        <f>'1_Constantes'!$D$8-'2_Odometrie'!D85</f>
        <v>980.95227281628706</v>
      </c>
      <c r="E85" s="57">
        <f>'1_Constantes'!$E$8-'2_Odometrie'!E85</f>
        <v>-46.997612816660876</v>
      </c>
      <c r="F85" s="81"/>
      <c r="G85" s="54">
        <f t="shared" si="8"/>
        <v>982.07745985431518</v>
      </c>
      <c r="H85" s="100">
        <f>ATAN2(D85,E85)-'2_Odometrie'!F85</f>
        <v>-0.8874933115283784</v>
      </c>
      <c r="I85" s="106">
        <f t="shared" si="9"/>
        <v>-0.8874933115283784</v>
      </c>
      <c r="J85" s="82"/>
      <c r="K85" s="69">
        <f t="shared" si="10"/>
        <v>0</v>
      </c>
      <c r="L85" s="45">
        <f t="shared" si="7"/>
        <v>982.07745985431518</v>
      </c>
      <c r="M85" s="72">
        <f t="shared" si="11"/>
        <v>-0.8874933115283784</v>
      </c>
      <c r="O85" s="69">
        <f>IF(AND(L85&lt;'1_Constantes'!$B$8,L85&gt;-'1_Constantes'!$B$8),1,0)</f>
        <v>0</v>
      </c>
      <c r="P85" s="54">
        <f t="shared" si="12"/>
        <v>982.07745985431518</v>
      </c>
      <c r="Q85" s="61">
        <f t="shared" si="13"/>
        <v>-0.8874933115283784</v>
      </c>
      <c r="R85" s="57">
        <f>IF('1_Constantes'!$B$13=1,-Q85*180/PI(),Q85*180/PI())</f>
        <v>-50.849621096665253</v>
      </c>
    </row>
    <row r="86" spans="2:18" x14ac:dyDescent="0.25">
      <c r="B86" s="13">
        <f>B85+'1_Constantes'!$B$4</f>
        <v>0.41000000000000025</v>
      </c>
      <c r="D86" s="68">
        <f>'1_Constantes'!$D$8-'2_Odometrie'!D86</f>
        <v>980.10060966843946</v>
      </c>
      <c r="E86" s="57">
        <f>'1_Constantes'!$E$8-'2_Odometrie'!E86</f>
        <v>-47.921629367796641</v>
      </c>
      <c r="F86" s="81"/>
      <c r="G86" s="54">
        <f t="shared" si="8"/>
        <v>981.27146480151509</v>
      </c>
      <c r="H86" s="100">
        <f>ATAN2(D86,E86)-'2_Odometrie'!F86</f>
        <v>-0.87497820672934179</v>
      </c>
      <c r="I86" s="106">
        <f t="shared" si="9"/>
        <v>-0.87497820672934179</v>
      </c>
      <c r="J86" s="82"/>
      <c r="K86" s="69">
        <f t="shared" si="10"/>
        <v>0</v>
      </c>
      <c r="L86" s="45">
        <f t="shared" si="7"/>
        <v>981.27146480151509</v>
      </c>
      <c r="M86" s="72">
        <f t="shared" si="11"/>
        <v>-0.87497820672934179</v>
      </c>
      <c r="O86" s="69">
        <f>IF(AND(L86&lt;'1_Constantes'!$B$8,L86&gt;-'1_Constantes'!$B$8),1,0)</f>
        <v>0</v>
      </c>
      <c r="P86" s="54">
        <f t="shared" si="12"/>
        <v>981.27146480151509</v>
      </c>
      <c r="Q86" s="61">
        <f t="shared" si="13"/>
        <v>-0.87497820672934179</v>
      </c>
      <c r="R86" s="57">
        <f>IF('1_Constantes'!$B$13=1,-Q86*180/PI(),Q86*180/PI())</f>
        <v>-50.132558411516527</v>
      </c>
    </row>
    <row r="87" spans="2:18" x14ac:dyDescent="0.25">
      <c r="B87" s="13">
        <f>B86+'1_Constantes'!$B$4</f>
        <v>0.41500000000000026</v>
      </c>
      <c r="D87" s="68">
        <f>'1_Constantes'!$D$8-'2_Odometrie'!D87</f>
        <v>979.22433677702145</v>
      </c>
      <c r="E87" s="57">
        <f>'1_Constantes'!$E$8-'2_Odometrie'!E87</f>
        <v>-48.846535876482449</v>
      </c>
      <c r="F87" s="81"/>
      <c r="G87" s="54">
        <f t="shared" si="8"/>
        <v>980.44188293010518</v>
      </c>
      <c r="H87" s="100">
        <f>ATAN2(D87,E87)-'2_Odometrie'!F87</f>
        <v>-0.8622341621716425</v>
      </c>
      <c r="I87" s="106">
        <f t="shared" si="9"/>
        <v>-0.8622341621716425</v>
      </c>
      <c r="J87" s="82"/>
      <c r="K87" s="69">
        <f t="shared" si="10"/>
        <v>0</v>
      </c>
      <c r="L87" s="45">
        <f t="shared" si="7"/>
        <v>980.44188293010518</v>
      </c>
      <c r="M87" s="72">
        <f t="shared" si="11"/>
        <v>-0.8622341621716425</v>
      </c>
      <c r="O87" s="69">
        <f>IF(AND(L87&lt;'1_Constantes'!$B$8,L87&gt;-'1_Constantes'!$B$8),1,0)</f>
        <v>0</v>
      </c>
      <c r="P87" s="54">
        <f t="shared" si="12"/>
        <v>980.44188293010518</v>
      </c>
      <c r="Q87" s="61">
        <f t="shared" si="13"/>
        <v>-0.8622341621716425</v>
      </c>
      <c r="R87" s="57">
        <f>IF('1_Constantes'!$B$13=1,-Q87*180/PI(),Q87*180/PI())</f>
        <v>-49.402378444433694</v>
      </c>
    </row>
    <row r="88" spans="2:18" x14ac:dyDescent="0.25">
      <c r="B88" s="13">
        <f>B87+'1_Constantes'!$B$4</f>
        <v>0.42000000000000026</v>
      </c>
      <c r="D88" s="68">
        <f>'1_Constantes'!$D$8-'2_Odometrie'!D88</f>
        <v>978.32348677206335</v>
      </c>
      <c r="E88" s="57">
        <f>'1_Constantes'!$E$8-'2_Odometrie'!E88</f>
        <v>-49.772038042508484</v>
      </c>
      <c r="F88" s="81"/>
      <c r="G88" s="54">
        <f t="shared" si="8"/>
        <v>979.58874051346288</v>
      </c>
      <c r="H88" s="100">
        <f>ATAN2(D88,E88)-'2_Odometrie'!F88</f>
        <v>-0.84972637899374504</v>
      </c>
      <c r="I88" s="106">
        <f t="shared" si="9"/>
        <v>-0.84972637899374504</v>
      </c>
      <c r="J88" s="82"/>
      <c r="K88" s="69">
        <f t="shared" si="10"/>
        <v>0</v>
      </c>
      <c r="L88" s="45">
        <f t="shared" si="7"/>
        <v>979.58874051346288</v>
      </c>
      <c r="M88" s="72">
        <f t="shared" si="11"/>
        <v>-0.84972637899374504</v>
      </c>
      <c r="O88" s="69">
        <f>IF(AND(L88&lt;'1_Constantes'!$B$8,L88&gt;-'1_Constantes'!$B$8),1,0)</f>
        <v>0</v>
      </c>
      <c r="P88" s="54">
        <f t="shared" si="12"/>
        <v>979.58874051346288</v>
      </c>
      <c r="Q88" s="61">
        <f t="shared" si="13"/>
        <v>-0.84972637899374504</v>
      </c>
      <c r="R88" s="57">
        <f>IF('1_Constantes'!$B$13=1,-Q88*180/PI(),Q88*180/PI())</f>
        <v>-48.685735257275446</v>
      </c>
    </row>
    <row r="89" spans="2:18" x14ac:dyDescent="0.25">
      <c r="B89" s="13">
        <f>B88+'1_Constantes'!$B$4</f>
        <v>0.42500000000000027</v>
      </c>
      <c r="D89" s="68">
        <f>'1_Constantes'!$D$8-'2_Odometrie'!D89</f>
        <v>977.38598145803098</v>
      </c>
      <c r="E89" s="57">
        <f>'1_Constantes'!$E$8-'2_Odometrie'!E89</f>
        <v>-50.710416432524426</v>
      </c>
      <c r="F89" s="81"/>
      <c r="G89" s="54">
        <f t="shared" si="8"/>
        <v>978.70061974305429</v>
      </c>
      <c r="H89" s="100">
        <f>ATAN2(D89,E89)-'2_Odometrie'!F89</f>
        <v>-0.8377008197204322</v>
      </c>
      <c r="I89" s="106">
        <f t="shared" si="9"/>
        <v>-0.8377008197204322</v>
      </c>
      <c r="J89" s="82"/>
      <c r="K89" s="69">
        <f t="shared" si="10"/>
        <v>0</v>
      </c>
      <c r="L89" s="45">
        <f t="shared" si="7"/>
        <v>978.70061974305429</v>
      </c>
      <c r="M89" s="72">
        <f t="shared" si="11"/>
        <v>-0.8377008197204322</v>
      </c>
      <c r="O89" s="69">
        <f>IF(AND(L89&lt;'1_Constantes'!$B$8,L89&gt;-'1_Constantes'!$B$8),1,0)</f>
        <v>0</v>
      </c>
      <c r="P89" s="54">
        <f t="shared" si="12"/>
        <v>978.70061974305429</v>
      </c>
      <c r="Q89" s="61">
        <f t="shared" si="13"/>
        <v>-0.8377008197204322</v>
      </c>
      <c r="R89" s="57">
        <f>IF('1_Constantes'!$B$13=1,-Q89*180/PI(),Q89*180/PI())</f>
        <v>-47.996721464630205</v>
      </c>
    </row>
    <row r="90" spans="2:18" x14ac:dyDescent="0.25">
      <c r="B90" s="13">
        <f>B89+'1_Constantes'!$B$4</f>
        <v>0.43000000000000027</v>
      </c>
      <c r="D90" s="68">
        <f>'1_Constantes'!$D$8-'2_Odometrie'!D90</f>
        <v>976.43589642926088</v>
      </c>
      <c r="E90" s="57">
        <f>'1_Constantes'!$E$8-'2_Odometrie'!E90</f>
        <v>-51.636056024803793</v>
      </c>
      <c r="F90" s="81"/>
      <c r="G90" s="54">
        <f t="shared" si="8"/>
        <v>977.80025675871605</v>
      </c>
      <c r="H90" s="100">
        <f>ATAN2(D90,E90)-'2_Odometrie'!F90</f>
        <v>-0.82519933588407468</v>
      </c>
      <c r="I90" s="106">
        <f t="shared" si="9"/>
        <v>-0.82519933588407468</v>
      </c>
      <c r="J90" s="82"/>
      <c r="K90" s="69">
        <f t="shared" si="10"/>
        <v>0</v>
      </c>
      <c r="L90" s="45">
        <f t="shared" si="7"/>
        <v>977.80025675871605</v>
      </c>
      <c r="M90" s="72">
        <f t="shared" si="11"/>
        <v>-0.82519933588407468</v>
      </c>
      <c r="O90" s="69">
        <f>IF(AND(L90&lt;'1_Constantes'!$B$8,L90&gt;-'1_Constantes'!$B$8),1,0)</f>
        <v>0</v>
      </c>
      <c r="P90" s="54">
        <f t="shared" si="12"/>
        <v>977.80025675871605</v>
      </c>
      <c r="Q90" s="61">
        <f t="shared" si="13"/>
        <v>-0.82519933588407468</v>
      </c>
      <c r="R90" s="57">
        <f>IF('1_Constantes'!$B$13=1,-Q90*180/PI(),Q90*180/PI())</f>
        <v>-47.2804392031559</v>
      </c>
    </row>
    <row r="91" spans="2:18" x14ac:dyDescent="0.25">
      <c r="B91" s="13">
        <f>B90+'1_Constantes'!$B$4</f>
        <v>0.43500000000000028</v>
      </c>
      <c r="D91" s="68">
        <f>'1_Constantes'!$D$8-'2_Odometrie'!D91</f>
        <v>975.44851212750632</v>
      </c>
      <c r="E91" s="57">
        <f>'1_Constantes'!$E$8-'2_Odometrie'!E91</f>
        <v>-52.573267112356007</v>
      </c>
      <c r="F91" s="81"/>
      <c r="G91" s="54">
        <f t="shared" si="8"/>
        <v>976.86424247519324</v>
      </c>
      <c r="H91" s="100">
        <f>ATAN2(D91,E91)-'2_Odometrie'!F91</f>
        <v>-0.81317899041699349</v>
      </c>
      <c r="I91" s="106">
        <f t="shared" si="9"/>
        <v>-0.81317899041699349</v>
      </c>
      <c r="J91" s="82"/>
      <c r="K91" s="69">
        <f t="shared" si="10"/>
        <v>0</v>
      </c>
      <c r="L91" s="45">
        <f t="shared" si="7"/>
        <v>976.86424247519324</v>
      </c>
      <c r="M91" s="72">
        <f t="shared" si="11"/>
        <v>-0.81317899041699349</v>
      </c>
      <c r="O91" s="69">
        <f>IF(AND(L91&lt;'1_Constantes'!$B$8,L91&gt;-'1_Constantes'!$B$8),1,0)</f>
        <v>0</v>
      </c>
      <c r="P91" s="54">
        <f t="shared" si="12"/>
        <v>976.86424247519324</v>
      </c>
      <c r="Q91" s="61">
        <f t="shared" si="13"/>
        <v>-0.81317899041699349</v>
      </c>
      <c r="R91" s="57">
        <f>IF('1_Constantes'!$B$13=1,-Q91*180/PI(),Q91*180/PI())</f>
        <v>-46.591724139602945</v>
      </c>
    </row>
    <row r="92" spans="2:18" x14ac:dyDescent="0.25">
      <c r="B92" s="13">
        <f>B91+'1_Constantes'!$B$4</f>
        <v>0.44000000000000028</v>
      </c>
      <c r="D92" s="68">
        <f>'1_Constantes'!$D$8-'2_Odometrie'!D92</f>
        <v>974.43596637926157</v>
      </c>
      <c r="E92" s="57">
        <f>'1_Constantes'!$E$8-'2_Odometrie'!E92</f>
        <v>-53.509145536404958</v>
      </c>
      <c r="F92" s="81"/>
      <c r="G92" s="54">
        <f t="shared" si="8"/>
        <v>975.90403279703776</v>
      </c>
      <c r="H92" s="100">
        <f>ATAN2(D92,E92)-'2_Odometrie'!F92</f>
        <v>-0.80092792366251286</v>
      </c>
      <c r="I92" s="106">
        <f t="shared" si="9"/>
        <v>-0.80092792366251286</v>
      </c>
      <c r="J92" s="82"/>
      <c r="K92" s="69">
        <f t="shared" si="10"/>
        <v>0</v>
      </c>
      <c r="L92" s="45">
        <f t="shared" si="7"/>
        <v>975.90403279703776</v>
      </c>
      <c r="M92" s="72">
        <f t="shared" si="11"/>
        <v>-0.80092792366251286</v>
      </c>
      <c r="O92" s="69">
        <f>IF(AND(L92&lt;'1_Constantes'!$B$8,L92&gt;-'1_Constantes'!$B$8),1,0)</f>
        <v>0</v>
      </c>
      <c r="P92" s="54">
        <f t="shared" si="12"/>
        <v>975.90403279703776</v>
      </c>
      <c r="Q92" s="61">
        <f t="shared" si="13"/>
        <v>-0.80092792366251286</v>
      </c>
      <c r="R92" s="57">
        <f>IF('1_Constantes'!$B$13=1,-Q92*180/PI(),Q92*180/PI())</f>
        <v>-45.889789720038166</v>
      </c>
    </row>
    <row r="93" spans="2:18" x14ac:dyDescent="0.25">
      <c r="B93" s="13">
        <f>B92+'1_Constantes'!$B$4</f>
        <v>0.44500000000000028</v>
      </c>
      <c r="D93" s="68">
        <f>'1_Constantes'!$D$8-'2_Odometrie'!D93</f>
        <v>973.41152550883908</v>
      </c>
      <c r="E93" s="57">
        <f>'1_Constantes'!$E$8-'2_Odometrie'!E93</f>
        <v>-54.431988003945889</v>
      </c>
      <c r="F93" s="81"/>
      <c r="G93" s="54">
        <f t="shared" si="8"/>
        <v>974.93222293219287</v>
      </c>
      <c r="H93" s="100">
        <f>ATAN2(D93,E93)-'2_Odometrie'!F93</f>
        <v>-0.78913160431416363</v>
      </c>
      <c r="I93" s="106">
        <f t="shared" si="9"/>
        <v>-0.78913160431416363</v>
      </c>
      <c r="J93" s="82"/>
      <c r="K93" s="69">
        <f t="shared" si="10"/>
        <v>0</v>
      </c>
      <c r="L93" s="45">
        <f t="shared" si="7"/>
        <v>974.93222293219287</v>
      </c>
      <c r="M93" s="72">
        <f t="shared" si="11"/>
        <v>-0.78913160431416363</v>
      </c>
      <c r="O93" s="69">
        <f>IF(AND(L93&lt;'1_Constantes'!$B$8,L93&gt;-'1_Constantes'!$B$8),1,0)</f>
        <v>0</v>
      </c>
      <c r="P93" s="54">
        <f t="shared" si="12"/>
        <v>974.93222293219287</v>
      </c>
      <c r="Q93" s="61">
        <f t="shared" si="13"/>
        <v>-0.78913160431416363</v>
      </c>
      <c r="R93" s="57">
        <f>IF('1_Constantes'!$B$13=1,-Q93*180/PI(),Q93*180/PI())</f>
        <v>-45.213910407589246</v>
      </c>
    </row>
    <row r="94" spans="2:18" x14ac:dyDescent="0.25">
      <c r="B94" s="13">
        <f>B93+'1_Constantes'!$B$4</f>
        <v>0.45000000000000029</v>
      </c>
      <c r="D94" s="68">
        <f>'1_Constantes'!$D$8-'2_Odometrie'!D94</f>
        <v>972.36202694383132</v>
      </c>
      <c r="E94" s="57">
        <f>'1_Constantes'!$E$8-'2_Odometrie'!E94</f>
        <v>-55.352913760281126</v>
      </c>
      <c r="F94" s="81"/>
      <c r="G94" s="54">
        <f t="shared" si="8"/>
        <v>973.93626922097383</v>
      </c>
      <c r="H94" s="100">
        <f>ATAN2(D94,E94)-'2_Odometrie'!F94</f>
        <v>-0.7771040719170913</v>
      </c>
      <c r="I94" s="106">
        <f t="shared" si="9"/>
        <v>-0.7771040719170913</v>
      </c>
      <c r="J94" s="82"/>
      <c r="K94" s="69">
        <f t="shared" si="10"/>
        <v>0</v>
      </c>
      <c r="L94" s="45">
        <f t="shared" si="7"/>
        <v>973.93626922097383</v>
      </c>
      <c r="M94" s="72">
        <f t="shared" si="11"/>
        <v>-0.7771040719170913</v>
      </c>
      <c r="O94" s="69">
        <f>IF(AND(L94&lt;'1_Constantes'!$B$8,L94&gt;-'1_Constantes'!$B$8),1,0)</f>
        <v>0</v>
      </c>
      <c r="P94" s="54">
        <f t="shared" si="12"/>
        <v>973.93626922097383</v>
      </c>
      <c r="Q94" s="61">
        <f t="shared" si="13"/>
        <v>-0.7771040719170913</v>
      </c>
      <c r="R94" s="57">
        <f>IF('1_Constantes'!$B$13=1,-Q94*180/PI(),Q94*180/PI())</f>
        <v>-44.524783563280131</v>
      </c>
    </row>
    <row r="95" spans="2:18" x14ac:dyDescent="0.25">
      <c r="B95" s="13">
        <f>B94+'1_Constantes'!$B$4</f>
        <v>0.45500000000000029</v>
      </c>
      <c r="D95" s="68">
        <f>'1_Constantes'!$D$8-'2_Odometrie'!D95</f>
        <v>971.28756266746132</v>
      </c>
      <c r="E95" s="57">
        <f>'1_Constantes'!$E$8-'2_Odometrie'!E95</f>
        <v>-56.271674561591908</v>
      </c>
      <c r="F95" s="81"/>
      <c r="G95" s="54">
        <f t="shared" si="8"/>
        <v>972.91625063540971</v>
      </c>
      <c r="H95" s="100">
        <f>ATAN2(D95,E95)-'2_Odometrie'!F95</f>
        <v>-0.76531056778573336</v>
      </c>
      <c r="I95" s="106">
        <f t="shared" si="9"/>
        <v>-0.76531056778573336</v>
      </c>
      <c r="J95" s="82"/>
      <c r="K95" s="69">
        <f t="shared" si="10"/>
        <v>0</v>
      </c>
      <c r="L95" s="45">
        <f t="shared" si="7"/>
        <v>972.91625063540971</v>
      </c>
      <c r="M95" s="72">
        <f t="shared" si="11"/>
        <v>-0.76531056778573336</v>
      </c>
      <c r="O95" s="69">
        <f>IF(AND(L95&lt;'1_Constantes'!$B$8,L95&gt;-'1_Constantes'!$B$8),1,0)</f>
        <v>0</v>
      </c>
      <c r="P95" s="54">
        <f t="shared" si="12"/>
        <v>972.91625063540971</v>
      </c>
      <c r="Q95" s="61">
        <f t="shared" si="13"/>
        <v>-0.76531056778573336</v>
      </c>
      <c r="R95" s="57">
        <f>IF('1_Constantes'!$B$13=1,-Q95*180/PI(),Q95*180/PI())</f>
        <v>-43.849065550883225</v>
      </c>
    </row>
    <row r="96" spans="2:18" x14ac:dyDescent="0.25">
      <c r="B96" s="13">
        <f>B95+'1_Constantes'!$B$4</f>
        <v>0.4600000000000003</v>
      </c>
      <c r="D96" s="68">
        <f>'1_Constantes'!$D$8-'2_Odometrie'!D96</f>
        <v>970.18780518954441</v>
      </c>
      <c r="E96" s="57">
        <f>'1_Constantes'!$E$8-'2_Odometrie'!E96</f>
        <v>-57.187524451263698</v>
      </c>
      <c r="F96" s="81"/>
      <c r="G96" s="54">
        <f t="shared" si="8"/>
        <v>971.8717972507327</v>
      </c>
      <c r="H96" s="100">
        <f>ATAN2(D96,E96)-'2_Odometrie'!F96</f>
        <v>-0.75328500426268796</v>
      </c>
      <c r="I96" s="106">
        <f t="shared" si="9"/>
        <v>-0.75328500426268796</v>
      </c>
      <c r="J96" s="82"/>
      <c r="K96" s="69">
        <f t="shared" si="10"/>
        <v>0</v>
      </c>
      <c r="L96" s="45">
        <f t="shared" si="7"/>
        <v>971.8717972507327</v>
      </c>
      <c r="M96" s="72">
        <f t="shared" si="11"/>
        <v>-0.75328500426268796</v>
      </c>
      <c r="O96" s="69">
        <f>IF(AND(L96&lt;'1_Constantes'!$B$8,L96&gt;-'1_Constantes'!$B$8),1,0)</f>
        <v>0</v>
      </c>
      <c r="P96" s="54">
        <f t="shared" si="12"/>
        <v>971.8717972507327</v>
      </c>
      <c r="Q96" s="61">
        <f t="shared" si="13"/>
        <v>-0.75328500426268796</v>
      </c>
      <c r="R96" s="57">
        <f>IF('1_Constantes'!$B$13=1,-Q96*180/PI(),Q96*180/PI())</f>
        <v>-43.160051514746243</v>
      </c>
    </row>
    <row r="97" spans="2:18" x14ac:dyDescent="0.25">
      <c r="B97" s="13">
        <f>B96+'1_Constantes'!$B$4</f>
        <v>0.4650000000000003</v>
      </c>
      <c r="D97" s="68">
        <f>'1_Constantes'!$D$8-'2_Odometrie'!D97</f>
        <v>969.06286254673319</v>
      </c>
      <c r="E97" s="57">
        <f>'1_Constantes'!$E$8-'2_Odometrie'!E97</f>
        <v>-58.100220159205492</v>
      </c>
      <c r="F97" s="81"/>
      <c r="G97" s="54">
        <f t="shared" si="8"/>
        <v>970.80300120560855</v>
      </c>
      <c r="H97" s="100">
        <f>ATAN2(D97,E97)-'2_Odometrie'!F97</f>
        <v>-0.74149262478768252</v>
      </c>
      <c r="I97" s="106">
        <f t="shared" si="9"/>
        <v>-0.74149262478768252</v>
      </c>
      <c r="J97" s="82"/>
      <c r="K97" s="69">
        <f t="shared" si="10"/>
        <v>0</v>
      </c>
      <c r="L97" s="45">
        <f t="shared" si="7"/>
        <v>970.80300120560855</v>
      </c>
      <c r="M97" s="72">
        <f t="shared" si="11"/>
        <v>-0.74149262478768252</v>
      </c>
      <c r="O97" s="69">
        <f>IF(AND(L97&lt;'1_Constantes'!$B$8,L97&gt;-'1_Constantes'!$B$8),1,0)</f>
        <v>0</v>
      </c>
      <c r="P97" s="54">
        <f t="shared" si="12"/>
        <v>970.80300120560855</v>
      </c>
      <c r="Q97" s="61">
        <f t="shared" si="13"/>
        <v>-0.74149262478768252</v>
      </c>
      <c r="R97" s="57">
        <f>IF('1_Constantes'!$B$13=1,-Q97*180/PI(),Q97*180/PI())</f>
        <v>-42.484397940411739</v>
      </c>
    </row>
    <row r="98" spans="2:18" x14ac:dyDescent="0.25">
      <c r="B98" s="13">
        <f>B97+'1_Constantes'!$B$4</f>
        <v>0.47000000000000031</v>
      </c>
      <c r="D98" s="68">
        <f>'1_Constantes'!$D$8-'2_Odometrie'!D98</f>
        <v>967.91284911793946</v>
      </c>
      <c r="E98" s="57">
        <f>'1_Constantes'!$E$8-'2_Odometrie'!E98</f>
        <v>-59.00953288187543</v>
      </c>
      <c r="F98" s="81"/>
      <c r="G98" s="54">
        <f t="shared" si="8"/>
        <v>969.70996099789761</v>
      </c>
      <c r="H98" s="100">
        <f>ATAN2(D98,E98)-'2_Odometrie'!F98</f>
        <v>-0.72993326507391032</v>
      </c>
      <c r="I98" s="106">
        <f t="shared" si="9"/>
        <v>-0.72993326507391032</v>
      </c>
      <c r="J98" s="82"/>
      <c r="K98" s="69">
        <f t="shared" si="10"/>
        <v>0</v>
      </c>
      <c r="L98" s="45">
        <f t="shared" si="7"/>
        <v>969.70996099789761</v>
      </c>
      <c r="M98" s="72">
        <f t="shared" si="11"/>
        <v>-0.72993326507391032</v>
      </c>
      <c r="O98" s="69">
        <f>IF(AND(L98&lt;'1_Constantes'!$B$8,L98&gt;-'1_Constantes'!$B$8),1,0)</f>
        <v>0</v>
      </c>
      <c r="P98" s="54">
        <f t="shared" si="12"/>
        <v>969.70996099789761</v>
      </c>
      <c r="Q98" s="61">
        <f t="shared" si="13"/>
        <v>-0.72993326507391032</v>
      </c>
      <c r="R98" s="57">
        <f>IF('1_Constantes'!$B$13=1,-Q98*180/PI(),Q98*180/PI())</f>
        <v>-41.822095414939042</v>
      </c>
    </row>
    <row r="99" spans="2:18" x14ac:dyDescent="0.25">
      <c r="B99" s="13">
        <f>B98+'1_Constantes'!$B$4</f>
        <v>0.47500000000000031</v>
      </c>
      <c r="D99" s="68">
        <f>'1_Constantes'!$D$8-'2_Odometrie'!D99</f>
        <v>966.75191660929022</v>
      </c>
      <c r="E99" s="57">
        <f>'1_Constantes'!$E$8-'2_Odometrie'!E99</f>
        <v>-59.90486311389941</v>
      </c>
      <c r="F99" s="81"/>
      <c r="G99" s="54">
        <f t="shared" si="8"/>
        <v>968.6061433278395</v>
      </c>
      <c r="H99" s="100">
        <f>ATAN2(D99,E99)-'2_Odometrie'!F99</f>
        <v>-0.71882788751273274</v>
      </c>
      <c r="I99" s="106">
        <f t="shared" si="9"/>
        <v>-0.71882788751273274</v>
      </c>
      <c r="J99" s="82"/>
      <c r="K99" s="69">
        <f t="shared" si="10"/>
        <v>0</v>
      </c>
      <c r="L99" s="45">
        <f t="shared" si="7"/>
        <v>968.6061433278395</v>
      </c>
      <c r="M99" s="72">
        <f t="shared" si="11"/>
        <v>-0.71882788751273274</v>
      </c>
      <c r="O99" s="69">
        <f>IF(AND(L99&lt;'1_Constantes'!$B$8,L99&gt;-'1_Constantes'!$B$8),1,0)</f>
        <v>0</v>
      </c>
      <c r="P99" s="54">
        <f t="shared" si="12"/>
        <v>968.6061433278395</v>
      </c>
      <c r="Q99" s="61">
        <f t="shared" si="13"/>
        <v>-0.71882788751273274</v>
      </c>
      <c r="R99" s="57">
        <f>IF('1_Constantes'!$B$13=1,-Q99*180/PI(),Q99*180/PI())</f>
        <v>-41.185804150784278</v>
      </c>
    </row>
    <row r="100" spans="2:18" x14ac:dyDescent="0.25">
      <c r="B100" s="13">
        <f>B99+'1_Constantes'!$B$4</f>
        <v>0.48000000000000032</v>
      </c>
      <c r="D100" s="68">
        <f>'1_Constantes'!$D$8-'2_Odometrie'!D100</f>
        <v>965.5660789495289</v>
      </c>
      <c r="E100" s="57">
        <f>'1_Constantes'!$E$8-'2_Odometrie'!E100</f>
        <v>-60.79629449244203</v>
      </c>
      <c r="F100" s="81"/>
      <c r="G100" s="54">
        <f t="shared" si="8"/>
        <v>967.47818695926139</v>
      </c>
      <c r="H100" s="100">
        <f>ATAN2(D100,E100)-'2_Odometrie'!F100</f>
        <v>-0.70748966583825912</v>
      </c>
      <c r="I100" s="106">
        <f t="shared" si="9"/>
        <v>-0.70748966583825912</v>
      </c>
      <c r="J100" s="82"/>
      <c r="K100" s="69">
        <f t="shared" si="10"/>
        <v>0</v>
      </c>
      <c r="L100" s="45">
        <f t="shared" si="7"/>
        <v>967.47818695926139</v>
      </c>
      <c r="M100" s="72">
        <f t="shared" si="11"/>
        <v>-0.70748966583825912</v>
      </c>
      <c r="O100" s="69">
        <f>IF(AND(L100&lt;'1_Constantes'!$B$8,L100&gt;-'1_Constantes'!$B$8),1,0)</f>
        <v>0</v>
      </c>
      <c r="P100" s="54">
        <f t="shared" si="12"/>
        <v>967.47818695926139</v>
      </c>
      <c r="Q100" s="61">
        <f t="shared" si="13"/>
        <v>-0.70748966583825912</v>
      </c>
      <c r="R100" s="57">
        <f>IF('1_Constantes'!$B$13=1,-Q100*180/PI(),Q100*180/PI())</f>
        <v>-40.536171901653184</v>
      </c>
    </row>
    <row r="101" spans="2:18" x14ac:dyDescent="0.25">
      <c r="B101" s="13">
        <f>B100+'1_Constantes'!$B$4</f>
        <v>0.48500000000000032</v>
      </c>
      <c r="D101" s="68">
        <f>'1_Constantes'!$D$8-'2_Odometrie'!D101</f>
        <v>964.35505144105309</v>
      </c>
      <c r="E101" s="57">
        <f>'1_Constantes'!$E$8-'2_Odometrie'!E101</f>
        <v>-61.683065494706852</v>
      </c>
      <c r="F101" s="81"/>
      <c r="G101" s="54">
        <f t="shared" si="8"/>
        <v>966.32575553417826</v>
      </c>
      <c r="H101" s="100">
        <f>ATAN2(D101,E101)-'2_Odometrie'!F101</f>
        <v>-0.69591790752795302</v>
      </c>
      <c r="I101" s="106">
        <f t="shared" si="9"/>
        <v>-0.69591790752795302</v>
      </c>
      <c r="J101" s="82"/>
      <c r="K101" s="69">
        <f t="shared" si="10"/>
        <v>0</v>
      </c>
      <c r="L101" s="45">
        <f t="shared" si="7"/>
        <v>966.32575553417826</v>
      </c>
      <c r="M101" s="72">
        <f t="shared" si="11"/>
        <v>-0.69591790752795302</v>
      </c>
      <c r="O101" s="69">
        <f>IF(AND(L101&lt;'1_Constantes'!$B$8,L101&gt;-'1_Constantes'!$B$8),1,0)</f>
        <v>0</v>
      </c>
      <c r="P101" s="54">
        <f t="shared" si="12"/>
        <v>966.32575553417826</v>
      </c>
      <c r="Q101" s="61">
        <f t="shared" si="13"/>
        <v>-0.69591790752795302</v>
      </c>
      <c r="R101" s="57">
        <f>IF('1_Constantes'!$B$13=1,-Q101*180/PI(),Q101*180/PI())</f>
        <v>-39.873158988927209</v>
      </c>
    </row>
    <row r="102" spans="2:18" x14ac:dyDescent="0.25">
      <c r="B102" s="13">
        <f>B101+'1_Constantes'!$B$4</f>
        <v>0.49000000000000032</v>
      </c>
      <c r="D102" s="68">
        <f>'1_Constantes'!$D$8-'2_Odometrie'!D102</f>
        <v>963.11897136995776</v>
      </c>
      <c r="E102" s="57">
        <f>'1_Constantes'!$E$8-'2_Odometrie'!E102</f>
        <v>-62.564969859253551</v>
      </c>
      <c r="F102" s="81"/>
      <c r="G102" s="54">
        <f t="shared" si="8"/>
        <v>965.14896698189284</v>
      </c>
      <c r="H102" s="100">
        <f>ATAN2(D102,E102)-'2_Odometrie'!F102</f>
        <v>-0.68457788493702754</v>
      </c>
      <c r="I102" s="106">
        <f t="shared" si="9"/>
        <v>-0.68457788493702754</v>
      </c>
      <c r="J102" s="82"/>
      <c r="K102" s="69">
        <f t="shared" si="10"/>
        <v>0</v>
      </c>
      <c r="L102" s="45">
        <f t="shared" si="7"/>
        <v>965.14896698189284</v>
      </c>
      <c r="M102" s="72">
        <f t="shared" si="11"/>
        <v>-0.68457788493702754</v>
      </c>
      <c r="O102" s="69">
        <f>IF(AND(L102&lt;'1_Constantes'!$B$8,L102&gt;-'1_Constantes'!$B$8),1,0)</f>
        <v>0</v>
      </c>
      <c r="P102" s="54">
        <f t="shared" si="12"/>
        <v>965.14896698189284</v>
      </c>
      <c r="Q102" s="61">
        <f t="shared" si="13"/>
        <v>-0.68457788493702754</v>
      </c>
      <c r="R102" s="57">
        <f>IF('1_Constantes'!$B$13=1,-Q102*180/PI(),Q102*180/PI())</f>
        <v>-39.223423554884171</v>
      </c>
    </row>
    <row r="103" spans="2:18" x14ac:dyDescent="0.25">
      <c r="B103" s="13">
        <f>B102+'1_Constantes'!$B$4</f>
        <v>0.49500000000000033</v>
      </c>
      <c r="D103" s="68">
        <f>'1_Constantes'!$D$8-'2_Odometrie'!D103</f>
        <v>961.85798074051877</v>
      </c>
      <c r="E103" s="57">
        <f>'1_Constantes'!$E$8-'2_Odometrie'!E103</f>
        <v>-63.441816442924619</v>
      </c>
      <c r="F103" s="81"/>
      <c r="G103" s="54">
        <f t="shared" si="8"/>
        <v>963.94794423132919</v>
      </c>
      <c r="H103" s="100">
        <f>ATAN2(D103,E103)-'2_Odometrie'!F103</f>
        <v>-0.67346946325206625</v>
      </c>
      <c r="I103" s="106">
        <f t="shared" si="9"/>
        <v>-0.67346946325206625</v>
      </c>
      <c r="J103" s="82"/>
      <c r="K103" s="69">
        <f t="shared" si="10"/>
        <v>0</v>
      </c>
      <c r="L103" s="45">
        <f t="shared" si="7"/>
        <v>963.94794423132919</v>
      </c>
      <c r="M103" s="72">
        <f t="shared" si="11"/>
        <v>-0.67346946325206625</v>
      </c>
      <c r="O103" s="69">
        <f>IF(AND(L103&lt;'1_Constantes'!$B$8,L103&gt;-'1_Constantes'!$B$8),1,0)</f>
        <v>0</v>
      </c>
      <c r="P103" s="54">
        <f t="shared" si="12"/>
        <v>963.94794423132919</v>
      </c>
      <c r="Q103" s="61">
        <f t="shared" si="13"/>
        <v>-0.67346946325206625</v>
      </c>
      <c r="R103" s="57">
        <f>IF('1_Constantes'!$B$13=1,-Q103*180/PI(),Q103*180/PI())</f>
        <v>-38.586957875284284</v>
      </c>
    </row>
    <row r="104" spans="2:18" x14ac:dyDescent="0.25">
      <c r="B104" s="13">
        <f>B103+'1_Constantes'!$B$4</f>
        <v>0.50000000000000033</v>
      </c>
      <c r="D104" s="68">
        <f>'1_Constantes'!$D$8-'2_Odometrie'!D104</f>
        <v>960.57222585395311</v>
      </c>
      <c r="E104" s="57">
        <f>'1_Constantes'!$E$8-'2_Odometrie'!E104</f>
        <v>-64.313429289206397</v>
      </c>
      <c r="F104" s="81"/>
      <c r="G104" s="54">
        <f t="shared" si="8"/>
        <v>962.72281486882594</v>
      </c>
      <c r="H104" s="100">
        <f>ATAN2(D104,E104)-'2_Odometrie'!F104</f>
        <v>-0.66259252175010364</v>
      </c>
      <c r="I104" s="106">
        <f t="shared" si="9"/>
        <v>-0.66259252175010364</v>
      </c>
      <c r="J104" s="82"/>
      <c r="K104" s="69">
        <f t="shared" si="10"/>
        <v>0</v>
      </c>
      <c r="L104" s="45">
        <f t="shared" si="7"/>
        <v>962.72281486882594</v>
      </c>
      <c r="M104" s="72">
        <f t="shared" si="11"/>
        <v>-0.66259252175010364</v>
      </c>
      <c r="O104" s="69">
        <f>IF(AND(L104&lt;'1_Constantes'!$B$8,L104&gt;-'1_Constantes'!$B$8),1,0)</f>
        <v>0</v>
      </c>
      <c r="P104" s="54">
        <f t="shared" si="12"/>
        <v>962.72281486882594</v>
      </c>
      <c r="Q104" s="61">
        <f t="shared" si="13"/>
        <v>-0.66259252175010364</v>
      </c>
      <c r="R104" s="57">
        <f>IF('1_Constantes'!$B$13=1,-Q104*180/PI(),Q104*180/PI())</f>
        <v>-37.963755033211143</v>
      </c>
    </row>
    <row r="105" spans="2:18" x14ac:dyDescent="0.25">
      <c r="B105" s="13">
        <f>B104+'1_Constantes'!$B$4</f>
        <v>0.50500000000000034</v>
      </c>
      <c r="D105" s="68">
        <f>'1_Constantes'!$D$8-'2_Odometrie'!D105</f>
        <v>959.26145388611349</v>
      </c>
      <c r="E105" s="57">
        <f>'1_Constantes'!$E$8-'2_Odometrie'!E105</f>
        <v>-65.179037716035737</v>
      </c>
      <c r="F105" s="81"/>
      <c r="G105" s="54">
        <f t="shared" si="8"/>
        <v>961.47326737111553</v>
      </c>
      <c r="H105" s="100">
        <f>ATAN2(D105,E105)-'2_Odometrie'!F105</f>
        <v>-0.65148092825041393</v>
      </c>
      <c r="I105" s="106">
        <f t="shared" si="9"/>
        <v>-0.65148092825041393</v>
      </c>
      <c r="J105" s="82"/>
      <c r="K105" s="69">
        <f t="shared" si="10"/>
        <v>0</v>
      </c>
      <c r="L105" s="45">
        <f t="shared" si="7"/>
        <v>961.47326737111553</v>
      </c>
      <c r="M105" s="72">
        <f t="shared" si="11"/>
        <v>-0.65148092825041393</v>
      </c>
      <c r="O105" s="69">
        <f>IF(AND(L105&lt;'1_Constantes'!$B$8,L105&gt;-'1_Constantes'!$B$8),1,0)</f>
        <v>0</v>
      </c>
      <c r="P105" s="54">
        <f t="shared" si="12"/>
        <v>961.47326737111553</v>
      </c>
      <c r="Q105" s="61">
        <f t="shared" si="13"/>
        <v>-0.65148092825041393</v>
      </c>
      <c r="R105" s="57">
        <f>IF('1_Constantes'!$B$13=1,-Q105*180/PI(),Q105*180/PI())</f>
        <v>-37.327107622013926</v>
      </c>
    </row>
    <row r="106" spans="2:18" x14ac:dyDescent="0.25">
      <c r="B106" s="13">
        <f>B105+'1_Constantes'!$B$4</f>
        <v>0.51000000000000034</v>
      </c>
      <c r="D106" s="68">
        <f>'1_Constantes'!$D$8-'2_Odometrie'!D106</f>
        <v>957.94069906291884</v>
      </c>
      <c r="E106" s="57">
        <f>'1_Constantes'!$E$8-'2_Odometrie'!E106</f>
        <v>-66.029336367851784</v>
      </c>
      <c r="F106" s="81"/>
      <c r="G106" s="54">
        <f t="shared" si="8"/>
        <v>960.21365132054473</v>
      </c>
      <c r="H106" s="100">
        <f>ATAN2(D106,E106)-'2_Odometrie'!F106</f>
        <v>-0.64082213852559178</v>
      </c>
      <c r="I106" s="106">
        <f t="shared" si="9"/>
        <v>-0.64082213852559178</v>
      </c>
      <c r="J106" s="82"/>
      <c r="K106" s="69">
        <f t="shared" si="10"/>
        <v>0</v>
      </c>
      <c r="L106" s="45">
        <f t="shared" si="7"/>
        <v>960.21365132054473</v>
      </c>
      <c r="M106" s="72">
        <f t="shared" si="11"/>
        <v>-0.64082213852559178</v>
      </c>
      <c r="O106" s="69">
        <f>IF(AND(L106&lt;'1_Constantes'!$B$8,L106&gt;-'1_Constantes'!$B$8),1,0)</f>
        <v>0</v>
      </c>
      <c r="P106" s="54">
        <f t="shared" si="12"/>
        <v>960.21365132054473</v>
      </c>
      <c r="Q106" s="61">
        <f t="shared" si="13"/>
        <v>-0.64082213852559178</v>
      </c>
      <c r="R106" s="57">
        <f>IF('1_Constantes'!$B$13=1,-Q106*180/PI(),Q106*180/PI())</f>
        <v>-36.716403956064205</v>
      </c>
    </row>
    <row r="107" spans="2:18" x14ac:dyDescent="0.25">
      <c r="B107" s="13">
        <f>B106+'1_Constantes'!$B$4</f>
        <v>0.51500000000000035</v>
      </c>
      <c r="D107" s="68">
        <f>'1_Constantes'!$D$8-'2_Odometrie'!D107</f>
        <v>956.59515979976459</v>
      </c>
      <c r="E107" s="57">
        <f>'1_Constantes'!$E$8-'2_Odometrie'!E107</f>
        <v>-66.873173404585941</v>
      </c>
      <c r="F107" s="81"/>
      <c r="G107" s="54">
        <f t="shared" si="8"/>
        <v>958.92977901071413</v>
      </c>
      <c r="H107" s="100">
        <f>ATAN2(D107,E107)-'2_Odometrie'!F107</f>
        <v>-0.6299282838493323</v>
      </c>
      <c r="I107" s="106">
        <f t="shared" si="9"/>
        <v>-0.6299282838493323</v>
      </c>
      <c r="J107" s="82"/>
      <c r="K107" s="69">
        <f t="shared" si="10"/>
        <v>0</v>
      </c>
      <c r="L107" s="45">
        <f t="shared" si="7"/>
        <v>958.92977901071413</v>
      </c>
      <c r="M107" s="72">
        <f t="shared" si="11"/>
        <v>-0.6299282838493323</v>
      </c>
      <c r="O107" s="69">
        <f>IF(AND(L107&lt;'1_Constantes'!$B$8,L107&gt;-'1_Constantes'!$B$8),1,0)</f>
        <v>0</v>
      </c>
      <c r="P107" s="54">
        <f t="shared" si="12"/>
        <v>958.92977901071413</v>
      </c>
      <c r="Q107" s="61">
        <f t="shared" si="13"/>
        <v>-0.6299282838493323</v>
      </c>
      <c r="R107" s="57">
        <f>IF('1_Constantes'!$B$13=1,-Q107*180/PI(),Q107*180/PI())</f>
        <v>-36.092232060485678</v>
      </c>
    </row>
    <row r="108" spans="2:18" x14ac:dyDescent="0.25">
      <c r="B108" s="13">
        <f>B107+'1_Constantes'!$B$4</f>
        <v>0.52000000000000035</v>
      </c>
      <c r="D108" s="68">
        <f>'1_Constantes'!$D$8-'2_Odometrie'!D108</f>
        <v>955.21030426104039</v>
      </c>
      <c r="E108" s="57">
        <f>'1_Constantes'!$E$8-'2_Odometrie'!E108</f>
        <v>-67.719820438833267</v>
      </c>
      <c r="F108" s="81"/>
      <c r="G108" s="54">
        <f t="shared" si="8"/>
        <v>957.60780043122941</v>
      </c>
      <c r="H108" s="100">
        <f>ATAN2(D108,E108)-'2_Odometrie'!F108</f>
        <v>-0.61950829225014004</v>
      </c>
      <c r="I108" s="106">
        <f t="shared" si="9"/>
        <v>-0.61950829225014004</v>
      </c>
      <c r="J108" s="82"/>
      <c r="K108" s="69">
        <f t="shared" si="10"/>
        <v>0</v>
      </c>
      <c r="L108" s="45">
        <f t="shared" si="7"/>
        <v>957.60780043122941</v>
      </c>
      <c r="M108" s="72">
        <f t="shared" si="11"/>
        <v>-0.61950829225014004</v>
      </c>
      <c r="O108" s="69">
        <f>IF(AND(L108&lt;'1_Constantes'!$B$8,L108&gt;-'1_Constantes'!$B$8),1,0)</f>
        <v>0</v>
      </c>
      <c r="P108" s="54">
        <f t="shared" si="12"/>
        <v>957.60780043122941</v>
      </c>
      <c r="Q108" s="61">
        <f t="shared" si="13"/>
        <v>-0.61950829225014004</v>
      </c>
      <c r="R108" s="57">
        <f>IF('1_Constantes'!$B$13=1,-Q108*180/PI(),Q108*180/PI())</f>
        <v>-35.49521051929019</v>
      </c>
    </row>
    <row r="109" spans="2:18" x14ac:dyDescent="0.25">
      <c r="B109" s="13">
        <f>B108+'1_Constantes'!$B$4</f>
        <v>0.52500000000000036</v>
      </c>
      <c r="D109" s="68">
        <f>'1_Constantes'!$D$8-'2_Odometrie'!D109</f>
        <v>953.81549827976119</v>
      </c>
      <c r="E109" s="57">
        <f>'1_Constantes'!$E$8-'2_Odometrie'!E109</f>
        <v>-68.549972435953578</v>
      </c>
      <c r="F109" s="81"/>
      <c r="G109" s="54">
        <f t="shared" si="8"/>
        <v>956.2756419984978</v>
      </c>
      <c r="H109" s="100">
        <f>ATAN2(D109,E109)-'2_Odometrie'!F109</f>
        <v>-0.60860913712105924</v>
      </c>
      <c r="I109" s="106">
        <f t="shared" si="9"/>
        <v>-0.60860913712105924</v>
      </c>
      <c r="J109" s="82"/>
      <c r="K109" s="69">
        <f t="shared" si="10"/>
        <v>0</v>
      </c>
      <c r="L109" s="45">
        <f t="shared" si="7"/>
        <v>956.2756419984978</v>
      </c>
      <c r="M109" s="72">
        <f t="shared" si="11"/>
        <v>-0.60860913712105924</v>
      </c>
      <c r="O109" s="69">
        <f>IF(AND(L109&lt;'1_Constantes'!$B$8,L109&gt;-'1_Constantes'!$B$8),1,0)</f>
        <v>0</v>
      </c>
      <c r="P109" s="54">
        <f t="shared" si="12"/>
        <v>956.2756419984978</v>
      </c>
      <c r="Q109" s="61">
        <f t="shared" si="13"/>
        <v>-0.60860913712105924</v>
      </c>
      <c r="R109" s="57">
        <f>IF('1_Constantes'!$B$13=1,-Q109*180/PI(),Q109*180/PI())</f>
        <v>-34.870734930135498</v>
      </c>
    </row>
    <row r="110" spans="2:18" x14ac:dyDescent="0.25">
      <c r="B110" s="13">
        <f>B109+'1_Constantes'!$B$4</f>
        <v>0.53000000000000036</v>
      </c>
      <c r="D110" s="68">
        <f>'1_Constantes'!$D$8-'2_Odometrie'!D110</f>
        <v>952.38111966547376</v>
      </c>
      <c r="E110" s="57">
        <f>'1_Constantes'!$E$8-'2_Odometrie'!E110</f>
        <v>-69.381675630879499</v>
      </c>
      <c r="F110" s="81"/>
      <c r="G110" s="54">
        <f t="shared" si="8"/>
        <v>954.90502879009387</v>
      </c>
      <c r="H110" s="100">
        <f>ATAN2(D110,E110)-'2_Odometrie'!F110</f>
        <v>-0.59818273700663216</v>
      </c>
      <c r="I110" s="106">
        <f t="shared" si="9"/>
        <v>-0.59818273700663216</v>
      </c>
      <c r="J110" s="82"/>
      <c r="K110" s="69">
        <f t="shared" si="10"/>
        <v>0</v>
      </c>
      <c r="L110" s="45">
        <f t="shared" si="7"/>
        <v>954.90502879009387</v>
      </c>
      <c r="M110" s="72">
        <f t="shared" si="11"/>
        <v>-0.59818273700663216</v>
      </c>
      <c r="O110" s="69">
        <f>IF(AND(L110&lt;'1_Constantes'!$B$8,L110&gt;-'1_Constantes'!$B$8),1,0)</f>
        <v>0</v>
      </c>
      <c r="P110" s="54">
        <f t="shared" si="12"/>
        <v>954.90502879009387</v>
      </c>
      <c r="Q110" s="61">
        <f t="shared" si="13"/>
        <v>-0.59818273700663216</v>
      </c>
      <c r="R110" s="57">
        <f>IF('1_Constantes'!$B$13=1,-Q110*180/PI(),Q110*180/PI())</f>
        <v>-34.273346208064105</v>
      </c>
    </row>
    <row r="111" spans="2:18" x14ac:dyDescent="0.25">
      <c r="B111" s="13">
        <f>B110+'1_Constantes'!$B$4</f>
        <v>0.53500000000000036</v>
      </c>
      <c r="D111" s="68">
        <f>'1_Constantes'!$D$8-'2_Odometrie'!D111</f>
        <v>950.92196149512279</v>
      </c>
      <c r="E111" s="57">
        <f>'1_Constantes'!$E$8-'2_Odometrie'!E111</f>
        <v>-70.205211649917146</v>
      </c>
      <c r="F111" s="81"/>
      <c r="G111" s="54">
        <f t="shared" si="8"/>
        <v>953.51001494296929</v>
      </c>
      <c r="H111" s="100">
        <f>ATAN2(D111,E111)-'2_Odometrie'!F111</f>
        <v>-0.58751980387306291</v>
      </c>
      <c r="I111" s="106">
        <f t="shared" si="9"/>
        <v>-0.58751980387306291</v>
      </c>
      <c r="J111" s="82"/>
      <c r="K111" s="69">
        <f t="shared" si="10"/>
        <v>0</v>
      </c>
      <c r="L111" s="45">
        <f t="shared" si="7"/>
        <v>953.51001494296929</v>
      </c>
      <c r="M111" s="72">
        <f t="shared" si="11"/>
        <v>-0.58751980387306291</v>
      </c>
      <c r="O111" s="69">
        <f>IF(AND(L111&lt;'1_Constantes'!$B$8,L111&gt;-'1_Constantes'!$B$8),1,0)</f>
        <v>0</v>
      </c>
      <c r="P111" s="54">
        <f t="shared" si="12"/>
        <v>953.51001494296929</v>
      </c>
      <c r="Q111" s="61">
        <f t="shared" si="13"/>
        <v>-0.58751980387306291</v>
      </c>
      <c r="R111" s="57">
        <f>IF('1_Constantes'!$B$13=1,-Q111*180/PI(),Q111*180/PI())</f>
        <v>-33.662405142280377</v>
      </c>
    </row>
    <row r="112" spans="2:18" x14ac:dyDescent="0.25">
      <c r="B112" s="13">
        <f>B111+'1_Constantes'!$B$4</f>
        <v>0.54000000000000037</v>
      </c>
      <c r="D112" s="68">
        <f>'1_Constantes'!$D$8-'2_Odometrie'!D112</f>
        <v>949.43821136597603</v>
      </c>
      <c r="E112" s="57">
        <f>'1_Constantes'!$E$8-'2_Odometrie'!E112</f>
        <v>-71.020460603936499</v>
      </c>
      <c r="F112" s="81"/>
      <c r="G112" s="54">
        <f t="shared" si="8"/>
        <v>952.09076406938175</v>
      </c>
      <c r="H112" s="100">
        <f>ATAN2(D112,E112)-'2_Odometrie'!F112</f>
        <v>-0.5770856775058778</v>
      </c>
      <c r="I112" s="106">
        <f t="shared" si="9"/>
        <v>-0.5770856775058778</v>
      </c>
      <c r="J112" s="82"/>
      <c r="K112" s="69">
        <f t="shared" si="10"/>
        <v>0</v>
      </c>
      <c r="L112" s="45">
        <f t="shared" si="7"/>
        <v>952.09076406938175</v>
      </c>
      <c r="M112" s="72">
        <f t="shared" si="11"/>
        <v>-0.5770856775058778</v>
      </c>
      <c r="O112" s="69">
        <f>IF(AND(L112&lt;'1_Constantes'!$B$8,L112&gt;-'1_Constantes'!$B$8),1,0)</f>
        <v>0</v>
      </c>
      <c r="P112" s="54">
        <f t="shared" si="12"/>
        <v>952.09076406938175</v>
      </c>
      <c r="Q112" s="61">
        <f t="shared" si="13"/>
        <v>-0.5770856775058778</v>
      </c>
      <c r="R112" s="57">
        <f>IF('1_Constantes'!$B$13=1,-Q112*180/PI(),Q112*180/PI())</f>
        <v>-33.064573738534506</v>
      </c>
    </row>
    <row r="113" spans="2:18" x14ac:dyDescent="0.25">
      <c r="B113" s="13">
        <f>B112+'1_Constantes'!$B$4</f>
        <v>0.54500000000000037</v>
      </c>
      <c r="D113" s="68">
        <f>'1_Constantes'!$D$8-'2_Odometrie'!D113</f>
        <v>947.94563346057271</v>
      </c>
      <c r="E113" s="57">
        <f>'1_Constantes'!$E$8-'2_Odometrie'!E113</f>
        <v>-71.819432755562957</v>
      </c>
      <c r="F113" s="81"/>
      <c r="G113" s="54">
        <f t="shared" si="8"/>
        <v>950.66237693426012</v>
      </c>
      <c r="H113" s="100">
        <f>ATAN2(D113,E113)-'2_Odometrie'!F113</f>
        <v>-0.56710349274721272</v>
      </c>
      <c r="I113" s="106">
        <f t="shared" si="9"/>
        <v>-0.56710349274721272</v>
      </c>
      <c r="J113" s="82"/>
      <c r="K113" s="69">
        <f t="shared" si="10"/>
        <v>0</v>
      </c>
      <c r="L113" s="45">
        <f t="shared" si="7"/>
        <v>950.66237693426012</v>
      </c>
      <c r="M113" s="72">
        <f t="shared" si="11"/>
        <v>-0.56710349274721272</v>
      </c>
      <c r="O113" s="69">
        <f>IF(AND(L113&lt;'1_Constantes'!$B$8,L113&gt;-'1_Constantes'!$B$8),1,0)</f>
        <v>0</v>
      </c>
      <c r="P113" s="54">
        <f t="shared" si="12"/>
        <v>950.66237693426012</v>
      </c>
      <c r="Q113" s="61">
        <f t="shared" si="13"/>
        <v>-0.56710349274721272</v>
      </c>
      <c r="R113" s="57">
        <f>IF('1_Constantes'!$B$13=1,-Q113*180/PI(),Q113*180/PI())</f>
        <v>-32.492636681543182</v>
      </c>
    </row>
    <row r="114" spans="2:18" x14ac:dyDescent="0.25">
      <c r="B114" s="13">
        <f>B113+'1_Constantes'!$B$4</f>
        <v>0.55000000000000038</v>
      </c>
      <c r="D114" s="68">
        <f>'1_Constantes'!$D$8-'2_Odometrie'!D114</f>
        <v>946.42874580517127</v>
      </c>
      <c r="E114" s="57">
        <f>'1_Constantes'!$E$8-'2_Odometrie'!E114</f>
        <v>-72.609747591892301</v>
      </c>
      <c r="F114" s="81"/>
      <c r="G114" s="54">
        <f t="shared" si="8"/>
        <v>949.20995903525352</v>
      </c>
      <c r="H114" s="100">
        <f>ATAN2(D114,E114)-'2_Odometrie'!F114</f>
        <v>-0.55688433674580051</v>
      </c>
      <c r="I114" s="106">
        <f t="shared" si="9"/>
        <v>-0.55688433674580051</v>
      </c>
      <c r="J114" s="82"/>
      <c r="K114" s="69">
        <f t="shared" si="10"/>
        <v>0</v>
      </c>
      <c r="L114" s="45">
        <f t="shared" si="7"/>
        <v>949.20995903525352</v>
      </c>
      <c r="M114" s="72">
        <f t="shared" si="11"/>
        <v>-0.55688433674580051</v>
      </c>
      <c r="O114" s="69">
        <f>IF(AND(L114&lt;'1_Constantes'!$B$8,L114&gt;-'1_Constantes'!$B$8),1,0)</f>
        <v>0</v>
      </c>
      <c r="P114" s="54">
        <f t="shared" si="12"/>
        <v>949.20995903525352</v>
      </c>
      <c r="Q114" s="61">
        <f t="shared" si="13"/>
        <v>-0.55688433674580051</v>
      </c>
      <c r="R114" s="57">
        <f>IF('1_Constantes'!$B$13=1,-Q114*180/PI(),Q114*180/PI())</f>
        <v>-31.907122172476473</v>
      </c>
    </row>
    <row r="115" spans="2:18" x14ac:dyDescent="0.25">
      <c r="B115" s="13">
        <f>B114+'1_Constantes'!$B$4</f>
        <v>0.55500000000000038</v>
      </c>
      <c r="D115" s="68">
        <f>'1_Constantes'!$D$8-'2_Odometrie'!D115</f>
        <v>944.88773934261303</v>
      </c>
      <c r="E115" s="57">
        <f>'1_Constantes'!$E$8-'2_Odometrie'!E115</f>
        <v>-73.391319350391313</v>
      </c>
      <c r="F115" s="81"/>
      <c r="G115" s="54">
        <f t="shared" si="8"/>
        <v>947.73367868615128</v>
      </c>
      <c r="H115" s="100">
        <f>ATAN2(D115,E115)-'2_Odometrie'!F115</f>
        <v>-0.5468935784467065</v>
      </c>
      <c r="I115" s="106">
        <f t="shared" si="9"/>
        <v>-0.5468935784467065</v>
      </c>
      <c r="J115" s="82"/>
      <c r="K115" s="69">
        <f t="shared" si="10"/>
        <v>0</v>
      </c>
      <c r="L115" s="45">
        <f t="shared" si="7"/>
        <v>947.73367868615128</v>
      </c>
      <c r="M115" s="72">
        <f t="shared" si="11"/>
        <v>-0.5468935784467065</v>
      </c>
      <c r="O115" s="69">
        <f>IF(AND(L115&lt;'1_Constantes'!$B$8,L115&gt;-'1_Constantes'!$B$8),1,0)</f>
        <v>0</v>
      </c>
      <c r="P115" s="54">
        <f t="shared" si="12"/>
        <v>947.73367868615128</v>
      </c>
      <c r="Q115" s="61">
        <f t="shared" si="13"/>
        <v>-0.5468935784467065</v>
      </c>
      <c r="R115" s="57">
        <f>IF('1_Constantes'!$B$13=1,-Q115*180/PI(),Q115*180/PI())</f>
        <v>-31.334693887803084</v>
      </c>
    </row>
    <row r="116" spans="2:18" x14ac:dyDescent="0.25">
      <c r="B116" s="13">
        <f>B115+'1_Constantes'!$B$4</f>
        <v>0.56000000000000039</v>
      </c>
      <c r="D116" s="68">
        <f>'1_Constantes'!$D$8-'2_Odometrie'!D116</f>
        <v>943.32280551257327</v>
      </c>
      <c r="E116" s="57">
        <f>'1_Constantes'!$E$8-'2_Odometrie'!E116</f>
        <v>-74.164078242584765</v>
      </c>
      <c r="F116" s="81"/>
      <c r="G116" s="54">
        <f t="shared" si="8"/>
        <v>946.2337057522758</v>
      </c>
      <c r="H116" s="100">
        <f>ATAN2(D116,E116)-'2_Odometrie'!F116</f>
        <v>-0.53713118077080624</v>
      </c>
      <c r="I116" s="106">
        <f t="shared" si="9"/>
        <v>-0.53713118077080624</v>
      </c>
      <c r="J116" s="82"/>
      <c r="K116" s="69">
        <f t="shared" si="10"/>
        <v>0</v>
      </c>
      <c r="L116" s="45">
        <f t="shared" si="7"/>
        <v>946.2337057522758</v>
      </c>
      <c r="M116" s="72">
        <f t="shared" si="11"/>
        <v>-0.53713118077080624</v>
      </c>
      <c r="O116" s="69">
        <f>IF(AND(L116&lt;'1_Constantes'!$B$8,L116&gt;-'1_Constantes'!$B$8),1,0)</f>
        <v>0</v>
      </c>
      <c r="P116" s="54">
        <f t="shared" si="12"/>
        <v>946.2337057522758</v>
      </c>
      <c r="Q116" s="61">
        <f t="shared" si="13"/>
        <v>-0.53713118077080624</v>
      </c>
      <c r="R116" s="57">
        <f>IF('1_Constantes'!$B$13=1,-Q116*180/PI(),Q116*180/PI())</f>
        <v>-30.775349703045677</v>
      </c>
    </row>
    <row r="117" spans="2:18" x14ac:dyDescent="0.25">
      <c r="B117" s="13">
        <f>B116+'1_Constantes'!$B$4</f>
        <v>0.56500000000000039</v>
      </c>
      <c r="D117" s="68">
        <f>'1_Constantes'!$D$8-'2_Odometrie'!D117</f>
        <v>941.73378056319871</v>
      </c>
      <c r="E117" s="57">
        <f>'1_Constantes'!$E$8-'2_Odometrie'!E117</f>
        <v>-74.927230920303373</v>
      </c>
      <c r="F117" s="81"/>
      <c r="G117" s="54">
        <f t="shared" si="8"/>
        <v>944.70979850282038</v>
      </c>
      <c r="H117" s="100">
        <f>ATAN2(D117,E117)-'2_Odometrie'!F117</f>
        <v>-0.52713095023534207</v>
      </c>
      <c r="I117" s="106">
        <f t="shared" si="9"/>
        <v>-0.52713095023534207</v>
      </c>
      <c r="J117" s="82"/>
      <c r="K117" s="69">
        <f t="shared" si="10"/>
        <v>0</v>
      </c>
      <c r="L117" s="45">
        <f t="shared" si="7"/>
        <v>944.70979850282038</v>
      </c>
      <c r="M117" s="72">
        <f t="shared" si="11"/>
        <v>-0.52713095023534207</v>
      </c>
      <c r="O117" s="69">
        <f>IF(AND(L117&lt;'1_Constantes'!$B$8,L117&gt;-'1_Constantes'!$B$8),1,0)</f>
        <v>0</v>
      </c>
      <c r="P117" s="54">
        <f t="shared" si="12"/>
        <v>944.70979850282038</v>
      </c>
      <c r="Q117" s="61">
        <f t="shared" si="13"/>
        <v>-0.52713095023534207</v>
      </c>
      <c r="R117" s="57">
        <f>IF('1_Constantes'!$B$13=1,-Q117*180/PI(),Q117*180/PI())</f>
        <v>-30.202378699205727</v>
      </c>
    </row>
    <row r="118" spans="2:18" x14ac:dyDescent="0.25">
      <c r="B118" s="13">
        <f>B117+'1_Constantes'!$B$4</f>
        <v>0.5700000000000004</v>
      </c>
      <c r="D118" s="68">
        <f>'1_Constantes'!$D$8-'2_Odometrie'!D118</f>
        <v>940.13685117098157</v>
      </c>
      <c r="E118" s="57">
        <f>'1_Constantes'!$E$8-'2_Odometrie'!E118</f>
        <v>-75.673701827651257</v>
      </c>
      <c r="F118" s="81"/>
      <c r="G118" s="54">
        <f t="shared" si="8"/>
        <v>943.17750613444377</v>
      </c>
      <c r="H118" s="100">
        <f>ATAN2(D118,E118)-'2_Odometrie'!F118</f>
        <v>-0.51758221117754455</v>
      </c>
      <c r="I118" s="106">
        <f t="shared" si="9"/>
        <v>-0.51758221117754455</v>
      </c>
      <c r="J118" s="82"/>
      <c r="K118" s="69">
        <f t="shared" si="10"/>
        <v>0</v>
      </c>
      <c r="L118" s="45">
        <f t="shared" si="7"/>
        <v>943.17750613444377</v>
      </c>
      <c r="M118" s="72">
        <f t="shared" si="11"/>
        <v>-0.51758221117754455</v>
      </c>
      <c r="O118" s="69">
        <f>IF(AND(L118&lt;'1_Constantes'!$B$8,L118&gt;-'1_Constantes'!$B$8),1,0)</f>
        <v>0</v>
      </c>
      <c r="P118" s="54">
        <f t="shared" si="12"/>
        <v>943.17750613444377</v>
      </c>
      <c r="Q118" s="61">
        <f t="shared" si="13"/>
        <v>-0.51758221117754455</v>
      </c>
      <c r="R118" s="57">
        <f>IF('1_Constantes'!$B$13=1,-Q118*180/PI(),Q118*180/PI())</f>
        <v>-29.655276251522203</v>
      </c>
    </row>
    <row r="119" spans="2:18" x14ac:dyDescent="0.25">
      <c r="B119" s="13">
        <f>B118+'1_Constantes'!$B$4</f>
        <v>0.5750000000000004</v>
      </c>
      <c r="D119" s="68">
        <f>'1_Constantes'!$D$8-'2_Odometrie'!D119</f>
        <v>938.516133299182</v>
      </c>
      <c r="E119" s="57">
        <f>'1_Constantes'!$E$8-'2_Odometrie'!E119</f>
        <v>-76.410256791989013</v>
      </c>
      <c r="F119" s="81"/>
      <c r="G119" s="54">
        <f t="shared" si="8"/>
        <v>941.62150559864858</v>
      </c>
      <c r="H119" s="100">
        <f>ATAN2(D119,E119)-'2_Odometrie'!F119</f>
        <v>-0.50779531972827485</v>
      </c>
      <c r="I119" s="106">
        <f t="shared" si="9"/>
        <v>-0.50779531972827485</v>
      </c>
      <c r="J119" s="82"/>
      <c r="K119" s="69">
        <f t="shared" si="10"/>
        <v>0</v>
      </c>
      <c r="L119" s="45">
        <f t="shared" si="7"/>
        <v>941.62150559864858</v>
      </c>
      <c r="M119" s="72">
        <f t="shared" si="11"/>
        <v>-0.50779531972827485</v>
      </c>
      <c r="O119" s="69">
        <f>IF(AND(L119&lt;'1_Constantes'!$B$8,L119&gt;-'1_Constantes'!$B$8),1,0)</f>
        <v>0</v>
      </c>
      <c r="P119" s="54">
        <f t="shared" si="12"/>
        <v>941.62150559864858</v>
      </c>
      <c r="Q119" s="61">
        <f t="shared" si="13"/>
        <v>-0.50779531972827485</v>
      </c>
      <c r="R119" s="57">
        <f>IF('1_Constantes'!$B$13=1,-Q119*180/PI(),Q119*180/PI())</f>
        <v>-29.09452867692638</v>
      </c>
    </row>
    <row r="120" spans="2:18" x14ac:dyDescent="0.25">
      <c r="B120" s="13">
        <f>B119+'1_Constantes'!$B$4</f>
        <v>0.5800000000000004</v>
      </c>
      <c r="D120" s="68">
        <f>'1_Constantes'!$D$8-'2_Odometrie'!D120</f>
        <v>936.87182711003675</v>
      </c>
      <c r="E120" s="57">
        <f>'1_Constantes'!$E$8-'2_Odometrie'!E120</f>
        <v>-77.136853903774863</v>
      </c>
      <c r="F120" s="81"/>
      <c r="G120" s="54">
        <f t="shared" si="8"/>
        <v>940.04197494722064</v>
      </c>
      <c r="H120" s="100">
        <f>ATAN2(D120,E120)-'2_Odometrie'!F120</f>
        <v>-0.49823567833678628</v>
      </c>
      <c r="I120" s="106">
        <f t="shared" si="9"/>
        <v>-0.49823567833678628</v>
      </c>
      <c r="J120" s="82"/>
      <c r="K120" s="69">
        <f t="shared" si="10"/>
        <v>0</v>
      </c>
      <c r="L120" s="45">
        <f t="shared" si="7"/>
        <v>940.04197494722064</v>
      </c>
      <c r="M120" s="72">
        <f t="shared" si="11"/>
        <v>-0.49823567833678628</v>
      </c>
      <c r="O120" s="69">
        <f>IF(AND(L120&lt;'1_Constantes'!$B$8,L120&gt;-'1_Constantes'!$B$8),1,0)</f>
        <v>0</v>
      </c>
      <c r="P120" s="54">
        <f t="shared" si="12"/>
        <v>940.04197494722064</v>
      </c>
      <c r="Q120" s="61">
        <f t="shared" si="13"/>
        <v>-0.49823567833678628</v>
      </c>
      <c r="R120" s="57">
        <f>IF('1_Constantes'!$B$13=1,-Q120*180/PI(),Q120*180/PI())</f>
        <v>-28.546801571535514</v>
      </c>
    </row>
    <row r="121" spans="2:18" x14ac:dyDescent="0.25">
      <c r="B121" s="13">
        <f>B120+'1_Constantes'!$B$4</f>
        <v>0.58500000000000041</v>
      </c>
      <c r="D121" s="68">
        <f>'1_Constantes'!$D$8-'2_Odometrie'!D121</f>
        <v>935.20413189551869</v>
      </c>
      <c r="E121" s="57">
        <f>'1_Constantes'!$E$8-'2_Odometrie'!E121</f>
        <v>-77.853467247138497</v>
      </c>
      <c r="F121" s="81"/>
      <c r="G121" s="54">
        <f t="shared" si="8"/>
        <v>938.4390926836179</v>
      </c>
      <c r="H121" s="100">
        <f>ATAN2(D121,E121)-'2_Odometrie'!F121</f>
        <v>-0.4889032837060534</v>
      </c>
      <c r="I121" s="106">
        <f t="shared" si="9"/>
        <v>-0.4889032837060534</v>
      </c>
      <c r="J121" s="82"/>
      <c r="K121" s="69">
        <f t="shared" si="10"/>
        <v>0</v>
      </c>
      <c r="L121" s="45">
        <f t="shared" si="7"/>
        <v>938.4390926836179</v>
      </c>
      <c r="M121" s="72">
        <f t="shared" si="11"/>
        <v>-0.4889032837060534</v>
      </c>
      <c r="O121" s="69">
        <f>IF(AND(L121&lt;'1_Constantes'!$B$8,L121&gt;-'1_Constantes'!$B$8),1,0)</f>
        <v>0</v>
      </c>
      <c r="P121" s="54">
        <f t="shared" si="12"/>
        <v>938.4390926836179</v>
      </c>
      <c r="Q121" s="61">
        <f t="shared" si="13"/>
        <v>-0.4889032837060534</v>
      </c>
      <c r="R121" s="57">
        <f>IF('1_Constantes'!$B$13=1,-Q121*180/PI(),Q121*180/PI())</f>
        <v>-28.012094746443967</v>
      </c>
    </row>
    <row r="122" spans="2:18" x14ac:dyDescent="0.25">
      <c r="B122" s="13">
        <f>B121+'1_Constantes'!$B$4</f>
        <v>0.59000000000000041</v>
      </c>
      <c r="D122" s="68">
        <f>'1_Constantes'!$D$8-'2_Odometrie'!D122</f>
        <v>933.51291709392672</v>
      </c>
      <c r="E122" s="57">
        <f>'1_Constantes'!$E$8-'2_Odometrie'!E122</f>
        <v>-78.559299768367509</v>
      </c>
      <c r="F122" s="81"/>
      <c r="G122" s="54">
        <f t="shared" si="8"/>
        <v>936.81264400162149</v>
      </c>
      <c r="H122" s="100">
        <f>ATAN2(D122,E122)-'2_Odometrie'!F122</f>
        <v>-0.47933191911567907</v>
      </c>
      <c r="I122" s="106">
        <f t="shared" si="9"/>
        <v>-0.47933191911567907</v>
      </c>
      <c r="J122" s="82"/>
      <c r="K122" s="69">
        <f t="shared" si="10"/>
        <v>0</v>
      </c>
      <c r="L122" s="45">
        <f t="shared" si="7"/>
        <v>936.81264400162149</v>
      </c>
      <c r="M122" s="72">
        <f t="shared" si="11"/>
        <v>-0.47933191911567907</v>
      </c>
      <c r="O122" s="69">
        <f>IF(AND(L122&lt;'1_Constantes'!$B$8,L122&gt;-'1_Constantes'!$B$8),1,0)</f>
        <v>0</v>
      </c>
      <c r="P122" s="54">
        <f t="shared" si="12"/>
        <v>936.81264400162149</v>
      </c>
      <c r="Q122" s="61">
        <f t="shared" si="13"/>
        <v>-0.47933191911567907</v>
      </c>
      <c r="R122" s="57">
        <f>IF('1_Constantes'!$B$13=1,-Q122*180/PI(),Q122*180/PI())</f>
        <v>-27.463695951234559</v>
      </c>
    </row>
    <row r="123" spans="2:18" x14ac:dyDescent="0.25">
      <c r="B123" s="13">
        <f>B122+'1_Constantes'!$B$4</f>
        <v>0.59500000000000042</v>
      </c>
      <c r="D123" s="68">
        <f>'1_Constantes'!$D$8-'2_Odometrie'!D123</f>
        <v>931.79838907465296</v>
      </c>
      <c r="E123" s="57">
        <f>'1_Constantes'!$E$8-'2_Odometrie'!E123</f>
        <v>-79.254335738550708</v>
      </c>
      <c r="F123" s="81"/>
      <c r="G123" s="54">
        <f t="shared" si="8"/>
        <v>935.16281342634522</v>
      </c>
      <c r="H123" s="100">
        <f>ATAN2(D123,E123)-'2_Odometrie'!F123</f>
        <v>-0.46998700642710184</v>
      </c>
      <c r="I123" s="106">
        <f t="shared" si="9"/>
        <v>-0.46998700642710184</v>
      </c>
      <c r="J123" s="82"/>
      <c r="K123" s="69">
        <f t="shared" si="10"/>
        <v>0</v>
      </c>
      <c r="L123" s="45">
        <f t="shared" si="7"/>
        <v>935.16281342634522</v>
      </c>
      <c r="M123" s="72">
        <f t="shared" si="11"/>
        <v>-0.46998700642710184</v>
      </c>
      <c r="O123" s="69">
        <f>IF(AND(L123&lt;'1_Constantes'!$B$8,L123&gt;-'1_Constantes'!$B$8),1,0)</f>
        <v>0</v>
      </c>
      <c r="P123" s="54">
        <f t="shared" si="12"/>
        <v>935.16281342634522</v>
      </c>
      <c r="Q123" s="61">
        <f t="shared" si="13"/>
        <v>-0.46998700642710184</v>
      </c>
      <c r="R123" s="57">
        <f>IF('1_Constantes'!$B$13=1,-Q123*180/PI(),Q123*180/PI())</f>
        <v>-26.928271894260831</v>
      </c>
    </row>
    <row r="124" spans="2:18" x14ac:dyDescent="0.25">
      <c r="B124" s="13">
        <f>B123+'1_Constantes'!$B$4</f>
        <v>0.60000000000000042</v>
      </c>
      <c r="D124" s="68">
        <f>'1_Constantes'!$D$8-'2_Odometrie'!D124</f>
        <v>930.06107114796805</v>
      </c>
      <c r="E124" s="57">
        <f>'1_Constantes'!$E$8-'2_Odometrie'!E124</f>
        <v>-79.939384102359782</v>
      </c>
      <c r="F124" s="81"/>
      <c r="G124" s="54">
        <f t="shared" si="8"/>
        <v>933.49017198659908</v>
      </c>
      <c r="H124" s="100">
        <f>ATAN2(D124,E124)-'2_Odometrie'!F124</f>
        <v>-0.46133481693154632</v>
      </c>
      <c r="I124" s="106">
        <f t="shared" si="9"/>
        <v>-0.46133481693154632</v>
      </c>
      <c r="J124" s="82"/>
      <c r="K124" s="69">
        <f t="shared" si="10"/>
        <v>0</v>
      </c>
      <c r="L124" s="45">
        <f t="shared" si="7"/>
        <v>933.49017198659908</v>
      </c>
      <c r="M124" s="72">
        <f t="shared" si="11"/>
        <v>-0.46133481693154632</v>
      </c>
      <c r="O124" s="69">
        <f>IF(AND(L124&lt;'1_Constantes'!$B$8,L124&gt;-'1_Constantes'!$B$8),1,0)</f>
        <v>0</v>
      </c>
      <c r="P124" s="54">
        <f t="shared" si="12"/>
        <v>933.49017198659908</v>
      </c>
      <c r="Q124" s="61">
        <f t="shared" si="13"/>
        <v>-0.46133481693154632</v>
      </c>
      <c r="R124" s="57">
        <f>IF('1_Constantes'!$B$13=1,-Q124*180/PI(),Q124*180/PI())</f>
        <v>-26.432537952618077</v>
      </c>
    </row>
    <row r="125" spans="2:18" x14ac:dyDescent="0.25">
      <c r="B125" s="13">
        <f>B124+'1_Constantes'!$B$4</f>
        <v>0.60500000000000043</v>
      </c>
      <c r="D125" s="68">
        <f>'1_Constantes'!$D$8-'2_Odometrie'!D125</f>
        <v>928.31698534105612</v>
      </c>
      <c r="E125" s="57">
        <f>'1_Constantes'!$E$8-'2_Odometrie'!E125</f>
        <v>-80.607013892937175</v>
      </c>
      <c r="F125" s="81"/>
      <c r="G125" s="54">
        <f t="shared" si="8"/>
        <v>931.81002138925442</v>
      </c>
      <c r="H125" s="100">
        <f>ATAN2(D125,E125)-'2_Odometrie'!F125</f>
        <v>-0.45220240223011743</v>
      </c>
      <c r="I125" s="106">
        <f t="shared" si="9"/>
        <v>-0.45220240223011743</v>
      </c>
      <c r="J125" s="82"/>
      <c r="K125" s="69">
        <f t="shared" si="10"/>
        <v>0</v>
      </c>
      <c r="L125" s="45">
        <f t="shared" si="7"/>
        <v>931.81002138925442</v>
      </c>
      <c r="M125" s="72">
        <f t="shared" si="11"/>
        <v>-0.45220240223011743</v>
      </c>
      <c r="O125" s="69">
        <f>IF(AND(L125&lt;'1_Constantes'!$B$8,L125&gt;-'1_Constantes'!$B$8),1,0)</f>
        <v>0</v>
      </c>
      <c r="P125" s="54">
        <f t="shared" si="12"/>
        <v>931.81002138925442</v>
      </c>
      <c r="Q125" s="61">
        <f t="shared" si="13"/>
        <v>-0.45220240223011743</v>
      </c>
      <c r="R125" s="57">
        <f>IF('1_Constantes'!$B$13=1,-Q125*180/PI(),Q125*180/PI())</f>
        <v>-25.909289133462973</v>
      </c>
    </row>
    <row r="126" spans="2:18" x14ac:dyDescent="0.25">
      <c r="B126" s="13">
        <f>B125+'1_Constantes'!$B$4</f>
        <v>0.61000000000000043</v>
      </c>
      <c r="D126" s="68">
        <f>'1_Constantes'!$D$8-'2_Odometrie'!D126</f>
        <v>926.53389175680195</v>
      </c>
      <c r="E126" s="57">
        <f>'1_Constantes'!$E$8-'2_Odometrie'!E126</f>
        <v>-81.270140452711075</v>
      </c>
      <c r="F126" s="81"/>
      <c r="G126" s="54">
        <f t="shared" si="8"/>
        <v>930.09133331259932</v>
      </c>
      <c r="H126" s="100">
        <f>ATAN2(D126,E126)-'2_Odometrie'!F126</f>
        <v>-0.44353740751044779</v>
      </c>
      <c r="I126" s="106">
        <f t="shared" si="9"/>
        <v>-0.44353740751044779</v>
      </c>
      <c r="J126" s="82"/>
      <c r="K126" s="69">
        <f t="shared" si="10"/>
        <v>0</v>
      </c>
      <c r="L126" s="45">
        <f t="shared" si="7"/>
        <v>930.09133331259932</v>
      </c>
      <c r="M126" s="72">
        <f t="shared" si="11"/>
        <v>-0.44353740751044779</v>
      </c>
      <c r="O126" s="69">
        <f>IF(AND(L126&lt;'1_Constantes'!$B$8,L126&gt;-'1_Constantes'!$B$8),1,0)</f>
        <v>0</v>
      </c>
      <c r="P126" s="54">
        <f t="shared" si="12"/>
        <v>930.09133331259932</v>
      </c>
      <c r="Q126" s="61">
        <f t="shared" si="13"/>
        <v>-0.44353740751044779</v>
      </c>
      <c r="R126" s="57">
        <f>IF('1_Constantes'!$B$13=1,-Q126*180/PI(),Q126*180/PI())</f>
        <v>-25.412821506522757</v>
      </c>
    </row>
    <row r="127" spans="2:18" x14ac:dyDescent="0.25">
      <c r="B127" s="13">
        <f>B126+'1_Constantes'!$B$4</f>
        <v>0.61500000000000044</v>
      </c>
      <c r="D127" s="68">
        <f>'1_Constantes'!$D$8-'2_Odometrie'!D127</f>
        <v>924.72798481147356</v>
      </c>
      <c r="E127" s="57">
        <f>'1_Constantes'!$E$8-'2_Odometrie'!E127</f>
        <v>-81.921731493344851</v>
      </c>
      <c r="F127" s="81"/>
      <c r="G127" s="54">
        <f t="shared" si="8"/>
        <v>928.34961947768181</v>
      </c>
      <c r="H127" s="100">
        <f>ATAN2(D127,E127)-'2_Odometrie'!F127</f>
        <v>-0.43463273695132776</v>
      </c>
      <c r="I127" s="106">
        <f t="shared" si="9"/>
        <v>-0.43463273695132776</v>
      </c>
      <c r="J127" s="82"/>
      <c r="K127" s="69">
        <f t="shared" si="10"/>
        <v>0</v>
      </c>
      <c r="L127" s="45">
        <f t="shared" si="7"/>
        <v>928.34961947768181</v>
      </c>
      <c r="M127" s="72">
        <f t="shared" si="11"/>
        <v>-0.43463273695132776</v>
      </c>
      <c r="O127" s="69">
        <f>IF(AND(L127&lt;'1_Constantes'!$B$8,L127&gt;-'1_Constantes'!$B$8),1,0)</f>
        <v>0</v>
      </c>
      <c r="P127" s="54">
        <f t="shared" si="12"/>
        <v>928.34961947768181</v>
      </c>
      <c r="Q127" s="61">
        <f t="shared" si="13"/>
        <v>-0.43463273695132776</v>
      </c>
      <c r="R127" s="57">
        <f>IF('1_Constantes'!$B$13=1,-Q127*180/PI(),Q127*180/PI())</f>
        <v>-24.902621465530785</v>
      </c>
    </row>
    <row r="128" spans="2:18" x14ac:dyDescent="0.25">
      <c r="B128" s="13">
        <f>B127+'1_Constantes'!$B$4</f>
        <v>0.62000000000000044</v>
      </c>
      <c r="D128" s="68">
        <f>'1_Constantes'!$D$8-'2_Odometrie'!D128</f>
        <v>922.89947013649157</v>
      </c>
      <c r="E128" s="57">
        <f>'1_Constantes'!$E$8-'2_Odometrie'!E128</f>
        <v>-82.56182938630127</v>
      </c>
      <c r="F128" s="81"/>
      <c r="G128" s="54">
        <f t="shared" si="8"/>
        <v>926.58506768123004</v>
      </c>
      <c r="H128" s="100">
        <f>ATAN2(D128,E128)-'2_Odometrie'!F128</f>
        <v>-0.42595386366596388</v>
      </c>
      <c r="I128" s="106">
        <f t="shared" si="9"/>
        <v>-0.42595386366596388</v>
      </c>
      <c r="J128" s="82"/>
      <c r="K128" s="69">
        <f t="shared" si="10"/>
        <v>0</v>
      </c>
      <c r="L128" s="45">
        <f t="shared" si="7"/>
        <v>926.58506768123004</v>
      </c>
      <c r="M128" s="72">
        <f t="shared" si="11"/>
        <v>-0.42595386366596388</v>
      </c>
      <c r="O128" s="69">
        <f>IF(AND(L128&lt;'1_Constantes'!$B$8,L128&gt;-'1_Constantes'!$B$8),1,0)</f>
        <v>0</v>
      </c>
      <c r="P128" s="54">
        <f t="shared" si="12"/>
        <v>926.58506768123004</v>
      </c>
      <c r="Q128" s="61">
        <f t="shared" si="13"/>
        <v>-0.42595386366596388</v>
      </c>
      <c r="R128" s="57">
        <f>IF('1_Constantes'!$B$13=1,-Q128*180/PI(),Q128*180/PI())</f>
        <v>-24.405358655350597</v>
      </c>
    </row>
    <row r="129" spans="2:18" x14ac:dyDescent="0.25">
      <c r="B129" s="13">
        <f>B128+'1_Constantes'!$B$4</f>
        <v>0.62500000000000044</v>
      </c>
      <c r="D129" s="68">
        <f>'1_Constantes'!$D$8-'2_Odometrie'!D129</f>
        <v>921.04825800100616</v>
      </c>
      <c r="E129" s="57">
        <f>'1_Constantes'!$E$8-'2_Odometrie'!E129</f>
        <v>-83.189630742811687</v>
      </c>
      <c r="F129" s="81"/>
      <c r="G129" s="54">
        <f t="shared" si="8"/>
        <v>924.7974957956003</v>
      </c>
      <c r="H129" s="100">
        <f>ATAN2(D129,E129)-'2_Odometrie'!F129</f>
        <v>-0.41703453503176713</v>
      </c>
      <c r="I129" s="106">
        <f t="shared" si="9"/>
        <v>-0.41703453503176713</v>
      </c>
      <c r="J129" s="82"/>
      <c r="K129" s="69">
        <f t="shared" si="10"/>
        <v>0</v>
      </c>
      <c r="L129" s="45">
        <f t="shared" si="7"/>
        <v>924.7974957956003</v>
      </c>
      <c r="M129" s="72">
        <f t="shared" si="11"/>
        <v>-0.41703453503176713</v>
      </c>
      <c r="O129" s="69">
        <f>IF(AND(L129&lt;'1_Constantes'!$B$8,L129&gt;-'1_Constantes'!$B$8),1,0)</f>
        <v>0</v>
      </c>
      <c r="P129" s="54">
        <f t="shared" si="12"/>
        <v>924.7974957956003</v>
      </c>
      <c r="Q129" s="61">
        <f t="shared" si="13"/>
        <v>-0.41703453503176713</v>
      </c>
      <c r="R129" s="57">
        <f>IF('1_Constantes'!$B$13=1,-Q129*180/PI(),Q129*180/PI())</f>
        <v>-23.894318768520936</v>
      </c>
    </row>
    <row r="130" spans="2:18" x14ac:dyDescent="0.25">
      <c r="B130" s="13">
        <f>B129+'1_Constantes'!$B$4</f>
        <v>0.63000000000000045</v>
      </c>
      <c r="D130" s="68">
        <f>'1_Constantes'!$D$8-'2_Odometrie'!D130</f>
        <v>919.17455887205165</v>
      </c>
      <c r="E130" s="57">
        <f>'1_Constantes'!$E$8-'2_Odometrie'!E130</f>
        <v>-83.805188544656176</v>
      </c>
      <c r="F130" s="81"/>
      <c r="G130" s="54">
        <f t="shared" si="8"/>
        <v>922.98709595781247</v>
      </c>
      <c r="H130" s="100">
        <f>ATAN2(D130,E130)-'2_Odometrie'!F130</f>
        <v>-0.40834022823870658</v>
      </c>
      <c r="I130" s="106">
        <f t="shared" si="9"/>
        <v>-0.40834022823870658</v>
      </c>
      <c r="J130" s="82"/>
      <c r="K130" s="69">
        <f t="shared" si="10"/>
        <v>0</v>
      </c>
      <c r="L130" s="45">
        <f t="shared" si="7"/>
        <v>922.98709595781247</v>
      </c>
      <c r="M130" s="72">
        <f t="shared" si="11"/>
        <v>-0.40834022823870658</v>
      </c>
      <c r="O130" s="69">
        <f>IF(AND(L130&lt;'1_Constantes'!$B$8,L130&gt;-'1_Constantes'!$B$8),1,0)</f>
        <v>0</v>
      </c>
      <c r="P130" s="54">
        <f t="shared" si="12"/>
        <v>922.98709595781247</v>
      </c>
      <c r="Q130" s="61">
        <f t="shared" si="13"/>
        <v>-0.40834022823870658</v>
      </c>
      <c r="R130" s="57">
        <f>IF('1_Constantes'!$B$13=1,-Q130*180/PI(),Q130*180/PI())</f>
        <v>-23.396171683486646</v>
      </c>
    </row>
    <row r="131" spans="2:18" x14ac:dyDescent="0.25">
      <c r="B131" s="13">
        <f>B130+'1_Constantes'!$B$4</f>
        <v>0.63500000000000045</v>
      </c>
      <c r="D131" s="68">
        <f>'1_Constantes'!$D$8-'2_Odometrie'!D131</f>
        <v>917.29535036080438</v>
      </c>
      <c r="E131" s="57">
        <f>'1_Constantes'!$E$8-'2_Odometrie'!E131</f>
        <v>-84.403716074944214</v>
      </c>
      <c r="F131" s="81"/>
      <c r="G131" s="54">
        <f t="shared" si="8"/>
        <v>921.1703138295386</v>
      </c>
      <c r="H131" s="100">
        <f>ATAN2(D131,E131)-'2_Odometrie'!F131</f>
        <v>-0.4000968087881232</v>
      </c>
      <c r="I131" s="106">
        <f t="shared" si="9"/>
        <v>-0.4000968087881232</v>
      </c>
      <c r="J131" s="82"/>
      <c r="K131" s="69">
        <f t="shared" si="10"/>
        <v>0</v>
      </c>
      <c r="L131" s="45">
        <f t="shared" si="7"/>
        <v>921.1703138295386</v>
      </c>
      <c r="M131" s="72">
        <f t="shared" si="11"/>
        <v>-0.4000968087881232</v>
      </c>
      <c r="O131" s="69">
        <f>IF(AND(L131&lt;'1_Constantes'!$B$8,L131&gt;-'1_Constantes'!$B$8),1,0)</f>
        <v>0</v>
      </c>
      <c r="P131" s="54">
        <f t="shared" si="12"/>
        <v>921.1703138295386</v>
      </c>
      <c r="Q131" s="61">
        <f t="shared" si="13"/>
        <v>-0.4000968087881232</v>
      </c>
      <c r="R131" s="57">
        <f>IF('1_Constantes'!$B$13=1,-Q131*180/PI(),Q131*180/PI())</f>
        <v>-22.923858540212162</v>
      </c>
    </row>
    <row r="132" spans="2:18" x14ac:dyDescent="0.25">
      <c r="B132" s="13">
        <f>B131+'1_Constantes'!$B$4</f>
        <v>0.64000000000000046</v>
      </c>
      <c r="D132" s="68">
        <f>'1_Constantes'!$D$8-'2_Odometrie'!D132</f>
        <v>915.39397324923561</v>
      </c>
      <c r="E132" s="57">
        <f>'1_Constantes'!$E$8-'2_Odometrie'!E132</f>
        <v>-84.989867136660223</v>
      </c>
      <c r="F132" s="81"/>
      <c r="G132" s="54">
        <f t="shared" si="8"/>
        <v>919.33095443204206</v>
      </c>
      <c r="H132" s="100">
        <f>ATAN2(D132,E132)-'2_Odometrie'!F132</f>
        <v>-0.3916127923882064</v>
      </c>
      <c r="I132" s="106">
        <f t="shared" si="9"/>
        <v>-0.3916127923882064</v>
      </c>
      <c r="J132" s="82"/>
      <c r="K132" s="69">
        <f t="shared" si="10"/>
        <v>0</v>
      </c>
      <c r="L132" s="45">
        <f t="shared" ref="L132:L195" si="14">IF($K132=1,-G132,G132)</f>
        <v>919.33095443204206</v>
      </c>
      <c r="M132" s="72">
        <f t="shared" si="11"/>
        <v>-0.3916127923882064</v>
      </c>
      <c r="O132" s="69">
        <f>IF(AND(L132&lt;'1_Constantes'!$B$8,L132&gt;-'1_Constantes'!$B$8),1,0)</f>
        <v>0</v>
      </c>
      <c r="P132" s="54">
        <f t="shared" si="12"/>
        <v>919.33095443204206</v>
      </c>
      <c r="Q132" s="61">
        <f t="shared" si="13"/>
        <v>-0.3916127923882064</v>
      </c>
      <c r="R132" s="57">
        <f>IF('1_Constantes'!$B$13=1,-Q132*180/PI(),Q132*180/PI())</f>
        <v>-22.437760207177156</v>
      </c>
    </row>
    <row r="133" spans="2:18" x14ac:dyDescent="0.25">
      <c r="B133" s="13">
        <f>B132+'1_Constantes'!$B$4</f>
        <v>0.64500000000000046</v>
      </c>
      <c r="D133" s="68">
        <f>'1_Constantes'!$D$8-'2_Odometrie'!D133</f>
        <v>913.47063005528207</v>
      </c>
      <c r="E133" s="57">
        <f>'1_Constantes'!$E$8-'2_Odometrie'!E133</f>
        <v>-85.563728038754107</v>
      </c>
      <c r="F133" s="81"/>
      <c r="G133" s="54">
        <f t="shared" ref="G133:G196" si="15">SQRT(((D133)^2)+((E133)^2))</f>
        <v>917.46920576632101</v>
      </c>
      <c r="H133" s="100">
        <f>ATAN2(D133,E133)-'2_Odometrie'!F133</f>
        <v>-0.38335368727011215</v>
      </c>
      <c r="I133" s="106">
        <f t="shared" ref="I133:I196" si="16">IF(H133&gt;PI(),H133-2*PI(),IF(H133&lt;-PI(),H133+2*PI(),H133))</f>
        <v>-0.38335368727011215</v>
      </c>
      <c r="J133" s="82"/>
      <c r="K133" s="69">
        <f t="shared" ref="K133:K196" si="17">IF(OR(I133&gt;PI()/2,I133&lt;-PI()/2),1,0)</f>
        <v>0</v>
      </c>
      <c r="L133" s="45">
        <f t="shared" si="14"/>
        <v>917.46920576632101</v>
      </c>
      <c r="M133" s="72">
        <f t="shared" ref="M133:M196" si="18">IF($K133=1,I133+PI(),I133)</f>
        <v>-0.38335368727011215</v>
      </c>
      <c r="O133" s="69">
        <f>IF(AND(L133&lt;'1_Constantes'!$B$8,L133&gt;-'1_Constantes'!$B$8),1,0)</f>
        <v>0</v>
      </c>
      <c r="P133" s="54">
        <f t="shared" ref="P133:P196" si="19">L133</f>
        <v>917.46920576632101</v>
      </c>
      <c r="Q133" s="61">
        <f t="shared" ref="Q133:Q196" si="20">IF(M133&gt;PI(),M133-2*PI(),IF(M133&lt;-PI(),M133+2*PI(),M133))</f>
        <v>-0.38335368727011215</v>
      </c>
      <c r="R133" s="57">
        <f>IF('1_Constantes'!$B$13=1,-Q133*180/PI(),Q133*180/PI())</f>
        <v>-21.964548341355457</v>
      </c>
    </row>
    <row r="134" spans="2:18" x14ac:dyDescent="0.25">
      <c r="B134" s="13">
        <f>B133+'1_Constantes'!$B$4</f>
        <v>0.65000000000000047</v>
      </c>
      <c r="D134" s="68">
        <f>'1_Constantes'!$D$8-'2_Odometrie'!D134</f>
        <v>911.52525807563416</v>
      </c>
      <c r="E134" s="57">
        <f>'1_Constantes'!$E$8-'2_Odometrie'!E134</f>
        <v>-86.124495246649076</v>
      </c>
      <c r="F134" s="81"/>
      <c r="G134" s="54">
        <f t="shared" si="15"/>
        <v>915.58490856465164</v>
      </c>
      <c r="H134" s="100">
        <f>ATAN2(D134,E134)-'2_Odometrie'!F134</f>
        <v>-0.3748532179187154</v>
      </c>
      <c r="I134" s="106">
        <f t="shared" si="16"/>
        <v>-0.3748532179187154</v>
      </c>
      <c r="J134" s="82"/>
      <c r="K134" s="69">
        <f t="shared" si="17"/>
        <v>0</v>
      </c>
      <c r="L134" s="45">
        <f t="shared" si="14"/>
        <v>915.58490856465164</v>
      </c>
      <c r="M134" s="72">
        <f t="shared" si="18"/>
        <v>-0.3748532179187154</v>
      </c>
      <c r="O134" s="69">
        <f>IF(AND(L134&lt;'1_Constantes'!$B$8,L134&gt;-'1_Constantes'!$B$8),1,0)</f>
        <v>0</v>
      </c>
      <c r="P134" s="54">
        <f t="shared" si="19"/>
        <v>915.58490856465164</v>
      </c>
      <c r="Q134" s="61">
        <f t="shared" si="20"/>
        <v>-0.3748532179187154</v>
      </c>
      <c r="R134" s="57">
        <f>IF('1_Constantes'!$B$13=1,-Q134*180/PI(),Q134*180/PI())</f>
        <v>-21.477507323640115</v>
      </c>
    </row>
    <row r="135" spans="2:18" x14ac:dyDescent="0.25">
      <c r="B135" s="13">
        <f>B134+'1_Constantes'!$B$4</f>
        <v>0.65500000000000047</v>
      </c>
      <c r="D135" s="68">
        <f>'1_Constantes'!$D$8-'2_Odometrie'!D135</f>
        <v>909.55806329166603</v>
      </c>
      <c r="E135" s="57">
        <f>'1_Constantes'!$E$8-'2_Odometrie'!E135</f>
        <v>-86.672265765560951</v>
      </c>
      <c r="F135" s="81"/>
      <c r="G135" s="54">
        <f t="shared" si="15"/>
        <v>913.67825417475183</v>
      </c>
      <c r="H135" s="100">
        <f>ATAN2(D135,E135)-'2_Odometrie'!F135</f>
        <v>-0.366576896611081</v>
      </c>
      <c r="I135" s="106">
        <f t="shared" si="16"/>
        <v>-0.366576896611081</v>
      </c>
      <c r="J135" s="82"/>
      <c r="K135" s="69">
        <f t="shared" si="17"/>
        <v>0</v>
      </c>
      <c r="L135" s="45">
        <f t="shared" si="14"/>
        <v>913.67825417475183</v>
      </c>
      <c r="M135" s="72">
        <f t="shared" si="18"/>
        <v>-0.366576896611081</v>
      </c>
      <c r="O135" s="69">
        <f>IF(AND(L135&lt;'1_Constantes'!$B$8,L135&gt;-'1_Constantes'!$B$8),1,0)</f>
        <v>0</v>
      </c>
      <c r="P135" s="54">
        <f t="shared" si="19"/>
        <v>913.67825417475183</v>
      </c>
      <c r="Q135" s="61">
        <f t="shared" si="20"/>
        <v>-0.366576896611081</v>
      </c>
      <c r="R135" s="57">
        <f>IF('1_Constantes'!$B$13=1,-Q135*180/PI(),Q135*180/PI())</f>
        <v>-21.003309042818472</v>
      </c>
    </row>
    <row r="136" spans="2:18" x14ac:dyDescent="0.25">
      <c r="B136" s="13">
        <f>B135+'1_Constantes'!$B$4</f>
        <v>0.66000000000000048</v>
      </c>
      <c r="D136" s="68">
        <f>'1_Constantes'!$D$8-'2_Odometrie'!D136</f>
        <v>907.56924717694437</v>
      </c>
      <c r="E136" s="57">
        <f>'1_Constantes'!$E$8-'2_Odometrie'!E136</f>
        <v>-87.207152122587786</v>
      </c>
      <c r="F136" s="81"/>
      <c r="G136" s="54">
        <f t="shared" si="15"/>
        <v>911.74943147920726</v>
      </c>
      <c r="H136" s="100">
        <f>ATAN2(D136,E136)-'2_Odometrie'!F136</f>
        <v>-0.35852483069439867</v>
      </c>
      <c r="I136" s="106">
        <f t="shared" si="16"/>
        <v>-0.35852483069439867</v>
      </c>
      <c r="J136" s="82"/>
      <c r="K136" s="69">
        <f t="shared" si="17"/>
        <v>0</v>
      </c>
      <c r="L136" s="45">
        <f t="shared" si="14"/>
        <v>911.74943147920726</v>
      </c>
      <c r="M136" s="72">
        <f t="shared" si="18"/>
        <v>-0.35852483069439867</v>
      </c>
      <c r="O136" s="69">
        <f>IF(AND(L136&lt;'1_Constantes'!$B$8,L136&gt;-'1_Constantes'!$B$8),1,0)</f>
        <v>0</v>
      </c>
      <c r="P136" s="54">
        <f t="shared" si="19"/>
        <v>911.74943147920726</v>
      </c>
      <c r="Q136" s="61">
        <f t="shared" si="20"/>
        <v>-0.35852483069439867</v>
      </c>
      <c r="R136" s="57">
        <f>IF('1_Constantes'!$B$13=1,-Q136*180/PI(),Q136*180/PI())</f>
        <v>-20.541959649431437</v>
      </c>
    </row>
    <row r="137" spans="2:18" x14ac:dyDescent="0.25">
      <c r="B137" s="13">
        <f>B136+'1_Constantes'!$B$4</f>
        <v>0.66500000000000048</v>
      </c>
      <c r="D137" s="68">
        <f>'1_Constantes'!$D$8-'2_Odometrie'!D137</f>
        <v>905.55876374289119</v>
      </c>
      <c r="E137" s="57">
        <f>'1_Constantes'!$E$8-'2_Odometrie'!E137</f>
        <v>-87.728346561350691</v>
      </c>
      <c r="F137" s="81"/>
      <c r="G137" s="54">
        <f t="shared" si="15"/>
        <v>909.79829488845598</v>
      </c>
      <c r="H137" s="100">
        <f>ATAN2(D137,E137)-'2_Odometrie'!F137</f>
        <v>-0.35023072476991746</v>
      </c>
      <c r="I137" s="106">
        <f t="shared" si="16"/>
        <v>-0.35023072476991746</v>
      </c>
      <c r="J137" s="82"/>
      <c r="K137" s="69">
        <f t="shared" si="17"/>
        <v>0</v>
      </c>
      <c r="L137" s="45">
        <f t="shared" si="14"/>
        <v>909.79829488845598</v>
      </c>
      <c r="M137" s="72">
        <f t="shared" si="18"/>
        <v>-0.35023072476991746</v>
      </c>
      <c r="O137" s="69">
        <f>IF(AND(L137&lt;'1_Constantes'!$B$8,L137&gt;-'1_Constantes'!$B$8),1,0)</f>
        <v>0</v>
      </c>
      <c r="P137" s="54">
        <f t="shared" si="19"/>
        <v>909.79829488845598</v>
      </c>
      <c r="Q137" s="61">
        <f t="shared" si="20"/>
        <v>-0.35023072476991746</v>
      </c>
      <c r="R137" s="57">
        <f>IF('1_Constantes'!$B$13=1,-Q137*180/PI(),Q137*180/PI())</f>
        <v>-20.066742385124211</v>
      </c>
    </row>
    <row r="138" spans="2:18" x14ac:dyDescent="0.25">
      <c r="B138" s="13">
        <f>B137+'1_Constantes'!$B$4</f>
        <v>0.67000000000000048</v>
      </c>
      <c r="D138" s="68">
        <f>'1_Constantes'!$D$8-'2_Odometrie'!D138</f>
        <v>903.54386725377094</v>
      </c>
      <c r="E138" s="57">
        <f>'1_Constantes'!$E$8-'2_Odometrie'!E138</f>
        <v>-88.232211046832845</v>
      </c>
      <c r="F138" s="81"/>
      <c r="G138" s="54">
        <f t="shared" si="15"/>
        <v>907.84163988997159</v>
      </c>
      <c r="H138" s="100">
        <f>ATAN2(D138,E138)-'2_Odometrie'!F138</f>
        <v>-0.34238687289068487</v>
      </c>
      <c r="I138" s="106">
        <f t="shared" si="16"/>
        <v>-0.34238687289068487</v>
      </c>
      <c r="J138" s="82"/>
      <c r="K138" s="69">
        <f t="shared" si="17"/>
        <v>0</v>
      </c>
      <c r="L138" s="45">
        <f t="shared" si="14"/>
        <v>907.84163988997159</v>
      </c>
      <c r="M138" s="72">
        <f t="shared" si="18"/>
        <v>-0.34238687289068487</v>
      </c>
      <c r="O138" s="69">
        <f>IF(AND(L138&lt;'1_Constantes'!$B$8,L138&gt;-'1_Constantes'!$B$8),1,0)</f>
        <v>0</v>
      </c>
      <c r="P138" s="54">
        <f t="shared" si="19"/>
        <v>907.84163988997159</v>
      </c>
      <c r="Q138" s="61">
        <f t="shared" si="20"/>
        <v>-0.34238687289068487</v>
      </c>
      <c r="R138" s="57">
        <f>IF('1_Constantes'!$B$13=1,-Q138*180/PI(),Q138*180/PI())</f>
        <v>-19.617322777318424</v>
      </c>
    </row>
    <row r="139" spans="2:18" x14ac:dyDescent="0.25">
      <c r="B139" s="13">
        <f>B138+'1_Constantes'!$B$4</f>
        <v>0.67500000000000049</v>
      </c>
      <c r="D139" s="68">
        <f>'1_Constantes'!$D$8-'2_Odometrie'!D139</f>
        <v>901.50762524550237</v>
      </c>
      <c r="E139" s="57">
        <f>'1_Constantes'!$E$8-'2_Odometrie'!E139</f>
        <v>-88.722322594025172</v>
      </c>
      <c r="F139" s="81"/>
      <c r="G139" s="54">
        <f t="shared" si="15"/>
        <v>905.86293052661313</v>
      </c>
      <c r="H139" s="100">
        <f>ATAN2(D139,E139)-'2_Odometrie'!F139</f>
        <v>-0.33430081997186084</v>
      </c>
      <c r="I139" s="106">
        <f t="shared" si="16"/>
        <v>-0.33430081997186084</v>
      </c>
      <c r="J139" s="82"/>
      <c r="K139" s="69">
        <f t="shared" si="17"/>
        <v>0</v>
      </c>
      <c r="L139" s="45">
        <f t="shared" si="14"/>
        <v>905.86293052661313</v>
      </c>
      <c r="M139" s="72">
        <f t="shared" si="18"/>
        <v>-0.33430081997186084</v>
      </c>
      <c r="O139" s="69">
        <f>IF(AND(L139&lt;'1_Constantes'!$B$8,L139&gt;-'1_Constantes'!$B$8),1,0)</f>
        <v>0</v>
      </c>
      <c r="P139" s="54">
        <f t="shared" si="19"/>
        <v>905.86293052661313</v>
      </c>
      <c r="Q139" s="61">
        <f t="shared" si="20"/>
        <v>-0.33430081997186084</v>
      </c>
      <c r="R139" s="57">
        <f>IF('1_Constantes'!$B$13=1,-Q139*180/PI(),Q139*180/PI())</f>
        <v>-19.154026072150366</v>
      </c>
    </row>
    <row r="140" spans="2:18" x14ac:dyDescent="0.25">
      <c r="B140" s="13">
        <f>B139+'1_Constantes'!$B$4</f>
        <v>0.68000000000000049</v>
      </c>
      <c r="D140" s="68">
        <f>'1_Constantes'!$D$8-'2_Odometrie'!D140</f>
        <v>899.45023554576892</v>
      </c>
      <c r="E140" s="57">
        <f>'1_Constantes'!$E$8-'2_Odometrie'!E140</f>
        <v>-89.198821562048806</v>
      </c>
      <c r="F140" s="81"/>
      <c r="G140" s="54">
        <f t="shared" si="15"/>
        <v>903.86235456035968</v>
      </c>
      <c r="H140" s="100">
        <f>ATAN2(D140,E140)-'2_Odometrie'!F140</f>
        <v>-0.32643811362208469</v>
      </c>
      <c r="I140" s="106">
        <f t="shared" si="16"/>
        <v>-0.32643811362208469</v>
      </c>
      <c r="J140" s="82"/>
      <c r="K140" s="69">
        <f t="shared" si="17"/>
        <v>0</v>
      </c>
      <c r="L140" s="45">
        <f t="shared" si="14"/>
        <v>903.86235456035968</v>
      </c>
      <c r="M140" s="72">
        <f t="shared" si="18"/>
        <v>-0.32643811362208469</v>
      </c>
      <c r="O140" s="69">
        <f>IF(AND(L140&lt;'1_Constantes'!$B$8,L140&gt;-'1_Constantes'!$B$8),1,0)</f>
        <v>0</v>
      </c>
      <c r="P140" s="54">
        <f t="shared" si="19"/>
        <v>903.86235456035968</v>
      </c>
      <c r="Q140" s="61">
        <f t="shared" si="20"/>
        <v>-0.32643811362208469</v>
      </c>
      <c r="R140" s="57">
        <f>IF('1_Constantes'!$B$13=1,-Q140*180/PI(),Q140*180/PI())</f>
        <v>-18.703526182757479</v>
      </c>
    </row>
    <row r="141" spans="2:18" x14ac:dyDescent="0.25">
      <c r="B141" s="13">
        <f>B140+'1_Constantes'!$B$4</f>
        <v>0.6850000000000005</v>
      </c>
      <c r="D141" s="68">
        <f>'1_Constantes'!$D$8-'2_Odometrie'!D141</f>
        <v>897.37189056707712</v>
      </c>
      <c r="E141" s="57">
        <f>'1_Constantes'!$E$8-'2_Odometrie'!E141</f>
        <v>-89.661863488500103</v>
      </c>
      <c r="F141" s="81"/>
      <c r="G141" s="54">
        <f t="shared" si="15"/>
        <v>901.84009654936096</v>
      </c>
      <c r="H141" s="100">
        <f>ATAN2(D141,E141)-'2_Odometrie'!F141</f>
        <v>-0.31879889675077494</v>
      </c>
      <c r="I141" s="106">
        <f t="shared" si="16"/>
        <v>-0.31879889675077494</v>
      </c>
      <c r="J141" s="82"/>
      <c r="K141" s="69">
        <f t="shared" si="17"/>
        <v>0</v>
      </c>
      <c r="L141" s="45">
        <f t="shared" si="14"/>
        <v>901.84009654936096</v>
      </c>
      <c r="M141" s="72">
        <f t="shared" si="18"/>
        <v>-0.31879889675077494</v>
      </c>
      <c r="O141" s="69">
        <f>IF(AND(L141&lt;'1_Constantes'!$B$8,L141&gt;-'1_Constantes'!$B$8),1,0)</f>
        <v>0</v>
      </c>
      <c r="P141" s="54">
        <f t="shared" si="19"/>
        <v>901.84009654936096</v>
      </c>
      <c r="Q141" s="61">
        <f t="shared" si="20"/>
        <v>-0.31879889675077494</v>
      </c>
      <c r="R141" s="57">
        <f>IF('1_Constantes'!$B$13=1,-Q141*180/PI(),Q141*180/PI())</f>
        <v>-18.265831297246297</v>
      </c>
    </row>
    <row r="142" spans="2:18" x14ac:dyDescent="0.25">
      <c r="B142" s="13">
        <f>B141+'1_Constantes'!$B$4</f>
        <v>0.6900000000000005</v>
      </c>
      <c r="D142" s="68">
        <f>'1_Constantes'!$D$8-'2_Odometrie'!D142</f>
        <v>895.25581679725497</v>
      </c>
      <c r="E142" s="57">
        <f>'1_Constantes'!$E$8-'2_Odometrie'!E142</f>
        <v>-90.11576793583572</v>
      </c>
      <c r="F142" s="81"/>
      <c r="G142" s="54">
        <f t="shared" si="15"/>
        <v>899.77987815908921</v>
      </c>
      <c r="H142" s="100">
        <f>ATAN2(D142,E142)-'2_Odometrie'!F142</f>
        <v>-0.31162251502383265</v>
      </c>
      <c r="I142" s="106">
        <f t="shared" si="16"/>
        <v>-0.31162251502383265</v>
      </c>
      <c r="J142" s="82"/>
      <c r="K142" s="69">
        <f t="shared" si="17"/>
        <v>0</v>
      </c>
      <c r="L142" s="45">
        <f t="shared" si="14"/>
        <v>899.77987815908921</v>
      </c>
      <c r="M142" s="72">
        <f t="shared" si="18"/>
        <v>-0.31162251502383265</v>
      </c>
      <c r="O142" s="69">
        <f>IF(AND(L142&lt;'1_Constantes'!$B$8,L142&gt;-'1_Constantes'!$B$8),1,0)</f>
        <v>0</v>
      </c>
      <c r="P142" s="54">
        <f t="shared" si="19"/>
        <v>899.77987815908921</v>
      </c>
      <c r="Q142" s="61">
        <f t="shared" si="20"/>
        <v>-0.31162251502383265</v>
      </c>
      <c r="R142" s="57">
        <f>IF('1_Constantes'!$B$13=1,-Q142*180/PI(),Q142*180/PI())</f>
        <v>-17.854654912117699</v>
      </c>
    </row>
    <row r="143" spans="2:18" x14ac:dyDescent="0.25">
      <c r="B143" s="13">
        <f>B142+'1_Constantes'!$B$4</f>
        <v>0.69500000000000051</v>
      </c>
      <c r="D143" s="68">
        <f>'1_Constantes'!$D$8-'2_Odometrie'!D143</f>
        <v>893.11902190514706</v>
      </c>
      <c r="E143" s="57">
        <f>'1_Constantes'!$E$8-'2_Odometrie'!E143</f>
        <v>-90.555943779367908</v>
      </c>
      <c r="F143" s="81"/>
      <c r="G143" s="54">
        <f t="shared" si="15"/>
        <v>897.6981487351851</v>
      </c>
      <c r="H143" s="100">
        <f>ATAN2(D143,E143)-'2_Odometrie'!F143</f>
        <v>-0.30420391313918177</v>
      </c>
      <c r="I143" s="106">
        <f t="shared" si="16"/>
        <v>-0.30420391313918177</v>
      </c>
      <c r="J143" s="82"/>
      <c r="K143" s="69">
        <f t="shared" si="17"/>
        <v>0</v>
      </c>
      <c r="L143" s="45">
        <f t="shared" si="14"/>
        <v>897.6981487351851</v>
      </c>
      <c r="M143" s="72">
        <f t="shared" si="18"/>
        <v>-0.30420391313918177</v>
      </c>
      <c r="O143" s="69">
        <f>IF(AND(L143&lt;'1_Constantes'!$B$8,L143&gt;-'1_Constantes'!$B$8),1,0)</f>
        <v>0</v>
      </c>
      <c r="P143" s="54">
        <f t="shared" si="19"/>
        <v>897.6981487351851</v>
      </c>
      <c r="Q143" s="61">
        <f t="shared" si="20"/>
        <v>-0.30420391313918177</v>
      </c>
      <c r="R143" s="57">
        <f>IF('1_Constantes'!$B$13=1,-Q143*180/PI(),Q143*180/PI())</f>
        <v>-17.429600334239407</v>
      </c>
    </row>
    <row r="144" spans="2:18" x14ac:dyDescent="0.25">
      <c r="B144" s="13">
        <f>B143+'1_Constantes'!$B$4</f>
        <v>0.70000000000000051</v>
      </c>
      <c r="D144" s="68">
        <f>'1_Constantes'!$D$8-'2_Odometrie'!D144</f>
        <v>890.97851622518624</v>
      </c>
      <c r="E144" s="57">
        <f>'1_Constantes'!$E$8-'2_Odometrie'!E144</f>
        <v>-90.977705107873589</v>
      </c>
      <c r="F144" s="81"/>
      <c r="G144" s="54">
        <f t="shared" si="15"/>
        <v>895.61133266698312</v>
      </c>
      <c r="H144" s="100">
        <f>ATAN2(D144,E144)-'2_Odometrie'!F144</f>
        <v>-0.2963032324730992</v>
      </c>
      <c r="I144" s="106">
        <f t="shared" si="16"/>
        <v>-0.2963032324730992</v>
      </c>
      <c r="J144" s="82"/>
      <c r="K144" s="69">
        <f t="shared" si="17"/>
        <v>0</v>
      </c>
      <c r="L144" s="45">
        <f t="shared" si="14"/>
        <v>895.61133266698312</v>
      </c>
      <c r="M144" s="72">
        <f t="shared" si="18"/>
        <v>-0.2963032324730992</v>
      </c>
      <c r="O144" s="69">
        <f>IF(AND(L144&lt;'1_Constantes'!$B$8,L144&gt;-'1_Constantes'!$B$8),1,0)</f>
        <v>0</v>
      </c>
      <c r="P144" s="54">
        <f t="shared" si="19"/>
        <v>895.61133266698312</v>
      </c>
      <c r="Q144" s="61">
        <f t="shared" si="20"/>
        <v>-0.2963032324730992</v>
      </c>
      <c r="R144" s="57">
        <f>IF('1_Constantes'!$B$13=1,-Q144*180/PI(),Q144*180/PI())</f>
        <v>-16.976924676792265</v>
      </c>
    </row>
    <row r="145" spans="2:18" x14ac:dyDescent="0.25">
      <c r="B145" s="13">
        <f>B144+'1_Constantes'!$B$4</f>
        <v>0.70500000000000052</v>
      </c>
      <c r="D145" s="68">
        <f>'1_Constantes'!$D$8-'2_Odometrie'!D145</f>
        <v>888.81759033163303</v>
      </c>
      <c r="E145" s="57">
        <f>'1_Constantes'!$E$8-'2_Odometrie'!E145</f>
        <v>-91.385755887929918</v>
      </c>
      <c r="F145" s="81"/>
      <c r="G145" s="54">
        <f t="shared" si="15"/>
        <v>893.50325419784508</v>
      </c>
      <c r="H145" s="100">
        <f>ATAN2(D145,E145)-'2_Odometrie'!F145</f>
        <v>-0.28909107126650679</v>
      </c>
      <c r="I145" s="106">
        <f t="shared" si="16"/>
        <v>-0.28909107126650679</v>
      </c>
      <c r="J145" s="82"/>
      <c r="K145" s="69">
        <f t="shared" si="17"/>
        <v>0</v>
      </c>
      <c r="L145" s="45">
        <f t="shared" si="14"/>
        <v>893.50325419784508</v>
      </c>
      <c r="M145" s="72">
        <f t="shared" si="18"/>
        <v>-0.28909107126650679</v>
      </c>
      <c r="O145" s="69">
        <f>IF(AND(L145&lt;'1_Constantes'!$B$8,L145&gt;-'1_Constantes'!$B$8),1,0)</f>
        <v>0</v>
      </c>
      <c r="P145" s="54">
        <f t="shared" si="19"/>
        <v>893.50325419784508</v>
      </c>
      <c r="Q145" s="61">
        <f t="shared" si="20"/>
        <v>-0.28909107126650679</v>
      </c>
      <c r="R145" s="57">
        <f>IF('1_Constantes'!$B$13=1,-Q145*180/PI(),Q145*180/PI())</f>
        <v>-16.563698278486541</v>
      </c>
    </row>
    <row r="146" spans="2:18" x14ac:dyDescent="0.25">
      <c r="B146" s="13">
        <f>B145+'1_Constantes'!$B$4</f>
        <v>0.71000000000000052</v>
      </c>
      <c r="D146" s="68">
        <f>'1_Constantes'!$D$8-'2_Odometrie'!D146</f>
        <v>886.63623661716588</v>
      </c>
      <c r="E146" s="57">
        <f>'1_Constantes'!$E$8-'2_Odometrie'!E146</f>
        <v>-91.779291573884848</v>
      </c>
      <c r="F146" s="81"/>
      <c r="G146" s="54">
        <f t="shared" si="15"/>
        <v>891.37380174899408</v>
      </c>
      <c r="H146" s="100">
        <f>ATAN2(D146,E146)-'2_Odometrie'!F146</f>
        <v>-0.28163567260015188</v>
      </c>
      <c r="I146" s="106">
        <f t="shared" si="16"/>
        <v>-0.28163567260015188</v>
      </c>
      <c r="J146" s="82"/>
      <c r="K146" s="69">
        <f t="shared" si="17"/>
        <v>0</v>
      </c>
      <c r="L146" s="45">
        <f t="shared" si="14"/>
        <v>891.37380174899408</v>
      </c>
      <c r="M146" s="72">
        <f t="shared" si="18"/>
        <v>-0.28163567260015188</v>
      </c>
      <c r="O146" s="69">
        <f>IF(AND(L146&lt;'1_Constantes'!$B$8,L146&gt;-'1_Constantes'!$B$8),1,0)</f>
        <v>0</v>
      </c>
      <c r="P146" s="54">
        <f t="shared" si="19"/>
        <v>891.37380174899408</v>
      </c>
      <c r="Q146" s="61">
        <f t="shared" si="20"/>
        <v>-0.28163567260015188</v>
      </c>
      <c r="R146" s="57">
        <f>IF('1_Constantes'!$B$13=1,-Q146*180/PI(),Q146*180/PI())</f>
        <v>-16.136535400316944</v>
      </c>
    </row>
    <row r="147" spans="2:18" x14ac:dyDescent="0.25">
      <c r="B147" s="13">
        <f>B146+'1_Constantes'!$B$4</f>
        <v>0.71500000000000052</v>
      </c>
      <c r="D147" s="68">
        <f>'1_Constantes'!$D$8-'2_Odometrie'!D147</f>
        <v>884.43463750356818</v>
      </c>
      <c r="E147" s="57">
        <f>'1_Constantes'!$E$8-'2_Odometrie'!E147</f>
        <v>-92.158518615102594</v>
      </c>
      <c r="F147" s="81"/>
      <c r="G147" s="54">
        <f t="shared" si="15"/>
        <v>889.22315566420014</v>
      </c>
      <c r="H147" s="100">
        <f>ATAN2(D147,E147)-'2_Odometrie'!F147</f>
        <v>-0.27440264171005796</v>
      </c>
      <c r="I147" s="106">
        <f t="shared" si="16"/>
        <v>-0.27440264171005796</v>
      </c>
      <c r="J147" s="82"/>
      <c r="K147" s="69">
        <f t="shared" si="17"/>
        <v>0</v>
      </c>
      <c r="L147" s="45">
        <f t="shared" si="14"/>
        <v>889.22315566420014</v>
      </c>
      <c r="M147" s="72">
        <f t="shared" si="18"/>
        <v>-0.27440264171005796</v>
      </c>
      <c r="O147" s="69">
        <f>IF(AND(L147&lt;'1_Constantes'!$B$8,L147&gt;-'1_Constantes'!$B$8),1,0)</f>
        <v>0</v>
      </c>
      <c r="P147" s="54">
        <f t="shared" si="19"/>
        <v>889.22315566420014</v>
      </c>
      <c r="Q147" s="61">
        <f t="shared" si="20"/>
        <v>-0.27440264171005796</v>
      </c>
      <c r="R147" s="57">
        <f>IF('1_Constantes'!$B$13=1,-Q147*180/PI(),Q147*180/PI())</f>
        <v>-15.722113257226807</v>
      </c>
    </row>
    <row r="148" spans="2:18" x14ac:dyDescent="0.25">
      <c r="B148" s="13">
        <f>B147+'1_Constantes'!$B$4</f>
        <v>0.72000000000000053</v>
      </c>
      <c r="D148" s="68">
        <f>'1_Constantes'!$D$8-'2_Odometrie'!D148</f>
        <v>882.2129688444752</v>
      </c>
      <c r="E148" s="57">
        <f>'1_Constantes'!$E$8-'2_Odometrie'!E148</f>
        <v>-92.523658111561417</v>
      </c>
      <c r="F148" s="81"/>
      <c r="G148" s="54">
        <f t="shared" si="15"/>
        <v>887.05149213995912</v>
      </c>
      <c r="H148" s="100">
        <f>ATAN2(D148,E148)-'2_Odometrie'!F148</f>
        <v>-0.2673921796004618</v>
      </c>
      <c r="I148" s="106">
        <f t="shared" si="16"/>
        <v>-0.2673921796004618</v>
      </c>
      <c r="J148" s="82"/>
      <c r="K148" s="69">
        <f t="shared" si="17"/>
        <v>0</v>
      </c>
      <c r="L148" s="45">
        <f t="shared" si="14"/>
        <v>887.05149213995912</v>
      </c>
      <c r="M148" s="72">
        <f t="shared" si="18"/>
        <v>-0.2673921796004618</v>
      </c>
      <c r="O148" s="69">
        <f>IF(AND(L148&lt;'1_Constantes'!$B$8,L148&gt;-'1_Constantes'!$B$8),1,0)</f>
        <v>0</v>
      </c>
      <c r="P148" s="54">
        <f t="shared" si="19"/>
        <v>887.05149213995912</v>
      </c>
      <c r="Q148" s="61">
        <f t="shared" si="20"/>
        <v>-0.2673921796004618</v>
      </c>
      <c r="R148" s="57">
        <f>IF('1_Constantes'!$B$13=1,-Q148*180/PI(),Q148*180/PI())</f>
        <v>-15.320443365910569</v>
      </c>
    </row>
    <row r="149" spans="2:18" x14ac:dyDescent="0.25">
      <c r="B149" s="13">
        <f>B148+'1_Constantes'!$B$4</f>
        <v>0.72500000000000053</v>
      </c>
      <c r="D149" s="68">
        <f>'1_Constantes'!$D$8-'2_Odometrie'!D149</f>
        <v>879.97139987388323</v>
      </c>
      <c r="E149" s="57">
        <f>'1_Constantes'!$E$8-'2_Odometrie'!E149</f>
        <v>-92.8749456639664</v>
      </c>
      <c r="F149" s="81"/>
      <c r="G149" s="54">
        <f t="shared" si="15"/>
        <v>884.8589831877656</v>
      </c>
      <c r="H149" s="100">
        <f>ATAN2(D149,E149)-'2_Odometrie'!F149</f>
        <v>-0.26060450430719617</v>
      </c>
      <c r="I149" s="106">
        <f t="shared" si="16"/>
        <v>-0.26060450430719617</v>
      </c>
      <c r="J149" s="82"/>
      <c r="K149" s="69">
        <f t="shared" si="17"/>
        <v>0</v>
      </c>
      <c r="L149" s="45">
        <f t="shared" si="14"/>
        <v>884.8589831877656</v>
      </c>
      <c r="M149" s="72">
        <f t="shared" si="18"/>
        <v>-0.26060450430719617</v>
      </c>
      <c r="O149" s="69">
        <f>IF(AND(L149&lt;'1_Constantes'!$B$8,L149&gt;-'1_Constantes'!$B$8),1,0)</f>
        <v>0</v>
      </c>
      <c r="P149" s="54">
        <f t="shared" si="19"/>
        <v>884.8589831877656</v>
      </c>
      <c r="Q149" s="61">
        <f t="shared" si="20"/>
        <v>-0.26060450430719617</v>
      </c>
      <c r="R149" s="57">
        <f>IF('1_Constantes'!$B$13=1,-Q149*180/PI(),Q149*180/PI())</f>
        <v>-14.931538218901224</v>
      </c>
    </row>
    <row r="150" spans="2:18" x14ac:dyDescent="0.25">
      <c r="B150" s="13">
        <f>B149+'1_Constantes'!$B$4</f>
        <v>0.73000000000000054</v>
      </c>
      <c r="D150" s="68">
        <f>'1_Constantes'!$D$8-'2_Odometrie'!D150</f>
        <v>877.70993625071696</v>
      </c>
      <c r="E150" s="57">
        <f>'1_Constantes'!$E$8-'2_Odometrie'!E150</f>
        <v>-93.211578731348709</v>
      </c>
      <c r="F150" s="81"/>
      <c r="G150" s="54">
        <f t="shared" si="15"/>
        <v>882.64552941870613</v>
      </c>
      <c r="H150" s="100">
        <f>ATAN2(D150,E150)-'2_Odometrie'!F150</f>
        <v>-0.25357326291160553</v>
      </c>
      <c r="I150" s="106">
        <f t="shared" si="16"/>
        <v>-0.25357326291160553</v>
      </c>
      <c r="J150" s="82"/>
      <c r="K150" s="69">
        <f t="shared" si="17"/>
        <v>0</v>
      </c>
      <c r="L150" s="45">
        <f t="shared" si="14"/>
        <v>882.64552941870613</v>
      </c>
      <c r="M150" s="72">
        <f t="shared" si="18"/>
        <v>-0.25357326291160553</v>
      </c>
      <c r="O150" s="69">
        <f>IF(AND(L150&lt;'1_Constantes'!$B$8,L150&gt;-'1_Constantes'!$B$8),1,0)</f>
        <v>0</v>
      </c>
      <c r="P150" s="54">
        <f t="shared" si="19"/>
        <v>882.64552941870613</v>
      </c>
      <c r="Q150" s="61">
        <f t="shared" si="20"/>
        <v>-0.25357326291160553</v>
      </c>
      <c r="R150" s="57">
        <f>IF('1_Constantes'!$B$13=1,-Q150*180/PI(),Q150*180/PI())</f>
        <v>-14.528677762196207</v>
      </c>
    </row>
    <row r="151" spans="2:18" x14ac:dyDescent="0.25">
      <c r="B151" s="13">
        <f>B150+'1_Constantes'!$B$4</f>
        <v>0.73500000000000054</v>
      </c>
      <c r="D151" s="68">
        <f>'1_Constantes'!$D$8-'2_Odometrie'!D151</f>
        <v>875.44610301389275</v>
      </c>
      <c r="E151" s="57">
        <f>'1_Constantes'!$E$8-'2_Odometrie'!E151</f>
        <v>-93.531888919774701</v>
      </c>
      <c r="F151" s="81"/>
      <c r="G151" s="54">
        <f t="shared" si="15"/>
        <v>880.42835797531666</v>
      </c>
      <c r="H151" s="100">
        <f>ATAN2(D151,E151)-'2_Odometrie'!F151</f>
        <v>-0.24699255285107946</v>
      </c>
      <c r="I151" s="106">
        <f t="shared" si="16"/>
        <v>-0.24699255285107946</v>
      </c>
      <c r="J151" s="82"/>
      <c r="K151" s="69">
        <f t="shared" si="17"/>
        <v>0</v>
      </c>
      <c r="L151" s="45">
        <f t="shared" si="14"/>
        <v>880.42835797531666</v>
      </c>
      <c r="M151" s="72">
        <f t="shared" si="18"/>
        <v>-0.24699255285107946</v>
      </c>
      <c r="O151" s="69">
        <f>IF(AND(L151&lt;'1_Constantes'!$B$8,L151&gt;-'1_Constantes'!$B$8),1,0)</f>
        <v>0</v>
      </c>
      <c r="P151" s="54">
        <f t="shared" si="19"/>
        <v>880.42835797531666</v>
      </c>
      <c r="Q151" s="61">
        <f t="shared" si="20"/>
        <v>-0.24699255285107946</v>
      </c>
      <c r="R151" s="57">
        <f>IF('1_Constantes'!$B$13=1,-Q151*180/PI(),Q151*180/PI())</f>
        <v>-14.151630849528782</v>
      </c>
    </row>
    <row r="152" spans="2:18" x14ac:dyDescent="0.25">
      <c r="B152" s="13">
        <f>B151+'1_Constantes'!$B$4</f>
        <v>0.74000000000000055</v>
      </c>
      <c r="D152" s="68">
        <f>'1_Constantes'!$D$8-'2_Odometrie'!D152</f>
        <v>873.16264840336294</v>
      </c>
      <c r="E152" s="57">
        <f>'1_Constantes'!$E$8-'2_Odometrie'!E152</f>
        <v>-93.837648570502779</v>
      </c>
      <c r="F152" s="81"/>
      <c r="G152" s="54">
        <f t="shared" si="15"/>
        <v>878.19047754801795</v>
      </c>
      <c r="H152" s="100">
        <f>ATAN2(D152,E152)-'2_Odometrie'!F152</f>
        <v>-0.24016824361768421</v>
      </c>
      <c r="I152" s="106">
        <f t="shared" si="16"/>
        <v>-0.24016824361768421</v>
      </c>
      <c r="J152" s="82"/>
      <c r="K152" s="69">
        <f t="shared" si="17"/>
        <v>0</v>
      </c>
      <c r="L152" s="45">
        <f t="shared" si="14"/>
        <v>878.19047754801795</v>
      </c>
      <c r="M152" s="72">
        <f t="shared" si="18"/>
        <v>-0.24016824361768421</v>
      </c>
      <c r="O152" s="69">
        <f>IF(AND(L152&lt;'1_Constantes'!$B$8,L152&gt;-'1_Constantes'!$B$8),1,0)</f>
        <v>0</v>
      </c>
      <c r="P152" s="54">
        <f t="shared" si="19"/>
        <v>878.19047754801795</v>
      </c>
      <c r="Q152" s="61">
        <f t="shared" si="20"/>
        <v>-0.24016824361768421</v>
      </c>
      <c r="R152" s="57">
        <f>IF('1_Constantes'!$B$13=1,-Q152*180/PI(),Q152*180/PI())</f>
        <v>-13.760626732363075</v>
      </c>
    </row>
    <row r="153" spans="2:18" x14ac:dyDescent="0.25">
      <c r="B153" s="13">
        <f>B152+'1_Constantes'!$B$4</f>
        <v>0.74500000000000055</v>
      </c>
      <c r="D153" s="68">
        <f>'1_Constantes'!$D$8-'2_Odometrie'!D153</f>
        <v>870.85973231257208</v>
      </c>
      <c r="E153" s="57">
        <f>'1_Constantes'!$E$8-'2_Odometrie'!E153</f>
        <v>-94.129119010485738</v>
      </c>
      <c r="F153" s="81"/>
      <c r="G153" s="54">
        <f t="shared" si="15"/>
        <v>875.93205467616883</v>
      </c>
      <c r="H153" s="100">
        <f>ATAN2(D153,E153)-'2_Odometrie'!F153</f>
        <v>-0.23356599429728586</v>
      </c>
      <c r="I153" s="106">
        <f t="shared" si="16"/>
        <v>-0.23356599429728586</v>
      </c>
      <c r="J153" s="82"/>
      <c r="K153" s="69">
        <f t="shared" si="17"/>
        <v>0</v>
      </c>
      <c r="L153" s="45">
        <f t="shared" si="14"/>
        <v>875.93205467616883</v>
      </c>
      <c r="M153" s="72">
        <f t="shared" si="18"/>
        <v>-0.23356599429728586</v>
      </c>
      <c r="O153" s="69">
        <f>IF(AND(L153&lt;'1_Constantes'!$B$8,L153&gt;-'1_Constantes'!$B$8),1,0)</f>
        <v>0</v>
      </c>
      <c r="P153" s="54">
        <f t="shared" si="19"/>
        <v>875.93205467616883</v>
      </c>
      <c r="Q153" s="61">
        <f t="shared" si="20"/>
        <v>-0.23356599429728586</v>
      </c>
      <c r="R153" s="57">
        <f>IF('1_Constantes'!$B$13=1,-Q153*180/PI(),Q153*180/PI())</f>
        <v>-13.382345711011135</v>
      </c>
    </row>
    <row r="154" spans="2:18" x14ac:dyDescent="0.25">
      <c r="B154" s="13">
        <f>B153+'1_Constantes'!$B$4</f>
        <v>0.75000000000000056</v>
      </c>
      <c r="D154" s="68">
        <f>'1_Constantes'!$D$8-'2_Odometrie'!D154</f>
        <v>868.53750747511071</v>
      </c>
      <c r="E154" s="57">
        <f>'1_Constantes'!$E$8-'2_Odometrie'!E154</f>
        <v>-94.406575662898376</v>
      </c>
      <c r="F154" s="81"/>
      <c r="G154" s="54">
        <f t="shared" si="15"/>
        <v>873.65325124987226</v>
      </c>
      <c r="H154" s="100">
        <f>ATAN2(D154,E154)-'2_Odometrie'!F154</f>
        <v>-0.22718606021562232</v>
      </c>
      <c r="I154" s="106">
        <f t="shared" si="16"/>
        <v>-0.22718606021562232</v>
      </c>
      <c r="J154" s="82"/>
      <c r="K154" s="69">
        <f t="shared" si="17"/>
        <v>0</v>
      </c>
      <c r="L154" s="45">
        <f t="shared" si="14"/>
        <v>873.65325124987226</v>
      </c>
      <c r="M154" s="72">
        <f t="shared" si="18"/>
        <v>-0.22718606021562232</v>
      </c>
      <c r="O154" s="69">
        <f>IF(AND(L154&lt;'1_Constantes'!$B$8,L154&gt;-'1_Constantes'!$B$8),1,0)</f>
        <v>0</v>
      </c>
      <c r="P154" s="54">
        <f t="shared" si="19"/>
        <v>873.65325124987226</v>
      </c>
      <c r="Q154" s="61">
        <f t="shared" si="20"/>
        <v>-0.22718606021562232</v>
      </c>
      <c r="R154" s="57">
        <f>IF('1_Constantes'!$B$13=1,-Q154*180/PI(),Q154*180/PI())</f>
        <v>-13.016802414560141</v>
      </c>
    </row>
    <row r="155" spans="2:18" x14ac:dyDescent="0.25">
      <c r="B155" s="13">
        <f>B154+'1_Constantes'!$B$4</f>
        <v>0.75500000000000056</v>
      </c>
      <c r="D155" s="68">
        <f>'1_Constantes'!$D$8-'2_Odometrie'!D155</f>
        <v>866.19599697945455</v>
      </c>
      <c r="E155" s="57">
        <f>'1_Constantes'!$E$8-'2_Odometrie'!E155</f>
        <v>-94.669218146790627</v>
      </c>
      <c r="F155" s="81"/>
      <c r="G155" s="54">
        <f t="shared" si="15"/>
        <v>871.35398435294701</v>
      </c>
      <c r="H155" s="100">
        <f>ATAN2(D155,E155)-'2_Odometrie'!F155</f>
        <v>-0.22056206512590121</v>
      </c>
      <c r="I155" s="106">
        <f t="shared" si="16"/>
        <v>-0.22056206512590121</v>
      </c>
      <c r="J155" s="82"/>
      <c r="K155" s="69">
        <f t="shared" si="17"/>
        <v>0</v>
      </c>
      <c r="L155" s="45">
        <f t="shared" si="14"/>
        <v>871.35398435294701</v>
      </c>
      <c r="M155" s="72">
        <f t="shared" si="18"/>
        <v>-0.22056206512590121</v>
      </c>
      <c r="O155" s="69">
        <f>IF(AND(L155&lt;'1_Constantes'!$B$8,L155&gt;-'1_Constantes'!$B$8),1,0)</f>
        <v>0</v>
      </c>
      <c r="P155" s="54">
        <f t="shared" si="19"/>
        <v>871.35398435294701</v>
      </c>
      <c r="Q155" s="61">
        <f t="shared" si="20"/>
        <v>-0.22056206512590121</v>
      </c>
      <c r="R155" s="57">
        <f>IF('1_Constantes'!$B$13=1,-Q155*180/PI(),Q155*180/PI())</f>
        <v>-12.63727545240374</v>
      </c>
    </row>
    <row r="156" spans="2:18" x14ac:dyDescent="0.25">
      <c r="B156" s="13">
        <f>B155+'1_Constantes'!$B$4</f>
        <v>0.76000000000000056</v>
      </c>
      <c r="D156" s="68">
        <f>'1_Constantes'!$D$8-'2_Odometrie'!D156</f>
        <v>863.83535228765481</v>
      </c>
      <c r="E156" s="57">
        <f>'1_Constantes'!$E$8-'2_Odometrie'!E156</f>
        <v>-94.917331901856187</v>
      </c>
      <c r="F156" s="81"/>
      <c r="G156" s="54">
        <f t="shared" si="15"/>
        <v>869.03441574963176</v>
      </c>
      <c r="H156" s="100">
        <f>ATAN2(D156,E156)-'2_Odometrie'!F156</f>
        <v>-0.21415968943271368</v>
      </c>
      <c r="I156" s="106">
        <f t="shared" si="16"/>
        <v>-0.21415968943271368</v>
      </c>
      <c r="J156" s="82"/>
      <c r="K156" s="69">
        <f t="shared" si="17"/>
        <v>0</v>
      </c>
      <c r="L156" s="45">
        <f t="shared" si="14"/>
        <v>869.03441574963176</v>
      </c>
      <c r="M156" s="72">
        <f t="shared" si="18"/>
        <v>-0.21415968943271368</v>
      </c>
      <c r="O156" s="69">
        <f>IF(AND(L156&lt;'1_Constantes'!$B$8,L156&gt;-'1_Constantes'!$B$8),1,0)</f>
        <v>0</v>
      </c>
      <c r="P156" s="54">
        <f t="shared" si="19"/>
        <v>869.03441574963176</v>
      </c>
      <c r="Q156" s="61">
        <f t="shared" si="20"/>
        <v>-0.21415968943271368</v>
      </c>
      <c r="R156" s="57">
        <f>IF('1_Constantes'!$B$13=1,-Q156*180/PI(),Q156*180/PI())</f>
        <v>-12.270446346326951</v>
      </c>
    </row>
    <row r="157" spans="2:18" x14ac:dyDescent="0.25">
      <c r="B157" s="13">
        <f>B156+'1_Constantes'!$B$4</f>
        <v>0.76500000000000057</v>
      </c>
      <c r="D157" s="68">
        <f>'1_Constantes'!$D$8-'2_Odometrie'!D157</f>
        <v>861.4731410365514</v>
      </c>
      <c r="E157" s="57">
        <f>'1_Constantes'!$E$8-'2_Odometrie'!E157</f>
        <v>-95.150058783705617</v>
      </c>
      <c r="F157" s="81"/>
      <c r="G157" s="54">
        <f t="shared" si="15"/>
        <v>866.71189354590297</v>
      </c>
      <c r="H157" s="100">
        <f>ATAN2(D157,E157)-'2_Odometrie'!F157</f>
        <v>-0.20820838613524983</v>
      </c>
      <c r="I157" s="106">
        <f t="shared" si="16"/>
        <v>-0.20820838613524983</v>
      </c>
      <c r="J157" s="82"/>
      <c r="K157" s="69">
        <f t="shared" si="17"/>
        <v>0</v>
      </c>
      <c r="L157" s="45">
        <f t="shared" si="14"/>
        <v>866.71189354590297</v>
      </c>
      <c r="M157" s="72">
        <f t="shared" si="18"/>
        <v>-0.20820838613524983</v>
      </c>
      <c r="O157" s="69">
        <f>IF(AND(L157&lt;'1_Constantes'!$B$8,L157&gt;-'1_Constantes'!$B$8),1,0)</f>
        <v>0</v>
      </c>
      <c r="P157" s="54">
        <f t="shared" si="19"/>
        <v>866.71189354590297</v>
      </c>
      <c r="Q157" s="61">
        <f t="shared" si="20"/>
        <v>-0.20820838613524983</v>
      </c>
      <c r="R157" s="57">
        <f>IF('1_Constantes'!$B$13=1,-Q157*180/PI(),Q157*180/PI())</f>
        <v>-11.929461784779981</v>
      </c>
    </row>
    <row r="158" spans="2:18" x14ac:dyDescent="0.25">
      <c r="B158" s="13">
        <f>B157+'1_Constantes'!$B$4</f>
        <v>0.77000000000000057</v>
      </c>
      <c r="D158" s="68">
        <f>'1_Constantes'!$D$8-'2_Odometrie'!D158</f>
        <v>859.09203265377982</v>
      </c>
      <c r="E158" s="57">
        <f>'1_Constantes'!$E$8-'2_Odometrie'!E158</f>
        <v>-95.368432823993999</v>
      </c>
      <c r="F158" s="81"/>
      <c r="G158" s="54">
        <f t="shared" si="15"/>
        <v>864.3692836678706</v>
      </c>
      <c r="H158" s="100">
        <f>ATAN2(D158,E158)-'2_Odometrie'!F158</f>
        <v>-0.20201331494836625</v>
      </c>
      <c r="I158" s="106">
        <f t="shared" si="16"/>
        <v>-0.20201331494836625</v>
      </c>
      <c r="J158" s="82"/>
      <c r="K158" s="69">
        <f t="shared" si="17"/>
        <v>0</v>
      </c>
      <c r="L158" s="45">
        <f t="shared" si="14"/>
        <v>864.3692836678706</v>
      </c>
      <c r="M158" s="72">
        <f t="shared" si="18"/>
        <v>-0.20201331494836625</v>
      </c>
      <c r="O158" s="69">
        <f>IF(AND(L158&lt;'1_Constantes'!$B$8,L158&gt;-'1_Constantes'!$B$8),1,0)</f>
        <v>0</v>
      </c>
      <c r="P158" s="54">
        <f t="shared" si="19"/>
        <v>864.3692836678706</v>
      </c>
      <c r="Q158" s="61">
        <f t="shared" si="20"/>
        <v>-0.20201331494836625</v>
      </c>
      <c r="R158" s="57">
        <f>IF('1_Constantes'!$B$13=1,-Q158*180/PI(),Q158*180/PI())</f>
        <v>-11.574510351988449</v>
      </c>
    </row>
    <row r="159" spans="2:18" x14ac:dyDescent="0.25">
      <c r="B159" s="13">
        <f>B158+'1_Constantes'!$B$4</f>
        <v>0.77500000000000058</v>
      </c>
      <c r="D159" s="68">
        <f>'1_Constantes'!$D$8-'2_Odometrie'!D159</f>
        <v>856.69216155535059</v>
      </c>
      <c r="E159" s="57">
        <f>'1_Constantes'!$E$8-'2_Odometrie'!E159</f>
        <v>-95.572767973545524</v>
      </c>
      <c r="F159" s="81"/>
      <c r="G159" s="54">
        <f t="shared" si="15"/>
        <v>862.00673642872664</v>
      </c>
      <c r="H159" s="100">
        <f>ATAN2(D159,E159)-'2_Odometrie'!F159</f>
        <v>-0.19604019041740173</v>
      </c>
      <c r="I159" s="106">
        <f t="shared" si="16"/>
        <v>-0.19604019041740173</v>
      </c>
      <c r="J159" s="82"/>
      <c r="K159" s="69">
        <f t="shared" si="17"/>
        <v>0</v>
      </c>
      <c r="L159" s="45">
        <f t="shared" si="14"/>
        <v>862.00673642872664</v>
      </c>
      <c r="M159" s="72">
        <f t="shared" si="18"/>
        <v>-0.19604019041740173</v>
      </c>
      <c r="O159" s="69">
        <f>IF(AND(L159&lt;'1_Constantes'!$B$8,L159&gt;-'1_Constantes'!$B$8),1,0)</f>
        <v>0</v>
      </c>
      <c r="P159" s="54">
        <f t="shared" si="19"/>
        <v>862.00673642872664</v>
      </c>
      <c r="Q159" s="61">
        <f t="shared" si="20"/>
        <v>-0.19604019041740173</v>
      </c>
      <c r="R159" s="57">
        <f>IF('1_Constantes'!$B$13=1,-Q159*180/PI(),Q159*180/PI())</f>
        <v>-11.232275525858125</v>
      </c>
    </row>
    <row r="160" spans="2:18" x14ac:dyDescent="0.25">
      <c r="B160" s="13">
        <f>B159+'1_Constantes'!$B$4</f>
        <v>0.78000000000000058</v>
      </c>
      <c r="D160" s="68">
        <f>'1_Constantes'!$D$8-'2_Odometrie'!D160</f>
        <v>854.25630004563641</v>
      </c>
      <c r="E160" s="57">
        <f>'1_Constantes'!$E$8-'2_Odometrie'!E160</f>
        <v>-95.76532999813162</v>
      </c>
      <c r="F160" s="81"/>
      <c r="G160" s="54">
        <f t="shared" si="15"/>
        <v>859.60736653271613</v>
      </c>
      <c r="H160" s="100">
        <f>ATAN2(D160,E160)-'2_Odometrie'!F160</f>
        <v>-0.19052652433939532</v>
      </c>
      <c r="I160" s="106">
        <f t="shared" si="16"/>
        <v>-0.19052652433939532</v>
      </c>
      <c r="J160" s="82"/>
      <c r="K160" s="69">
        <f t="shared" si="17"/>
        <v>0</v>
      </c>
      <c r="L160" s="45">
        <f t="shared" si="14"/>
        <v>859.60736653271613</v>
      </c>
      <c r="M160" s="72">
        <f t="shared" si="18"/>
        <v>-0.19052652433939532</v>
      </c>
      <c r="O160" s="69">
        <f>IF(AND(L160&lt;'1_Constantes'!$B$8,L160&gt;-'1_Constantes'!$B$8),1,0)</f>
        <v>0</v>
      </c>
      <c r="P160" s="54">
        <f t="shared" si="19"/>
        <v>859.60736653271613</v>
      </c>
      <c r="Q160" s="61">
        <f t="shared" si="20"/>
        <v>-0.19052652433939532</v>
      </c>
      <c r="R160" s="57">
        <f>IF('1_Constantes'!$B$13=1,-Q160*180/PI(),Q160*180/PI())</f>
        <v>-10.916365729943907</v>
      </c>
    </row>
    <row r="161" spans="2:18" x14ac:dyDescent="0.25">
      <c r="B161" s="13">
        <f>B160+'1_Constantes'!$B$4</f>
        <v>0.78500000000000059</v>
      </c>
      <c r="D161" s="68">
        <f>'1_Constantes'!$D$8-'2_Odometrie'!D161</f>
        <v>851.80186941337161</v>
      </c>
      <c r="E161" s="57">
        <f>'1_Constantes'!$E$8-'2_Odometrie'!E161</f>
        <v>-95.943849448555511</v>
      </c>
      <c r="F161" s="81"/>
      <c r="G161" s="54">
        <f t="shared" si="15"/>
        <v>857.1882214444629</v>
      </c>
      <c r="H161" s="100">
        <f>ATAN2(D161,E161)-'2_Odometrie'!F161</f>
        <v>-0.18476929846691631</v>
      </c>
      <c r="I161" s="106">
        <f t="shared" si="16"/>
        <v>-0.18476929846691631</v>
      </c>
      <c r="J161" s="82"/>
      <c r="K161" s="69">
        <f t="shared" si="17"/>
        <v>0</v>
      </c>
      <c r="L161" s="45">
        <f t="shared" si="14"/>
        <v>857.1882214444629</v>
      </c>
      <c r="M161" s="72">
        <f t="shared" si="18"/>
        <v>-0.18476929846691631</v>
      </c>
      <c r="O161" s="69">
        <f>IF(AND(L161&lt;'1_Constantes'!$B$8,L161&gt;-'1_Constantes'!$B$8),1,0)</f>
        <v>0</v>
      </c>
      <c r="P161" s="54">
        <f t="shared" si="19"/>
        <v>857.1882214444629</v>
      </c>
      <c r="Q161" s="61">
        <f t="shared" si="20"/>
        <v>-0.18476929846691631</v>
      </c>
      <c r="R161" s="57">
        <f>IF('1_Constantes'!$B$13=1,-Q161*180/PI(),Q161*180/PI())</f>
        <v>-10.586500985747335</v>
      </c>
    </row>
    <row r="162" spans="2:18" x14ac:dyDescent="0.25">
      <c r="B162" s="13">
        <f>B161+'1_Constantes'!$B$4</f>
        <v>0.79000000000000059</v>
      </c>
      <c r="D162" s="68">
        <f>'1_Constantes'!$D$8-'2_Odometrie'!D162</f>
        <v>849.32891248915257</v>
      </c>
      <c r="E162" s="57">
        <f>'1_Constantes'!$E$8-'2_Odometrie'!E162</f>
        <v>-96.107525053141671</v>
      </c>
      <c r="F162" s="81"/>
      <c r="G162" s="54">
        <f t="shared" si="15"/>
        <v>854.74923688871866</v>
      </c>
      <c r="H162" s="100">
        <f>ATAN2(D162,E162)-'2_Odometrie'!F162</f>
        <v>-0.17876752022465422</v>
      </c>
      <c r="I162" s="106">
        <f t="shared" si="16"/>
        <v>-0.17876752022465422</v>
      </c>
      <c r="J162" s="82"/>
      <c r="K162" s="69">
        <f t="shared" si="17"/>
        <v>0</v>
      </c>
      <c r="L162" s="45">
        <f t="shared" si="14"/>
        <v>854.74923688871866</v>
      </c>
      <c r="M162" s="72">
        <f t="shared" si="18"/>
        <v>-0.17876752022465422</v>
      </c>
      <c r="O162" s="69">
        <f>IF(AND(L162&lt;'1_Constantes'!$B$8,L162&gt;-'1_Constantes'!$B$8),1,0)</f>
        <v>0</v>
      </c>
      <c r="P162" s="54">
        <f t="shared" si="19"/>
        <v>854.74923688871866</v>
      </c>
      <c r="Q162" s="61">
        <f t="shared" si="20"/>
        <v>-0.17876752022465422</v>
      </c>
      <c r="R162" s="57">
        <f>IF('1_Constantes'!$B$13=1,-Q162*180/PI(),Q162*180/PI())</f>
        <v>-10.242624422892275</v>
      </c>
    </row>
    <row r="163" spans="2:18" x14ac:dyDescent="0.25">
      <c r="B163" s="13">
        <f>B162+'1_Constantes'!$B$4</f>
        <v>0.7950000000000006</v>
      </c>
      <c r="D163" s="68">
        <f>'1_Constantes'!$D$8-'2_Odometrie'!D163</f>
        <v>846.85501052103268</v>
      </c>
      <c r="E163" s="57">
        <f>'1_Constantes'!$E$8-'2_Odometrie'!E163</f>
        <v>-96.256235189687004</v>
      </c>
      <c r="F163" s="81"/>
      <c r="G163" s="54">
        <f t="shared" si="15"/>
        <v>852.30785028501919</v>
      </c>
      <c r="H163" s="100">
        <f>ATAN2(D163,E163)-'2_Odometrie'!F163</f>
        <v>-0.17321678424795808</v>
      </c>
      <c r="I163" s="106">
        <f t="shared" si="16"/>
        <v>-0.17321678424795808</v>
      </c>
      <c r="J163" s="82"/>
      <c r="K163" s="69">
        <f t="shared" si="17"/>
        <v>0</v>
      </c>
      <c r="L163" s="45">
        <f t="shared" si="14"/>
        <v>852.30785028501919</v>
      </c>
      <c r="M163" s="72">
        <f t="shared" si="18"/>
        <v>-0.17321678424795808</v>
      </c>
      <c r="O163" s="69">
        <f>IF(AND(L163&lt;'1_Constantes'!$B$8,L163&gt;-'1_Constantes'!$B$8),1,0)</f>
        <v>0</v>
      </c>
      <c r="P163" s="54">
        <f t="shared" si="19"/>
        <v>852.30785028501919</v>
      </c>
      <c r="Q163" s="61">
        <f t="shared" si="20"/>
        <v>-0.17321678424795808</v>
      </c>
      <c r="R163" s="57">
        <f>IF('1_Constantes'!$B$13=1,-Q163*180/PI(),Q163*180/PI())</f>
        <v>-9.9245906782361573</v>
      </c>
    </row>
    <row r="164" spans="2:18" x14ac:dyDescent="0.25">
      <c r="B164" s="13">
        <f>B163+'1_Constantes'!$B$4</f>
        <v>0.8000000000000006</v>
      </c>
      <c r="D164" s="68">
        <f>'1_Constantes'!$D$8-'2_Odometrie'!D164</f>
        <v>844.36279493741813</v>
      </c>
      <c r="E164" s="57">
        <f>'1_Constantes'!$E$8-'2_Odometrie'!E164</f>
        <v>-96.390336278450604</v>
      </c>
      <c r="F164" s="81"/>
      <c r="G164" s="54">
        <f t="shared" si="15"/>
        <v>849.84682525876462</v>
      </c>
      <c r="H164" s="100">
        <f>ATAN2(D164,E164)-'2_Odometrie'!F164</f>
        <v>-0.16742157394588061</v>
      </c>
      <c r="I164" s="106">
        <f t="shared" si="16"/>
        <v>-0.16742157394588061</v>
      </c>
      <c r="J164" s="82"/>
      <c r="K164" s="69">
        <f t="shared" si="17"/>
        <v>0</v>
      </c>
      <c r="L164" s="45">
        <f t="shared" si="14"/>
        <v>849.84682525876462</v>
      </c>
      <c r="M164" s="72">
        <f t="shared" si="18"/>
        <v>-0.16742157394588061</v>
      </c>
      <c r="O164" s="69">
        <f>IF(AND(L164&lt;'1_Constantes'!$B$8,L164&gt;-'1_Constantes'!$B$8),1,0)</f>
        <v>0</v>
      </c>
      <c r="P164" s="54">
        <f t="shared" si="19"/>
        <v>849.84682525876462</v>
      </c>
      <c r="Q164" s="61">
        <f t="shared" si="20"/>
        <v>-0.16742157394588061</v>
      </c>
      <c r="R164" s="57">
        <f>IF('1_Constantes'!$B$13=1,-Q164*180/PI(),Q164*180/PI())</f>
        <v>-9.5925495865363839</v>
      </c>
    </row>
    <row r="165" spans="2:18" x14ac:dyDescent="0.25">
      <c r="B165" s="13">
        <f>B164+'1_Constantes'!$B$4</f>
        <v>0.8050000000000006</v>
      </c>
      <c r="D165" s="68">
        <f>'1_Constantes'!$D$8-'2_Odometrie'!D165</f>
        <v>841.85238016526591</v>
      </c>
      <c r="E165" s="57">
        <f>'1_Constantes'!$E$8-'2_Odometrie'!E165</f>
        <v>-96.510188222352099</v>
      </c>
      <c r="F165" s="81"/>
      <c r="G165" s="54">
        <f t="shared" si="15"/>
        <v>847.36630002652169</v>
      </c>
      <c r="H165" s="100">
        <f>ATAN2(D165,E165)-'2_Odometrie'!F165</f>
        <v>-0.16184764860092773</v>
      </c>
      <c r="I165" s="106">
        <f t="shared" si="16"/>
        <v>-0.16184764860092773</v>
      </c>
      <c r="J165" s="82"/>
      <c r="K165" s="69">
        <f t="shared" si="17"/>
        <v>0</v>
      </c>
      <c r="L165" s="45">
        <f t="shared" si="14"/>
        <v>847.36630002652169</v>
      </c>
      <c r="M165" s="72">
        <f t="shared" si="18"/>
        <v>-0.16184764860092773</v>
      </c>
      <c r="O165" s="69">
        <f>IF(AND(L165&lt;'1_Constantes'!$B$8,L165&gt;-'1_Constantes'!$B$8),1,0)</f>
        <v>0</v>
      </c>
      <c r="P165" s="54">
        <f t="shared" si="19"/>
        <v>847.36630002652169</v>
      </c>
      <c r="Q165" s="61">
        <f t="shared" si="20"/>
        <v>-0.16184764860092773</v>
      </c>
      <c r="R165" s="57">
        <f>IF('1_Constantes'!$B$13=1,-Q165*180/PI(),Q165*180/PI())</f>
        <v>-9.2731871889495832</v>
      </c>
    </row>
    <row r="166" spans="2:18" x14ac:dyDescent="0.25">
      <c r="B166" s="13">
        <f>B165+'1_Constantes'!$B$4</f>
        <v>0.81000000000000061</v>
      </c>
      <c r="D166" s="68">
        <f>'1_Constantes'!$D$8-'2_Odometrie'!D166</f>
        <v>839.32387262779093</v>
      </c>
      <c r="E166" s="57">
        <f>'1_Constantes'!$E$8-'2_Odometrie'!E166</f>
        <v>-96.616164087281959</v>
      </c>
      <c r="F166" s="81"/>
      <c r="G166" s="54">
        <f t="shared" si="15"/>
        <v>844.86640738394419</v>
      </c>
      <c r="H166" s="100">
        <f>ATAN2(D166,E166)-'2_Odometrie'!F166</f>
        <v>-0.15649536496194055</v>
      </c>
      <c r="I166" s="106">
        <f t="shared" si="16"/>
        <v>-0.15649536496194055</v>
      </c>
      <c r="J166" s="82"/>
      <c r="K166" s="69">
        <f t="shared" si="17"/>
        <v>0</v>
      </c>
      <c r="L166" s="45">
        <f t="shared" si="14"/>
        <v>844.86640738394419</v>
      </c>
      <c r="M166" s="72">
        <f t="shared" si="18"/>
        <v>-0.15649536496194055</v>
      </c>
      <c r="O166" s="69">
        <f>IF(AND(L166&lt;'1_Constantes'!$B$8,L166&gt;-'1_Constantes'!$B$8),1,0)</f>
        <v>0</v>
      </c>
      <c r="P166" s="54">
        <f t="shared" si="19"/>
        <v>844.86640738394419</v>
      </c>
      <c r="Q166" s="61">
        <f t="shared" si="20"/>
        <v>-0.15649536496194055</v>
      </c>
      <c r="R166" s="57">
        <f>IF('1_Constantes'!$B$13=1,-Q166*180/PI(),Q166*180/PI())</f>
        <v>-8.9665239256786951</v>
      </c>
    </row>
    <row r="167" spans="2:18" x14ac:dyDescent="0.25">
      <c r="B167" s="13">
        <f>B166+'1_Constantes'!$B$4</f>
        <v>0.81500000000000061</v>
      </c>
      <c r="D167" s="68">
        <f>'1_Constantes'!$D$8-'2_Odometrie'!D167</f>
        <v>836.77737085508511</v>
      </c>
      <c r="E167" s="57">
        <f>'1_Constantes'!$E$8-'2_Odometrie'!E167</f>
        <v>-96.708649987720037</v>
      </c>
      <c r="F167" s="81"/>
      <c r="G167" s="54">
        <f t="shared" si="15"/>
        <v>842.34727479680021</v>
      </c>
      <c r="H167" s="100">
        <f>ATAN2(D167,E167)-'2_Odometrie'!F167</f>
        <v>-0.15136509861916408</v>
      </c>
      <c r="I167" s="106">
        <f t="shared" si="16"/>
        <v>-0.15136509861916408</v>
      </c>
      <c r="J167" s="82"/>
      <c r="K167" s="69">
        <f t="shared" si="17"/>
        <v>0</v>
      </c>
      <c r="L167" s="45">
        <f t="shared" si="14"/>
        <v>842.34727479680021</v>
      </c>
      <c r="M167" s="72">
        <f t="shared" si="18"/>
        <v>-0.15136509861916408</v>
      </c>
      <c r="O167" s="69">
        <f>IF(AND(L167&lt;'1_Constantes'!$B$8,L167&gt;-'1_Constantes'!$B$8),1,0)</f>
        <v>0</v>
      </c>
      <c r="P167" s="54">
        <f t="shared" si="19"/>
        <v>842.34727479680021</v>
      </c>
      <c r="Q167" s="61">
        <f t="shared" si="20"/>
        <v>-0.15136509861916408</v>
      </c>
      <c r="R167" s="57">
        <f>IF('1_Constantes'!$B$13=1,-Q167*180/PI(),Q167*180/PI())</f>
        <v>-8.6725813164595866</v>
      </c>
    </row>
    <row r="168" spans="2:18" x14ac:dyDescent="0.25">
      <c r="B168" s="13">
        <f>B167+'1_Constantes'!$B$4</f>
        <v>0.82000000000000062</v>
      </c>
      <c r="D168" s="68">
        <f>'1_Constantes'!$D$8-'2_Odometrie'!D168</f>
        <v>834.21292893594477</v>
      </c>
      <c r="E168" s="57">
        <f>'1_Constantes'!$E$8-'2_Odometrie'!E168</f>
        <v>-96.786851442482885</v>
      </c>
      <c r="F168" s="81"/>
      <c r="G168" s="54">
        <f t="shared" si="15"/>
        <v>839.80885052256804</v>
      </c>
      <c r="H168" s="100">
        <f>ATAN2(D168,E168)-'2_Odometrie'!F168</f>
        <v>-0.14599041642842805</v>
      </c>
      <c r="I168" s="106">
        <f t="shared" si="16"/>
        <v>-0.14599041642842805</v>
      </c>
      <c r="J168" s="82"/>
      <c r="K168" s="69">
        <f t="shared" si="17"/>
        <v>0</v>
      </c>
      <c r="L168" s="45">
        <f t="shared" si="14"/>
        <v>839.80885052256804</v>
      </c>
      <c r="M168" s="72">
        <f t="shared" si="18"/>
        <v>-0.14599041642842805</v>
      </c>
      <c r="O168" s="69">
        <f>IF(AND(L168&lt;'1_Constantes'!$B$8,L168&gt;-'1_Constantes'!$B$8),1,0)</f>
        <v>0</v>
      </c>
      <c r="P168" s="54">
        <f t="shared" si="19"/>
        <v>839.80885052256804</v>
      </c>
      <c r="Q168" s="61">
        <f t="shared" si="20"/>
        <v>-0.14599041642842805</v>
      </c>
      <c r="R168" s="57">
        <f>IF('1_Constantes'!$B$13=1,-Q168*180/PI(),Q168*180/PI())</f>
        <v>-8.3646347107062855</v>
      </c>
    </row>
    <row r="169" spans="2:18" x14ac:dyDescent="0.25">
      <c r="B169" s="13">
        <f>B168+'1_Constantes'!$B$4</f>
        <v>0.82500000000000062</v>
      </c>
      <c r="D169" s="68">
        <f>'1_Constantes'!$D$8-'2_Odometrie'!D169</f>
        <v>831.64810519022558</v>
      </c>
      <c r="E169" s="57">
        <f>'1_Constantes'!$E$8-'2_Odometrie'!E169</f>
        <v>-96.85132606978641</v>
      </c>
      <c r="F169" s="81"/>
      <c r="G169" s="54">
        <f t="shared" si="15"/>
        <v>837.26862489165842</v>
      </c>
      <c r="H169" s="100">
        <f>ATAN2(D169,E169)-'2_Odometrie'!F169</f>
        <v>-0.14106761001866555</v>
      </c>
      <c r="I169" s="106">
        <f t="shared" si="16"/>
        <v>-0.14106761001866555</v>
      </c>
      <c r="J169" s="82"/>
      <c r="K169" s="69">
        <f t="shared" si="17"/>
        <v>0</v>
      </c>
      <c r="L169" s="45">
        <f t="shared" si="14"/>
        <v>837.26862489165842</v>
      </c>
      <c r="M169" s="72">
        <f t="shared" si="18"/>
        <v>-0.14106761001866555</v>
      </c>
      <c r="O169" s="69">
        <f>IF(AND(L169&lt;'1_Constantes'!$B$8,L169&gt;-'1_Constantes'!$B$8),1,0)</f>
        <v>0</v>
      </c>
      <c r="P169" s="54">
        <f t="shared" si="19"/>
        <v>837.26862489165842</v>
      </c>
      <c r="Q169" s="61">
        <f t="shared" si="20"/>
        <v>-0.14106761001866555</v>
      </c>
      <c r="R169" s="57">
        <f>IF('1_Constantes'!$B$13=1,-Q169*180/PI(),Q169*180/PI())</f>
        <v>-8.0825786800669448</v>
      </c>
    </row>
    <row r="170" spans="2:18" x14ac:dyDescent="0.25">
      <c r="B170" s="13">
        <f>B169+'1_Constantes'!$B$4</f>
        <v>0.83000000000000063</v>
      </c>
      <c r="D170" s="68">
        <f>'1_Constantes'!$D$8-'2_Odometrie'!D170</f>
        <v>829.0655113960031</v>
      </c>
      <c r="E170" s="57">
        <f>'1_Constantes'!$E$8-'2_Odometrie'!E170</f>
        <v>-96.90181623766307</v>
      </c>
      <c r="F170" s="81"/>
      <c r="G170" s="54">
        <f t="shared" si="15"/>
        <v>834.70928123297756</v>
      </c>
      <c r="H170" s="100">
        <f>ATAN2(D170,E170)-'2_Odometrie'!F170</f>
        <v>-0.1359005386290561</v>
      </c>
      <c r="I170" s="106">
        <f t="shared" si="16"/>
        <v>-0.1359005386290561</v>
      </c>
      <c r="J170" s="82"/>
      <c r="K170" s="69">
        <f t="shared" si="17"/>
        <v>0</v>
      </c>
      <c r="L170" s="45">
        <f t="shared" si="14"/>
        <v>834.70928123297756</v>
      </c>
      <c r="M170" s="72">
        <f t="shared" si="18"/>
        <v>-0.1359005386290561</v>
      </c>
      <c r="O170" s="69">
        <f>IF(AND(L170&lt;'1_Constantes'!$B$8,L170&gt;-'1_Constantes'!$B$8),1,0)</f>
        <v>0</v>
      </c>
      <c r="P170" s="54">
        <f t="shared" si="19"/>
        <v>834.70928123297756</v>
      </c>
      <c r="Q170" s="61">
        <f t="shared" si="20"/>
        <v>-0.1359005386290561</v>
      </c>
      <c r="R170" s="57">
        <f>IF('1_Constantes'!$B$13=1,-Q170*180/PI(),Q170*180/PI())</f>
        <v>-7.7865272969995258</v>
      </c>
    </row>
    <row r="171" spans="2:18" x14ac:dyDescent="0.25">
      <c r="B171" s="13">
        <f>B170+'1_Constantes'!$B$4</f>
        <v>0.83500000000000063</v>
      </c>
      <c r="D171" s="68">
        <f>'1_Constantes'!$D$8-'2_Odometrie'!D171</f>
        <v>826.46523282074804</v>
      </c>
      <c r="E171" s="57">
        <f>'1_Constantes'!$E$8-'2_Odometrie'!E171</f>
        <v>-96.938730567592302</v>
      </c>
      <c r="F171" s="81"/>
      <c r="G171" s="54">
        <f t="shared" si="15"/>
        <v>832.13093834174288</v>
      </c>
      <c r="H171" s="100">
        <f>ATAN2(D171,E171)-'2_Odometrie'!F171</f>
        <v>-0.13095502144793433</v>
      </c>
      <c r="I171" s="106">
        <f t="shared" si="16"/>
        <v>-0.13095502144793433</v>
      </c>
      <c r="J171" s="82"/>
      <c r="K171" s="69">
        <f t="shared" si="17"/>
        <v>0</v>
      </c>
      <c r="L171" s="45">
        <f t="shared" si="14"/>
        <v>832.13093834174288</v>
      </c>
      <c r="M171" s="72">
        <f t="shared" si="18"/>
        <v>-0.13095502144793433</v>
      </c>
      <c r="O171" s="69">
        <f>IF(AND(L171&lt;'1_Constantes'!$B$8,L171&gt;-'1_Constantes'!$B$8),1,0)</f>
        <v>0</v>
      </c>
      <c r="P171" s="54">
        <f t="shared" si="19"/>
        <v>832.13093834174288</v>
      </c>
      <c r="Q171" s="61">
        <f t="shared" si="20"/>
        <v>-0.13095502144793433</v>
      </c>
      <c r="R171" s="57">
        <f>IF('1_Constantes'!$B$13=1,-Q171*180/PI(),Q171*180/PI())</f>
        <v>-7.503170035011812</v>
      </c>
    </row>
    <row r="172" spans="2:18" x14ac:dyDescent="0.25">
      <c r="B172" s="13">
        <f>B171+'1_Constantes'!$B$4</f>
        <v>0.84000000000000064</v>
      </c>
      <c r="D172" s="68">
        <f>'1_Constantes'!$D$8-'2_Odometrie'!D172</f>
        <v>823.86480489863561</v>
      </c>
      <c r="E172" s="57">
        <f>'1_Constantes'!$E$8-'2_Odometrie'!E172</f>
        <v>-96.962937148977517</v>
      </c>
      <c r="F172" s="81"/>
      <c r="G172" s="54">
        <f t="shared" si="15"/>
        <v>829.55110025315707</v>
      </c>
      <c r="H172" s="100">
        <f>ATAN2(D172,E172)-'2_Odometrie'!F172</f>
        <v>-0.12646226150683815</v>
      </c>
      <c r="I172" s="106">
        <f t="shared" si="16"/>
        <v>-0.12646226150683815</v>
      </c>
      <c r="J172" s="82"/>
      <c r="K172" s="69">
        <f t="shared" si="17"/>
        <v>0</v>
      </c>
      <c r="L172" s="45">
        <f t="shared" si="14"/>
        <v>829.55110025315707</v>
      </c>
      <c r="M172" s="72">
        <f t="shared" si="18"/>
        <v>-0.12646226150683815</v>
      </c>
      <c r="O172" s="69">
        <f>IF(AND(L172&lt;'1_Constantes'!$B$8,L172&gt;-'1_Constantes'!$B$8),1,0)</f>
        <v>0</v>
      </c>
      <c r="P172" s="54">
        <f t="shared" si="19"/>
        <v>829.55110025315707</v>
      </c>
      <c r="Q172" s="61">
        <f t="shared" si="20"/>
        <v>-0.12646226150683815</v>
      </c>
      <c r="R172" s="57">
        <f>IF('1_Constantes'!$B$13=1,-Q172*180/PI(),Q172*180/PI())</f>
        <v>-7.2457538520215561</v>
      </c>
    </row>
    <row r="173" spans="2:18" x14ac:dyDescent="0.25">
      <c r="B173" s="13">
        <f>B172+'1_Constantes'!$B$4</f>
        <v>0.84500000000000064</v>
      </c>
      <c r="D173" s="68">
        <f>'1_Constantes'!$D$8-'2_Odometrie'!D173</f>
        <v>821.26428466310358</v>
      </c>
      <c r="E173" s="57">
        <f>'1_Constantes'!$E$8-'2_Odometrie'!E173</f>
        <v>-96.973225067799831</v>
      </c>
      <c r="F173" s="81"/>
      <c r="G173" s="54">
        <f t="shared" si="15"/>
        <v>826.96966791004456</v>
      </c>
      <c r="H173" s="100">
        <f>ATAN2(D173,E173)-'2_Odometrie'!F173</f>
        <v>-0.12148983796382025</v>
      </c>
      <c r="I173" s="106">
        <f t="shared" si="16"/>
        <v>-0.12148983796382025</v>
      </c>
      <c r="J173" s="82"/>
      <c r="K173" s="69">
        <f t="shared" si="17"/>
        <v>0</v>
      </c>
      <c r="L173" s="45">
        <f t="shared" si="14"/>
        <v>826.96966791004456</v>
      </c>
      <c r="M173" s="72">
        <f t="shared" si="18"/>
        <v>-0.12148983796382025</v>
      </c>
      <c r="O173" s="69">
        <f>IF(AND(L173&lt;'1_Constantes'!$B$8,L173&gt;-'1_Constantes'!$B$8),1,0)</f>
        <v>0</v>
      </c>
      <c r="P173" s="54">
        <f t="shared" si="19"/>
        <v>826.96966791004456</v>
      </c>
      <c r="Q173" s="61">
        <f t="shared" si="20"/>
        <v>-0.12148983796382025</v>
      </c>
      <c r="R173" s="57">
        <f>IF('1_Constantes'!$B$13=1,-Q173*180/PI(),Q173*180/PI())</f>
        <v>-6.960854969055144</v>
      </c>
    </row>
    <row r="174" spans="2:18" x14ac:dyDescent="0.25">
      <c r="B174" s="13">
        <f>B173+'1_Constantes'!$B$4</f>
        <v>0.85000000000000064</v>
      </c>
      <c r="D174" s="68">
        <f>'1_Constantes'!$D$8-'2_Odometrie'!D174</f>
        <v>818.66374520427371</v>
      </c>
      <c r="E174" s="57">
        <f>'1_Constantes'!$E$8-'2_Odometrie'!E174</f>
        <v>-96.970804375053604</v>
      </c>
      <c r="F174" s="81"/>
      <c r="G174" s="54">
        <f t="shared" si="15"/>
        <v>824.3868416059496</v>
      </c>
      <c r="H174" s="100">
        <f>ATAN2(D174,E174)-'2_Odometrie'!F174</f>
        <v>-0.11696990876285017</v>
      </c>
      <c r="I174" s="106">
        <f t="shared" si="16"/>
        <v>-0.11696990876285017</v>
      </c>
      <c r="J174" s="82"/>
      <c r="K174" s="69">
        <f t="shared" si="17"/>
        <v>0</v>
      </c>
      <c r="L174" s="45">
        <f t="shared" si="14"/>
        <v>824.3868416059496</v>
      </c>
      <c r="M174" s="72">
        <f t="shared" si="18"/>
        <v>-0.11696990876285017</v>
      </c>
      <c r="O174" s="69">
        <f>IF(AND(L174&lt;'1_Constantes'!$B$8,L174&gt;-'1_Constantes'!$B$8),1,0)</f>
        <v>0</v>
      </c>
      <c r="P174" s="54">
        <f t="shared" si="19"/>
        <v>824.3868416059496</v>
      </c>
      <c r="Q174" s="61">
        <f t="shared" si="20"/>
        <v>-0.11696990876285017</v>
      </c>
      <c r="R174" s="57">
        <f>IF('1_Constantes'!$B$13=1,-Q174*180/PI(),Q174*180/PI())</f>
        <v>-6.7018821021416199</v>
      </c>
    </row>
    <row r="175" spans="2:18" x14ac:dyDescent="0.25">
      <c r="B175" s="13">
        <f>B174+'1_Constantes'!$B$4</f>
        <v>0.85500000000000065</v>
      </c>
      <c r="D175" s="68">
        <f>'1_Constantes'!$D$8-'2_Odometrie'!D175</f>
        <v>816.0632559512469</v>
      </c>
      <c r="E175" s="57">
        <f>'1_Constantes'!$E$8-'2_Odometrie'!E175</f>
        <v>-96.954464804166719</v>
      </c>
      <c r="F175" s="81"/>
      <c r="G175" s="54">
        <f t="shared" si="15"/>
        <v>821.80253465124622</v>
      </c>
      <c r="H175" s="100">
        <f>ATAN2(D175,E175)-'2_Odometrie'!F175</f>
        <v>-0.11197003930016888</v>
      </c>
      <c r="I175" s="106">
        <f t="shared" si="16"/>
        <v>-0.11197003930016888</v>
      </c>
      <c r="J175" s="82"/>
      <c r="K175" s="69">
        <f t="shared" si="17"/>
        <v>0</v>
      </c>
      <c r="L175" s="45">
        <f t="shared" si="14"/>
        <v>821.80253465124622</v>
      </c>
      <c r="M175" s="72">
        <f t="shared" si="18"/>
        <v>-0.11197003930016888</v>
      </c>
      <c r="O175" s="69">
        <f>IF(AND(L175&lt;'1_Constantes'!$B$8,L175&gt;-'1_Constantes'!$B$8),1,0)</f>
        <v>0</v>
      </c>
      <c r="P175" s="54">
        <f t="shared" si="19"/>
        <v>821.80253465124622</v>
      </c>
      <c r="Q175" s="61">
        <f t="shared" si="20"/>
        <v>-0.11197003930016888</v>
      </c>
      <c r="R175" s="57">
        <f>IF('1_Constantes'!$B$13=1,-Q175*180/PI(),Q175*180/PI())</f>
        <v>-6.4154106838136382</v>
      </c>
    </row>
    <row r="176" spans="2:18" x14ac:dyDescent="0.25">
      <c r="B176" s="13">
        <f>B175+'1_Constantes'!$B$4</f>
        <v>0.86000000000000065</v>
      </c>
      <c r="D176" s="68">
        <f>'1_Constantes'!$D$8-'2_Odometrie'!D176</f>
        <v>813.462877600497</v>
      </c>
      <c r="E176" s="57">
        <f>'1_Constantes'!$E$8-'2_Odometrie'!E176</f>
        <v>-96.925417091078089</v>
      </c>
      <c r="F176" s="81"/>
      <c r="G176" s="54">
        <f t="shared" si="15"/>
        <v>819.21693690521363</v>
      </c>
      <c r="H176" s="100">
        <f>ATAN2(D176,E176)-'2_Odometrie'!F176</f>
        <v>-0.10742239517316814</v>
      </c>
      <c r="I176" s="106">
        <f t="shared" si="16"/>
        <v>-0.10742239517316814</v>
      </c>
      <c r="J176" s="82"/>
      <c r="K176" s="69">
        <f t="shared" si="17"/>
        <v>0</v>
      </c>
      <c r="L176" s="45">
        <f t="shared" si="14"/>
        <v>819.21693690521363</v>
      </c>
      <c r="M176" s="72">
        <f t="shared" si="18"/>
        <v>-0.10742239517316814</v>
      </c>
      <c r="O176" s="69">
        <f>IF(AND(L176&lt;'1_Constantes'!$B$8,L176&gt;-'1_Constantes'!$B$8),1,0)</f>
        <v>0</v>
      </c>
      <c r="P176" s="54">
        <f t="shared" si="19"/>
        <v>819.21693690521363</v>
      </c>
      <c r="Q176" s="61">
        <f t="shared" si="20"/>
        <v>-0.10742239517316814</v>
      </c>
      <c r="R176" s="57">
        <f>IF('1_Constantes'!$B$13=1,-Q176*180/PI(),Q176*180/PI())</f>
        <v>-6.1548498686090412</v>
      </c>
    </row>
    <row r="177" spans="2:18" x14ac:dyDescent="0.25">
      <c r="B177" s="13">
        <f>B176+'1_Constantes'!$B$4</f>
        <v>0.86500000000000066</v>
      </c>
      <c r="D177" s="68">
        <f>'1_Constantes'!$D$8-'2_Odometrie'!D177</f>
        <v>810.86265310204112</v>
      </c>
      <c r="E177" s="57">
        <f>'1_Constantes'!$E$8-'2_Odometrie'!E177</f>
        <v>-96.884872124503318</v>
      </c>
      <c r="F177" s="81"/>
      <c r="G177" s="54">
        <f t="shared" si="15"/>
        <v>816.63022270931322</v>
      </c>
      <c r="H177" s="100">
        <f>ATAN2(D177,E177)-'2_Odometrie'!F177</f>
        <v>-0.10332831877165397</v>
      </c>
      <c r="I177" s="106">
        <f t="shared" si="16"/>
        <v>-0.10332831877165397</v>
      </c>
      <c r="J177" s="82"/>
      <c r="K177" s="69">
        <f t="shared" si="17"/>
        <v>0</v>
      </c>
      <c r="L177" s="45">
        <f t="shared" si="14"/>
        <v>816.63022270931322</v>
      </c>
      <c r="M177" s="72">
        <f t="shared" si="18"/>
        <v>-0.10332831877165397</v>
      </c>
      <c r="O177" s="69">
        <f>IF(AND(L177&lt;'1_Constantes'!$B$8,L177&gt;-'1_Constantes'!$B$8),1,0)</f>
        <v>0</v>
      </c>
      <c r="P177" s="54">
        <f t="shared" si="19"/>
        <v>816.63022270931322</v>
      </c>
      <c r="Q177" s="61">
        <f t="shared" si="20"/>
        <v>-0.10332831877165397</v>
      </c>
      <c r="R177" s="57">
        <f>IF('1_Constantes'!$B$13=1,-Q177*180/PI(),Q177*180/PI())</f>
        <v>-5.9202765697981707</v>
      </c>
    </row>
    <row r="178" spans="2:18" x14ac:dyDescent="0.25">
      <c r="B178" s="13">
        <f>B177+'1_Constantes'!$B$4</f>
        <v>0.87000000000000066</v>
      </c>
      <c r="D178" s="68">
        <f>'1_Constantes'!$D$8-'2_Odometrie'!D178</f>
        <v>808.26265779210826</v>
      </c>
      <c r="E178" s="57">
        <f>'1_Constantes'!$E$8-'2_Odometrie'!E178</f>
        <v>-96.831620598592508</v>
      </c>
      <c r="F178" s="81"/>
      <c r="G178" s="54">
        <f t="shared" si="15"/>
        <v>814.04231261582004</v>
      </c>
      <c r="H178" s="100">
        <f>ATAN2(D178,E178)-'2_Odometrie'!F178</f>
        <v>-9.8755370202308804E-2</v>
      </c>
      <c r="I178" s="106">
        <f t="shared" si="16"/>
        <v>-9.8755370202308804E-2</v>
      </c>
      <c r="J178" s="82"/>
      <c r="K178" s="69">
        <f t="shared" si="17"/>
        <v>0</v>
      </c>
      <c r="L178" s="45">
        <f t="shared" si="14"/>
        <v>814.04231261582004</v>
      </c>
      <c r="M178" s="72">
        <f t="shared" si="18"/>
        <v>-9.8755370202308804E-2</v>
      </c>
      <c r="O178" s="69">
        <f>IF(AND(L178&lt;'1_Constantes'!$B$8,L178&gt;-'1_Constantes'!$B$8),1,0)</f>
        <v>0</v>
      </c>
      <c r="P178" s="54">
        <f t="shared" si="19"/>
        <v>814.04231261582004</v>
      </c>
      <c r="Q178" s="61">
        <f t="shared" si="20"/>
        <v>-9.8755370202308804E-2</v>
      </c>
      <c r="R178" s="57">
        <f>IF('1_Constantes'!$B$13=1,-Q178*180/PI(),Q178*180/PI())</f>
        <v>-5.6582659168443055</v>
      </c>
    </row>
    <row r="179" spans="2:18" x14ac:dyDescent="0.25">
      <c r="B179" s="13">
        <f>B178+'1_Constantes'!$B$4</f>
        <v>0.87500000000000067</v>
      </c>
      <c r="D179" s="68">
        <f>'1_Constantes'!$D$8-'2_Odometrie'!D179</f>
        <v>805.66292334755371</v>
      </c>
      <c r="E179" s="57">
        <f>'1_Constantes'!$E$8-'2_Odometrie'!E179</f>
        <v>-96.766873749393199</v>
      </c>
      <c r="F179" s="81"/>
      <c r="G179" s="54">
        <f t="shared" si="15"/>
        <v>811.45337137272236</v>
      </c>
      <c r="H179" s="100">
        <f>ATAN2(D179,E179)-'2_Odometrie'!F179</f>
        <v>-9.4635741831593706E-2</v>
      </c>
      <c r="I179" s="106">
        <f t="shared" si="16"/>
        <v>-9.4635741831593706E-2</v>
      </c>
      <c r="J179" s="82"/>
      <c r="K179" s="69">
        <f t="shared" si="17"/>
        <v>0</v>
      </c>
      <c r="L179" s="45">
        <f t="shared" si="14"/>
        <v>811.45337137272236</v>
      </c>
      <c r="M179" s="72">
        <f t="shared" si="18"/>
        <v>-9.4635741831593706E-2</v>
      </c>
      <c r="O179" s="69">
        <f>IF(AND(L179&lt;'1_Constantes'!$B$8,L179&gt;-'1_Constantes'!$B$8),1,0)</f>
        <v>0</v>
      </c>
      <c r="P179" s="54">
        <f t="shared" si="19"/>
        <v>811.45337137272236</v>
      </c>
      <c r="Q179" s="61">
        <f t="shared" si="20"/>
        <v>-9.4635741831593706E-2</v>
      </c>
      <c r="R179" s="57">
        <f>IF('1_Constantes'!$B$13=1,-Q179*180/PI(),Q179*180/PI())</f>
        <v>-5.4222285980399754</v>
      </c>
    </row>
    <row r="180" spans="2:18" x14ac:dyDescent="0.25">
      <c r="B180" s="13">
        <f>B179+'1_Constantes'!$B$4</f>
        <v>0.88000000000000067</v>
      </c>
      <c r="D180" s="68">
        <f>'1_Constantes'!$D$8-'2_Odometrie'!D180</f>
        <v>803.06353635790992</v>
      </c>
      <c r="E180" s="57">
        <f>'1_Constantes'!$E$8-'2_Odometrie'!E180</f>
        <v>-96.689423024697817</v>
      </c>
      <c r="F180" s="81"/>
      <c r="G180" s="54">
        <f t="shared" si="15"/>
        <v>808.86333082451029</v>
      </c>
      <c r="H180" s="100">
        <f>ATAN2(D180,E180)-'2_Odometrie'!F180</f>
        <v>-9.0036980164759334E-2</v>
      </c>
      <c r="I180" s="106">
        <f t="shared" si="16"/>
        <v>-9.0036980164759334E-2</v>
      </c>
      <c r="J180" s="82"/>
      <c r="K180" s="69">
        <f t="shared" si="17"/>
        <v>0</v>
      </c>
      <c r="L180" s="45">
        <f t="shared" si="14"/>
        <v>808.86333082451029</v>
      </c>
      <c r="M180" s="72">
        <f t="shared" si="18"/>
        <v>-9.0036980164759334E-2</v>
      </c>
      <c r="O180" s="69">
        <f>IF(AND(L180&lt;'1_Constantes'!$B$8,L180&gt;-'1_Constantes'!$B$8),1,0)</f>
        <v>0</v>
      </c>
      <c r="P180" s="54">
        <f t="shared" si="19"/>
        <v>808.86333082451029</v>
      </c>
      <c r="Q180" s="61">
        <f t="shared" si="20"/>
        <v>-9.0036980164759334E-2</v>
      </c>
      <c r="R180" s="57">
        <f>IF('1_Constantes'!$B$13=1,-Q180*180/PI(),Q180*180/PI())</f>
        <v>-5.1587389635438168</v>
      </c>
    </row>
    <row r="181" spans="2:18" x14ac:dyDescent="0.25">
      <c r="B181" s="13">
        <f>B180+'1_Constantes'!$B$4</f>
        <v>0.88500000000000068</v>
      </c>
      <c r="D181" s="68">
        <f>'1_Constantes'!$D$8-'2_Odometrie'!D181</f>
        <v>800.46451722412576</v>
      </c>
      <c r="E181" s="57">
        <f>'1_Constantes'!$E$8-'2_Odometrie'!E181</f>
        <v>-96.600479902936513</v>
      </c>
      <c r="F181" s="81"/>
      <c r="G181" s="54">
        <f t="shared" si="15"/>
        <v>806.2723460793693</v>
      </c>
      <c r="H181" s="100">
        <f>ATAN2(D181,E181)-'2_Odometrie'!F181</f>
        <v>-8.5891285244812779E-2</v>
      </c>
      <c r="I181" s="106">
        <f t="shared" si="16"/>
        <v>-8.5891285244812779E-2</v>
      </c>
      <c r="J181" s="82"/>
      <c r="K181" s="69">
        <f t="shared" si="17"/>
        <v>0</v>
      </c>
      <c r="L181" s="45">
        <f t="shared" si="14"/>
        <v>806.2723460793693</v>
      </c>
      <c r="M181" s="72">
        <f t="shared" si="18"/>
        <v>-8.5891285244812779E-2</v>
      </c>
      <c r="O181" s="69">
        <f>IF(AND(L181&lt;'1_Constantes'!$B$8,L181&gt;-'1_Constantes'!$B$8),1,0)</f>
        <v>0</v>
      </c>
      <c r="P181" s="54">
        <f t="shared" si="19"/>
        <v>806.2723460793693</v>
      </c>
      <c r="Q181" s="61">
        <f t="shared" si="20"/>
        <v>-8.5891285244812779E-2</v>
      </c>
      <c r="R181" s="57">
        <f>IF('1_Constantes'!$B$13=1,-Q181*180/PI(),Q181*180/PI())</f>
        <v>-4.9212081414820545</v>
      </c>
    </row>
    <row r="182" spans="2:18" x14ac:dyDescent="0.25">
      <c r="B182" s="13">
        <f>B181+'1_Constantes'!$B$4</f>
        <v>0.89000000000000068</v>
      </c>
      <c r="D182" s="68">
        <f>'1_Constantes'!$D$8-'2_Odometrie'!D182</f>
        <v>797.86587029353063</v>
      </c>
      <c r="E182" s="57">
        <f>'1_Constantes'!$E$8-'2_Odometrie'!E182</f>
        <v>-96.50125557732531</v>
      </c>
      <c r="F182" s="81"/>
      <c r="G182" s="54">
        <f t="shared" si="15"/>
        <v>803.68055800003856</v>
      </c>
      <c r="H182" s="100">
        <f>ATAN2(D182,E182)-'2_Odometrie'!F182</f>
        <v>-8.2200034086612583E-2</v>
      </c>
      <c r="I182" s="106">
        <f t="shared" si="16"/>
        <v>-8.2200034086612583E-2</v>
      </c>
      <c r="J182" s="82"/>
      <c r="K182" s="69">
        <f t="shared" si="17"/>
        <v>0</v>
      </c>
      <c r="L182" s="45">
        <f t="shared" si="14"/>
        <v>803.68055800003856</v>
      </c>
      <c r="M182" s="72">
        <f t="shared" si="18"/>
        <v>-8.2200034086612583E-2</v>
      </c>
      <c r="O182" s="69">
        <f>IF(AND(L182&lt;'1_Constantes'!$B$8,L182&gt;-'1_Constantes'!$B$8),1,0)</f>
        <v>0</v>
      </c>
      <c r="P182" s="54">
        <f t="shared" si="19"/>
        <v>803.68055800003856</v>
      </c>
      <c r="Q182" s="61">
        <f t="shared" si="20"/>
        <v>-8.2200034086612583E-2</v>
      </c>
      <c r="R182" s="57">
        <f>IF('1_Constantes'!$B$13=1,-Q182*180/PI(),Q182*180/PI())</f>
        <v>-4.7097150289944061</v>
      </c>
    </row>
    <row r="183" spans="2:18" x14ac:dyDescent="0.25">
      <c r="B183" s="13">
        <f>B182+'1_Constantes'!$B$4</f>
        <v>0.89500000000000068</v>
      </c>
      <c r="D183" s="68">
        <f>'1_Constantes'!$D$8-'2_Odometrie'!D183</f>
        <v>795.26768748324071</v>
      </c>
      <c r="E183" s="57">
        <f>'1_Constantes'!$E$8-'2_Odometrie'!E183</f>
        <v>-96.390542339642252</v>
      </c>
      <c r="F183" s="81"/>
      <c r="G183" s="54">
        <f t="shared" si="15"/>
        <v>801.08790491897446</v>
      </c>
      <c r="H183" s="100">
        <f>ATAN2(D183,E183)-'2_Odometrie'!F183</f>
        <v>-7.8030768257157546E-2</v>
      </c>
      <c r="I183" s="106">
        <f t="shared" si="16"/>
        <v>-7.8030768257157546E-2</v>
      </c>
      <c r="J183" s="82"/>
      <c r="K183" s="69">
        <f t="shared" si="17"/>
        <v>0</v>
      </c>
      <c r="L183" s="45">
        <f t="shared" si="14"/>
        <v>801.08790491897446</v>
      </c>
      <c r="M183" s="72">
        <f t="shared" si="18"/>
        <v>-7.8030768257157546E-2</v>
      </c>
      <c r="O183" s="69">
        <f>IF(AND(L183&lt;'1_Constantes'!$B$8,L183&gt;-'1_Constantes'!$B$8),1,0)</f>
        <v>0</v>
      </c>
      <c r="P183" s="54">
        <f t="shared" si="19"/>
        <v>801.08790491897446</v>
      </c>
      <c r="Q183" s="61">
        <f t="shared" si="20"/>
        <v>-7.8030768257157546E-2</v>
      </c>
      <c r="R183" s="57">
        <f>IF('1_Constantes'!$B$13=1,-Q183*180/PI(),Q183*180/PI())</f>
        <v>-4.4708336932985215</v>
      </c>
    </row>
    <row r="184" spans="2:18" x14ac:dyDescent="0.25">
      <c r="B184" s="13">
        <f>B183+'1_Constantes'!$B$4</f>
        <v>0.90000000000000069</v>
      </c>
      <c r="D184" s="68">
        <f>'1_Constantes'!$D$8-'2_Odometrie'!D184</f>
        <v>792.66996299368293</v>
      </c>
      <c r="E184" s="57">
        <f>'1_Constantes'!$E$8-'2_Odometrie'!E184</f>
        <v>-96.269551377020207</v>
      </c>
      <c r="F184" s="81"/>
      <c r="G184" s="54">
        <f t="shared" si="15"/>
        <v>798.49451892592185</v>
      </c>
      <c r="H184" s="100">
        <f>ATAN2(D184,E184)-'2_Odometrie'!F184</f>
        <v>-7.4315714842803721E-2</v>
      </c>
      <c r="I184" s="106">
        <f t="shared" si="16"/>
        <v>-7.4315714842803721E-2</v>
      </c>
      <c r="J184" s="82"/>
      <c r="K184" s="69">
        <f t="shared" si="17"/>
        <v>0</v>
      </c>
      <c r="L184" s="45">
        <f t="shared" si="14"/>
        <v>798.49451892592185</v>
      </c>
      <c r="M184" s="72">
        <f t="shared" si="18"/>
        <v>-7.4315714842803721E-2</v>
      </c>
      <c r="O184" s="69">
        <f>IF(AND(L184&lt;'1_Constantes'!$B$8,L184&gt;-'1_Constantes'!$B$8),1,0)</f>
        <v>0</v>
      </c>
      <c r="P184" s="54">
        <f t="shared" si="19"/>
        <v>798.49451892592185</v>
      </c>
      <c r="Q184" s="61">
        <f t="shared" si="20"/>
        <v>-7.4315714842803721E-2</v>
      </c>
      <c r="R184" s="57">
        <f>IF('1_Constantes'!$B$13=1,-Q184*180/PI(),Q184*180/PI())</f>
        <v>-4.2579768119903818</v>
      </c>
    </row>
    <row r="185" spans="2:18" x14ac:dyDescent="0.25">
      <c r="B185" s="13">
        <f>B184+'1_Constantes'!$B$4</f>
        <v>0.90500000000000069</v>
      </c>
      <c r="D185" s="68">
        <f>'1_Constantes'!$D$8-'2_Odometrie'!D185</f>
        <v>790.07267666762664</v>
      </c>
      <c r="E185" s="57">
        <f>'1_Constantes'!$E$8-'2_Odometrie'!E185</f>
        <v>-96.139493400850824</v>
      </c>
      <c r="F185" s="81"/>
      <c r="G185" s="54">
        <f t="shared" si="15"/>
        <v>795.90051929127446</v>
      </c>
      <c r="H185" s="100">
        <f>ATAN2(D185,E185)-'2_Odometrie'!F185</f>
        <v>-7.1056278063305084E-2</v>
      </c>
      <c r="I185" s="106">
        <f t="shared" si="16"/>
        <v>-7.1056278063305084E-2</v>
      </c>
      <c r="J185" s="82"/>
      <c r="K185" s="69">
        <f t="shared" si="17"/>
        <v>0</v>
      </c>
      <c r="L185" s="45">
        <f t="shared" si="14"/>
        <v>795.90051929127446</v>
      </c>
      <c r="M185" s="72">
        <f t="shared" si="18"/>
        <v>-7.1056278063305084E-2</v>
      </c>
      <c r="O185" s="69">
        <f>IF(AND(L185&lt;'1_Constantes'!$B$8,L185&gt;-'1_Constantes'!$B$8),1,0)</f>
        <v>0</v>
      </c>
      <c r="P185" s="54">
        <f t="shared" si="19"/>
        <v>795.90051929127446</v>
      </c>
      <c r="Q185" s="61">
        <f t="shared" si="20"/>
        <v>-7.1056278063305084E-2</v>
      </c>
      <c r="R185" s="57">
        <f>IF('1_Constantes'!$B$13=1,-Q185*180/PI(),Q185*180/PI())</f>
        <v>-4.0712248409353959</v>
      </c>
    </row>
    <row r="186" spans="2:18" x14ac:dyDescent="0.25">
      <c r="B186" s="13">
        <f>B185+'1_Constantes'!$B$4</f>
        <v>0.9100000000000007</v>
      </c>
      <c r="D186" s="68">
        <f>'1_Constantes'!$D$8-'2_Odometrie'!D186</f>
        <v>787.47592518441365</v>
      </c>
      <c r="E186" s="57">
        <f>'1_Constantes'!$E$8-'2_Odometrie'!E186</f>
        <v>-95.999161397674015</v>
      </c>
      <c r="F186" s="81"/>
      <c r="G186" s="54">
        <f t="shared" si="15"/>
        <v>793.30585005665046</v>
      </c>
      <c r="H186" s="100">
        <f>ATAN2(D186,E186)-'2_Odometrie'!F186</f>
        <v>-6.7319994960052809E-2</v>
      </c>
      <c r="I186" s="106">
        <f t="shared" si="16"/>
        <v>-6.7319994960052809E-2</v>
      </c>
      <c r="J186" s="82"/>
      <c r="K186" s="69">
        <f t="shared" si="17"/>
        <v>0</v>
      </c>
      <c r="L186" s="45">
        <f t="shared" si="14"/>
        <v>793.30585005665046</v>
      </c>
      <c r="M186" s="72">
        <f t="shared" si="18"/>
        <v>-6.7319994960052809E-2</v>
      </c>
      <c r="O186" s="69">
        <f>IF(AND(L186&lt;'1_Constantes'!$B$8,L186&gt;-'1_Constantes'!$B$8),1,0)</f>
        <v>0</v>
      </c>
      <c r="P186" s="54">
        <f t="shared" si="19"/>
        <v>793.30585005665046</v>
      </c>
      <c r="Q186" s="61">
        <f t="shared" si="20"/>
        <v>-6.7319994960052809E-2</v>
      </c>
      <c r="R186" s="57">
        <f>IF('1_Constantes'!$B$13=1,-Q186*180/PI(),Q186*180/PI())</f>
        <v>-3.8571515880529992</v>
      </c>
    </row>
    <row r="187" spans="2:18" x14ac:dyDescent="0.25">
      <c r="B187" s="13">
        <f>B186+'1_Constantes'!$B$4</f>
        <v>0.9150000000000007</v>
      </c>
      <c r="D187" s="68">
        <f>'1_Constantes'!$D$8-'2_Odometrie'!D187</f>
        <v>784.87967937160488</v>
      </c>
      <c r="E187" s="57">
        <f>'1_Constantes'!$E$8-'2_Odometrie'!E187</f>
        <v>-95.849765895208066</v>
      </c>
      <c r="F187" s="81"/>
      <c r="G187" s="54">
        <f t="shared" si="15"/>
        <v>790.7106226127479</v>
      </c>
      <c r="H187" s="100">
        <f>ATAN2(D187,E187)-'2_Odometrie'!F187</f>
        <v>-6.4039120018588511E-2</v>
      </c>
      <c r="I187" s="106">
        <f t="shared" si="16"/>
        <v>-6.4039120018588511E-2</v>
      </c>
      <c r="J187" s="82"/>
      <c r="K187" s="69">
        <f t="shared" si="17"/>
        <v>0</v>
      </c>
      <c r="L187" s="45">
        <f t="shared" si="14"/>
        <v>790.7106226127479</v>
      </c>
      <c r="M187" s="72">
        <f t="shared" si="18"/>
        <v>-6.4039120018588511E-2</v>
      </c>
      <c r="O187" s="69">
        <f>IF(AND(L187&lt;'1_Constantes'!$B$8,L187&gt;-'1_Constantes'!$B$8),1,0)</f>
        <v>0</v>
      </c>
      <c r="P187" s="54">
        <f t="shared" si="19"/>
        <v>790.7106226127479</v>
      </c>
      <c r="Q187" s="61">
        <f t="shared" si="20"/>
        <v>-6.4039120018588511E-2</v>
      </c>
      <c r="R187" s="57">
        <f>IF('1_Constantes'!$B$13=1,-Q187*180/PI(),Q187*180/PI())</f>
        <v>-3.6691713007968638</v>
      </c>
    </row>
    <row r="188" spans="2:18" x14ac:dyDescent="0.25">
      <c r="B188" s="13">
        <f>B187+'1_Constantes'!$B$4</f>
        <v>0.92000000000000071</v>
      </c>
      <c r="D188" s="68">
        <f>'1_Constantes'!$D$8-'2_Odometrie'!D188</f>
        <v>782.28404489409149</v>
      </c>
      <c r="E188" s="57">
        <f>'1_Constantes'!$E$8-'2_Odometrie'!E188</f>
        <v>-95.690100633398743</v>
      </c>
      <c r="F188" s="81"/>
      <c r="G188" s="54">
        <f t="shared" si="15"/>
        <v>788.11479002432816</v>
      </c>
      <c r="H188" s="100">
        <f>ATAN2(D188,E188)-'2_Odometrie'!F188</f>
        <v>-6.0281176992640489E-2</v>
      </c>
      <c r="I188" s="106">
        <f t="shared" si="16"/>
        <v>-6.0281176992640489E-2</v>
      </c>
      <c r="J188" s="82"/>
      <c r="K188" s="69">
        <f t="shared" si="17"/>
        <v>0</v>
      </c>
      <c r="L188" s="45">
        <f t="shared" si="14"/>
        <v>788.11479002432816</v>
      </c>
      <c r="M188" s="72">
        <f t="shared" si="18"/>
        <v>-6.0281176992640489E-2</v>
      </c>
      <c r="O188" s="69">
        <f>IF(AND(L188&lt;'1_Constantes'!$B$8,L188&gt;-'1_Constantes'!$B$8),1,0)</f>
        <v>0</v>
      </c>
      <c r="P188" s="54">
        <f t="shared" si="19"/>
        <v>788.11479002432816</v>
      </c>
      <c r="Q188" s="61">
        <f t="shared" si="20"/>
        <v>-6.0281176992640489E-2</v>
      </c>
      <c r="R188" s="57">
        <f>IF('1_Constantes'!$B$13=1,-Q188*180/PI(),Q188*180/PI())</f>
        <v>-3.4538570257594206</v>
      </c>
    </row>
    <row r="189" spans="2:18" x14ac:dyDescent="0.25">
      <c r="B189" s="13">
        <f>B188+'1_Constantes'!$B$4</f>
        <v>0.92500000000000071</v>
      </c>
      <c r="D189" s="68">
        <f>'1_Constantes'!$D$8-'2_Odometrie'!D189</f>
        <v>779.68898356584373</v>
      </c>
      <c r="E189" s="57">
        <f>'1_Constantes'!$E$8-'2_Odometrie'!E189</f>
        <v>-95.521375889162528</v>
      </c>
      <c r="F189" s="81"/>
      <c r="G189" s="54">
        <f t="shared" si="15"/>
        <v>785.5184557638969</v>
      </c>
      <c r="H189" s="100">
        <f>ATAN2(D189,E189)-'2_Odometrie'!F189</f>
        <v>-5.6978428365909412E-2</v>
      </c>
      <c r="I189" s="106">
        <f t="shared" si="16"/>
        <v>-5.6978428365909412E-2</v>
      </c>
      <c r="J189" s="82"/>
      <c r="K189" s="69">
        <f t="shared" si="17"/>
        <v>0</v>
      </c>
      <c r="L189" s="45">
        <f t="shared" si="14"/>
        <v>785.5184557638969</v>
      </c>
      <c r="M189" s="72">
        <f t="shared" si="18"/>
        <v>-5.6978428365909412E-2</v>
      </c>
      <c r="O189" s="69">
        <f>IF(AND(L189&lt;'1_Constantes'!$B$8,L189&gt;-'1_Constantes'!$B$8),1,0)</f>
        <v>0</v>
      </c>
      <c r="P189" s="54">
        <f t="shared" si="19"/>
        <v>785.5184557638969</v>
      </c>
      <c r="Q189" s="61">
        <f t="shared" si="20"/>
        <v>-5.6978428365909412E-2</v>
      </c>
      <c r="R189" s="57">
        <f>IF('1_Constantes'!$B$13=1,-Q189*180/PI(),Q189*180/PI())</f>
        <v>-3.2646234686551012</v>
      </c>
    </row>
    <row r="190" spans="2:18" x14ac:dyDescent="0.25">
      <c r="B190" s="13">
        <f>B189+'1_Constantes'!$B$4</f>
        <v>0.93000000000000071</v>
      </c>
      <c r="D190" s="68">
        <f>'1_Constantes'!$D$8-'2_Odometrie'!D190</f>
        <v>777.0944445442899</v>
      </c>
      <c r="E190" s="57">
        <f>'1_Constantes'!$E$8-'2_Odometrie'!E190</f>
        <v>-95.344801252482284</v>
      </c>
      <c r="F190" s="81"/>
      <c r="G190" s="54">
        <f t="shared" si="15"/>
        <v>782.92171183808273</v>
      </c>
      <c r="H190" s="100">
        <f>ATAN2(D190,E190)-'2_Odometrie'!F190</f>
        <v>-5.413231414459653E-2</v>
      </c>
      <c r="I190" s="106">
        <f t="shared" si="16"/>
        <v>-5.413231414459653E-2</v>
      </c>
      <c r="J190" s="82"/>
      <c r="K190" s="69">
        <f t="shared" si="17"/>
        <v>0</v>
      </c>
      <c r="L190" s="45">
        <f t="shared" si="14"/>
        <v>782.92171183808273</v>
      </c>
      <c r="M190" s="72">
        <f t="shared" si="18"/>
        <v>-5.413231414459653E-2</v>
      </c>
      <c r="O190" s="69">
        <f>IF(AND(L190&lt;'1_Constantes'!$B$8,L190&gt;-'1_Constantes'!$B$8),1,0)</f>
        <v>0</v>
      </c>
      <c r="P190" s="54">
        <f t="shared" si="19"/>
        <v>782.92171183808273</v>
      </c>
      <c r="Q190" s="61">
        <f t="shared" si="20"/>
        <v>-5.413231414459653E-2</v>
      </c>
      <c r="R190" s="57">
        <f>IF('1_Constantes'!$B$13=1,-Q190*180/PI(),Q190*180/PI())</f>
        <v>-3.1015531357617103</v>
      </c>
    </row>
    <row r="191" spans="2:18" x14ac:dyDescent="0.25">
      <c r="B191" s="13">
        <f>B190+'1_Constantes'!$B$4</f>
        <v>0.93500000000000072</v>
      </c>
      <c r="D191" s="68">
        <f>'1_Constantes'!$D$8-'2_Odometrie'!D191</f>
        <v>774.50053769006104</v>
      </c>
      <c r="E191" s="57">
        <f>'1_Constantes'!$E$8-'2_Odometrie'!E191</f>
        <v>-95.159171060247672</v>
      </c>
      <c r="F191" s="81"/>
      <c r="G191" s="54">
        <f t="shared" si="15"/>
        <v>780.32451628733736</v>
      </c>
      <c r="H191" s="100">
        <f>ATAN2(D191,E191)-'2_Odometrie'!F191</f>
        <v>-5.0810353913285394E-2</v>
      </c>
      <c r="I191" s="106">
        <f t="shared" si="16"/>
        <v>-5.0810353913285394E-2</v>
      </c>
      <c r="J191" s="82"/>
      <c r="K191" s="69">
        <f t="shared" si="17"/>
        <v>0</v>
      </c>
      <c r="L191" s="45">
        <f t="shared" si="14"/>
        <v>780.32451628733736</v>
      </c>
      <c r="M191" s="72">
        <f t="shared" si="18"/>
        <v>-5.0810353913285394E-2</v>
      </c>
      <c r="O191" s="69">
        <f>IF(AND(L191&lt;'1_Constantes'!$B$8,L191&gt;-'1_Constantes'!$B$8),1,0)</f>
        <v>0</v>
      </c>
      <c r="P191" s="54">
        <f t="shared" si="19"/>
        <v>780.32451628733736</v>
      </c>
      <c r="Q191" s="61">
        <f t="shared" si="20"/>
        <v>-5.0810353913285394E-2</v>
      </c>
      <c r="R191" s="57">
        <f>IF('1_Constantes'!$B$13=1,-Q191*180/PI(),Q191*180/PI())</f>
        <v>-2.9112188347972792</v>
      </c>
    </row>
    <row r="192" spans="2:18" x14ac:dyDescent="0.25">
      <c r="B192" s="13">
        <f>B191+'1_Constantes'!$B$4</f>
        <v>0.94000000000000072</v>
      </c>
      <c r="D192" s="68">
        <f>'1_Constantes'!$D$8-'2_Odometrie'!D192</f>
        <v>771.90720428015811</v>
      </c>
      <c r="E192" s="57">
        <f>'1_Constantes'!$E$8-'2_Odometrie'!E192</f>
        <v>-94.965694545481483</v>
      </c>
      <c r="F192" s="81"/>
      <c r="G192" s="54">
        <f t="shared" si="15"/>
        <v>777.72695411700602</v>
      </c>
      <c r="H192" s="100">
        <f>ATAN2(D192,E192)-'2_Odometrie'!F192</f>
        <v>-4.7944838214029478E-2</v>
      </c>
      <c r="I192" s="106">
        <f t="shared" si="16"/>
        <v>-4.7944838214029478E-2</v>
      </c>
      <c r="J192" s="82"/>
      <c r="K192" s="69">
        <f t="shared" si="17"/>
        <v>0</v>
      </c>
      <c r="L192" s="45">
        <f t="shared" si="14"/>
        <v>777.72695411700602</v>
      </c>
      <c r="M192" s="72">
        <f t="shared" si="18"/>
        <v>-4.7944838214029478E-2</v>
      </c>
      <c r="O192" s="69">
        <f>IF(AND(L192&lt;'1_Constantes'!$B$8,L192&gt;-'1_Constantes'!$B$8),1,0)</f>
        <v>0</v>
      </c>
      <c r="P192" s="54">
        <f t="shared" si="19"/>
        <v>777.72695411700602</v>
      </c>
      <c r="Q192" s="61">
        <f t="shared" si="20"/>
        <v>-4.7944838214029478E-2</v>
      </c>
      <c r="R192" s="57">
        <f>IF('1_Constantes'!$B$13=1,-Q192*180/PI(),Q192*180/PI())</f>
        <v>-2.7470368791014366</v>
      </c>
    </row>
    <row r="193" spans="2:18" x14ac:dyDescent="0.25">
      <c r="B193" s="13">
        <f>B192+'1_Constantes'!$B$4</f>
        <v>0.94500000000000073</v>
      </c>
      <c r="D193" s="68">
        <f>'1_Constantes'!$D$8-'2_Odometrie'!D193</f>
        <v>769.31456202879986</v>
      </c>
      <c r="E193" s="57">
        <f>'1_Constantes'!$E$8-'2_Odometrie'!E193</f>
        <v>-94.763166786503007</v>
      </c>
      <c r="F193" s="81"/>
      <c r="G193" s="54">
        <f t="shared" si="15"/>
        <v>775.1289912840125</v>
      </c>
      <c r="H193" s="100">
        <f>ATAN2(D193,E193)-'2_Odometrie'!F193</f>
        <v>-4.4603273381053771E-2</v>
      </c>
      <c r="I193" s="106">
        <f t="shared" si="16"/>
        <v>-4.4603273381053771E-2</v>
      </c>
      <c r="J193" s="82"/>
      <c r="K193" s="69">
        <f t="shared" si="17"/>
        <v>0</v>
      </c>
      <c r="L193" s="45">
        <f t="shared" si="14"/>
        <v>775.1289912840125</v>
      </c>
      <c r="M193" s="72">
        <f t="shared" si="18"/>
        <v>-4.4603273381053771E-2</v>
      </c>
      <c r="O193" s="69">
        <f>IF(AND(L193&lt;'1_Constantes'!$B$8,L193&gt;-'1_Constantes'!$B$8),1,0)</f>
        <v>0</v>
      </c>
      <c r="P193" s="54">
        <f t="shared" si="19"/>
        <v>775.1289912840125</v>
      </c>
      <c r="Q193" s="61">
        <f t="shared" si="20"/>
        <v>-4.4603273381053771E-2</v>
      </c>
      <c r="R193" s="57">
        <f>IF('1_Constantes'!$B$13=1,-Q193*180/PI(),Q193*180/PI())</f>
        <v>-2.5555793172025907</v>
      </c>
    </row>
    <row r="194" spans="2:18" x14ac:dyDescent="0.25">
      <c r="B194" s="13">
        <f>B193+'1_Constantes'!$B$4</f>
        <v>0.95000000000000073</v>
      </c>
      <c r="D194" s="68">
        <f>'1_Constantes'!$D$8-'2_Odometrie'!D194</f>
        <v>766.72254433505327</v>
      </c>
      <c r="E194" s="57">
        <f>'1_Constantes'!$E$8-'2_Odometrie'!E194</f>
        <v>-94.552796608034669</v>
      </c>
      <c r="F194" s="81"/>
      <c r="G194" s="54">
        <f t="shared" si="15"/>
        <v>772.53070575739446</v>
      </c>
      <c r="H194" s="100">
        <f>ATAN2(D194,E194)-'2_Odometrie'!F194</f>
        <v>-4.1717958241895448E-2</v>
      </c>
      <c r="I194" s="106">
        <f t="shared" si="16"/>
        <v>-4.1717958241895448E-2</v>
      </c>
      <c r="J194" s="82"/>
      <c r="K194" s="69">
        <f t="shared" si="17"/>
        <v>0</v>
      </c>
      <c r="L194" s="45">
        <f t="shared" si="14"/>
        <v>772.53070575739446</v>
      </c>
      <c r="M194" s="72">
        <f t="shared" si="18"/>
        <v>-4.1717958241895448E-2</v>
      </c>
      <c r="O194" s="69">
        <f>IF(AND(L194&lt;'1_Constantes'!$B$8,L194&gt;-'1_Constantes'!$B$8),1,0)</f>
        <v>0</v>
      </c>
      <c r="P194" s="54">
        <f t="shared" si="19"/>
        <v>772.53070575739446</v>
      </c>
      <c r="Q194" s="61">
        <f t="shared" si="20"/>
        <v>-4.1717958241895448E-2</v>
      </c>
      <c r="R194" s="57">
        <f>IF('1_Constantes'!$B$13=1,-Q194*180/PI(),Q194*180/PI())</f>
        <v>-2.3902629371636168</v>
      </c>
    </row>
    <row r="195" spans="2:18" x14ac:dyDescent="0.25">
      <c r="B195" s="13">
        <f>B194+'1_Constantes'!$B$4</f>
        <v>0.95500000000000074</v>
      </c>
      <c r="D195" s="68">
        <f>'1_Constantes'!$D$8-'2_Odometrie'!D195</f>
        <v>764.13107364201664</v>
      </c>
      <c r="E195" s="57">
        <f>'1_Constantes'!$E$8-'2_Odometrie'!E195</f>
        <v>-94.335792037077226</v>
      </c>
      <c r="F195" s="81"/>
      <c r="G195" s="54">
        <f t="shared" si="15"/>
        <v>769.93216543054223</v>
      </c>
      <c r="H195" s="100">
        <f>ATAN2(D195,E195)-'2_Odometrie'!F195</f>
        <v>-3.9290369648703138E-2</v>
      </c>
      <c r="I195" s="106">
        <f t="shared" si="16"/>
        <v>-3.9290369648703138E-2</v>
      </c>
      <c r="J195" s="82"/>
      <c r="K195" s="69">
        <f t="shared" si="17"/>
        <v>0</v>
      </c>
      <c r="L195" s="45">
        <f t="shared" si="14"/>
        <v>769.93216543054223</v>
      </c>
      <c r="M195" s="72">
        <f t="shared" si="18"/>
        <v>-3.9290369648703138E-2</v>
      </c>
      <c r="O195" s="69">
        <f>IF(AND(L195&lt;'1_Constantes'!$B$8,L195&gt;-'1_Constantes'!$B$8),1,0)</f>
        <v>0</v>
      </c>
      <c r="P195" s="54">
        <f t="shared" si="19"/>
        <v>769.93216543054223</v>
      </c>
      <c r="Q195" s="61">
        <f t="shared" si="20"/>
        <v>-3.9290369648703138E-2</v>
      </c>
      <c r="R195" s="57">
        <f>IF('1_Constantes'!$B$13=1,-Q195*180/PI(),Q195*180/PI())</f>
        <v>-2.2511723563795965</v>
      </c>
    </row>
    <row r="196" spans="2:18" x14ac:dyDescent="0.25">
      <c r="B196" s="13">
        <f>B195+'1_Constantes'!$B$4</f>
        <v>0.96000000000000074</v>
      </c>
      <c r="D196" s="68">
        <f>'1_Constantes'!$D$8-'2_Odometrie'!D196</f>
        <v>761.54027129695623</v>
      </c>
      <c r="E196" s="57">
        <f>'1_Constantes'!$E$8-'2_Odometrie'!E196</f>
        <v>-94.110948657112658</v>
      </c>
      <c r="F196" s="81"/>
      <c r="G196" s="54">
        <f t="shared" si="15"/>
        <v>767.33334051387556</v>
      </c>
      <c r="H196" s="100">
        <f>ATAN2(D196,E196)-'2_Odometrie'!F196</f>
        <v>-3.6388010137596419E-2</v>
      </c>
      <c r="I196" s="106">
        <f t="shared" si="16"/>
        <v>-3.6388010137596419E-2</v>
      </c>
      <c r="J196" s="82"/>
      <c r="K196" s="69">
        <f t="shared" si="17"/>
        <v>0</v>
      </c>
      <c r="L196" s="45">
        <f t="shared" ref="L196:L259" si="21">IF($K196=1,-G196,G196)</f>
        <v>767.33334051387556</v>
      </c>
      <c r="M196" s="72">
        <f t="shared" si="18"/>
        <v>-3.6388010137596419E-2</v>
      </c>
      <c r="O196" s="69">
        <f>IF(AND(L196&lt;'1_Constantes'!$B$8,L196&gt;-'1_Constantes'!$B$8),1,0)</f>
        <v>0</v>
      </c>
      <c r="P196" s="54">
        <f t="shared" si="19"/>
        <v>767.33334051387556</v>
      </c>
      <c r="Q196" s="61">
        <f t="shared" si="20"/>
        <v>-3.6388010137596419E-2</v>
      </c>
      <c r="R196" s="57">
        <f>IF('1_Constantes'!$B$13=1,-Q196*180/PI(),Q196*180/PI())</f>
        <v>-2.0848794057635289</v>
      </c>
    </row>
    <row r="197" spans="2:18" x14ac:dyDescent="0.25">
      <c r="B197" s="13">
        <f>B196+'1_Constantes'!$B$4</f>
        <v>0.96500000000000075</v>
      </c>
      <c r="D197" s="68">
        <f>'1_Constantes'!$D$8-'2_Odometrie'!D197</f>
        <v>758.95005299731952</v>
      </c>
      <c r="E197" s="57">
        <f>'1_Constantes'!$E$8-'2_Odometrie'!E197</f>
        <v>-93.879474043143773</v>
      </c>
      <c r="F197" s="81"/>
      <c r="G197" s="54">
        <f t="shared" ref="G197:G260" si="22">SQRT(((D197)^2)+((E197)^2))</f>
        <v>764.73429280453445</v>
      </c>
      <c r="H197" s="100">
        <f>ATAN2(D197,E197)-'2_Odometrie'!F197</f>
        <v>-3.3943207462024075E-2</v>
      </c>
      <c r="I197" s="106">
        <f t="shared" ref="I197:I260" si="23">IF(H197&gt;PI(),H197-2*PI(),IF(H197&lt;-PI(),H197+2*PI(),H197))</f>
        <v>-3.3943207462024075E-2</v>
      </c>
      <c r="J197" s="82"/>
      <c r="K197" s="69">
        <f t="shared" ref="K197:K260" si="24">IF(OR(I197&gt;PI()/2,I197&lt;-PI()/2),1,0)</f>
        <v>0</v>
      </c>
      <c r="L197" s="45">
        <f t="shared" si="21"/>
        <v>764.73429280453445</v>
      </c>
      <c r="M197" s="72">
        <f t="shared" ref="M197:M260" si="25">IF($K197=1,I197+PI(),I197)</f>
        <v>-3.3943207462024075E-2</v>
      </c>
      <c r="O197" s="69">
        <f>IF(AND(L197&lt;'1_Constantes'!$B$8,L197&gt;-'1_Constantes'!$B$8),1,0)</f>
        <v>0</v>
      </c>
      <c r="P197" s="54">
        <f t="shared" ref="P197:P260" si="26">L197</f>
        <v>764.73429280453445</v>
      </c>
      <c r="Q197" s="61">
        <f t="shared" ref="Q197:Q260" si="27">IF(M197&gt;PI(),M197-2*PI(),IF(M197&lt;-PI(),M197+2*PI(),M197))</f>
        <v>-3.3943207462024075E-2</v>
      </c>
      <c r="R197" s="57">
        <f>IF('1_Constantes'!$B$13=1,-Q197*180/PI(),Q197*180/PI())</f>
        <v>-1.944802530710942</v>
      </c>
    </row>
    <row r="198" spans="2:18" x14ac:dyDescent="0.25">
      <c r="B198" s="13">
        <f>B197+'1_Constantes'!$B$4</f>
        <v>0.97000000000000075</v>
      </c>
      <c r="D198" s="68">
        <f>'1_Constantes'!$D$8-'2_Odometrie'!D198</f>
        <v>756.36054681517612</v>
      </c>
      <c r="E198" s="57">
        <f>'1_Constantes'!$E$8-'2_Odometrie'!E198</f>
        <v>-93.640164475164738</v>
      </c>
      <c r="F198" s="81"/>
      <c r="G198" s="54">
        <f t="shared" si="22"/>
        <v>762.13499931540218</v>
      </c>
      <c r="H198" s="100">
        <f>ATAN2(D198,E198)-'2_Odometrie'!F198</f>
        <v>-3.1023450914839712E-2</v>
      </c>
      <c r="I198" s="106">
        <f t="shared" si="23"/>
        <v>-3.1023450914839712E-2</v>
      </c>
      <c r="J198" s="82"/>
      <c r="K198" s="69">
        <f t="shared" si="24"/>
        <v>0</v>
      </c>
      <c r="L198" s="45">
        <f t="shared" si="21"/>
        <v>762.13499931540218</v>
      </c>
      <c r="M198" s="72">
        <f t="shared" si="25"/>
        <v>-3.1023450914839712E-2</v>
      </c>
      <c r="O198" s="69">
        <f>IF(AND(L198&lt;'1_Constantes'!$B$8,L198&gt;-'1_Constantes'!$B$8),1,0)</f>
        <v>0</v>
      </c>
      <c r="P198" s="54">
        <f t="shared" si="26"/>
        <v>762.13499931540218</v>
      </c>
      <c r="Q198" s="61">
        <f t="shared" si="27"/>
        <v>-3.1023450914839712E-2</v>
      </c>
      <c r="R198" s="57">
        <f>IF('1_Constantes'!$B$13=1,-Q198*180/PI(),Q198*180/PI())</f>
        <v>-1.7775128033515881</v>
      </c>
    </row>
    <row r="199" spans="2:18" x14ac:dyDescent="0.25">
      <c r="B199" s="13">
        <f>B198+'1_Constantes'!$B$4</f>
        <v>0.97500000000000075</v>
      </c>
      <c r="D199" s="68">
        <f>'1_Constantes'!$D$8-'2_Odometrie'!D199</f>
        <v>753.77166170495252</v>
      </c>
      <c r="E199" s="57">
        <f>'1_Constantes'!$E$8-'2_Odometrie'!E199</f>
        <v>-93.394227038512554</v>
      </c>
      <c r="F199" s="81"/>
      <c r="G199" s="54">
        <f t="shared" si="22"/>
        <v>759.53551571573439</v>
      </c>
      <c r="H199" s="100">
        <f>ATAN2(D199,E199)-'2_Odometrie'!F199</f>
        <v>-2.8561076919486644E-2</v>
      </c>
      <c r="I199" s="106">
        <f t="shared" si="23"/>
        <v>-2.8561076919486644E-2</v>
      </c>
      <c r="J199" s="82"/>
      <c r="K199" s="69">
        <f t="shared" si="24"/>
        <v>0</v>
      </c>
      <c r="L199" s="45">
        <f t="shared" si="21"/>
        <v>759.53551571573439</v>
      </c>
      <c r="M199" s="72">
        <f t="shared" si="25"/>
        <v>-2.8561076919486644E-2</v>
      </c>
      <c r="O199" s="69">
        <f>IF(AND(L199&lt;'1_Constantes'!$B$8,L199&gt;-'1_Constantes'!$B$8),1,0)</f>
        <v>0</v>
      </c>
      <c r="P199" s="54">
        <f t="shared" si="26"/>
        <v>759.53551571573439</v>
      </c>
      <c r="Q199" s="61">
        <f t="shared" si="27"/>
        <v>-2.8561076919486644E-2</v>
      </c>
      <c r="R199" s="57">
        <f>IF('1_Constantes'!$B$13=1,-Q199*180/PI(),Q199*180/PI())</f>
        <v>-1.6364291658350913</v>
      </c>
    </row>
    <row r="200" spans="2:18" x14ac:dyDescent="0.25">
      <c r="B200" s="13">
        <f>B199+'1_Constantes'!$B$4</f>
        <v>0.98000000000000076</v>
      </c>
      <c r="D200" s="68">
        <f>'1_Constantes'!$D$8-'2_Odometrie'!D200</f>
        <v>751.18329736257351</v>
      </c>
      <c r="E200" s="57">
        <f>'1_Constantes'!$E$8-'2_Odometrie'!E200</f>
        <v>-93.142867996929908</v>
      </c>
      <c r="F200" s="81"/>
      <c r="G200" s="54">
        <f t="shared" si="22"/>
        <v>756.9358890257497</v>
      </c>
      <c r="H200" s="100">
        <f>ATAN2(D200,E200)-'2_Odometrie'!F200</f>
        <v>-2.6557600541043072E-2</v>
      </c>
      <c r="I200" s="106">
        <f t="shared" si="23"/>
        <v>-2.6557600541043072E-2</v>
      </c>
      <c r="J200" s="82"/>
      <c r="K200" s="69">
        <f t="shared" si="24"/>
        <v>0</v>
      </c>
      <c r="L200" s="45">
        <f t="shared" si="21"/>
        <v>756.9358890257497</v>
      </c>
      <c r="M200" s="72">
        <f t="shared" si="25"/>
        <v>-2.6557600541043072E-2</v>
      </c>
      <c r="O200" s="69">
        <f>IF(AND(L200&lt;'1_Constantes'!$B$8,L200&gt;-'1_Constantes'!$B$8),1,0)</f>
        <v>0</v>
      </c>
      <c r="P200" s="54">
        <f t="shared" si="26"/>
        <v>756.9358890257497</v>
      </c>
      <c r="Q200" s="61">
        <f t="shared" si="27"/>
        <v>-2.6557600541043072E-2</v>
      </c>
      <c r="R200" s="57">
        <f>IF('1_Constantes'!$B$13=1,-Q200*180/PI(),Q200*180/PI())</f>
        <v>-1.5216384249961197</v>
      </c>
    </row>
    <row r="201" spans="2:18" x14ac:dyDescent="0.25">
      <c r="B201" s="13">
        <f>B200+'1_Constantes'!$B$4</f>
        <v>0.98500000000000076</v>
      </c>
      <c r="D201" s="68">
        <f>'1_Constantes'!$D$8-'2_Odometrie'!D201</f>
        <v>748.59558493277746</v>
      </c>
      <c r="E201" s="57">
        <f>'1_Constantes'!$E$8-'2_Odometrie'!E201</f>
        <v>-92.884884049048878</v>
      </c>
      <c r="F201" s="81"/>
      <c r="G201" s="54">
        <f t="shared" si="22"/>
        <v>754.33609980276856</v>
      </c>
      <c r="H201" s="100">
        <f>ATAN2(D201,E201)-'2_Odometrie'!F201</f>
        <v>-2.4080507672153306E-2</v>
      </c>
      <c r="I201" s="106">
        <f t="shared" si="23"/>
        <v>-2.4080507672153306E-2</v>
      </c>
      <c r="J201" s="82"/>
      <c r="K201" s="69">
        <f t="shared" si="24"/>
        <v>0</v>
      </c>
      <c r="L201" s="45">
        <f t="shared" si="21"/>
        <v>754.33609980276856</v>
      </c>
      <c r="M201" s="72">
        <f t="shared" si="25"/>
        <v>-2.4080507672153306E-2</v>
      </c>
      <c r="O201" s="69">
        <f>IF(AND(L201&lt;'1_Constantes'!$B$8,L201&gt;-'1_Constantes'!$B$8),1,0)</f>
        <v>0</v>
      </c>
      <c r="P201" s="54">
        <f t="shared" si="26"/>
        <v>754.33609980276856</v>
      </c>
      <c r="Q201" s="61">
        <f t="shared" si="27"/>
        <v>-2.4080507672153306E-2</v>
      </c>
      <c r="R201" s="57">
        <f>IF('1_Constantes'!$B$13=1,-Q201*180/PI(),Q201*180/PI())</f>
        <v>-1.3797114581467831</v>
      </c>
    </row>
    <row r="202" spans="2:18" x14ac:dyDescent="0.25">
      <c r="B202" s="13">
        <f>B201+'1_Constantes'!$B$4</f>
        <v>0.99000000000000077</v>
      </c>
      <c r="D202" s="68">
        <f>'1_Constantes'!$D$8-'2_Odometrie'!D202</f>
        <v>746.0084184983898</v>
      </c>
      <c r="E202" s="57">
        <f>'1_Constantes'!$E$8-'2_Odometrie'!E202</f>
        <v>-92.621480978712725</v>
      </c>
      <c r="F202" s="81"/>
      <c r="G202" s="54">
        <f t="shared" si="22"/>
        <v>751.73618990252078</v>
      </c>
      <c r="H202" s="100">
        <f>ATAN2(D202,E202)-'2_Odometrie'!F202</f>
        <v>-2.2062164744220236E-2</v>
      </c>
      <c r="I202" s="106">
        <f t="shared" si="23"/>
        <v>-2.2062164744220236E-2</v>
      </c>
      <c r="J202" s="82"/>
      <c r="K202" s="69">
        <f t="shared" si="24"/>
        <v>0</v>
      </c>
      <c r="L202" s="45">
        <f t="shared" si="21"/>
        <v>751.73618990252078</v>
      </c>
      <c r="M202" s="72">
        <f t="shared" si="25"/>
        <v>-2.2062164744220236E-2</v>
      </c>
      <c r="O202" s="69">
        <f>IF(AND(L202&lt;'1_Constantes'!$B$8,L202&gt;-'1_Constantes'!$B$8),1,0)</f>
        <v>0</v>
      </c>
      <c r="P202" s="54">
        <f t="shared" si="26"/>
        <v>751.73618990252078</v>
      </c>
      <c r="Q202" s="61">
        <f t="shared" si="27"/>
        <v>-2.2062164744220236E-2</v>
      </c>
      <c r="R202" s="57">
        <f>IF('1_Constantes'!$B$13=1,-Q202*180/PI(),Q202*180/PI())</f>
        <v>-1.2640689267661409</v>
      </c>
    </row>
    <row r="203" spans="2:18" x14ac:dyDescent="0.25">
      <c r="B203" s="13">
        <f>B202+'1_Constantes'!$B$4</f>
        <v>0.99500000000000077</v>
      </c>
      <c r="D203" s="68">
        <f>'1_Constantes'!$D$8-'2_Odometrie'!D203</f>
        <v>743.42168457315211</v>
      </c>
      <c r="E203" s="57">
        <f>'1_Constantes'!$E$8-'2_Odometrie'!E203</f>
        <v>-92.353863832943944</v>
      </c>
      <c r="F203" s="81"/>
      <c r="G203" s="54">
        <f t="shared" si="22"/>
        <v>749.13619406517603</v>
      </c>
      <c r="H203" s="100">
        <f>ATAN2(D203,E203)-'2_Odometrie'!F203</f>
        <v>-2.0504117323944498E-2</v>
      </c>
      <c r="I203" s="106">
        <f t="shared" si="23"/>
        <v>-2.0504117323944498E-2</v>
      </c>
      <c r="J203" s="82"/>
      <c r="K203" s="69">
        <f t="shared" si="24"/>
        <v>0</v>
      </c>
      <c r="L203" s="45">
        <f t="shared" si="21"/>
        <v>749.13619406517603</v>
      </c>
      <c r="M203" s="72">
        <f t="shared" si="25"/>
        <v>-2.0504117323944498E-2</v>
      </c>
      <c r="O203" s="69">
        <f>IF(AND(L203&lt;'1_Constantes'!$B$8,L203&gt;-'1_Constantes'!$B$8),1,0)</f>
        <v>0</v>
      </c>
      <c r="P203" s="54">
        <f t="shared" si="26"/>
        <v>749.13619406517603</v>
      </c>
      <c r="Q203" s="61">
        <f t="shared" si="27"/>
        <v>-2.0504117323944498E-2</v>
      </c>
      <c r="R203" s="57">
        <f>IF('1_Constantes'!$B$13=1,-Q203*180/PI(),Q203*180/PI())</f>
        <v>-1.1747993853030956</v>
      </c>
    </row>
    <row r="204" spans="2:18" x14ac:dyDescent="0.25">
      <c r="B204" s="13">
        <f>B203+'1_Constantes'!$B$4</f>
        <v>1.0000000000000007</v>
      </c>
      <c r="D204" s="68">
        <f>'1_Constantes'!$D$8-'2_Odometrie'!D204</f>
        <v>740.83551681688436</v>
      </c>
      <c r="E204" s="57">
        <f>'1_Constantes'!$E$8-'2_Odometrie'!E204</f>
        <v>-92.080829635221562</v>
      </c>
      <c r="F204" s="81"/>
      <c r="G204" s="54">
        <f t="shared" si="22"/>
        <v>746.53609568704098</v>
      </c>
      <c r="H204" s="100">
        <f>ATAN2(D204,E204)-'2_Odometrie'!F204</f>
        <v>-1.847384842504568E-2</v>
      </c>
      <c r="I204" s="106">
        <f t="shared" si="23"/>
        <v>-1.847384842504568E-2</v>
      </c>
      <c r="J204" s="82"/>
      <c r="K204" s="69">
        <f t="shared" si="24"/>
        <v>0</v>
      </c>
      <c r="L204" s="45">
        <f t="shared" si="21"/>
        <v>746.53609568704098</v>
      </c>
      <c r="M204" s="72">
        <f t="shared" si="25"/>
        <v>-1.847384842504568E-2</v>
      </c>
      <c r="O204" s="69">
        <f>IF(AND(L204&lt;'1_Constantes'!$B$8,L204&gt;-'1_Constantes'!$B$8),1,0)</f>
        <v>0</v>
      </c>
      <c r="P204" s="54">
        <f t="shared" si="26"/>
        <v>746.53609568704098</v>
      </c>
      <c r="Q204" s="61">
        <f t="shared" si="27"/>
        <v>-1.847384842504568E-2</v>
      </c>
      <c r="R204" s="57">
        <f>IF('1_Constantes'!$B$13=1,-Q204*180/PI(),Q204*180/PI())</f>
        <v>-1.0584735461195205</v>
      </c>
    </row>
    <row r="205" spans="2:18" x14ac:dyDescent="0.25">
      <c r="B205" s="13">
        <f>B204+'1_Constantes'!$B$4</f>
        <v>1.0050000000000006</v>
      </c>
      <c r="D205" s="68">
        <f>'1_Constantes'!$D$8-'2_Odometrie'!D205</f>
        <v>738.24979725729054</v>
      </c>
      <c r="E205" s="57">
        <f>'1_Constantes'!$E$8-'2_Odometrie'!E205</f>
        <v>-91.80358300166472</v>
      </c>
      <c r="F205" s="81"/>
      <c r="G205" s="54">
        <f t="shared" si="22"/>
        <v>743.93592533387857</v>
      </c>
      <c r="H205" s="100">
        <f>ATAN2(D205,E205)-'2_Odometrie'!F205</f>
        <v>-1.6903755479193761E-2</v>
      </c>
      <c r="I205" s="106">
        <f t="shared" si="23"/>
        <v>-1.6903755479193761E-2</v>
      </c>
      <c r="J205" s="82"/>
      <c r="K205" s="69">
        <f t="shared" si="24"/>
        <v>0</v>
      </c>
      <c r="L205" s="45">
        <f t="shared" si="21"/>
        <v>743.93592533387857</v>
      </c>
      <c r="M205" s="72">
        <f t="shared" si="25"/>
        <v>-1.6903755479193761E-2</v>
      </c>
      <c r="O205" s="69">
        <f>IF(AND(L205&lt;'1_Constantes'!$B$8,L205&gt;-'1_Constantes'!$B$8),1,0)</f>
        <v>0</v>
      </c>
      <c r="P205" s="54">
        <f t="shared" si="26"/>
        <v>743.93592533387857</v>
      </c>
      <c r="Q205" s="61">
        <f t="shared" si="27"/>
        <v>-1.6903755479193761E-2</v>
      </c>
      <c r="R205" s="57">
        <f>IF('1_Constantes'!$B$13=1,-Q205*180/PI(),Q205*180/PI())</f>
        <v>-0.96851384687894293</v>
      </c>
    </row>
    <row r="206" spans="2:18" x14ac:dyDescent="0.25">
      <c r="B206" s="13">
        <f>B205+'1_Constantes'!$B$4</f>
        <v>1.0100000000000005</v>
      </c>
      <c r="D206" s="68">
        <f>'1_Constantes'!$D$8-'2_Odometrie'!D206</f>
        <v>735.66466403237928</v>
      </c>
      <c r="E206" s="57">
        <f>'1_Constantes'!$E$8-'2_Odometrie'!E206</f>
        <v>-91.520921461755051</v>
      </c>
      <c r="F206" s="81"/>
      <c r="G206" s="54">
        <f t="shared" si="22"/>
        <v>741.33567091506006</v>
      </c>
      <c r="H206" s="100">
        <f>ATAN2(D206,E206)-'2_Odometrie'!F206</f>
        <v>-1.4861308416686092E-2</v>
      </c>
      <c r="I206" s="106">
        <f t="shared" si="23"/>
        <v>-1.4861308416686092E-2</v>
      </c>
      <c r="J206" s="82"/>
      <c r="K206" s="69">
        <f t="shared" si="24"/>
        <v>0</v>
      </c>
      <c r="L206" s="45">
        <f t="shared" si="21"/>
        <v>741.33567091506006</v>
      </c>
      <c r="M206" s="72">
        <f t="shared" si="25"/>
        <v>-1.4861308416686092E-2</v>
      </c>
      <c r="O206" s="69">
        <f>IF(AND(L206&lt;'1_Constantes'!$B$8,L206&gt;-'1_Constantes'!$B$8),1,0)</f>
        <v>0</v>
      </c>
      <c r="P206" s="54">
        <f t="shared" si="26"/>
        <v>741.33567091506006</v>
      </c>
      <c r="Q206" s="61">
        <f t="shared" si="27"/>
        <v>-1.4861308416686092E-2</v>
      </c>
      <c r="R206" s="57">
        <f>IF('1_Constantes'!$B$13=1,-Q206*180/PI(),Q206*180/PI())</f>
        <v>-0.8514902503183609</v>
      </c>
    </row>
    <row r="207" spans="2:18" x14ac:dyDescent="0.25">
      <c r="B207" s="13">
        <f>B206+'1_Constantes'!$B$4</f>
        <v>1.0150000000000003</v>
      </c>
      <c r="D207" s="68">
        <f>'1_Constantes'!$D$8-'2_Odometrie'!D207</f>
        <v>733.07999468545199</v>
      </c>
      <c r="E207" s="57">
        <f>'1_Constantes'!$E$8-'2_Odometrie'!E207</f>
        <v>-91.2340491840082</v>
      </c>
      <c r="F207" s="81"/>
      <c r="G207" s="54">
        <f t="shared" si="22"/>
        <v>738.73535879808298</v>
      </c>
      <c r="H207" s="100">
        <f>ATAN2(D207,E207)-'2_Odometrie'!F207</f>
        <v>-1.3278914347415197E-2</v>
      </c>
      <c r="I207" s="106">
        <f t="shared" si="23"/>
        <v>-1.3278914347415197E-2</v>
      </c>
      <c r="J207" s="82"/>
      <c r="K207" s="69">
        <f t="shared" si="24"/>
        <v>0</v>
      </c>
      <c r="L207" s="45">
        <f t="shared" si="21"/>
        <v>738.73535879808298</v>
      </c>
      <c r="M207" s="72">
        <f t="shared" si="25"/>
        <v>-1.3278914347415197E-2</v>
      </c>
      <c r="O207" s="69">
        <f>IF(AND(L207&lt;'1_Constantes'!$B$8,L207&gt;-'1_Constantes'!$B$8),1,0)</f>
        <v>0</v>
      </c>
      <c r="P207" s="54">
        <f t="shared" si="26"/>
        <v>738.73535879808298</v>
      </c>
      <c r="Q207" s="61">
        <f t="shared" si="27"/>
        <v>-1.3278914347415197E-2</v>
      </c>
      <c r="R207" s="57">
        <f>IF('1_Constantes'!$B$13=1,-Q207*180/PI(),Q207*180/PI())</f>
        <v>-0.76082574862260655</v>
      </c>
    </row>
    <row r="208" spans="2:18" x14ac:dyDescent="0.25">
      <c r="B208" s="13">
        <f>B207+'1_Constantes'!$B$4</f>
        <v>1.0200000000000002</v>
      </c>
      <c r="D208" s="68">
        <f>'1_Constantes'!$D$8-'2_Odometrie'!D208</f>
        <v>730.49566087913536</v>
      </c>
      <c r="E208" s="57">
        <f>'1_Constantes'!$E$8-'2_Odometrie'!E208</f>
        <v>-90.94416970178645</v>
      </c>
      <c r="F208" s="81"/>
      <c r="G208" s="54">
        <f t="shared" si="22"/>
        <v>736.13500974073509</v>
      </c>
      <c r="H208" s="100">
        <f>ATAN2(D208,E208)-'2_Odometrie'!F208</f>
        <v>-1.2158160344699895E-2</v>
      </c>
      <c r="I208" s="106">
        <f t="shared" si="23"/>
        <v>-1.2158160344699895E-2</v>
      </c>
      <c r="J208" s="82"/>
      <c r="K208" s="69">
        <f t="shared" si="24"/>
        <v>0</v>
      </c>
      <c r="L208" s="45">
        <f t="shared" si="21"/>
        <v>736.13500974073509</v>
      </c>
      <c r="M208" s="72">
        <f t="shared" si="25"/>
        <v>-1.2158160344699895E-2</v>
      </c>
      <c r="O208" s="69">
        <f>IF(AND(L208&lt;'1_Constantes'!$B$8,L208&gt;-'1_Constantes'!$B$8),1,0)</f>
        <v>0</v>
      </c>
      <c r="P208" s="54">
        <f t="shared" si="26"/>
        <v>736.13500974073509</v>
      </c>
      <c r="Q208" s="61">
        <f t="shared" si="27"/>
        <v>-1.2158160344699895E-2</v>
      </c>
      <c r="R208" s="57">
        <f>IF('1_Constantes'!$B$13=1,-Q208*180/PI(),Q208*180/PI())</f>
        <v>-0.69661127439462611</v>
      </c>
    </row>
    <row r="209" spans="2:18" x14ac:dyDescent="0.25">
      <c r="B209" s="13">
        <f>B208+'1_Constantes'!$B$4</f>
        <v>1.0250000000000001</v>
      </c>
      <c r="D209" s="68">
        <f>'1_Constantes'!$D$8-'2_Odometrie'!D209</f>
        <v>727.91180270757695</v>
      </c>
      <c r="E209" s="57">
        <f>'1_Constantes'!$E$8-'2_Odometrie'!E209</f>
        <v>-90.650080793535835</v>
      </c>
      <c r="F209" s="81"/>
      <c r="G209" s="54">
        <f t="shared" si="22"/>
        <v>733.53461381782733</v>
      </c>
      <c r="H209" s="100">
        <f>ATAN2(D209,E209)-'2_Odometrie'!F209</f>
        <v>-1.0566513954256479E-2</v>
      </c>
      <c r="I209" s="106">
        <f t="shared" si="23"/>
        <v>-1.0566513954256479E-2</v>
      </c>
      <c r="J209" s="82"/>
      <c r="K209" s="69">
        <f t="shared" si="24"/>
        <v>0</v>
      </c>
      <c r="L209" s="45">
        <f t="shared" si="21"/>
        <v>733.53461381782733</v>
      </c>
      <c r="M209" s="72">
        <f t="shared" si="25"/>
        <v>-1.0566513954256479E-2</v>
      </c>
      <c r="O209" s="69">
        <f>IF(AND(L209&lt;'1_Constantes'!$B$8,L209&gt;-'1_Constantes'!$B$8),1,0)</f>
        <v>0</v>
      </c>
      <c r="P209" s="54">
        <f t="shared" si="26"/>
        <v>733.53461381782733</v>
      </c>
      <c r="Q209" s="61">
        <f t="shared" si="27"/>
        <v>-1.0566513954256479E-2</v>
      </c>
      <c r="R209" s="57">
        <f>IF('1_Constantes'!$B$13=1,-Q209*180/PI(),Q209*180/PI())</f>
        <v>-0.60541665374498677</v>
      </c>
    </row>
    <row r="210" spans="2:18" x14ac:dyDescent="0.25">
      <c r="B210" s="13">
        <f>B209+'1_Constantes'!$B$4</f>
        <v>1.03</v>
      </c>
      <c r="D210" s="68">
        <f>'1_Constantes'!$D$8-'2_Odometrie'!D210</f>
        <v>725.32828847300902</v>
      </c>
      <c r="E210" s="57">
        <f>'1_Constantes'!$E$8-'2_Odometrie'!E210</f>
        <v>-90.352985629540399</v>
      </c>
      <c r="F210" s="81"/>
      <c r="G210" s="54">
        <f t="shared" si="22"/>
        <v>730.93418860479937</v>
      </c>
      <c r="H210" s="100">
        <f>ATAN2(D210,E210)-'2_Odometrie'!F210</f>
        <v>-9.4364147766635292E-3</v>
      </c>
      <c r="I210" s="106">
        <f t="shared" si="23"/>
        <v>-9.4364147766635292E-3</v>
      </c>
      <c r="J210" s="82"/>
      <c r="K210" s="69">
        <f t="shared" si="24"/>
        <v>0</v>
      </c>
      <c r="L210" s="45">
        <f t="shared" si="21"/>
        <v>730.93418860479937</v>
      </c>
      <c r="M210" s="72">
        <f t="shared" si="25"/>
        <v>-9.4364147766635292E-3</v>
      </c>
      <c r="O210" s="69">
        <f>IF(AND(L210&lt;'1_Constantes'!$B$8,L210&gt;-'1_Constantes'!$B$8),1,0)</f>
        <v>0</v>
      </c>
      <c r="P210" s="54">
        <f t="shared" si="26"/>
        <v>730.93418860479937</v>
      </c>
      <c r="Q210" s="61">
        <f t="shared" si="27"/>
        <v>-9.4364147766635292E-3</v>
      </c>
      <c r="R210" s="57">
        <f>IF('1_Constantes'!$B$13=1,-Q210*180/PI(),Q210*180/PI())</f>
        <v>-0.54066674043770557</v>
      </c>
    </row>
    <row r="211" spans="2:18" x14ac:dyDescent="0.25">
      <c r="B211" s="13">
        <f>B210+'1_Constantes'!$B$4</f>
        <v>1.0349999999999999</v>
      </c>
      <c r="D211" s="68">
        <f>'1_Constantes'!$D$8-'2_Odometrie'!D211</f>
        <v>722.74526162626466</v>
      </c>
      <c r="E211" s="57">
        <f>'1_Constantes'!$E$8-'2_Odometrie'!E211</f>
        <v>-90.051682384150126</v>
      </c>
      <c r="F211" s="81"/>
      <c r="G211" s="54">
        <f t="shared" si="22"/>
        <v>728.33372756136566</v>
      </c>
      <c r="H211" s="100">
        <f>ATAN2(D211,E211)-'2_Odometrie'!F211</f>
        <v>-7.8353172604457566E-3</v>
      </c>
      <c r="I211" s="106">
        <f t="shared" si="23"/>
        <v>-7.8353172604457566E-3</v>
      </c>
      <c r="J211" s="82"/>
      <c r="K211" s="69">
        <f t="shared" si="24"/>
        <v>0</v>
      </c>
      <c r="L211" s="45">
        <f t="shared" si="21"/>
        <v>728.33372756136566</v>
      </c>
      <c r="M211" s="72">
        <f t="shared" si="25"/>
        <v>-7.8353172604457566E-3</v>
      </c>
      <c r="O211" s="69">
        <f>IF(AND(L211&lt;'1_Constantes'!$B$8,L211&gt;-'1_Constantes'!$B$8),1,0)</f>
        <v>0</v>
      </c>
      <c r="P211" s="54">
        <f t="shared" si="26"/>
        <v>728.33372756136566</v>
      </c>
      <c r="Q211" s="61">
        <f t="shared" si="27"/>
        <v>-7.8353172604457566E-3</v>
      </c>
      <c r="R211" s="57">
        <f>IF('1_Constantes'!$B$13=1,-Q211*180/PI(),Q211*180/PI())</f>
        <v>-0.44893061016954827</v>
      </c>
    </row>
    <row r="212" spans="2:18" x14ac:dyDescent="0.25">
      <c r="B212" s="13">
        <f>B211+'1_Constantes'!$B$4</f>
        <v>1.0399999999999998</v>
      </c>
      <c r="D212" s="68">
        <f>'1_Constantes'!$D$8-'2_Odometrie'!D212</f>
        <v>720.16258711020851</v>
      </c>
      <c r="E212" s="57">
        <f>'1_Constantes'!$E$8-'2_Odometrie'!E212</f>
        <v>-89.747373855188926</v>
      </c>
      <c r="F212" s="81"/>
      <c r="G212" s="54">
        <f t="shared" si="22"/>
        <v>725.7332450612771</v>
      </c>
      <c r="H212" s="100">
        <f>ATAN2(D212,E212)-'2_Odometrie'!F212</f>
        <v>-6.6956713717156169E-3</v>
      </c>
      <c r="I212" s="106">
        <f t="shared" si="23"/>
        <v>-6.6956713717156169E-3</v>
      </c>
      <c r="J212" s="82"/>
      <c r="K212" s="69">
        <f t="shared" si="24"/>
        <v>0</v>
      </c>
      <c r="L212" s="45">
        <f t="shared" si="21"/>
        <v>725.7332450612771</v>
      </c>
      <c r="M212" s="72">
        <f t="shared" si="25"/>
        <v>-6.6956713717156169E-3</v>
      </c>
      <c r="O212" s="69">
        <f>IF(AND(L212&lt;'1_Constantes'!$B$8,L212&gt;-'1_Constantes'!$B$8),1,0)</f>
        <v>0</v>
      </c>
      <c r="P212" s="54">
        <f t="shared" si="26"/>
        <v>725.7332450612771</v>
      </c>
      <c r="Q212" s="61">
        <f t="shared" si="27"/>
        <v>-6.6956713717156169E-3</v>
      </c>
      <c r="R212" s="57">
        <f>IF('1_Constantes'!$B$13=1,-Q212*180/PI(),Q212*180/PI())</f>
        <v>-0.38363371060587548</v>
      </c>
    </row>
    <row r="213" spans="2:18" x14ac:dyDescent="0.25">
      <c r="B213" s="13">
        <f>B212+'1_Constantes'!$B$4</f>
        <v>1.0449999999999997</v>
      </c>
      <c r="D213" s="68">
        <f>'1_Constantes'!$D$8-'2_Odometrie'!D213</f>
        <v>717.58012567094806</v>
      </c>
      <c r="E213" s="57">
        <f>'1_Constantes'!$E$8-'2_Odometrie'!E213</f>
        <v>-89.441262353579759</v>
      </c>
      <c r="F213" s="81"/>
      <c r="G213" s="54">
        <f t="shared" si="22"/>
        <v>723.13275141521251</v>
      </c>
      <c r="H213" s="100">
        <f>ATAN2(D213,E213)-'2_Odometrie'!F213</f>
        <v>-6.019107981568475E-3</v>
      </c>
      <c r="I213" s="106">
        <f t="shared" si="23"/>
        <v>-6.019107981568475E-3</v>
      </c>
      <c r="J213" s="82"/>
      <c r="K213" s="69">
        <f t="shared" si="24"/>
        <v>0</v>
      </c>
      <c r="L213" s="45">
        <f t="shared" si="21"/>
        <v>723.13275141521251</v>
      </c>
      <c r="M213" s="72">
        <f t="shared" si="25"/>
        <v>-6.019107981568475E-3</v>
      </c>
      <c r="O213" s="69">
        <f>IF(AND(L213&lt;'1_Constantes'!$B$8,L213&gt;-'1_Constantes'!$B$8),1,0)</f>
        <v>0</v>
      </c>
      <c r="P213" s="54">
        <f t="shared" si="26"/>
        <v>723.13275141521251</v>
      </c>
      <c r="Q213" s="61">
        <f t="shared" si="27"/>
        <v>-6.019107981568475E-3</v>
      </c>
      <c r="R213" s="57">
        <f>IF('1_Constantes'!$B$13=1,-Q213*180/PI(),Q213*180/PI())</f>
        <v>-0.3448694837773813</v>
      </c>
    </row>
    <row r="214" spans="2:18" x14ac:dyDescent="0.25">
      <c r="B214" s="13">
        <f>B213+'1_Constantes'!$B$4</f>
        <v>1.0499999999999996</v>
      </c>
      <c r="D214" s="68">
        <f>'1_Constantes'!$D$8-'2_Odometrie'!D214</f>
        <v>714.99802215665181</v>
      </c>
      <c r="E214" s="57">
        <f>'1_Constantes'!$E$8-'2_Odometrie'!E214</f>
        <v>-89.13214622953592</v>
      </c>
      <c r="F214" s="81"/>
      <c r="G214" s="54">
        <f t="shared" si="22"/>
        <v>720.53224159603531</v>
      </c>
      <c r="H214" s="100">
        <f>ATAN2(D214,E214)-'2_Odometrie'!F214</f>
        <v>-4.873079718159215E-3</v>
      </c>
      <c r="I214" s="106">
        <f t="shared" si="23"/>
        <v>-4.873079718159215E-3</v>
      </c>
      <c r="J214" s="82"/>
      <c r="K214" s="69">
        <f t="shared" si="24"/>
        <v>0</v>
      </c>
      <c r="L214" s="45">
        <f t="shared" si="21"/>
        <v>720.53224159603531</v>
      </c>
      <c r="M214" s="72">
        <f t="shared" si="25"/>
        <v>-4.873079718159215E-3</v>
      </c>
      <c r="O214" s="69">
        <f>IF(AND(L214&lt;'1_Constantes'!$B$8,L214&gt;-'1_Constantes'!$B$8),1,0)</f>
        <v>0</v>
      </c>
      <c r="P214" s="54">
        <f t="shared" si="26"/>
        <v>720.53224159603531</v>
      </c>
      <c r="Q214" s="61">
        <f t="shared" si="27"/>
        <v>-4.873079718159215E-3</v>
      </c>
      <c r="R214" s="57">
        <f>IF('1_Constantes'!$B$13=1,-Q214*180/PI(),Q214*180/PI())</f>
        <v>-0.27920690108132373</v>
      </c>
    </row>
    <row r="215" spans="2:18" x14ac:dyDescent="0.25">
      <c r="B215" s="13">
        <f>B214+'1_Constantes'!$B$4</f>
        <v>1.0549999999999995</v>
      </c>
      <c r="D215" s="68">
        <f>'1_Constantes'!$D$8-'2_Odometrie'!D215</f>
        <v>712.41613507534635</v>
      </c>
      <c r="E215" s="57">
        <f>'1_Constantes'!$E$8-'2_Odometrie'!E215</f>
        <v>-88.821227532650255</v>
      </c>
      <c r="F215" s="81"/>
      <c r="G215" s="54">
        <f t="shared" si="22"/>
        <v>717.93172375658469</v>
      </c>
      <c r="H215" s="100">
        <f>ATAN2(D215,E215)-'2_Odometrie'!F215</f>
        <v>-4.1900707509896773E-3</v>
      </c>
      <c r="I215" s="106">
        <f t="shared" si="23"/>
        <v>-4.1900707509896773E-3</v>
      </c>
      <c r="J215" s="82"/>
      <c r="K215" s="69">
        <f t="shared" si="24"/>
        <v>0</v>
      </c>
      <c r="L215" s="45">
        <f t="shared" si="21"/>
        <v>717.93172375658469</v>
      </c>
      <c r="M215" s="72">
        <f t="shared" si="25"/>
        <v>-4.1900707509896773E-3</v>
      </c>
      <c r="O215" s="69">
        <f>IF(AND(L215&lt;'1_Constantes'!$B$8,L215&gt;-'1_Constantes'!$B$8),1,0)</f>
        <v>0</v>
      </c>
      <c r="P215" s="54">
        <f t="shared" si="26"/>
        <v>717.93172375658469</v>
      </c>
      <c r="Q215" s="61">
        <f t="shared" si="27"/>
        <v>-4.1900707509896773E-3</v>
      </c>
      <c r="R215" s="57">
        <f>IF('1_Constantes'!$B$13=1,-Q215*180/PI(),Q215*180/PI())</f>
        <v>-0.24007336989291983</v>
      </c>
    </row>
    <row r="216" spans="2:18" x14ac:dyDescent="0.25">
      <c r="B216" s="13">
        <f>B215+'1_Constantes'!$B$4</f>
        <v>1.0599999999999994</v>
      </c>
      <c r="D216" s="68">
        <f>'1_Constantes'!$D$8-'2_Odometrie'!D216</f>
        <v>709.83461151204096</v>
      </c>
      <c r="E216" s="57">
        <f>'1_Constantes'!$E$8-'2_Odometrie'!E216</f>
        <v>-88.507304884879659</v>
      </c>
      <c r="F216" s="81"/>
      <c r="G216" s="54">
        <f t="shared" si="22"/>
        <v>715.33119512463259</v>
      </c>
      <c r="H216" s="100">
        <f>ATAN2(D216,E216)-'2_Odometrie'!F216</f>
        <v>-3.0375206109002212E-3</v>
      </c>
      <c r="I216" s="106">
        <f t="shared" si="23"/>
        <v>-3.0375206109002212E-3</v>
      </c>
      <c r="J216" s="82"/>
      <c r="K216" s="69">
        <f t="shared" si="24"/>
        <v>0</v>
      </c>
      <c r="L216" s="45">
        <f t="shared" si="21"/>
        <v>715.33119512463259</v>
      </c>
      <c r="M216" s="72">
        <f t="shared" si="25"/>
        <v>-3.0375206109002212E-3</v>
      </c>
      <c r="O216" s="69">
        <f>IF(AND(L216&lt;'1_Constantes'!$B$8,L216&gt;-'1_Constantes'!$B$8),1,0)</f>
        <v>0</v>
      </c>
      <c r="P216" s="54">
        <f t="shared" si="26"/>
        <v>715.33119512463259</v>
      </c>
      <c r="Q216" s="61">
        <f t="shared" si="27"/>
        <v>-3.0375206109002212E-3</v>
      </c>
      <c r="R216" s="57">
        <f>IF('1_Constantes'!$B$13=1,-Q216*180/PI(),Q216*180/PI())</f>
        <v>-0.1740371111885822</v>
      </c>
    </row>
    <row r="217" spans="2:18" x14ac:dyDescent="0.25">
      <c r="B217" s="13">
        <f>B216+'1_Constantes'!$B$4</f>
        <v>1.0649999999999993</v>
      </c>
      <c r="D217" s="68">
        <f>'1_Constantes'!$D$8-'2_Odometrie'!D217</f>
        <v>707.25330773717133</v>
      </c>
      <c r="E217" s="57">
        <f>'1_Constantes'!$E$8-'2_Odometrie'!E217</f>
        <v>-88.19158007032047</v>
      </c>
      <c r="F217" s="81"/>
      <c r="G217" s="54">
        <f t="shared" si="22"/>
        <v>712.73066168116384</v>
      </c>
      <c r="H217" s="100">
        <f>ATAN2(D217,E217)-'2_Odometrie'!F217</f>
        <v>-2.3479246313559132E-3</v>
      </c>
      <c r="I217" s="106">
        <f t="shared" si="23"/>
        <v>-2.3479246313559132E-3</v>
      </c>
      <c r="J217" s="82"/>
      <c r="K217" s="69">
        <f t="shared" si="24"/>
        <v>0</v>
      </c>
      <c r="L217" s="45">
        <f t="shared" si="21"/>
        <v>712.73066168116384</v>
      </c>
      <c r="M217" s="72">
        <f t="shared" si="25"/>
        <v>-2.3479246313559132E-3</v>
      </c>
      <c r="O217" s="69">
        <f>IF(AND(L217&lt;'1_Constantes'!$B$8,L217&gt;-'1_Constantes'!$B$8),1,0)</f>
        <v>0</v>
      </c>
      <c r="P217" s="54">
        <f t="shared" si="26"/>
        <v>712.73066168116384</v>
      </c>
      <c r="Q217" s="61">
        <f t="shared" si="27"/>
        <v>-2.3479246313559132E-3</v>
      </c>
      <c r="R217" s="57">
        <f>IF('1_Constantes'!$B$13=1,-Q217*180/PI(),Q217*180/PI())</f>
        <v>-0.13452617199150349</v>
      </c>
    </row>
    <row r="218" spans="2:18" x14ac:dyDescent="0.25">
      <c r="B218" s="13">
        <f>B217+'1_Constantes'!$B$4</f>
        <v>1.0699999999999992</v>
      </c>
      <c r="D218" s="68">
        <f>'1_Constantes'!$D$8-'2_Odometrie'!D218</f>
        <v>704.67207750469584</v>
      </c>
      <c r="E218" s="57">
        <f>'1_Constantes'!$E$8-'2_Odometrie'!E218</f>
        <v>-87.8752545676507</v>
      </c>
      <c r="F218" s="81"/>
      <c r="G218" s="54">
        <f t="shared" si="22"/>
        <v>710.13012693457347</v>
      </c>
      <c r="H218" s="100">
        <f>ATAN2(D218,E218)-'2_Odometrie'!F218</f>
        <v>-2.1229601037913437E-3</v>
      </c>
      <c r="I218" s="106">
        <f t="shared" si="23"/>
        <v>-2.1229601037913437E-3</v>
      </c>
      <c r="J218" s="82"/>
      <c r="K218" s="69">
        <f t="shared" si="24"/>
        <v>0</v>
      </c>
      <c r="L218" s="45">
        <f t="shared" si="21"/>
        <v>710.13012693457347</v>
      </c>
      <c r="M218" s="72">
        <f t="shared" si="25"/>
        <v>-2.1229601037913437E-3</v>
      </c>
      <c r="O218" s="69">
        <f>IF(AND(L218&lt;'1_Constantes'!$B$8,L218&gt;-'1_Constantes'!$B$8),1,0)</f>
        <v>0</v>
      </c>
      <c r="P218" s="54">
        <f t="shared" si="26"/>
        <v>710.13012693457347</v>
      </c>
      <c r="Q218" s="61">
        <f t="shared" si="27"/>
        <v>-2.1229601037913437E-3</v>
      </c>
      <c r="R218" s="57">
        <f>IF('1_Constantes'!$B$13=1,-Q218*180/PI(),Q218*180/PI())</f>
        <v>-0.12163665402189919</v>
      </c>
    </row>
    <row r="219" spans="2:18" x14ac:dyDescent="0.25">
      <c r="B219" s="13">
        <f>B218+'1_Constantes'!$B$4</f>
        <v>1.0749999999999991</v>
      </c>
      <c r="D219" s="68">
        <f>'1_Constantes'!$D$8-'2_Odometrie'!D219</f>
        <v>702.09106873809378</v>
      </c>
      <c r="E219" s="57">
        <f>'1_Constantes'!$E$8-'2_Odometrie'!E219</f>
        <v>-87.557127103561697</v>
      </c>
      <c r="F219" s="81"/>
      <c r="G219" s="54">
        <f t="shared" si="22"/>
        <v>707.52958899852945</v>
      </c>
      <c r="H219" s="100">
        <f>ATAN2(D219,E219)-'2_Odometrie'!F219</f>
        <v>-1.4300653893942472E-3</v>
      </c>
      <c r="I219" s="106">
        <f t="shared" si="23"/>
        <v>-1.4300653893942472E-3</v>
      </c>
      <c r="J219" s="82"/>
      <c r="K219" s="69">
        <f t="shared" si="24"/>
        <v>0</v>
      </c>
      <c r="L219" s="45">
        <f t="shared" si="21"/>
        <v>707.52958899852945</v>
      </c>
      <c r="M219" s="72">
        <f t="shared" si="25"/>
        <v>-1.4300653893942472E-3</v>
      </c>
      <c r="O219" s="69">
        <f>IF(AND(L219&lt;'1_Constantes'!$B$8,L219&gt;-'1_Constantes'!$B$8),1,0)</f>
        <v>0</v>
      </c>
      <c r="P219" s="54">
        <f t="shared" si="26"/>
        <v>707.52958899852945</v>
      </c>
      <c r="Q219" s="61">
        <f t="shared" si="27"/>
        <v>-1.4300653893942472E-3</v>
      </c>
      <c r="R219" s="57">
        <f>IF('1_Constantes'!$B$13=1,-Q219*180/PI(),Q219*180/PI())</f>
        <v>-8.1936711240023011E-2</v>
      </c>
    </row>
    <row r="220" spans="2:18" x14ac:dyDescent="0.25">
      <c r="B220" s="13">
        <f>B219+'1_Constantes'!$B$4</f>
        <v>1.079999999999999</v>
      </c>
      <c r="D220" s="68">
        <f>'1_Constantes'!$D$8-'2_Odometrie'!D220</f>
        <v>699.51013407299979</v>
      </c>
      <c r="E220" s="57">
        <f>'1_Constantes'!$E$8-'2_Odometrie'!E220</f>
        <v>-87.238399020078759</v>
      </c>
      <c r="F220" s="81"/>
      <c r="G220" s="54">
        <f t="shared" si="22"/>
        <v>704.92905028407836</v>
      </c>
      <c r="H220" s="100">
        <f>ATAN2(D220,E220)-'2_Odometrie'!F220</f>
        <v>-1.2017719607052973E-3</v>
      </c>
      <c r="I220" s="106">
        <f t="shared" si="23"/>
        <v>-1.2017719607052973E-3</v>
      </c>
      <c r="J220" s="82"/>
      <c r="K220" s="69">
        <f t="shared" si="24"/>
        <v>0</v>
      </c>
      <c r="L220" s="45">
        <f t="shared" si="21"/>
        <v>704.92905028407836</v>
      </c>
      <c r="M220" s="72">
        <f t="shared" si="25"/>
        <v>-1.2017719607052973E-3</v>
      </c>
      <c r="O220" s="69">
        <f>IF(AND(L220&lt;'1_Constantes'!$B$8,L220&gt;-'1_Constantes'!$B$8),1,0)</f>
        <v>0</v>
      </c>
      <c r="P220" s="54">
        <f t="shared" si="26"/>
        <v>704.92905028407836</v>
      </c>
      <c r="Q220" s="61">
        <f t="shared" si="27"/>
        <v>-1.2017719607052973E-3</v>
      </c>
      <c r="R220" s="57">
        <f>IF('1_Constantes'!$B$13=1,-Q220*180/PI(),Q220*180/PI())</f>
        <v>-6.8856461285575349E-2</v>
      </c>
    </row>
    <row r="221" spans="2:18" x14ac:dyDescent="0.25">
      <c r="B221" s="13">
        <f>B220+'1_Constantes'!$B$4</f>
        <v>1.0849999999999989</v>
      </c>
      <c r="D221" s="68">
        <f>'1_Constantes'!$D$8-'2_Odometrie'!D221</f>
        <v>696.9294225510248</v>
      </c>
      <c r="E221" s="57">
        <f>'1_Constantes'!$E$8-'2_Odometrie'!E221</f>
        <v>-86.91786918210687</v>
      </c>
      <c r="F221" s="81"/>
      <c r="G221" s="54">
        <f t="shared" si="22"/>
        <v>702.32851002964617</v>
      </c>
      <c r="H221" s="100">
        <f>ATAN2(D221,E221)-'2_Odometrie'!F221</f>
        <v>-5.055051092797691E-4</v>
      </c>
      <c r="I221" s="106">
        <f t="shared" si="23"/>
        <v>-5.055051092797691E-4</v>
      </c>
      <c r="J221" s="82"/>
      <c r="K221" s="69">
        <f t="shared" si="24"/>
        <v>0</v>
      </c>
      <c r="L221" s="45">
        <f t="shared" si="21"/>
        <v>702.32851002964617</v>
      </c>
      <c r="M221" s="72">
        <f t="shared" si="25"/>
        <v>-5.055051092797691E-4</v>
      </c>
      <c r="O221" s="69">
        <f>IF(AND(L221&lt;'1_Constantes'!$B$8,L221&gt;-'1_Constantes'!$B$8),1,0)</f>
        <v>0</v>
      </c>
      <c r="P221" s="54">
        <f t="shared" si="26"/>
        <v>702.32851002964617</v>
      </c>
      <c r="Q221" s="61">
        <f t="shared" si="27"/>
        <v>-5.055051092797691E-4</v>
      </c>
      <c r="R221" s="57">
        <f>IF('1_Constantes'!$B$13=1,-Q221*180/PI(),Q221*180/PI())</f>
        <v>-2.8963309284030236E-2</v>
      </c>
    </row>
    <row r="222" spans="2:18" x14ac:dyDescent="0.25">
      <c r="B222" s="13">
        <f>B221+'1_Constantes'!$B$4</f>
        <v>1.0899999999999987</v>
      </c>
      <c r="D222" s="68">
        <f>'1_Constantes'!$D$8-'2_Odometrie'!D222</f>
        <v>694.34878568960767</v>
      </c>
      <c r="E222" s="57">
        <f>'1_Constantes'!$E$8-'2_Odometrie'!E222</f>
        <v>-86.596738793978147</v>
      </c>
      <c r="F222" s="81"/>
      <c r="G222" s="54">
        <f t="shared" si="22"/>
        <v>699.72796954129626</v>
      </c>
      <c r="H222" s="100">
        <f>ATAN2(D222,E222)-'2_Odometrie'!F222</f>
        <v>-2.7380838386997786E-4</v>
      </c>
      <c r="I222" s="106">
        <f t="shared" si="23"/>
        <v>-2.7380838386997786E-4</v>
      </c>
      <c r="J222" s="82"/>
      <c r="K222" s="69">
        <f t="shared" si="24"/>
        <v>0</v>
      </c>
      <c r="L222" s="45">
        <f t="shared" si="21"/>
        <v>699.72796954129626</v>
      </c>
      <c r="M222" s="72">
        <f t="shared" si="25"/>
        <v>-2.7380838386997786E-4</v>
      </c>
      <c r="O222" s="69">
        <f>IF(AND(L222&lt;'1_Constantes'!$B$8,L222&gt;-'1_Constantes'!$B$8),1,0)</f>
        <v>0</v>
      </c>
      <c r="P222" s="54">
        <f t="shared" si="26"/>
        <v>699.72796954129626</v>
      </c>
      <c r="Q222" s="61">
        <f t="shared" si="27"/>
        <v>-2.7380838386997786E-4</v>
      </c>
      <c r="R222" s="57">
        <f>IF('1_Constantes'!$B$13=1,-Q222*180/PI(),Q222*180/PI())</f>
        <v>-1.5688064791047656E-2</v>
      </c>
    </row>
    <row r="223" spans="2:18" x14ac:dyDescent="0.25">
      <c r="B223" s="13">
        <f>B222+'1_Constantes'!$B$4</f>
        <v>1.0949999999999986</v>
      </c>
      <c r="D223" s="68">
        <f>'1_Constantes'!$D$8-'2_Odometrie'!D223</f>
        <v>691.76822362850066</v>
      </c>
      <c r="E223" s="57">
        <f>'1_Constantes'!$E$8-'2_Odometrie'!E223</f>
        <v>-86.275007873083041</v>
      </c>
      <c r="F223" s="81"/>
      <c r="G223" s="54">
        <f t="shared" si="22"/>
        <v>697.1274289580291</v>
      </c>
      <c r="H223" s="100">
        <f>ATAN2(D223,E223)-'2_Odometrie'!F223</f>
        <v>-4.1251126843944164E-5</v>
      </c>
      <c r="I223" s="106">
        <f t="shared" si="23"/>
        <v>-4.1251126843944164E-5</v>
      </c>
      <c r="J223" s="82"/>
      <c r="K223" s="69">
        <f t="shared" si="24"/>
        <v>0</v>
      </c>
      <c r="L223" s="45">
        <f t="shared" si="21"/>
        <v>697.1274289580291</v>
      </c>
      <c r="M223" s="72">
        <f t="shared" si="25"/>
        <v>-4.1251126843944164E-5</v>
      </c>
      <c r="O223" s="69">
        <f>IF(AND(L223&lt;'1_Constantes'!$B$8,L223&gt;-'1_Constantes'!$B$8),1,0)</f>
        <v>0</v>
      </c>
      <c r="P223" s="54">
        <f t="shared" si="26"/>
        <v>697.1274289580291</v>
      </c>
      <c r="Q223" s="61">
        <f t="shared" si="27"/>
        <v>-4.1251126843944164E-5</v>
      </c>
      <c r="R223" s="57">
        <f>IF('1_Constantes'!$B$13=1,-Q223*180/PI(),Q223*180/PI())</f>
        <v>-2.3635154683168164E-3</v>
      </c>
    </row>
    <row r="224" spans="2:18" x14ac:dyDescent="0.25">
      <c r="B224" s="13">
        <f>B223+'1_Constantes'!$B$4</f>
        <v>1.0999999999999985</v>
      </c>
      <c r="D224" s="68">
        <f>'1_Constantes'!$D$8-'2_Odometrie'!D224</f>
        <v>689.1877365074522</v>
      </c>
      <c r="E224" s="57">
        <f>'1_Constantes'!$E$8-'2_Odometrie'!E224</f>
        <v>-85.952676436844513</v>
      </c>
      <c r="F224" s="81"/>
      <c r="G224" s="54">
        <f t="shared" si="22"/>
        <v>694.52688842039959</v>
      </c>
      <c r="H224" s="100">
        <f>ATAN2(D224,E224)-'2_Odometrie'!F224</f>
        <v>1.92176328159821E-4</v>
      </c>
      <c r="I224" s="106">
        <f t="shared" si="23"/>
        <v>1.92176328159821E-4</v>
      </c>
      <c r="J224" s="82"/>
      <c r="K224" s="69">
        <f t="shared" si="24"/>
        <v>0</v>
      </c>
      <c r="L224" s="45">
        <f t="shared" si="21"/>
        <v>694.52688842039959</v>
      </c>
      <c r="M224" s="72">
        <f t="shared" si="25"/>
        <v>1.92176328159821E-4</v>
      </c>
      <c r="O224" s="69">
        <f>IF(AND(L224&lt;'1_Constantes'!$B$8,L224&gt;-'1_Constantes'!$B$8),1,0)</f>
        <v>0</v>
      </c>
      <c r="P224" s="54">
        <f t="shared" si="26"/>
        <v>694.52688842039959</v>
      </c>
      <c r="Q224" s="61">
        <f t="shared" si="27"/>
        <v>1.92176328159821E-4</v>
      </c>
      <c r="R224" s="57">
        <f>IF('1_Constantes'!$B$13=1,-Q224*180/PI(),Q224*180/PI())</f>
        <v>1.1010892525878857E-2</v>
      </c>
    </row>
    <row r="225" spans="2:18" x14ac:dyDescent="0.25">
      <c r="B225" s="13">
        <f>B224+'1_Constantes'!$B$4</f>
        <v>1.1049999999999984</v>
      </c>
      <c r="D225" s="68">
        <f>'1_Constantes'!$D$8-'2_Odometrie'!D225</f>
        <v>686.6071744463452</v>
      </c>
      <c r="E225" s="57">
        <f>'1_Constantes'!$E$8-'2_Odometrie'!E225</f>
        <v>-85.630945515949406</v>
      </c>
      <c r="F225" s="81"/>
      <c r="G225" s="54">
        <f t="shared" si="22"/>
        <v>691.92634783707251</v>
      </c>
      <c r="H225" s="100">
        <f>ATAN2(D225,E225)-'2_Odometrie'!F225</f>
        <v>-4.0686582925331116E-5</v>
      </c>
      <c r="I225" s="106">
        <f t="shared" si="23"/>
        <v>-4.0686582925331116E-5</v>
      </c>
      <c r="J225" s="82"/>
      <c r="K225" s="69">
        <f t="shared" si="24"/>
        <v>0</v>
      </c>
      <c r="L225" s="45">
        <f t="shared" si="21"/>
        <v>691.92634783707251</v>
      </c>
      <c r="M225" s="72">
        <f t="shared" si="25"/>
        <v>-4.0686582925331116E-5</v>
      </c>
      <c r="O225" s="69">
        <f>IF(AND(L225&lt;'1_Constantes'!$B$8,L225&gt;-'1_Constantes'!$B$8),1,0)</f>
        <v>0</v>
      </c>
      <c r="P225" s="54">
        <f t="shared" si="26"/>
        <v>691.92634783707251</v>
      </c>
      <c r="Q225" s="61">
        <f t="shared" si="27"/>
        <v>-4.0686582925331116E-5</v>
      </c>
      <c r="R225" s="57">
        <f>IF('1_Constantes'!$B$13=1,-Q225*180/PI(),Q225*180/PI())</f>
        <v>-2.3311694844305115E-3</v>
      </c>
    </row>
    <row r="226" spans="2:18" x14ac:dyDescent="0.25">
      <c r="B226" s="13">
        <f>B225+'1_Constantes'!$B$4</f>
        <v>1.1099999999999983</v>
      </c>
      <c r="D226" s="68">
        <f>'1_Constantes'!$D$8-'2_Odometrie'!D226</f>
        <v>684.02668732529673</v>
      </c>
      <c r="E226" s="57">
        <f>'1_Constantes'!$E$8-'2_Odometrie'!E226</f>
        <v>-85.308614079710878</v>
      </c>
      <c r="F226" s="81"/>
      <c r="G226" s="54">
        <f t="shared" si="22"/>
        <v>689.32580729972699</v>
      </c>
      <c r="H226" s="100">
        <f>ATAN2(D226,E226)-'2_Odometrie'!F226</f>
        <v>1.9274841091175554E-4</v>
      </c>
      <c r="I226" s="106">
        <f t="shared" si="23"/>
        <v>1.9274841091175554E-4</v>
      </c>
      <c r="J226" s="82"/>
      <c r="K226" s="69">
        <f t="shared" si="24"/>
        <v>0</v>
      </c>
      <c r="L226" s="45">
        <f t="shared" si="21"/>
        <v>689.32580729972699</v>
      </c>
      <c r="M226" s="72">
        <f t="shared" si="25"/>
        <v>1.9274841091175554E-4</v>
      </c>
      <c r="O226" s="69">
        <f>IF(AND(L226&lt;'1_Constantes'!$B$8,L226&gt;-'1_Constantes'!$B$8),1,0)</f>
        <v>0</v>
      </c>
      <c r="P226" s="54">
        <f t="shared" si="26"/>
        <v>689.32580729972699</v>
      </c>
      <c r="Q226" s="61">
        <f t="shared" si="27"/>
        <v>1.9274841091175554E-4</v>
      </c>
      <c r="R226" s="57">
        <f>IF('1_Constantes'!$B$13=1,-Q226*180/PI(),Q226*180/PI())</f>
        <v>1.1043670453096937E-2</v>
      </c>
    </row>
    <row r="227" spans="2:18" x14ac:dyDescent="0.25">
      <c r="B227" s="13">
        <f>B226+'1_Constantes'!$B$4</f>
        <v>1.1149999999999982</v>
      </c>
      <c r="D227" s="68">
        <f>'1_Constantes'!$D$8-'2_Odometrie'!D227</f>
        <v>681.44612526418973</v>
      </c>
      <c r="E227" s="57">
        <f>'1_Constantes'!$E$8-'2_Odometrie'!E227</f>
        <v>-84.986883158815772</v>
      </c>
      <c r="F227" s="81"/>
      <c r="G227" s="54">
        <f t="shared" si="22"/>
        <v>686.72526671633977</v>
      </c>
      <c r="H227" s="100">
        <f>ATAN2(D227,E227)-'2_Odometrie'!F227</f>
        <v>-4.0113487584883534E-5</v>
      </c>
      <c r="I227" s="106">
        <f t="shared" si="23"/>
        <v>-4.0113487584883534E-5</v>
      </c>
      <c r="J227" s="82"/>
      <c r="K227" s="69">
        <f t="shared" si="24"/>
        <v>0</v>
      </c>
      <c r="L227" s="45">
        <f t="shared" si="21"/>
        <v>686.72526671633977</v>
      </c>
      <c r="M227" s="72">
        <f t="shared" si="25"/>
        <v>-4.0113487584883534E-5</v>
      </c>
      <c r="O227" s="69">
        <f>IF(AND(L227&lt;'1_Constantes'!$B$8,L227&gt;-'1_Constantes'!$B$8),1,0)</f>
        <v>0</v>
      </c>
      <c r="P227" s="54">
        <f t="shared" si="26"/>
        <v>686.72526671633977</v>
      </c>
      <c r="Q227" s="61">
        <f t="shared" si="27"/>
        <v>-4.0113487584883534E-5</v>
      </c>
      <c r="R227" s="57">
        <f>IF('1_Constantes'!$B$13=1,-Q227*180/PI(),Q227*180/PI())</f>
        <v>-2.2983335401642519E-3</v>
      </c>
    </row>
    <row r="228" spans="2:18" x14ac:dyDescent="0.25">
      <c r="B228" s="13">
        <f>B227+'1_Constantes'!$B$4</f>
        <v>1.1199999999999981</v>
      </c>
      <c r="D228" s="68">
        <f>'1_Constantes'!$D$8-'2_Odometrie'!D228</f>
        <v>678.86563814314127</v>
      </c>
      <c r="E228" s="57">
        <f>'1_Constantes'!$E$8-'2_Odometrie'!E228</f>
        <v>-84.664551722577244</v>
      </c>
      <c r="F228" s="81"/>
      <c r="G228" s="54">
        <f t="shared" si="22"/>
        <v>684.12472617928336</v>
      </c>
      <c r="H228" s="100">
        <f>ATAN2(D228,E228)-'2_Odometrie'!F228</f>
        <v>1.9332919222021794E-4</v>
      </c>
      <c r="I228" s="106">
        <f t="shared" si="23"/>
        <v>1.9332919222021794E-4</v>
      </c>
      <c r="J228" s="82"/>
      <c r="K228" s="69">
        <f t="shared" si="24"/>
        <v>0</v>
      </c>
      <c r="L228" s="45">
        <f t="shared" si="21"/>
        <v>684.12472617928336</v>
      </c>
      <c r="M228" s="72">
        <f t="shared" si="25"/>
        <v>1.9332919222021794E-4</v>
      </c>
      <c r="O228" s="69">
        <f>IF(AND(L228&lt;'1_Constantes'!$B$8,L228&gt;-'1_Constantes'!$B$8),1,0)</f>
        <v>0</v>
      </c>
      <c r="P228" s="54">
        <f t="shared" si="26"/>
        <v>684.12472617928336</v>
      </c>
      <c r="Q228" s="61">
        <f t="shared" si="27"/>
        <v>1.9332919222021794E-4</v>
      </c>
      <c r="R228" s="57">
        <f>IF('1_Constantes'!$B$13=1,-Q228*180/PI(),Q228*180/PI())</f>
        <v>1.1076946770891917E-2</v>
      </c>
    </row>
    <row r="229" spans="2:18" x14ac:dyDescent="0.25">
      <c r="B229" s="13">
        <f>B228+'1_Constantes'!$B$4</f>
        <v>1.124999999999998</v>
      </c>
      <c r="D229" s="68">
        <f>'1_Constantes'!$D$8-'2_Odometrie'!D229</f>
        <v>676.28507608203427</v>
      </c>
      <c r="E229" s="57">
        <f>'1_Constantes'!$E$8-'2_Odometrie'!E229</f>
        <v>-84.342820801682137</v>
      </c>
      <c r="F229" s="81"/>
      <c r="G229" s="54">
        <f t="shared" si="22"/>
        <v>681.524185595836</v>
      </c>
      <c r="H229" s="100">
        <f>ATAN2(D229,E229)-'2_Odometrie'!F229</f>
        <v>-3.9531645040974395E-5</v>
      </c>
      <c r="I229" s="106">
        <f t="shared" si="23"/>
        <v>-3.9531645040974395E-5</v>
      </c>
      <c r="J229" s="82"/>
      <c r="K229" s="69">
        <f t="shared" si="24"/>
        <v>0</v>
      </c>
      <c r="L229" s="45">
        <f t="shared" si="21"/>
        <v>681.524185595836</v>
      </c>
      <c r="M229" s="72">
        <f t="shared" si="25"/>
        <v>-3.9531645040974395E-5</v>
      </c>
      <c r="O229" s="69">
        <f>IF(AND(L229&lt;'1_Constantes'!$B$8,L229&gt;-'1_Constantes'!$B$8),1,0)</f>
        <v>0</v>
      </c>
      <c r="P229" s="54">
        <f t="shared" si="26"/>
        <v>681.524185595836</v>
      </c>
      <c r="Q229" s="61">
        <f t="shared" si="27"/>
        <v>-3.9531645040974395E-5</v>
      </c>
      <c r="R229" s="57">
        <f>IF('1_Constantes'!$B$13=1,-Q229*180/PI(),Q229*180/PI())</f>
        <v>-2.2649964180571033E-3</v>
      </c>
    </row>
    <row r="230" spans="2:18" x14ac:dyDescent="0.25">
      <c r="B230" s="13">
        <f>B229+'1_Constantes'!$B$4</f>
        <v>1.1299999999999979</v>
      </c>
      <c r="D230" s="68">
        <f>'1_Constantes'!$D$8-'2_Odometrie'!D230</f>
        <v>673.7045889609858</v>
      </c>
      <c r="E230" s="57">
        <f>'1_Constantes'!$E$8-'2_Odometrie'!E230</f>
        <v>-84.020489365443609</v>
      </c>
      <c r="F230" s="81"/>
      <c r="G230" s="54">
        <f t="shared" si="22"/>
        <v>678.92364505907403</v>
      </c>
      <c r="H230" s="100">
        <f>ATAN2(D230,E230)-'2_Odometrie'!F230</f>
        <v>1.9391887199825264E-4</v>
      </c>
      <c r="I230" s="106">
        <f t="shared" si="23"/>
        <v>1.9391887199825264E-4</v>
      </c>
      <c r="J230" s="82"/>
      <c r="K230" s="69">
        <f t="shared" si="24"/>
        <v>0</v>
      </c>
      <c r="L230" s="45">
        <f t="shared" si="21"/>
        <v>678.92364505907403</v>
      </c>
      <c r="M230" s="72">
        <f t="shared" si="25"/>
        <v>1.9391887199825264E-4</v>
      </c>
      <c r="O230" s="69">
        <f>IF(AND(L230&lt;'1_Constantes'!$B$8,L230&gt;-'1_Constantes'!$B$8),1,0)</f>
        <v>0</v>
      </c>
      <c r="P230" s="54">
        <f t="shared" si="26"/>
        <v>678.92364505907403</v>
      </c>
      <c r="Q230" s="61">
        <f t="shared" si="27"/>
        <v>1.9391887199825264E-4</v>
      </c>
      <c r="R230" s="57">
        <f>IF('1_Constantes'!$B$13=1,-Q230*180/PI(),Q230*180/PI())</f>
        <v>1.1110732933437516E-2</v>
      </c>
    </row>
    <row r="231" spans="2:18" x14ac:dyDescent="0.25">
      <c r="B231" s="13">
        <f>B230+'1_Constantes'!$B$4</f>
        <v>1.1349999999999978</v>
      </c>
      <c r="D231" s="68">
        <f>'1_Constantes'!$D$8-'2_Odometrie'!D231</f>
        <v>671.1240268998788</v>
      </c>
      <c r="E231" s="57">
        <f>'1_Constantes'!$E$8-'2_Odometrie'!E231</f>
        <v>-83.698758444548503</v>
      </c>
      <c r="F231" s="81"/>
      <c r="G231" s="54">
        <f t="shared" si="22"/>
        <v>676.32310447556654</v>
      </c>
      <c r="H231" s="100">
        <f>ATAN2(D231,E231)-'2_Odometrie'!F231</f>
        <v>-3.8940853489558003E-5</v>
      </c>
      <c r="I231" s="106">
        <f t="shared" si="23"/>
        <v>-3.8940853489558003E-5</v>
      </c>
      <c r="J231" s="82"/>
      <c r="K231" s="69">
        <f t="shared" si="24"/>
        <v>0</v>
      </c>
      <c r="L231" s="45">
        <f t="shared" si="21"/>
        <v>676.32310447556654</v>
      </c>
      <c r="M231" s="72">
        <f t="shared" si="25"/>
        <v>-3.8940853489558003E-5</v>
      </c>
      <c r="O231" s="69">
        <f>IF(AND(L231&lt;'1_Constantes'!$B$8,L231&gt;-'1_Constantes'!$B$8),1,0)</f>
        <v>0</v>
      </c>
      <c r="P231" s="54">
        <f t="shared" si="26"/>
        <v>676.32310447556654</v>
      </c>
      <c r="Q231" s="61">
        <f t="shared" si="27"/>
        <v>-3.8940853489558003E-5</v>
      </c>
      <c r="R231" s="57">
        <f>IF('1_Constantes'!$B$13=1,-Q231*180/PI(),Q231*180/PI())</f>
        <v>-2.2311465555889579E-3</v>
      </c>
    </row>
    <row r="232" spans="2:18" x14ac:dyDescent="0.25">
      <c r="B232" s="13">
        <f>B231+'1_Constantes'!$B$4</f>
        <v>1.1399999999999977</v>
      </c>
      <c r="D232" s="68">
        <f>'1_Constantes'!$D$8-'2_Odometrie'!D232</f>
        <v>668.54353977883034</v>
      </c>
      <c r="E232" s="57">
        <f>'1_Constantes'!$E$8-'2_Odometrie'!E232</f>
        <v>-83.376427008309975</v>
      </c>
      <c r="F232" s="81"/>
      <c r="G232" s="54">
        <f t="shared" si="22"/>
        <v>673.72256393910436</v>
      </c>
      <c r="H232" s="100">
        <f>ATAN2(D232,E232)-'2_Odometrie'!F232</f>
        <v>1.9451765633214657E-4</v>
      </c>
      <c r="I232" s="106">
        <f t="shared" si="23"/>
        <v>1.9451765633214657E-4</v>
      </c>
      <c r="J232" s="82"/>
      <c r="K232" s="69">
        <f t="shared" si="24"/>
        <v>0</v>
      </c>
      <c r="L232" s="45">
        <f t="shared" si="21"/>
        <v>673.72256393910436</v>
      </c>
      <c r="M232" s="72">
        <f t="shared" si="25"/>
        <v>1.9451765633214657E-4</v>
      </c>
      <c r="O232" s="69">
        <f>IF(AND(L232&lt;'1_Constantes'!$B$8,L232&gt;-'1_Constantes'!$B$8),1,0)</f>
        <v>0</v>
      </c>
      <c r="P232" s="54">
        <f t="shared" si="26"/>
        <v>673.72256393910436</v>
      </c>
      <c r="Q232" s="61">
        <f t="shared" si="27"/>
        <v>1.9451765633214657E-4</v>
      </c>
      <c r="R232" s="57">
        <f>IF('1_Constantes'!$B$13=1,-Q232*180/PI(),Q232*180/PI())</f>
        <v>1.1145040748608191E-2</v>
      </c>
    </row>
    <row r="233" spans="2:18" x14ac:dyDescent="0.25">
      <c r="B233" s="13">
        <f>B232+'1_Constantes'!$B$4</f>
        <v>1.1449999999999976</v>
      </c>
      <c r="D233" s="68">
        <f>'1_Constantes'!$D$8-'2_Odometrie'!D233</f>
        <v>665.96297771772333</v>
      </c>
      <c r="E233" s="57">
        <f>'1_Constantes'!$E$8-'2_Odometrie'!E233</f>
        <v>-83.054696087414868</v>
      </c>
      <c r="F233" s="81"/>
      <c r="G233" s="54">
        <f t="shared" si="22"/>
        <v>671.12202335553684</v>
      </c>
      <c r="H233" s="100">
        <f>ATAN2(D233,E233)-'2_Odometrie'!F233</f>
        <v>-3.8340904870801107E-5</v>
      </c>
      <c r="I233" s="106">
        <f t="shared" si="23"/>
        <v>-3.8340904870801107E-5</v>
      </c>
      <c r="J233" s="82"/>
      <c r="K233" s="69">
        <f t="shared" si="24"/>
        <v>0</v>
      </c>
      <c r="L233" s="45">
        <f t="shared" si="21"/>
        <v>671.12202335553684</v>
      </c>
      <c r="M233" s="72">
        <f t="shared" si="25"/>
        <v>-3.8340904870801107E-5</v>
      </c>
      <c r="O233" s="69">
        <f>IF(AND(L233&lt;'1_Constantes'!$B$8,L233&gt;-'1_Constantes'!$B$8),1,0)</f>
        <v>0</v>
      </c>
      <c r="P233" s="54">
        <f t="shared" si="26"/>
        <v>671.12202335553684</v>
      </c>
      <c r="Q233" s="61">
        <f t="shared" si="27"/>
        <v>-3.8340904870801107E-5</v>
      </c>
      <c r="R233" s="57">
        <f>IF('1_Constantes'!$B$13=1,-Q233*180/PI(),Q233*180/PI())</f>
        <v>-2.1967720318094843E-3</v>
      </c>
    </row>
    <row r="234" spans="2:18" x14ac:dyDescent="0.25">
      <c r="B234" s="13">
        <f>B233+'1_Constantes'!$B$4</f>
        <v>1.1499999999999975</v>
      </c>
      <c r="D234" s="68">
        <f>'1_Constantes'!$D$8-'2_Odometrie'!D234</f>
        <v>663.38249059667487</v>
      </c>
      <c r="E234" s="57">
        <f>'1_Constantes'!$E$8-'2_Odometrie'!E234</f>
        <v>-82.73236465117634</v>
      </c>
      <c r="F234" s="81"/>
      <c r="G234" s="54">
        <f t="shared" si="22"/>
        <v>668.52148281938003</v>
      </c>
      <c r="H234" s="100">
        <f>ATAN2(D234,E234)-'2_Odometrie'!F234</f>
        <v>1.9512575772158425E-4</v>
      </c>
      <c r="I234" s="106">
        <f t="shared" si="23"/>
        <v>1.9512575772158425E-4</v>
      </c>
      <c r="J234" s="82"/>
      <c r="K234" s="69">
        <f t="shared" si="24"/>
        <v>0</v>
      </c>
      <c r="L234" s="45">
        <f t="shared" si="21"/>
        <v>668.52148281938003</v>
      </c>
      <c r="M234" s="72">
        <f t="shared" si="25"/>
        <v>1.9512575772158425E-4</v>
      </c>
      <c r="O234" s="69">
        <f>IF(AND(L234&lt;'1_Constantes'!$B$8,L234&gt;-'1_Constantes'!$B$8),1,0)</f>
        <v>0</v>
      </c>
      <c r="P234" s="54">
        <f t="shared" si="26"/>
        <v>668.52148281938003</v>
      </c>
      <c r="Q234" s="61">
        <f t="shared" si="27"/>
        <v>1.9512575772158425E-4</v>
      </c>
      <c r="R234" s="57">
        <f>IF('1_Constantes'!$B$13=1,-Q234*180/PI(),Q234*180/PI())</f>
        <v>1.1179882391739011E-2</v>
      </c>
    </row>
    <row r="235" spans="2:18" x14ac:dyDescent="0.25">
      <c r="B235" s="13">
        <f>B234+'1_Constantes'!$B$4</f>
        <v>1.1549999999999974</v>
      </c>
      <c r="D235" s="68">
        <f>'1_Constantes'!$D$8-'2_Odometrie'!D235</f>
        <v>660.80192853556787</v>
      </c>
      <c r="E235" s="57">
        <f>'1_Constantes'!$E$8-'2_Odometrie'!E235</f>
        <v>-82.410633730281234</v>
      </c>
      <c r="F235" s="81"/>
      <c r="G235" s="54">
        <f t="shared" si="22"/>
        <v>665.92094223575236</v>
      </c>
      <c r="H235" s="100">
        <f>ATAN2(D235,E235)-'2_Odometrie'!F235</f>
        <v>-3.7731584624750569E-5</v>
      </c>
      <c r="I235" s="106">
        <f t="shared" si="23"/>
        <v>-3.7731584624750569E-5</v>
      </c>
      <c r="J235" s="82"/>
      <c r="K235" s="69">
        <f t="shared" si="24"/>
        <v>0</v>
      </c>
      <c r="L235" s="45">
        <f t="shared" si="21"/>
        <v>665.92094223575236</v>
      </c>
      <c r="M235" s="72">
        <f t="shared" si="25"/>
        <v>-3.7731584624750569E-5</v>
      </c>
      <c r="O235" s="69">
        <f>IF(AND(L235&lt;'1_Constantes'!$B$8,L235&gt;-'1_Constantes'!$B$8),1,0)</f>
        <v>0</v>
      </c>
      <c r="P235" s="54">
        <f t="shared" si="26"/>
        <v>665.92094223575236</v>
      </c>
      <c r="Q235" s="61">
        <f t="shared" si="27"/>
        <v>-3.7731584624750569E-5</v>
      </c>
      <c r="R235" s="57">
        <f>IF('1_Constantes'!$B$13=1,-Q235*180/PI(),Q235*180/PI())</f>
        <v>-2.1618605533389157E-3</v>
      </c>
    </row>
    <row r="236" spans="2:18" x14ac:dyDescent="0.25">
      <c r="B236" s="13">
        <f>B235+'1_Constantes'!$B$4</f>
        <v>1.1599999999999973</v>
      </c>
      <c r="D236" s="68">
        <f>'1_Constantes'!$D$8-'2_Odometrie'!D236</f>
        <v>658.2214414145194</v>
      </c>
      <c r="E236" s="57">
        <f>'1_Constantes'!$E$8-'2_Odometrie'!E236</f>
        <v>-82.088302294042705</v>
      </c>
      <c r="F236" s="81"/>
      <c r="G236" s="54">
        <f t="shared" si="22"/>
        <v>663.32040169990682</v>
      </c>
      <c r="H236" s="100">
        <f>ATAN2(D236,E236)-'2_Odometrie'!F236</f>
        <v>1.9574339533107166E-4</v>
      </c>
      <c r="I236" s="106">
        <f t="shared" si="23"/>
        <v>1.9574339533107166E-4</v>
      </c>
      <c r="J236" s="82"/>
      <c r="K236" s="69">
        <f t="shared" si="24"/>
        <v>0</v>
      </c>
      <c r="L236" s="45">
        <f t="shared" si="21"/>
        <v>663.32040169990682</v>
      </c>
      <c r="M236" s="72">
        <f t="shared" si="25"/>
        <v>1.9574339533107166E-4</v>
      </c>
      <c r="O236" s="69">
        <f>IF(AND(L236&lt;'1_Constantes'!$B$8,L236&gt;-'1_Constantes'!$B$8),1,0)</f>
        <v>0</v>
      </c>
      <c r="P236" s="54">
        <f t="shared" si="26"/>
        <v>663.32040169990682</v>
      </c>
      <c r="Q236" s="61">
        <f t="shared" si="27"/>
        <v>1.9574339533107166E-4</v>
      </c>
      <c r="R236" s="57">
        <f>IF('1_Constantes'!$B$13=1,-Q236*180/PI(),Q236*180/PI())</f>
        <v>1.121527042003119E-2</v>
      </c>
    </row>
    <row r="237" spans="2:18" x14ac:dyDescent="0.25">
      <c r="B237" s="13">
        <f>B236+'1_Constantes'!$B$4</f>
        <v>1.1649999999999971</v>
      </c>
      <c r="D237" s="68">
        <f>'1_Constantes'!$D$8-'2_Odometrie'!D237</f>
        <v>655.6408793534124</v>
      </c>
      <c r="E237" s="57">
        <f>'1_Constantes'!$E$8-'2_Odometrie'!E237</f>
        <v>-81.766571373147599</v>
      </c>
      <c r="F237" s="81"/>
      <c r="G237" s="54">
        <f t="shared" si="22"/>
        <v>660.71986111621914</v>
      </c>
      <c r="H237" s="100">
        <f>ATAN2(D237,E237)-'2_Odometrie'!F237</f>
        <v>-3.7112671435579614E-5</v>
      </c>
      <c r="I237" s="106">
        <f t="shared" si="23"/>
        <v>-3.7112671435579614E-5</v>
      </c>
      <c r="J237" s="82"/>
      <c r="K237" s="69">
        <f t="shared" si="24"/>
        <v>0</v>
      </c>
      <c r="L237" s="45">
        <f t="shared" si="21"/>
        <v>660.71986111621914</v>
      </c>
      <c r="M237" s="72">
        <f t="shared" si="25"/>
        <v>-3.7112671435579614E-5</v>
      </c>
      <c r="O237" s="69">
        <f>IF(AND(L237&lt;'1_Constantes'!$B$8,L237&gt;-'1_Constantes'!$B$8),1,0)</f>
        <v>0</v>
      </c>
      <c r="P237" s="54">
        <f t="shared" si="26"/>
        <v>660.71986111621914</v>
      </c>
      <c r="Q237" s="61">
        <f t="shared" si="27"/>
        <v>-3.7112671435579614E-5</v>
      </c>
      <c r="R237" s="57">
        <f>IF('1_Constantes'!$B$13=1,-Q237*180/PI(),Q237*180/PI())</f>
        <v>-2.1263994397144378E-3</v>
      </c>
    </row>
    <row r="238" spans="2:18" x14ac:dyDescent="0.25">
      <c r="B238" s="13">
        <f>B237+'1_Constantes'!$B$4</f>
        <v>1.169999999999997</v>
      </c>
      <c r="D238" s="68">
        <f>'1_Constantes'!$D$8-'2_Odometrie'!D238</f>
        <v>653.06039223236394</v>
      </c>
      <c r="E238" s="57">
        <f>'1_Constantes'!$E$8-'2_Odometrie'!E238</f>
        <v>-81.444239936909071</v>
      </c>
      <c r="F238" s="81"/>
      <c r="G238" s="54">
        <f t="shared" si="22"/>
        <v>658.11932058069067</v>
      </c>
      <c r="H238" s="100">
        <f>ATAN2(D238,E238)-'2_Odometrie'!F238</f>
        <v>1.9637079525328116E-4</v>
      </c>
      <c r="I238" s="106">
        <f t="shared" si="23"/>
        <v>1.9637079525328116E-4</v>
      </c>
      <c r="J238" s="82"/>
      <c r="K238" s="69">
        <f t="shared" si="24"/>
        <v>0</v>
      </c>
      <c r="L238" s="45">
        <f t="shared" si="21"/>
        <v>658.11932058069067</v>
      </c>
      <c r="M238" s="72">
        <f t="shared" si="25"/>
        <v>1.9637079525328116E-4</v>
      </c>
      <c r="O238" s="69">
        <f>IF(AND(L238&lt;'1_Constantes'!$B$8,L238&gt;-'1_Constantes'!$B$8),1,0)</f>
        <v>0</v>
      </c>
      <c r="P238" s="54">
        <f t="shared" si="26"/>
        <v>658.11932058069067</v>
      </c>
      <c r="Q238" s="61">
        <f t="shared" si="27"/>
        <v>1.9637079525328116E-4</v>
      </c>
      <c r="R238" s="57">
        <f>IF('1_Constantes'!$B$13=1,-Q238*180/PI(),Q238*180/PI())</f>
        <v>1.1251217787640631E-2</v>
      </c>
    </row>
    <row r="239" spans="2:18" x14ac:dyDescent="0.25">
      <c r="B239" s="13">
        <f>B238+'1_Constantes'!$B$4</f>
        <v>1.1749999999999969</v>
      </c>
      <c r="D239" s="68">
        <f>'1_Constantes'!$D$8-'2_Odometrie'!D239</f>
        <v>650.47983017125694</v>
      </c>
      <c r="E239" s="57">
        <f>'1_Constantes'!$E$8-'2_Odometrie'!E239</f>
        <v>-81.122509016013964</v>
      </c>
      <c r="F239" s="81"/>
      <c r="G239" s="54">
        <f t="shared" si="22"/>
        <v>655.51877999694295</v>
      </c>
      <c r="H239" s="100">
        <f>ATAN2(D239,E239)-'2_Odometrie'!F239</f>
        <v>-3.6483936963455088E-5</v>
      </c>
      <c r="I239" s="106">
        <f t="shared" si="23"/>
        <v>-3.6483936963455088E-5</v>
      </c>
      <c r="J239" s="82"/>
      <c r="K239" s="69">
        <f t="shared" si="24"/>
        <v>0</v>
      </c>
      <c r="L239" s="45">
        <f t="shared" si="21"/>
        <v>655.51877999694295</v>
      </c>
      <c r="M239" s="72">
        <f t="shared" si="25"/>
        <v>-3.6483936963455088E-5</v>
      </c>
      <c r="O239" s="69">
        <f>IF(AND(L239&lt;'1_Constantes'!$B$8,L239&gt;-'1_Constantes'!$B$8),1,0)</f>
        <v>0</v>
      </c>
      <c r="P239" s="54">
        <f t="shared" si="26"/>
        <v>655.51877999694295</v>
      </c>
      <c r="Q239" s="61">
        <f t="shared" si="27"/>
        <v>-3.6483936963455088E-5</v>
      </c>
      <c r="R239" s="57">
        <f>IF('1_Constantes'!$B$13=1,-Q239*180/PI(),Q239*180/PI())</f>
        <v>-2.0903756080273171E-3</v>
      </c>
    </row>
    <row r="240" spans="2:18" x14ac:dyDescent="0.25">
      <c r="B240" s="13">
        <f>B239+'1_Constantes'!$B$4</f>
        <v>1.1799999999999968</v>
      </c>
      <c r="D240" s="68">
        <f>'1_Constantes'!$D$8-'2_Odometrie'!D240</f>
        <v>647.89934305020847</v>
      </c>
      <c r="E240" s="57">
        <f>'1_Constantes'!$E$8-'2_Odometrie'!E240</f>
        <v>-80.800177579775436</v>
      </c>
      <c r="F240" s="81"/>
      <c r="G240" s="54">
        <f t="shared" si="22"/>
        <v>652.9182394617377</v>
      </c>
      <c r="H240" s="100">
        <f>ATAN2(D240,E240)-'2_Odometrie'!F240</f>
        <v>1.9700819078502518E-4</v>
      </c>
      <c r="I240" s="106">
        <f t="shared" si="23"/>
        <v>1.9700819078502518E-4</v>
      </c>
      <c r="J240" s="82"/>
      <c r="K240" s="69">
        <f t="shared" si="24"/>
        <v>0</v>
      </c>
      <c r="L240" s="45">
        <f t="shared" si="21"/>
        <v>652.9182394617377</v>
      </c>
      <c r="M240" s="72">
        <f t="shared" si="25"/>
        <v>1.9700819078502518E-4</v>
      </c>
      <c r="O240" s="69">
        <f>IF(AND(L240&lt;'1_Constantes'!$B$8,L240&gt;-'1_Constantes'!$B$8),1,0)</f>
        <v>0</v>
      </c>
      <c r="P240" s="54">
        <f t="shared" si="26"/>
        <v>652.9182394617377</v>
      </c>
      <c r="Q240" s="61">
        <f t="shared" si="27"/>
        <v>1.9700819078502518E-4</v>
      </c>
      <c r="R240" s="57">
        <f>IF('1_Constantes'!$B$13=1,-Q240*180/PI(),Q240*180/PI())</f>
        <v>1.1287737861490059E-2</v>
      </c>
    </row>
    <row r="241" spans="2:18" x14ac:dyDescent="0.25">
      <c r="B241" s="13">
        <f>B240+'1_Constantes'!$B$4</f>
        <v>1.1849999999999967</v>
      </c>
      <c r="D241" s="68">
        <f>'1_Constantes'!$D$8-'2_Odometrie'!D241</f>
        <v>645.31878098910147</v>
      </c>
      <c r="E241" s="57">
        <f>'1_Constantes'!$E$8-'2_Odometrie'!E241</f>
        <v>-80.47844665888033</v>
      </c>
      <c r="F241" s="81"/>
      <c r="G241" s="54">
        <f t="shared" si="22"/>
        <v>650.31769887793007</v>
      </c>
      <c r="H241" s="100">
        <f>ATAN2(D241,E241)-'2_Odometrie'!F241</f>
        <v>-3.5845145563803693E-5</v>
      </c>
      <c r="I241" s="106">
        <f t="shared" si="23"/>
        <v>-3.5845145563803693E-5</v>
      </c>
      <c r="J241" s="82"/>
      <c r="K241" s="69">
        <f t="shared" si="24"/>
        <v>0</v>
      </c>
      <c r="L241" s="45">
        <f t="shared" si="21"/>
        <v>650.31769887793007</v>
      </c>
      <c r="M241" s="72">
        <f t="shared" si="25"/>
        <v>-3.5845145563803693E-5</v>
      </c>
      <c r="O241" s="69">
        <f>IF(AND(L241&lt;'1_Constantes'!$B$8,L241&gt;-'1_Constantes'!$B$8),1,0)</f>
        <v>0</v>
      </c>
      <c r="P241" s="54">
        <f t="shared" si="26"/>
        <v>650.31769887793007</v>
      </c>
      <c r="Q241" s="61">
        <f t="shared" si="27"/>
        <v>-3.5845145563803693E-5</v>
      </c>
      <c r="R241" s="57">
        <f>IF('1_Constantes'!$B$13=1,-Q241*180/PI(),Q241*180/PI())</f>
        <v>-2.0537755568380374E-3</v>
      </c>
    </row>
    <row r="242" spans="2:18" x14ac:dyDescent="0.25">
      <c r="B242" s="13">
        <f>B241+'1_Constantes'!$B$4</f>
        <v>1.1899999999999966</v>
      </c>
      <c r="D242" s="68">
        <f>'1_Constantes'!$D$8-'2_Odometrie'!D242</f>
        <v>642.73829386805301</v>
      </c>
      <c r="E242" s="57">
        <f>'1_Constantes'!$E$8-'2_Odometrie'!E242</f>
        <v>-80.156115222641802</v>
      </c>
      <c r="F242" s="81"/>
      <c r="G242" s="54">
        <f t="shared" si="22"/>
        <v>647.71715834305417</v>
      </c>
      <c r="H242" s="100">
        <f>ATAN2(D242,E242)-'2_Odometrie'!F242</f>
        <v>1.9765582271648319E-4</v>
      </c>
      <c r="I242" s="106">
        <f t="shared" si="23"/>
        <v>1.9765582271648319E-4</v>
      </c>
      <c r="J242" s="82"/>
      <c r="K242" s="69">
        <f t="shared" si="24"/>
        <v>0</v>
      </c>
      <c r="L242" s="45">
        <f t="shared" si="21"/>
        <v>647.71715834305417</v>
      </c>
      <c r="M242" s="72">
        <f t="shared" si="25"/>
        <v>1.9765582271648319E-4</v>
      </c>
      <c r="O242" s="69">
        <f>IF(AND(L242&lt;'1_Constantes'!$B$8,L242&gt;-'1_Constantes'!$B$8),1,0)</f>
        <v>0</v>
      </c>
      <c r="P242" s="54">
        <f t="shared" si="26"/>
        <v>647.71715834305417</v>
      </c>
      <c r="Q242" s="61">
        <f t="shared" si="27"/>
        <v>1.9765582271648319E-4</v>
      </c>
      <c r="R242" s="57">
        <f>IF('1_Constantes'!$B$13=1,-Q242*180/PI(),Q242*180/PI())</f>
        <v>1.1324844437840509E-2</v>
      </c>
    </row>
    <row r="243" spans="2:18" x14ac:dyDescent="0.25">
      <c r="B243" s="13">
        <f>B242+'1_Constantes'!$B$4</f>
        <v>1.1949999999999965</v>
      </c>
      <c r="D243" s="68">
        <f>'1_Constantes'!$D$8-'2_Odometrie'!D243</f>
        <v>640.157731806946</v>
      </c>
      <c r="E243" s="57">
        <f>'1_Constantes'!$E$8-'2_Odometrie'!E243</f>
        <v>-79.834384301746695</v>
      </c>
      <c r="F243" s="81"/>
      <c r="G243" s="54">
        <f t="shared" si="22"/>
        <v>645.11661775918685</v>
      </c>
      <c r="H243" s="100">
        <f>ATAN2(D243,E243)-'2_Odometrie'!F243</f>
        <v>-3.5196053992686549E-5</v>
      </c>
      <c r="I243" s="106">
        <f t="shared" si="23"/>
        <v>-3.5196053992686549E-5</v>
      </c>
      <c r="J243" s="82"/>
      <c r="K243" s="69">
        <f t="shared" si="24"/>
        <v>0</v>
      </c>
      <c r="L243" s="45">
        <f t="shared" si="21"/>
        <v>645.11661775918685</v>
      </c>
      <c r="M243" s="72">
        <f t="shared" si="25"/>
        <v>-3.5196053992686549E-5</v>
      </c>
      <c r="O243" s="69">
        <f>IF(AND(L243&lt;'1_Constantes'!$B$8,L243&gt;-'1_Constantes'!$B$8),1,0)</f>
        <v>0</v>
      </c>
      <c r="P243" s="54">
        <f t="shared" si="26"/>
        <v>645.11661775918685</v>
      </c>
      <c r="Q243" s="61">
        <f t="shared" si="27"/>
        <v>-3.5196053992686549E-5</v>
      </c>
      <c r="R243" s="57">
        <f>IF('1_Constantes'!$B$13=1,-Q243*180/PI(),Q243*180/PI())</f>
        <v>-2.0165853492955092E-3</v>
      </c>
    </row>
    <row r="244" spans="2:18" x14ac:dyDescent="0.25">
      <c r="B244" s="13">
        <f>B243+'1_Constantes'!$B$4</f>
        <v>1.1999999999999964</v>
      </c>
      <c r="D244" s="68">
        <f>'1_Constantes'!$D$8-'2_Odometrie'!D244</f>
        <v>637.57724468589754</v>
      </c>
      <c r="E244" s="57">
        <f>'1_Constantes'!$E$8-'2_Odometrie'!E244</f>
        <v>-79.512052865508167</v>
      </c>
      <c r="F244" s="81"/>
      <c r="G244" s="54">
        <f t="shared" si="22"/>
        <v>642.51607722464678</v>
      </c>
      <c r="H244" s="100">
        <f>ATAN2(D244,E244)-'2_Odometrie'!F244</f>
        <v>1.9831393963447297E-4</v>
      </c>
      <c r="I244" s="106">
        <f t="shared" si="23"/>
        <v>1.9831393963447297E-4</v>
      </c>
      <c r="J244" s="82"/>
      <c r="K244" s="69">
        <f t="shared" si="24"/>
        <v>0</v>
      </c>
      <c r="L244" s="45">
        <f t="shared" si="21"/>
        <v>642.51607722464678</v>
      </c>
      <c r="M244" s="72">
        <f t="shared" si="25"/>
        <v>1.9831393963447297E-4</v>
      </c>
      <c r="O244" s="69">
        <f>IF(AND(L244&lt;'1_Constantes'!$B$8,L244&gt;-'1_Constantes'!$B$8),1,0)</f>
        <v>0</v>
      </c>
      <c r="P244" s="54">
        <f t="shared" si="26"/>
        <v>642.51607722464678</v>
      </c>
      <c r="Q244" s="61">
        <f t="shared" si="27"/>
        <v>1.9831393963447297E-4</v>
      </c>
      <c r="R244" s="57">
        <f>IF('1_Constantes'!$B$13=1,-Q244*180/PI(),Q244*180/PI())</f>
        <v>1.136255175966748E-2</v>
      </c>
    </row>
    <row r="245" spans="2:18" x14ac:dyDescent="0.25">
      <c r="B245" s="13">
        <f>B244+'1_Constantes'!$B$4</f>
        <v>1.2049999999999963</v>
      </c>
      <c r="D245" s="68">
        <f>'1_Constantes'!$D$8-'2_Odometrie'!D245</f>
        <v>634.99668262479054</v>
      </c>
      <c r="E245" s="57">
        <f>'1_Constantes'!$E$8-'2_Odometrie'!E245</f>
        <v>-79.190321944613061</v>
      </c>
      <c r="F245" s="81"/>
      <c r="G245" s="54">
        <f t="shared" si="22"/>
        <v>639.91553664071978</v>
      </c>
      <c r="H245" s="100">
        <f>ATAN2(D245,E245)-'2_Odometrie'!F245</f>
        <v>-3.4536411098073927E-5</v>
      </c>
      <c r="I245" s="106">
        <f t="shared" si="23"/>
        <v>-3.4536411098073927E-5</v>
      </c>
      <c r="J245" s="82"/>
      <c r="K245" s="69">
        <f t="shared" si="24"/>
        <v>0</v>
      </c>
      <c r="L245" s="45">
        <f t="shared" si="21"/>
        <v>639.91553664071978</v>
      </c>
      <c r="M245" s="72">
        <f t="shared" si="25"/>
        <v>-3.4536411098073927E-5</v>
      </c>
      <c r="O245" s="69">
        <f>IF(AND(L245&lt;'1_Constantes'!$B$8,L245&gt;-'1_Constantes'!$B$8),1,0)</f>
        <v>0</v>
      </c>
      <c r="P245" s="54">
        <f t="shared" si="26"/>
        <v>639.91553664071978</v>
      </c>
      <c r="Q245" s="61">
        <f t="shared" si="27"/>
        <v>-3.4536411098073927E-5</v>
      </c>
      <c r="R245" s="57">
        <f>IF('1_Constantes'!$B$13=1,-Q245*180/PI(),Q245*180/PI())</f>
        <v>-1.978790595448413E-3</v>
      </c>
    </row>
    <row r="246" spans="2:18" x14ac:dyDescent="0.25">
      <c r="B246" s="13">
        <f>B245+'1_Constantes'!$B$4</f>
        <v>1.2099999999999962</v>
      </c>
      <c r="D246" s="68">
        <f>'1_Constantes'!$D$8-'2_Odometrie'!D246</f>
        <v>632.41619550374207</v>
      </c>
      <c r="E246" s="57">
        <f>'1_Constantes'!$E$8-'2_Odometrie'!E246</f>
        <v>-78.867990508374533</v>
      </c>
      <c r="F246" s="81"/>
      <c r="G246" s="54">
        <f t="shared" si="22"/>
        <v>637.31499610652213</v>
      </c>
      <c r="H246" s="100">
        <f>ATAN2(D246,E246)-'2_Odometrie'!F246</f>
        <v>1.989827982406267E-4</v>
      </c>
      <c r="I246" s="106">
        <f t="shared" si="23"/>
        <v>1.989827982406267E-4</v>
      </c>
      <c r="J246" s="82"/>
      <c r="K246" s="69">
        <f t="shared" si="24"/>
        <v>0</v>
      </c>
      <c r="L246" s="45">
        <f t="shared" si="21"/>
        <v>637.31499610652213</v>
      </c>
      <c r="M246" s="72">
        <f t="shared" si="25"/>
        <v>1.989827982406267E-4</v>
      </c>
      <c r="O246" s="69">
        <f>IF(AND(L246&lt;'1_Constantes'!$B$8,L246&gt;-'1_Constantes'!$B$8),1,0)</f>
        <v>0</v>
      </c>
      <c r="P246" s="54">
        <f t="shared" si="26"/>
        <v>637.31499610652213</v>
      </c>
      <c r="Q246" s="61">
        <f t="shared" si="27"/>
        <v>1.989827982406267E-4</v>
      </c>
      <c r="R246" s="57">
        <f>IF('1_Constantes'!$B$13=1,-Q246*180/PI(),Q246*180/PI())</f>
        <v>1.1400874534891093E-2</v>
      </c>
    </row>
    <row r="247" spans="2:18" x14ac:dyDescent="0.25">
      <c r="B247" s="13">
        <f>B246+'1_Constantes'!$B$4</f>
        <v>1.2149999999999961</v>
      </c>
      <c r="D247" s="68">
        <f>'1_Constantes'!$D$8-'2_Odometrie'!D247</f>
        <v>629.83563344263507</v>
      </c>
      <c r="E247" s="57">
        <f>'1_Constantes'!$E$8-'2_Odometrie'!E247</f>
        <v>-78.546259587479426</v>
      </c>
      <c r="F247" s="81"/>
      <c r="G247" s="54">
        <f t="shared" si="22"/>
        <v>634.71445552253579</v>
      </c>
      <c r="H247" s="100">
        <f>ATAN2(D247,E247)-'2_Odometrie'!F247</f>
        <v>-3.3865957495840537E-5</v>
      </c>
      <c r="I247" s="106">
        <f t="shared" si="23"/>
        <v>-3.3865957495840537E-5</v>
      </c>
      <c r="J247" s="82"/>
      <c r="K247" s="69">
        <f t="shared" si="24"/>
        <v>0</v>
      </c>
      <c r="L247" s="45">
        <f t="shared" si="21"/>
        <v>634.71445552253579</v>
      </c>
      <c r="M247" s="72">
        <f t="shared" si="25"/>
        <v>-3.3865957495840537E-5</v>
      </c>
      <c r="O247" s="69">
        <f>IF(AND(L247&lt;'1_Constantes'!$B$8,L247&gt;-'1_Constantes'!$B$8),1,0)</f>
        <v>0</v>
      </c>
      <c r="P247" s="54">
        <f t="shared" si="26"/>
        <v>634.71445552253579</v>
      </c>
      <c r="Q247" s="61">
        <f t="shared" si="27"/>
        <v>-3.3865957495840537E-5</v>
      </c>
      <c r="R247" s="57">
        <f>IF('1_Constantes'!$B$13=1,-Q247*180/PI(),Q247*180/PI())</f>
        <v>-1.9403764336810971E-3</v>
      </c>
    </row>
    <row r="248" spans="2:18" x14ac:dyDescent="0.25">
      <c r="B248" s="13">
        <f>B247+'1_Constantes'!$B$4</f>
        <v>1.219999999999996</v>
      </c>
      <c r="D248" s="68">
        <f>'1_Constantes'!$D$8-'2_Odometrie'!D248</f>
        <v>627.25514632158661</v>
      </c>
      <c r="E248" s="57">
        <f>'1_Constantes'!$E$8-'2_Odometrie'!E248</f>
        <v>-78.223928151240898</v>
      </c>
      <c r="F248" s="81"/>
      <c r="G248" s="54">
        <f t="shared" si="22"/>
        <v>632.11391498868738</v>
      </c>
      <c r="H248" s="100">
        <f>ATAN2(D248,E248)-'2_Odometrie'!F248</f>
        <v>1.99662663685235E-4</v>
      </c>
      <c r="I248" s="106">
        <f t="shared" si="23"/>
        <v>1.99662663685235E-4</v>
      </c>
      <c r="J248" s="82"/>
      <c r="K248" s="69">
        <f t="shared" si="24"/>
        <v>0</v>
      </c>
      <c r="L248" s="45">
        <f t="shared" si="21"/>
        <v>632.11391498868738</v>
      </c>
      <c r="M248" s="72">
        <f t="shared" si="25"/>
        <v>1.99662663685235E-4</v>
      </c>
      <c r="O248" s="69">
        <f>IF(AND(L248&lt;'1_Constantes'!$B$8,L248&gt;-'1_Constantes'!$B$8),1,0)</f>
        <v>0</v>
      </c>
      <c r="P248" s="54">
        <f t="shared" si="26"/>
        <v>632.11391498868738</v>
      </c>
      <c r="Q248" s="61">
        <f t="shared" si="27"/>
        <v>1.99662663685235E-4</v>
      </c>
      <c r="R248" s="57">
        <f>IF('1_Constantes'!$B$13=1,-Q248*180/PI(),Q248*180/PI())</f>
        <v>1.1439827955503933E-2</v>
      </c>
    </row>
    <row r="249" spans="2:18" x14ac:dyDescent="0.25">
      <c r="B249" s="13">
        <f>B248+'1_Constantes'!$B$4</f>
        <v>1.2249999999999959</v>
      </c>
      <c r="D249" s="68">
        <f>'1_Constantes'!$D$8-'2_Odometrie'!D249</f>
        <v>624.67458426047961</v>
      </c>
      <c r="E249" s="57">
        <f>'1_Constantes'!$E$8-'2_Odometrie'!E249</f>
        <v>-77.902197230345791</v>
      </c>
      <c r="F249" s="81"/>
      <c r="G249" s="54">
        <f t="shared" si="22"/>
        <v>629.51337440464181</v>
      </c>
      <c r="H249" s="100">
        <f>ATAN2(D249,E249)-'2_Odometrie'!F249</f>
        <v>-3.3184425229620951E-5</v>
      </c>
      <c r="I249" s="106">
        <f t="shared" si="23"/>
        <v>-3.3184425229620951E-5</v>
      </c>
      <c r="J249" s="82"/>
      <c r="K249" s="69">
        <f t="shared" si="24"/>
        <v>0</v>
      </c>
      <c r="L249" s="45">
        <f t="shared" si="21"/>
        <v>629.51337440464181</v>
      </c>
      <c r="M249" s="72">
        <f t="shared" si="25"/>
        <v>-3.3184425229620951E-5</v>
      </c>
      <c r="O249" s="69">
        <f>IF(AND(L249&lt;'1_Constantes'!$B$8,L249&gt;-'1_Constantes'!$B$8),1,0)</f>
        <v>0</v>
      </c>
      <c r="P249" s="54">
        <f t="shared" si="26"/>
        <v>629.51337440464181</v>
      </c>
      <c r="Q249" s="61">
        <f t="shared" si="27"/>
        <v>-3.3184425229620951E-5</v>
      </c>
      <c r="R249" s="57">
        <f>IF('1_Constantes'!$B$13=1,-Q249*180/PI(),Q249*180/PI())</f>
        <v>-1.9013275112247283E-3</v>
      </c>
    </row>
    <row r="250" spans="2:18" x14ac:dyDescent="0.25">
      <c r="B250" s="13">
        <f>B249+'1_Constantes'!$B$4</f>
        <v>1.2299999999999958</v>
      </c>
      <c r="D250" s="68">
        <f>'1_Constantes'!$D$8-'2_Odometrie'!D250</f>
        <v>622.09409713943114</v>
      </c>
      <c r="E250" s="57">
        <f>'1_Constantes'!$E$8-'2_Odometrie'!E250</f>
        <v>-77.579865794107263</v>
      </c>
      <c r="F250" s="81"/>
      <c r="G250" s="54">
        <f t="shared" si="22"/>
        <v>626.9128338711497</v>
      </c>
      <c r="H250" s="100">
        <f>ATAN2(D250,E250)-'2_Odometrie'!F250</f>
        <v>2.0035380991761942E-4</v>
      </c>
      <c r="I250" s="106">
        <f t="shared" si="23"/>
        <v>2.0035380991761942E-4</v>
      </c>
      <c r="J250" s="82"/>
      <c r="K250" s="69">
        <f t="shared" si="24"/>
        <v>0</v>
      </c>
      <c r="L250" s="45">
        <f t="shared" si="21"/>
        <v>626.9128338711497</v>
      </c>
      <c r="M250" s="72">
        <f t="shared" si="25"/>
        <v>2.0035380991761942E-4</v>
      </c>
      <c r="O250" s="69">
        <f>IF(AND(L250&lt;'1_Constantes'!$B$8,L250&gt;-'1_Constantes'!$B$8),1,0)</f>
        <v>0</v>
      </c>
      <c r="P250" s="54">
        <f t="shared" si="26"/>
        <v>626.9128338711497</v>
      </c>
      <c r="Q250" s="61">
        <f t="shared" si="27"/>
        <v>2.0035380991761942E-4</v>
      </c>
      <c r="R250" s="57">
        <f>IF('1_Constantes'!$B$13=1,-Q250*180/PI(),Q250*180/PI())</f>
        <v>1.1479427717645929E-2</v>
      </c>
    </row>
    <row r="251" spans="2:18" x14ac:dyDescent="0.25">
      <c r="B251" s="13">
        <f>B250+'1_Constantes'!$B$4</f>
        <v>1.2349999999999957</v>
      </c>
      <c r="D251" s="68">
        <f>'1_Constantes'!$D$8-'2_Odometrie'!D251</f>
        <v>619.51353507832414</v>
      </c>
      <c r="E251" s="57">
        <f>'1_Constantes'!$E$8-'2_Odometrie'!E251</f>
        <v>-77.258134873212157</v>
      </c>
      <c r="F251" s="81"/>
      <c r="G251" s="54">
        <f t="shared" si="22"/>
        <v>624.31229328704501</v>
      </c>
      <c r="H251" s="100">
        <f>ATAN2(D251,E251)-'2_Odometrie'!F251</f>
        <v>-3.2491537413831262E-5</v>
      </c>
      <c r="I251" s="106">
        <f t="shared" si="23"/>
        <v>-3.2491537413831262E-5</v>
      </c>
      <c r="J251" s="82"/>
      <c r="K251" s="69">
        <f t="shared" si="24"/>
        <v>0</v>
      </c>
      <c r="L251" s="45">
        <f t="shared" si="21"/>
        <v>624.31229328704501</v>
      </c>
      <c r="M251" s="72">
        <f t="shared" si="25"/>
        <v>-3.2491537413831262E-5</v>
      </c>
      <c r="O251" s="69">
        <f>IF(AND(L251&lt;'1_Constantes'!$B$8,L251&gt;-'1_Constantes'!$B$8),1,0)</f>
        <v>0</v>
      </c>
      <c r="P251" s="54">
        <f t="shared" si="26"/>
        <v>624.31229328704501</v>
      </c>
      <c r="Q251" s="61">
        <f t="shared" si="27"/>
        <v>-3.2491537413831262E-5</v>
      </c>
      <c r="R251" s="57">
        <f>IF('1_Constantes'!$B$13=1,-Q251*180/PI(),Q251*180/PI())</f>
        <v>-1.8616279637039411E-3</v>
      </c>
    </row>
    <row r="252" spans="2:18" x14ac:dyDescent="0.25">
      <c r="B252" s="13">
        <f>B251+'1_Constantes'!$B$4</f>
        <v>1.2399999999999956</v>
      </c>
      <c r="D252" s="68">
        <f>'1_Constantes'!$D$8-'2_Odometrie'!D252</f>
        <v>616.93304795727568</v>
      </c>
      <c r="E252" s="57">
        <f>'1_Constantes'!$E$8-'2_Odometrie'!E252</f>
        <v>-76.935803436973629</v>
      </c>
      <c r="F252" s="81"/>
      <c r="G252" s="54">
        <f t="shared" si="22"/>
        <v>621.71175275391636</v>
      </c>
      <c r="H252" s="100">
        <f>ATAN2(D252,E252)-'2_Odometrie'!F252</f>
        <v>2.0105652005437957E-4</v>
      </c>
      <c r="I252" s="106">
        <f t="shared" si="23"/>
        <v>2.0105652005437957E-4</v>
      </c>
      <c r="J252" s="82"/>
      <c r="K252" s="69">
        <f t="shared" si="24"/>
        <v>0</v>
      </c>
      <c r="L252" s="45">
        <f t="shared" si="21"/>
        <v>621.71175275391636</v>
      </c>
      <c r="M252" s="72">
        <f t="shared" si="25"/>
        <v>2.0105652005437957E-4</v>
      </c>
      <c r="O252" s="69">
        <f>IF(AND(L252&lt;'1_Constantes'!$B$8,L252&gt;-'1_Constantes'!$B$8),1,0)</f>
        <v>0</v>
      </c>
      <c r="P252" s="54">
        <f t="shared" si="26"/>
        <v>621.71175275391636</v>
      </c>
      <c r="Q252" s="61">
        <f t="shared" si="27"/>
        <v>2.0105652005437957E-4</v>
      </c>
      <c r="R252" s="57">
        <f>IF('1_Constantes'!$B$13=1,-Q252*180/PI(),Q252*180/PI())</f>
        <v>1.1519690042703347E-2</v>
      </c>
    </row>
    <row r="253" spans="2:18" x14ac:dyDescent="0.25">
      <c r="B253" s="13">
        <f>B252+'1_Constantes'!$B$4</f>
        <v>1.2449999999999954</v>
      </c>
      <c r="D253" s="68">
        <f>'1_Constantes'!$D$8-'2_Odometrie'!D253</f>
        <v>614.35248589616867</v>
      </c>
      <c r="E253" s="57">
        <f>'1_Constantes'!$E$8-'2_Odometrie'!E253</f>
        <v>-76.614072516078522</v>
      </c>
      <c r="F253" s="81"/>
      <c r="G253" s="54">
        <f t="shared" si="22"/>
        <v>619.11121216975312</v>
      </c>
      <c r="H253" s="100">
        <f>ATAN2(D253,E253)-'2_Odometrie'!F253</f>
        <v>-3.1787007858496974E-5</v>
      </c>
      <c r="I253" s="106">
        <f t="shared" si="23"/>
        <v>-3.1787007858496974E-5</v>
      </c>
      <c r="J253" s="82"/>
      <c r="K253" s="69">
        <f t="shared" si="24"/>
        <v>0</v>
      </c>
      <c r="L253" s="45">
        <f t="shared" si="21"/>
        <v>619.11121216975312</v>
      </c>
      <c r="M253" s="72">
        <f t="shared" si="25"/>
        <v>-3.1787007858496974E-5</v>
      </c>
      <c r="O253" s="69">
        <f>IF(AND(L253&lt;'1_Constantes'!$B$8,L253&gt;-'1_Constantes'!$B$8),1,0)</f>
        <v>0</v>
      </c>
      <c r="P253" s="54">
        <f t="shared" si="26"/>
        <v>619.11121216975312</v>
      </c>
      <c r="Q253" s="61">
        <f t="shared" si="27"/>
        <v>-3.1787007858496974E-5</v>
      </c>
      <c r="R253" s="57">
        <f>IF('1_Constantes'!$B$13=1,-Q253*180/PI(),Q253*180/PI())</f>
        <v>-1.8212613936410577E-3</v>
      </c>
    </row>
    <row r="254" spans="2:18" x14ac:dyDescent="0.25">
      <c r="B254" s="13">
        <f>B253+'1_Constantes'!$B$4</f>
        <v>1.2499999999999953</v>
      </c>
      <c r="D254" s="68">
        <f>'1_Constantes'!$D$8-'2_Odometrie'!D254</f>
        <v>611.77199877512021</v>
      </c>
      <c r="E254" s="57">
        <f>'1_Constantes'!$E$8-'2_Odometrie'!E254</f>
        <v>-76.291741079839994</v>
      </c>
      <c r="F254" s="81"/>
      <c r="G254" s="54">
        <f t="shared" si="22"/>
        <v>616.51067163699531</v>
      </c>
      <c r="H254" s="100">
        <f>ATAN2(D254,E254)-'2_Odometrie'!F254</f>
        <v>2.01771086765834E-4</v>
      </c>
      <c r="I254" s="106">
        <f t="shared" si="23"/>
        <v>2.01771086765834E-4</v>
      </c>
      <c r="J254" s="82"/>
      <c r="K254" s="69">
        <f t="shared" si="24"/>
        <v>0</v>
      </c>
      <c r="L254" s="45">
        <f t="shared" si="21"/>
        <v>616.51067163699531</v>
      </c>
      <c r="M254" s="72">
        <f t="shared" si="25"/>
        <v>2.01771086765834E-4</v>
      </c>
      <c r="O254" s="69">
        <f>IF(AND(L254&lt;'1_Constantes'!$B$8,L254&gt;-'1_Constantes'!$B$8),1,0)</f>
        <v>0</v>
      </c>
      <c r="P254" s="54">
        <f t="shared" si="26"/>
        <v>616.51067163699531</v>
      </c>
      <c r="Q254" s="61">
        <f t="shared" si="27"/>
        <v>2.01771086765834E-4</v>
      </c>
      <c r="R254" s="57">
        <f>IF('1_Constantes'!$B$13=1,-Q254*180/PI(),Q254*180/PI())</f>
        <v>1.1560631699450227E-2</v>
      </c>
    </row>
    <row r="255" spans="2:18" x14ac:dyDescent="0.25">
      <c r="B255" s="13">
        <f>B254+'1_Constantes'!$B$4</f>
        <v>1.2549999999999952</v>
      </c>
      <c r="D255" s="68">
        <f>'1_Constantes'!$D$8-'2_Odometrie'!D255</f>
        <v>609.19143671401321</v>
      </c>
      <c r="E255" s="57">
        <f>'1_Constantes'!$E$8-'2_Odometrie'!E255</f>
        <v>-75.970010158944888</v>
      </c>
      <c r="F255" s="81"/>
      <c r="G255" s="54">
        <f t="shared" si="22"/>
        <v>613.91013105277364</v>
      </c>
      <c r="H255" s="100">
        <f>ATAN2(D255,E255)-'2_Odometrie'!F255</f>
        <v>-3.1070540675248726E-5</v>
      </c>
      <c r="I255" s="106">
        <f t="shared" si="23"/>
        <v>-3.1070540675248726E-5</v>
      </c>
      <c r="J255" s="82"/>
      <c r="K255" s="69">
        <f t="shared" si="24"/>
        <v>0</v>
      </c>
      <c r="L255" s="45">
        <f t="shared" si="21"/>
        <v>613.91013105277364</v>
      </c>
      <c r="M255" s="72">
        <f t="shared" si="25"/>
        <v>-3.1070540675248726E-5</v>
      </c>
      <c r="O255" s="69">
        <f>IF(AND(L255&lt;'1_Constantes'!$B$8,L255&gt;-'1_Constantes'!$B$8),1,0)</f>
        <v>0</v>
      </c>
      <c r="P255" s="54">
        <f t="shared" si="26"/>
        <v>613.91013105277364</v>
      </c>
      <c r="Q255" s="61">
        <f t="shared" si="27"/>
        <v>-3.1070540675248726E-5</v>
      </c>
      <c r="R255" s="57">
        <f>IF('1_Constantes'!$B$13=1,-Q255*180/PI(),Q255*180/PI())</f>
        <v>-1.780210847881307E-3</v>
      </c>
    </row>
    <row r="256" spans="2:18" x14ac:dyDescent="0.25">
      <c r="B256" s="13">
        <f>B255+'1_Constantes'!$B$4</f>
        <v>1.2599999999999951</v>
      </c>
      <c r="D256" s="68">
        <f>'1_Constantes'!$D$8-'2_Odometrie'!D256</f>
        <v>606.61094959296474</v>
      </c>
      <c r="E256" s="57">
        <f>'1_Constantes'!$E$8-'2_Odometrie'!E256</f>
        <v>-75.64767872270636</v>
      </c>
      <c r="F256" s="81"/>
      <c r="G256" s="54">
        <f t="shared" si="22"/>
        <v>611.30959052039441</v>
      </c>
      <c r="H256" s="100">
        <f>ATAN2(D256,E256)-'2_Odometrie'!F256</f>
        <v>2.0249781268269484E-4</v>
      </c>
      <c r="I256" s="106">
        <f t="shared" si="23"/>
        <v>2.0249781268269484E-4</v>
      </c>
      <c r="J256" s="82"/>
      <c r="K256" s="69">
        <f t="shared" si="24"/>
        <v>0</v>
      </c>
      <c r="L256" s="45">
        <f t="shared" si="21"/>
        <v>611.30959052039441</v>
      </c>
      <c r="M256" s="72">
        <f t="shared" si="25"/>
        <v>2.0249781268269484E-4</v>
      </c>
      <c r="O256" s="69">
        <f>IF(AND(L256&lt;'1_Constantes'!$B$8,L256&gt;-'1_Constantes'!$B$8),1,0)</f>
        <v>0</v>
      </c>
      <c r="P256" s="54">
        <f t="shared" si="26"/>
        <v>611.30959052039441</v>
      </c>
      <c r="Q256" s="61">
        <f t="shared" si="27"/>
        <v>2.0249781268269484E-4</v>
      </c>
      <c r="R256" s="57">
        <f>IF('1_Constantes'!$B$13=1,-Q256*180/PI(),Q256*180/PI())</f>
        <v>1.160227002734913E-2</v>
      </c>
    </row>
    <row r="257" spans="2:18" x14ac:dyDescent="0.25">
      <c r="B257" s="13">
        <f>B256+'1_Constantes'!$B$4</f>
        <v>1.264999999999995</v>
      </c>
      <c r="D257" s="68">
        <f>'1_Constantes'!$D$8-'2_Odometrie'!D257</f>
        <v>604.03038753185774</v>
      </c>
      <c r="E257" s="57">
        <f>'1_Constantes'!$E$8-'2_Odometrie'!E257</f>
        <v>-75.325947801811253</v>
      </c>
      <c r="F257" s="81"/>
      <c r="G257" s="54">
        <f t="shared" si="22"/>
        <v>608.70904993611475</v>
      </c>
      <c r="H257" s="100">
        <f>ATAN2(D257,E257)-'2_Odometrie'!F257</f>
        <v>-3.0341829862820524E-5</v>
      </c>
      <c r="I257" s="106">
        <f t="shared" si="23"/>
        <v>-3.0341829862820524E-5</v>
      </c>
      <c r="J257" s="82"/>
      <c r="K257" s="69">
        <f t="shared" si="24"/>
        <v>0</v>
      </c>
      <c r="L257" s="45">
        <f t="shared" si="21"/>
        <v>608.70904993611475</v>
      </c>
      <c r="M257" s="72">
        <f t="shared" si="25"/>
        <v>-3.0341829862820524E-5</v>
      </c>
      <c r="O257" s="69">
        <f>IF(AND(L257&lt;'1_Constantes'!$B$8,L257&gt;-'1_Constantes'!$B$8),1,0)</f>
        <v>0</v>
      </c>
      <c r="P257" s="54">
        <f t="shared" si="26"/>
        <v>608.70904993611475</v>
      </c>
      <c r="Q257" s="61">
        <f t="shared" si="27"/>
        <v>-3.0341829862820524E-5</v>
      </c>
      <c r="R257" s="57">
        <f>IF('1_Constantes'!$B$13=1,-Q257*180/PI(),Q257*180/PI())</f>
        <v>-1.7384587938436217E-3</v>
      </c>
    </row>
    <row r="258" spans="2:18" x14ac:dyDescent="0.25">
      <c r="B258" s="13">
        <f>B257+'1_Constantes'!$B$4</f>
        <v>1.2699999999999949</v>
      </c>
      <c r="D258" s="68">
        <f>'1_Constantes'!$D$8-'2_Odometrie'!D258</f>
        <v>601.44990041080928</v>
      </c>
      <c r="E258" s="57">
        <f>'1_Constantes'!$E$8-'2_Odometrie'!E258</f>
        <v>-75.003616365572725</v>
      </c>
      <c r="F258" s="81"/>
      <c r="G258" s="54">
        <f t="shared" si="22"/>
        <v>606.10850940412172</v>
      </c>
      <c r="H258" s="100">
        <f>ATAN2(D258,E258)-'2_Odometrie'!F258</f>
        <v>2.0323701082318457E-4</v>
      </c>
      <c r="I258" s="106">
        <f t="shared" si="23"/>
        <v>2.0323701082318457E-4</v>
      </c>
      <c r="J258" s="82"/>
      <c r="K258" s="69">
        <f t="shared" si="24"/>
        <v>0</v>
      </c>
      <c r="L258" s="45">
        <f t="shared" si="21"/>
        <v>606.10850940412172</v>
      </c>
      <c r="M258" s="72">
        <f t="shared" si="25"/>
        <v>2.0323701082318457E-4</v>
      </c>
      <c r="O258" s="69">
        <f>IF(AND(L258&lt;'1_Constantes'!$B$8,L258&gt;-'1_Constantes'!$B$8),1,0)</f>
        <v>0</v>
      </c>
      <c r="P258" s="54">
        <f t="shared" si="26"/>
        <v>606.10850940412172</v>
      </c>
      <c r="Q258" s="61">
        <f t="shared" si="27"/>
        <v>2.0323701082318457E-4</v>
      </c>
      <c r="R258" s="57">
        <f>IF('1_Constantes'!$B$13=1,-Q258*180/PI(),Q258*180/PI())</f>
        <v>1.1644622961023109E-2</v>
      </c>
    </row>
    <row r="259" spans="2:18" x14ac:dyDescent="0.25">
      <c r="B259" s="13">
        <f>B258+'1_Constantes'!$B$4</f>
        <v>1.2749999999999948</v>
      </c>
      <c r="D259" s="68">
        <f>'1_Constantes'!$D$8-'2_Odometrie'!D259</f>
        <v>598.86933834970228</v>
      </c>
      <c r="E259" s="57">
        <f>'1_Constantes'!$E$8-'2_Odometrie'!E259</f>
        <v>-74.681885444677619</v>
      </c>
      <c r="F259" s="81"/>
      <c r="G259" s="54">
        <f t="shared" si="22"/>
        <v>603.50796881978465</v>
      </c>
      <c r="H259" s="100">
        <f>ATAN2(D259,E259)-'2_Odometrie'!F259</f>
        <v>-2.9600558871425986E-5</v>
      </c>
      <c r="I259" s="106">
        <f t="shared" si="23"/>
        <v>-2.9600558871425986E-5</v>
      </c>
      <c r="J259" s="82"/>
      <c r="K259" s="69">
        <f t="shared" si="24"/>
        <v>0</v>
      </c>
      <c r="L259" s="45">
        <f t="shared" si="21"/>
        <v>603.50796881978465</v>
      </c>
      <c r="M259" s="72">
        <f t="shared" si="25"/>
        <v>-2.9600558871425986E-5</v>
      </c>
      <c r="O259" s="69">
        <f>IF(AND(L259&lt;'1_Constantes'!$B$8,L259&gt;-'1_Constantes'!$B$8),1,0)</f>
        <v>0</v>
      </c>
      <c r="P259" s="54">
        <f t="shared" si="26"/>
        <v>603.50796881978465</v>
      </c>
      <c r="Q259" s="61">
        <f t="shared" si="27"/>
        <v>-2.9600558871425986E-5</v>
      </c>
      <c r="R259" s="57">
        <f>IF('1_Constantes'!$B$13=1,-Q259*180/PI(),Q259*180/PI())</f>
        <v>-1.6959870945612362E-3</v>
      </c>
    </row>
    <row r="260" spans="2:18" x14ac:dyDescent="0.25">
      <c r="B260" s="13">
        <f>B259+'1_Constantes'!$B$4</f>
        <v>1.2799999999999947</v>
      </c>
      <c r="D260" s="68">
        <f>'1_Constantes'!$D$8-'2_Odometrie'!D260</f>
        <v>596.28885122865381</v>
      </c>
      <c r="E260" s="57">
        <f>'1_Constantes'!$E$8-'2_Odometrie'!E260</f>
        <v>-74.35955400843909</v>
      </c>
      <c r="F260" s="81"/>
      <c r="G260" s="54">
        <f t="shared" si="22"/>
        <v>600.90742828818611</v>
      </c>
      <c r="H260" s="100">
        <f>ATAN2(D260,E260)-'2_Odometrie'!F260</f>
        <v>2.0398900504275952E-4</v>
      </c>
      <c r="I260" s="106">
        <f t="shared" si="23"/>
        <v>2.0398900504275952E-4</v>
      </c>
      <c r="J260" s="82"/>
      <c r="K260" s="69">
        <f t="shared" si="24"/>
        <v>0</v>
      </c>
      <c r="L260" s="45">
        <f t="shared" ref="L260:L323" si="28">IF($K260=1,-G260,G260)</f>
        <v>600.90742828818611</v>
      </c>
      <c r="M260" s="72">
        <f t="shared" si="25"/>
        <v>2.0398900504275952E-4</v>
      </c>
      <c r="O260" s="69">
        <f>IF(AND(L260&lt;'1_Constantes'!$B$8,L260&gt;-'1_Constantes'!$B$8),1,0)</f>
        <v>0</v>
      </c>
      <c r="P260" s="54">
        <f t="shared" si="26"/>
        <v>600.90742828818611</v>
      </c>
      <c r="Q260" s="61">
        <f t="shared" si="27"/>
        <v>2.0398900504275952E-4</v>
      </c>
      <c r="R260" s="57">
        <f>IF('1_Constantes'!$B$13=1,-Q260*180/PI(),Q260*180/PI())</f>
        <v>1.1687709056022988E-2</v>
      </c>
    </row>
    <row r="261" spans="2:18" x14ac:dyDescent="0.25">
      <c r="B261" s="13">
        <f>B260+'1_Constantes'!$B$4</f>
        <v>1.2849999999999946</v>
      </c>
      <c r="D261" s="68">
        <f>'1_Constantes'!$D$8-'2_Odometrie'!D261</f>
        <v>593.70828916754681</v>
      </c>
      <c r="E261" s="57">
        <f>'1_Constantes'!$E$8-'2_Odometrie'!E261</f>
        <v>-74.037823087543984</v>
      </c>
      <c r="F261" s="81"/>
      <c r="G261" s="54">
        <f t="shared" ref="G261:G324" si="29">SQRT(((D261)^2)+((E261)^2))</f>
        <v>598.30688770379186</v>
      </c>
      <c r="H261" s="100">
        <f>ATAN2(D261,E261)-'2_Odometrie'!F261</f>
        <v>-2.8846400144222351E-5</v>
      </c>
      <c r="I261" s="106">
        <f t="shared" ref="I261:I324" si="30">IF(H261&gt;PI(),H261-2*PI(),IF(H261&lt;-PI(),H261+2*PI(),H261))</f>
        <v>-2.8846400144222351E-5</v>
      </c>
      <c r="J261" s="82"/>
      <c r="K261" s="69">
        <f t="shared" ref="K261:K324" si="31">IF(OR(I261&gt;PI()/2,I261&lt;-PI()/2),1,0)</f>
        <v>0</v>
      </c>
      <c r="L261" s="45">
        <f t="shared" si="28"/>
        <v>598.30688770379186</v>
      </c>
      <c r="M261" s="72">
        <f t="shared" ref="M261:M324" si="32">IF($K261=1,I261+PI(),I261)</f>
        <v>-2.8846400144222351E-5</v>
      </c>
      <c r="O261" s="69">
        <f>IF(AND(L261&lt;'1_Constantes'!$B$8,L261&gt;-'1_Constantes'!$B$8),1,0)</f>
        <v>0</v>
      </c>
      <c r="P261" s="54">
        <f t="shared" ref="P261:P324" si="33">L261</f>
        <v>598.30688770379186</v>
      </c>
      <c r="Q261" s="61">
        <f t="shared" ref="Q261:Q324" si="34">IF(M261&gt;PI(),M261-2*PI(),IF(M261&lt;-PI(),M261+2*PI(),M261))</f>
        <v>-2.8846400144222351E-5</v>
      </c>
      <c r="R261" s="57">
        <f>IF('1_Constantes'!$B$13=1,-Q261*180/PI(),Q261*180/PI())</f>
        <v>-1.65277698240951E-3</v>
      </c>
    </row>
    <row r="262" spans="2:18" x14ac:dyDescent="0.25">
      <c r="B262" s="13">
        <f>B261+'1_Constantes'!$B$4</f>
        <v>1.2899999999999945</v>
      </c>
      <c r="D262" s="68">
        <f>'1_Constantes'!$D$8-'2_Odometrie'!D262</f>
        <v>591.12780204649835</v>
      </c>
      <c r="E262" s="57">
        <f>'1_Constantes'!$E$8-'2_Odometrie'!E262</f>
        <v>-73.715491651305456</v>
      </c>
      <c r="F262" s="81"/>
      <c r="G262" s="54">
        <f t="shared" si="29"/>
        <v>595.70634717259634</v>
      </c>
      <c r="H262" s="100">
        <f>ATAN2(D262,E262)-'2_Odometrie'!F262</f>
        <v>2.0475413050714819E-4</v>
      </c>
      <c r="I262" s="106">
        <f t="shared" si="30"/>
        <v>2.0475413050714819E-4</v>
      </c>
      <c r="J262" s="82"/>
      <c r="K262" s="69">
        <f t="shared" si="31"/>
        <v>0</v>
      </c>
      <c r="L262" s="45">
        <f t="shared" si="28"/>
        <v>595.70634717259634</v>
      </c>
      <c r="M262" s="72">
        <f t="shared" si="32"/>
        <v>2.0475413050714819E-4</v>
      </c>
      <c r="O262" s="69">
        <f>IF(AND(L262&lt;'1_Constantes'!$B$8,L262&gt;-'1_Constantes'!$B$8),1,0)</f>
        <v>0</v>
      </c>
      <c r="P262" s="54">
        <f t="shared" si="33"/>
        <v>595.70634717259634</v>
      </c>
      <c r="Q262" s="61">
        <f t="shared" si="34"/>
        <v>2.0475413050714819E-4</v>
      </c>
      <c r="R262" s="57">
        <f>IF('1_Constantes'!$B$13=1,-Q262*180/PI(),Q262*180/PI())</f>
        <v>1.1731547515930446E-2</v>
      </c>
    </row>
    <row r="263" spans="2:18" x14ac:dyDescent="0.25">
      <c r="B263" s="13">
        <f>B262+'1_Constantes'!$B$4</f>
        <v>1.2949999999999944</v>
      </c>
      <c r="D263" s="68">
        <f>'1_Constantes'!$D$8-'2_Odometrie'!D263</f>
        <v>588.54723998539134</v>
      </c>
      <c r="E263" s="57">
        <f>'1_Constantes'!$E$8-'2_Odometrie'!E263</f>
        <v>-73.393760730410349</v>
      </c>
      <c r="F263" s="81"/>
      <c r="G263" s="54">
        <f t="shared" si="29"/>
        <v>593.10580658814536</v>
      </c>
      <c r="H263" s="100">
        <f>ATAN2(D263,E263)-'2_Odometrie'!F263</f>
        <v>-2.807901463464102E-5</v>
      </c>
      <c r="I263" s="106">
        <f t="shared" si="30"/>
        <v>-2.807901463464102E-5</v>
      </c>
      <c r="J263" s="82"/>
      <c r="K263" s="69">
        <f t="shared" si="31"/>
        <v>0</v>
      </c>
      <c r="L263" s="45">
        <f t="shared" si="28"/>
        <v>593.10580658814536</v>
      </c>
      <c r="M263" s="72">
        <f t="shared" si="32"/>
        <v>-2.807901463464102E-5</v>
      </c>
      <c r="O263" s="69">
        <f>IF(AND(L263&lt;'1_Constantes'!$B$8,L263&gt;-'1_Constantes'!$B$8),1,0)</f>
        <v>0</v>
      </c>
      <c r="P263" s="54">
        <f t="shared" si="33"/>
        <v>593.10580658814536</v>
      </c>
      <c r="Q263" s="61">
        <f t="shared" si="34"/>
        <v>-2.807901463464102E-5</v>
      </c>
      <c r="R263" s="57">
        <f>IF('1_Constantes'!$B$13=1,-Q263*180/PI(),Q263*180/PI())</f>
        <v>-1.6088090314510036E-3</v>
      </c>
    </row>
    <row r="264" spans="2:18" x14ac:dyDescent="0.25">
      <c r="B264" s="13">
        <f>B263+'1_Constantes'!$B$4</f>
        <v>1.2999999999999943</v>
      </c>
      <c r="D264" s="68">
        <f>'1_Constantes'!$D$8-'2_Odometrie'!D264</f>
        <v>585.96675286434288</v>
      </c>
      <c r="E264" s="57">
        <f>'1_Constantes'!$E$8-'2_Odometrie'!E264</f>
        <v>-73.071429294171821</v>
      </c>
      <c r="F264" s="81"/>
      <c r="G264" s="54">
        <f t="shared" si="29"/>
        <v>590.50526605736127</v>
      </c>
      <c r="H264" s="100">
        <f>ATAN2(D264,E264)-'2_Odometrie'!F264</f>
        <v>2.0553273419036955E-4</v>
      </c>
      <c r="I264" s="106">
        <f t="shared" si="30"/>
        <v>2.0553273419036955E-4</v>
      </c>
      <c r="J264" s="82"/>
      <c r="K264" s="69">
        <f t="shared" si="31"/>
        <v>0</v>
      </c>
      <c r="L264" s="45">
        <f t="shared" si="28"/>
        <v>590.50526605736127</v>
      </c>
      <c r="M264" s="72">
        <f t="shared" si="32"/>
        <v>2.0553273419036955E-4</v>
      </c>
      <c r="O264" s="69">
        <f>IF(AND(L264&lt;'1_Constantes'!$B$8,L264&gt;-'1_Constantes'!$B$8),1,0)</f>
        <v>0</v>
      </c>
      <c r="P264" s="54">
        <f t="shared" si="33"/>
        <v>590.50526605736127</v>
      </c>
      <c r="Q264" s="61">
        <f t="shared" si="34"/>
        <v>2.0553273419036955E-4</v>
      </c>
      <c r="R264" s="57">
        <f>IF('1_Constantes'!$B$13=1,-Q264*180/PI(),Q264*180/PI())</f>
        <v>1.177615822089237E-2</v>
      </c>
    </row>
    <row r="265" spans="2:18" x14ac:dyDescent="0.25">
      <c r="B265" s="13">
        <f>B264+'1_Constantes'!$B$4</f>
        <v>1.3049999999999942</v>
      </c>
      <c r="D265" s="68">
        <f>'1_Constantes'!$D$8-'2_Odometrie'!D265</f>
        <v>583.38619080323588</v>
      </c>
      <c r="E265" s="57">
        <f>'1_Constantes'!$E$8-'2_Odometrie'!E265</f>
        <v>-72.749698373276715</v>
      </c>
      <c r="F265" s="81"/>
      <c r="G265" s="54">
        <f t="shared" si="29"/>
        <v>587.90472547285435</v>
      </c>
      <c r="H265" s="100">
        <f>ATAN2(D265,E265)-'2_Odometrie'!F265</f>
        <v>-2.7298051298210724E-5</v>
      </c>
      <c r="I265" s="106">
        <f t="shared" si="30"/>
        <v>-2.7298051298210724E-5</v>
      </c>
      <c r="J265" s="82"/>
      <c r="K265" s="69">
        <f t="shared" si="31"/>
        <v>0</v>
      </c>
      <c r="L265" s="45">
        <f t="shared" si="28"/>
        <v>587.90472547285435</v>
      </c>
      <c r="M265" s="72">
        <f t="shared" si="32"/>
        <v>-2.7298051298210724E-5</v>
      </c>
      <c r="O265" s="69">
        <f>IF(AND(L265&lt;'1_Constantes'!$B$8,L265&gt;-'1_Constantes'!$B$8),1,0)</f>
        <v>0</v>
      </c>
      <c r="P265" s="54">
        <f t="shared" si="33"/>
        <v>587.90472547285435</v>
      </c>
      <c r="Q265" s="61">
        <f t="shared" si="34"/>
        <v>-2.7298051298210724E-5</v>
      </c>
      <c r="R265" s="57">
        <f>IF('1_Constantes'!$B$13=1,-Q265*180/PI(),Q265*180/PI())</f>
        <v>-1.5640631283190922E-3</v>
      </c>
    </row>
    <row r="266" spans="2:18" x14ac:dyDescent="0.25">
      <c r="B266" s="13">
        <f>B265+'1_Constantes'!$B$4</f>
        <v>1.3099999999999941</v>
      </c>
      <c r="D266" s="68">
        <f>'1_Constantes'!$D$8-'2_Odometrie'!D266</f>
        <v>580.80570368218741</v>
      </c>
      <c r="E266" s="57">
        <f>'1_Constantes'!$E$8-'2_Odometrie'!E266</f>
        <v>-72.427366937038187</v>
      </c>
      <c r="F266" s="81"/>
      <c r="G266" s="54">
        <f t="shared" si="29"/>
        <v>585.30418494249068</v>
      </c>
      <c r="H266" s="100">
        <f>ATAN2(D266,E266)-'2_Odometrie'!F266</f>
        <v>2.0632517539950768E-4</v>
      </c>
      <c r="I266" s="106">
        <f t="shared" si="30"/>
        <v>2.0632517539950768E-4</v>
      </c>
      <c r="J266" s="82"/>
      <c r="K266" s="69">
        <f t="shared" si="31"/>
        <v>0</v>
      </c>
      <c r="L266" s="45">
        <f t="shared" si="28"/>
        <v>585.30418494249068</v>
      </c>
      <c r="M266" s="72">
        <f t="shared" si="32"/>
        <v>2.0632517539950768E-4</v>
      </c>
      <c r="O266" s="69">
        <f>IF(AND(L266&lt;'1_Constantes'!$B$8,L266&gt;-'1_Constantes'!$B$8),1,0)</f>
        <v>0</v>
      </c>
      <c r="P266" s="54">
        <f t="shared" si="33"/>
        <v>585.30418494249068</v>
      </c>
      <c r="Q266" s="61">
        <f t="shared" si="34"/>
        <v>2.0632517539950768E-4</v>
      </c>
      <c r="R266" s="57">
        <f>IF('1_Constantes'!$B$13=1,-Q266*180/PI(),Q266*180/PI())</f>
        <v>1.1821561757688229E-2</v>
      </c>
    </row>
    <row r="267" spans="2:18" x14ac:dyDescent="0.25">
      <c r="B267" s="13">
        <f>B266+'1_Constantes'!$B$4</f>
        <v>1.314999999999994</v>
      </c>
      <c r="D267" s="68">
        <f>'1_Constantes'!$D$8-'2_Odometrie'!D267</f>
        <v>578.22514162108041</v>
      </c>
      <c r="E267" s="57">
        <f>'1_Constantes'!$E$8-'2_Odometrie'!E267</f>
        <v>-72.10563601614308</v>
      </c>
      <c r="F267" s="81"/>
      <c r="G267" s="54">
        <f t="shared" si="29"/>
        <v>582.7036443579284</v>
      </c>
      <c r="H267" s="100">
        <f>ATAN2(D267,E267)-'2_Odometrie'!F267</f>
        <v>-2.6503146557083079E-5</v>
      </c>
      <c r="I267" s="106">
        <f t="shared" si="30"/>
        <v>-2.6503146557083079E-5</v>
      </c>
      <c r="J267" s="82"/>
      <c r="K267" s="69">
        <f t="shared" si="31"/>
        <v>0</v>
      </c>
      <c r="L267" s="45">
        <f t="shared" si="28"/>
        <v>582.7036443579284</v>
      </c>
      <c r="M267" s="72">
        <f t="shared" si="32"/>
        <v>-2.6503146557083079E-5</v>
      </c>
      <c r="O267" s="69">
        <f>IF(AND(L267&lt;'1_Constantes'!$B$8,L267&gt;-'1_Constantes'!$B$8),1,0)</f>
        <v>0</v>
      </c>
      <c r="P267" s="54">
        <f t="shared" si="33"/>
        <v>582.7036443579284</v>
      </c>
      <c r="Q267" s="61">
        <f t="shared" si="34"/>
        <v>-2.6503146557083079E-5</v>
      </c>
      <c r="R267" s="57">
        <f>IF('1_Constantes'!$B$13=1,-Q267*180/PI(),Q267*180/PI())</f>
        <v>-1.5185184415375389E-3</v>
      </c>
    </row>
    <row r="268" spans="2:18" x14ac:dyDescent="0.25">
      <c r="B268" s="13">
        <f>B267+'1_Constantes'!$B$4</f>
        <v>1.3199999999999938</v>
      </c>
      <c r="D268" s="68">
        <f>'1_Constantes'!$D$8-'2_Odometrie'!D268</f>
        <v>575.64465450003195</v>
      </c>
      <c r="E268" s="57">
        <f>'1_Constantes'!$E$8-'2_Odometrie'!E268</f>
        <v>-71.783304579904552</v>
      </c>
      <c r="F268" s="81"/>
      <c r="G268" s="54">
        <f t="shared" si="29"/>
        <v>580.10310382799412</v>
      </c>
      <c r="H268" s="100">
        <f>ATAN2(D268,E268)-'2_Odometrie'!F268</f>
        <v>2.0713182632750571E-4</v>
      </c>
      <c r="I268" s="106">
        <f t="shared" si="30"/>
        <v>2.0713182632750571E-4</v>
      </c>
      <c r="J268" s="82"/>
      <c r="K268" s="69">
        <f t="shared" si="31"/>
        <v>0</v>
      </c>
      <c r="L268" s="45">
        <f t="shared" si="28"/>
        <v>580.10310382799412</v>
      </c>
      <c r="M268" s="72">
        <f t="shared" si="32"/>
        <v>2.0713182632750571E-4</v>
      </c>
      <c r="O268" s="69">
        <f>IF(AND(L268&lt;'1_Constantes'!$B$8,L268&gt;-'1_Constantes'!$B$8),1,0)</f>
        <v>0</v>
      </c>
      <c r="P268" s="54">
        <f t="shared" si="33"/>
        <v>580.10310382799412</v>
      </c>
      <c r="Q268" s="61">
        <f t="shared" si="34"/>
        <v>2.0713182632750571E-4</v>
      </c>
      <c r="R268" s="57">
        <f>IF('1_Constantes'!$B$13=1,-Q268*180/PI(),Q268*180/PI())</f>
        <v>1.1867779451402827E-2</v>
      </c>
    </row>
    <row r="269" spans="2:18" x14ac:dyDescent="0.25">
      <c r="B269" s="13">
        <f>B268+'1_Constantes'!$B$4</f>
        <v>1.3249999999999937</v>
      </c>
      <c r="D269" s="68">
        <f>'1_Constantes'!$D$8-'2_Odometrie'!D269</f>
        <v>573.06409243892494</v>
      </c>
      <c r="E269" s="57">
        <f>'1_Constantes'!$E$8-'2_Odometrie'!E269</f>
        <v>-71.461573659009446</v>
      </c>
      <c r="F269" s="81"/>
      <c r="G269" s="54">
        <f t="shared" si="29"/>
        <v>577.50256324337704</v>
      </c>
      <c r="H269" s="100">
        <f>ATAN2(D269,E269)-'2_Odometrie'!F269</f>
        <v>-2.5693923735664592E-5</v>
      </c>
      <c r="I269" s="106">
        <f t="shared" si="30"/>
        <v>-2.5693923735664592E-5</v>
      </c>
      <c r="J269" s="82"/>
      <c r="K269" s="69">
        <f t="shared" si="31"/>
        <v>0</v>
      </c>
      <c r="L269" s="45">
        <f t="shared" si="28"/>
        <v>577.50256324337704</v>
      </c>
      <c r="M269" s="72">
        <f t="shared" si="32"/>
        <v>-2.5693923735664592E-5</v>
      </c>
      <c r="O269" s="69">
        <f>IF(AND(L269&lt;'1_Constantes'!$B$8,L269&gt;-'1_Constantes'!$B$8),1,0)</f>
        <v>0</v>
      </c>
      <c r="P269" s="54">
        <f t="shared" si="33"/>
        <v>577.50256324337704</v>
      </c>
      <c r="Q269" s="61">
        <f t="shared" si="34"/>
        <v>-2.5693923735664592E-5</v>
      </c>
      <c r="R269" s="57">
        <f>IF('1_Constantes'!$B$13=1,-Q269*180/PI(),Q269*180/PI())</f>
        <v>-1.4721533891845909E-3</v>
      </c>
    </row>
    <row r="270" spans="2:18" x14ac:dyDescent="0.25">
      <c r="B270" s="13">
        <f>B269+'1_Constantes'!$B$4</f>
        <v>1.3299999999999936</v>
      </c>
      <c r="D270" s="68">
        <f>'1_Constantes'!$D$8-'2_Odometrie'!D270</f>
        <v>570.48360531787648</v>
      </c>
      <c r="E270" s="57">
        <f>'1_Constantes'!$E$8-'2_Odometrie'!E270</f>
        <v>-71.139242222770918</v>
      </c>
      <c r="F270" s="81"/>
      <c r="G270" s="54">
        <f t="shared" si="29"/>
        <v>574.90202271388193</v>
      </c>
      <c r="H270" s="100">
        <f>ATAN2(D270,E270)-'2_Odometrie'!F270</f>
        <v>2.0795307263608842E-4</v>
      </c>
      <c r="I270" s="106">
        <f t="shared" si="30"/>
        <v>2.0795307263608842E-4</v>
      </c>
      <c r="J270" s="82"/>
      <c r="K270" s="69">
        <f t="shared" si="31"/>
        <v>0</v>
      </c>
      <c r="L270" s="45">
        <f t="shared" si="28"/>
        <v>574.90202271388193</v>
      </c>
      <c r="M270" s="72">
        <f t="shared" si="32"/>
        <v>2.0795307263608842E-4</v>
      </c>
      <c r="O270" s="69">
        <f>IF(AND(L270&lt;'1_Constantes'!$B$8,L270&gt;-'1_Constantes'!$B$8),1,0)</f>
        <v>0</v>
      </c>
      <c r="P270" s="54">
        <f t="shared" si="33"/>
        <v>574.90202271388193</v>
      </c>
      <c r="Q270" s="61">
        <f t="shared" si="34"/>
        <v>2.0795307263608842E-4</v>
      </c>
      <c r="R270" s="57">
        <f>IF('1_Constantes'!$B$13=1,-Q270*180/PI(),Q270*180/PI())</f>
        <v>1.1914833398825314E-2</v>
      </c>
    </row>
    <row r="271" spans="2:18" x14ac:dyDescent="0.25">
      <c r="B271" s="13">
        <f>B270+'1_Constantes'!$B$4</f>
        <v>1.3349999999999935</v>
      </c>
      <c r="D271" s="68">
        <f>'1_Constantes'!$D$8-'2_Odometrie'!D271</f>
        <v>567.90304325676948</v>
      </c>
      <c r="E271" s="57">
        <f>'1_Constantes'!$E$8-'2_Odometrie'!E271</f>
        <v>-70.817511301875811</v>
      </c>
      <c r="F271" s="81"/>
      <c r="G271" s="54">
        <f t="shared" si="29"/>
        <v>572.30148212921085</v>
      </c>
      <c r="H271" s="100">
        <f>ATAN2(D271,E271)-'2_Odometrie'!F271</f>
        <v>-2.4869992465412216E-5</v>
      </c>
      <c r="I271" s="106">
        <f t="shared" si="30"/>
        <v>-2.4869992465412216E-5</v>
      </c>
      <c r="J271" s="82"/>
      <c r="K271" s="69">
        <f t="shared" si="31"/>
        <v>0</v>
      </c>
      <c r="L271" s="45">
        <f t="shared" si="28"/>
        <v>572.30148212921085</v>
      </c>
      <c r="M271" s="72">
        <f t="shared" si="32"/>
        <v>-2.4869992465412216E-5</v>
      </c>
      <c r="O271" s="69">
        <f>IF(AND(L271&lt;'1_Constantes'!$B$8,L271&gt;-'1_Constantes'!$B$8),1,0)</f>
        <v>0</v>
      </c>
      <c r="P271" s="54">
        <f t="shared" si="33"/>
        <v>572.30148212921085</v>
      </c>
      <c r="Q271" s="61">
        <f t="shared" si="34"/>
        <v>-2.4869992465412216E-5</v>
      </c>
      <c r="R271" s="57">
        <f>IF('1_Constantes'!$B$13=1,-Q271*180/PI(),Q271*180/PI())</f>
        <v>-1.424945604790277E-3</v>
      </c>
    </row>
    <row r="272" spans="2:18" x14ac:dyDescent="0.25">
      <c r="B272" s="13">
        <f>B271+'1_Constantes'!$B$4</f>
        <v>1.3399999999999934</v>
      </c>
      <c r="D272" s="68">
        <f>'1_Constantes'!$D$8-'2_Odometrie'!D272</f>
        <v>565.32255613572102</v>
      </c>
      <c r="E272" s="57">
        <f>'1_Constantes'!$E$8-'2_Odometrie'!E272</f>
        <v>-70.495179865637283</v>
      </c>
      <c r="F272" s="81"/>
      <c r="G272" s="54">
        <f t="shared" si="29"/>
        <v>569.70094160016447</v>
      </c>
      <c r="H272" s="100">
        <f>ATAN2(D272,E272)-'2_Odometrie'!F272</f>
        <v>2.0878931407053436E-4</v>
      </c>
      <c r="I272" s="106">
        <f t="shared" si="30"/>
        <v>2.0878931407053436E-4</v>
      </c>
      <c r="J272" s="82"/>
      <c r="K272" s="69">
        <f t="shared" si="31"/>
        <v>0</v>
      </c>
      <c r="L272" s="45">
        <f t="shared" si="28"/>
        <v>569.70094160016447</v>
      </c>
      <c r="M272" s="72">
        <f t="shared" si="32"/>
        <v>2.0878931407053436E-4</v>
      </c>
      <c r="O272" s="69">
        <f>IF(AND(L272&lt;'1_Constantes'!$B$8,L272&gt;-'1_Constantes'!$B$8),1,0)</f>
        <v>0</v>
      </c>
      <c r="P272" s="54">
        <f t="shared" si="33"/>
        <v>569.70094160016447</v>
      </c>
      <c r="Q272" s="61">
        <f t="shared" si="34"/>
        <v>2.0878931407053436E-4</v>
      </c>
      <c r="R272" s="57">
        <f>IF('1_Constantes'!$B$13=1,-Q272*180/PI(),Q272*180/PI())</f>
        <v>1.1962746503673034E-2</v>
      </c>
    </row>
    <row r="273" spans="2:18" x14ac:dyDescent="0.25">
      <c r="B273" s="13">
        <f>B272+'1_Constantes'!$B$4</f>
        <v>1.3449999999999933</v>
      </c>
      <c r="D273" s="68">
        <f>'1_Constantes'!$D$8-'2_Odometrie'!D273</f>
        <v>562.74199407461401</v>
      </c>
      <c r="E273" s="57">
        <f>'1_Constantes'!$E$8-'2_Odometrie'!E273</f>
        <v>-70.173448944742177</v>
      </c>
      <c r="F273" s="81"/>
      <c r="G273" s="54">
        <f t="shared" si="29"/>
        <v>567.10040101544041</v>
      </c>
      <c r="H273" s="100">
        <f>ATAN2(D273,E273)-'2_Odometrie'!F273</f>
        <v>-2.4030948056932844E-5</v>
      </c>
      <c r="I273" s="106">
        <f t="shared" si="30"/>
        <v>-2.4030948056932844E-5</v>
      </c>
      <c r="J273" s="82"/>
      <c r="K273" s="69">
        <f t="shared" si="31"/>
        <v>0</v>
      </c>
      <c r="L273" s="45">
        <f t="shared" si="28"/>
        <v>567.10040101544041</v>
      </c>
      <c r="M273" s="72">
        <f t="shared" si="32"/>
        <v>-2.4030948056932844E-5</v>
      </c>
      <c r="O273" s="69">
        <f>IF(AND(L273&lt;'1_Constantes'!$B$8,L273&gt;-'1_Constantes'!$B$8),1,0)</f>
        <v>0</v>
      </c>
      <c r="P273" s="54">
        <f t="shared" si="33"/>
        <v>567.10040101544041</v>
      </c>
      <c r="Q273" s="61">
        <f t="shared" si="34"/>
        <v>-2.4030948056932844E-5</v>
      </c>
      <c r="R273" s="57">
        <f>IF('1_Constantes'!$B$13=1,-Q273*180/PI(),Q273*180/PI())</f>
        <v>-1.3768719013603583E-3</v>
      </c>
    </row>
    <row r="274" spans="2:18" x14ac:dyDescent="0.25">
      <c r="B274" s="13">
        <f>B273+'1_Constantes'!$B$4</f>
        <v>1.3499999999999932</v>
      </c>
      <c r="D274" s="68">
        <f>'1_Constantes'!$D$8-'2_Odometrie'!D274</f>
        <v>560.16150695356555</v>
      </c>
      <c r="E274" s="57">
        <f>'1_Constantes'!$E$8-'2_Odometrie'!E274</f>
        <v>-69.851117508503648</v>
      </c>
      <c r="F274" s="81"/>
      <c r="G274" s="54">
        <f t="shared" si="29"/>
        <v>564.49986048685275</v>
      </c>
      <c r="H274" s="100">
        <f>ATAN2(D274,E274)-'2_Odometrie'!F274</f>
        <v>2.0964096510854568E-4</v>
      </c>
      <c r="I274" s="106">
        <f t="shared" si="30"/>
        <v>2.0964096510854568E-4</v>
      </c>
      <c r="J274" s="82"/>
      <c r="K274" s="69">
        <f t="shared" si="31"/>
        <v>0</v>
      </c>
      <c r="L274" s="45">
        <f t="shared" si="28"/>
        <v>564.49986048685275</v>
      </c>
      <c r="M274" s="72">
        <f t="shared" si="32"/>
        <v>2.0964096510854568E-4</v>
      </c>
      <c r="O274" s="69">
        <f>IF(AND(L274&lt;'1_Constantes'!$B$8,L274&gt;-'1_Constantes'!$B$8),1,0)</f>
        <v>0</v>
      </c>
      <c r="P274" s="54">
        <f t="shared" si="33"/>
        <v>564.49986048685275</v>
      </c>
      <c r="Q274" s="61">
        <f t="shared" si="34"/>
        <v>2.0964096510854568E-4</v>
      </c>
      <c r="R274" s="57">
        <f>IF('1_Constantes'!$B$13=1,-Q274*180/PI(),Q274*180/PI())</f>
        <v>1.2011542513769019E-2</v>
      </c>
    </row>
    <row r="275" spans="2:18" x14ac:dyDescent="0.25">
      <c r="B275" s="13">
        <f>B274+'1_Constantes'!$B$4</f>
        <v>1.3549999999999931</v>
      </c>
      <c r="D275" s="68">
        <f>'1_Constantes'!$D$8-'2_Odometrie'!D275</f>
        <v>557.58094489245855</v>
      </c>
      <c r="E275" s="57">
        <f>'1_Constantes'!$E$8-'2_Odometrie'!E275</f>
        <v>-69.529386587608542</v>
      </c>
      <c r="F275" s="81"/>
      <c r="G275" s="54">
        <f t="shared" si="29"/>
        <v>561.8993199020764</v>
      </c>
      <c r="H275" s="100">
        <f>ATAN2(D275,E275)-'2_Odometrie'!F275</f>
        <v>-2.3176370837277305E-5</v>
      </c>
      <c r="I275" s="106">
        <f t="shared" si="30"/>
        <v>-2.3176370837277305E-5</v>
      </c>
      <c r="J275" s="82"/>
      <c r="K275" s="69">
        <f t="shared" si="31"/>
        <v>0</v>
      </c>
      <c r="L275" s="45">
        <f t="shared" si="28"/>
        <v>561.8993199020764</v>
      </c>
      <c r="M275" s="72">
        <f t="shared" si="32"/>
        <v>-2.3176370837277305E-5</v>
      </c>
      <c r="O275" s="69">
        <f>IF(AND(L275&lt;'1_Constantes'!$B$8,L275&gt;-'1_Constantes'!$B$8),1,0)</f>
        <v>0</v>
      </c>
      <c r="P275" s="54">
        <f t="shared" si="33"/>
        <v>561.8993199020764</v>
      </c>
      <c r="Q275" s="61">
        <f t="shared" si="34"/>
        <v>-2.3176370837277305E-5</v>
      </c>
      <c r="R275" s="57">
        <f>IF('1_Constantes'!$B$13=1,-Q275*180/PI(),Q275*180/PI())</f>
        <v>-1.3279082334060716E-3</v>
      </c>
    </row>
    <row r="276" spans="2:18" x14ac:dyDescent="0.25">
      <c r="B276" s="13">
        <f>B275+'1_Constantes'!$B$4</f>
        <v>1.359999999999993</v>
      </c>
      <c r="D276" s="68">
        <f>'1_Constantes'!$D$8-'2_Odometrie'!D276</f>
        <v>555.00045777141008</v>
      </c>
      <c r="E276" s="57">
        <f>'1_Constantes'!$E$8-'2_Odometrie'!E276</f>
        <v>-69.207055151370014</v>
      </c>
      <c r="F276" s="81"/>
      <c r="G276" s="54">
        <f t="shared" si="29"/>
        <v>559.29877937395815</v>
      </c>
      <c r="H276" s="100">
        <f>ATAN2(D276,E276)-'2_Odometrie'!F276</f>
        <v>2.1050845564520027E-4</v>
      </c>
      <c r="I276" s="106">
        <f t="shared" si="30"/>
        <v>2.1050845564520027E-4</v>
      </c>
      <c r="J276" s="82"/>
      <c r="K276" s="69">
        <f t="shared" si="31"/>
        <v>0</v>
      </c>
      <c r="L276" s="45">
        <f t="shared" si="28"/>
        <v>559.29877937395815</v>
      </c>
      <c r="M276" s="72">
        <f t="shared" si="32"/>
        <v>2.1050845564520027E-4</v>
      </c>
      <c r="O276" s="69">
        <f>IF(AND(L276&lt;'1_Constantes'!$B$8,L276&gt;-'1_Constantes'!$B$8),1,0)</f>
        <v>0</v>
      </c>
      <c r="P276" s="54">
        <f t="shared" si="33"/>
        <v>559.29877937395815</v>
      </c>
      <c r="Q276" s="61">
        <f t="shared" si="34"/>
        <v>2.1050845564520027E-4</v>
      </c>
      <c r="R276" s="57">
        <f>IF('1_Constantes'!$B$13=1,-Q276*180/PI(),Q276*180/PI())</f>
        <v>1.2061246060286863E-2</v>
      </c>
    </row>
    <row r="277" spans="2:18" x14ac:dyDescent="0.25">
      <c r="B277" s="13">
        <f>B276+'1_Constantes'!$B$4</f>
        <v>1.3649999999999929</v>
      </c>
      <c r="D277" s="68">
        <f>'1_Constantes'!$D$8-'2_Odometrie'!D277</f>
        <v>552.41989571030308</v>
      </c>
      <c r="E277" s="57">
        <f>'1_Constantes'!$E$8-'2_Odometrie'!E277</f>
        <v>-68.885324230474907</v>
      </c>
      <c r="F277" s="81"/>
      <c r="G277" s="54">
        <f t="shared" si="29"/>
        <v>556.69823878913053</v>
      </c>
      <c r="H277" s="100">
        <f>ATAN2(D277,E277)-'2_Odometrie'!F277</f>
        <v>-2.2305825449833727E-5</v>
      </c>
      <c r="I277" s="106">
        <f t="shared" si="30"/>
        <v>-2.2305825449833727E-5</v>
      </c>
      <c r="J277" s="82"/>
      <c r="K277" s="69">
        <f t="shared" si="31"/>
        <v>0</v>
      </c>
      <c r="L277" s="45">
        <f t="shared" si="28"/>
        <v>556.69823878913053</v>
      </c>
      <c r="M277" s="72">
        <f t="shared" si="32"/>
        <v>-2.2305825449833727E-5</v>
      </c>
      <c r="O277" s="69">
        <f>IF(AND(L277&lt;'1_Constantes'!$B$8,L277&gt;-'1_Constantes'!$B$8),1,0)</f>
        <v>0</v>
      </c>
      <c r="P277" s="54">
        <f t="shared" si="33"/>
        <v>556.69823878913053</v>
      </c>
      <c r="Q277" s="61">
        <f t="shared" si="34"/>
        <v>-2.2305825449833727E-5</v>
      </c>
      <c r="R277" s="57">
        <f>IF('1_Constantes'!$B$13=1,-Q277*180/PI(),Q277*180/PI())</f>
        <v>-1.2780296568309735E-3</v>
      </c>
    </row>
    <row r="278" spans="2:18" x14ac:dyDescent="0.25">
      <c r="B278" s="13">
        <f>B277+'1_Constantes'!$B$4</f>
        <v>1.3699999999999928</v>
      </c>
      <c r="D278" s="68">
        <f>'1_Constantes'!$D$8-'2_Odometrie'!D278</f>
        <v>549.83940858925462</v>
      </c>
      <c r="E278" s="57">
        <f>'1_Constantes'!$E$8-'2_Odometrie'!E278</f>
        <v>-68.562992794236379</v>
      </c>
      <c r="F278" s="81"/>
      <c r="G278" s="54">
        <f t="shared" si="29"/>
        <v>554.09769826149227</v>
      </c>
      <c r="H278" s="100">
        <f>ATAN2(D278,E278)-'2_Odometrie'!F278</f>
        <v>2.1139223171655341E-4</v>
      </c>
      <c r="I278" s="106">
        <f t="shared" si="30"/>
        <v>2.1139223171655341E-4</v>
      </c>
      <c r="J278" s="82"/>
      <c r="K278" s="69">
        <f t="shared" si="31"/>
        <v>0</v>
      </c>
      <c r="L278" s="45">
        <f t="shared" si="28"/>
        <v>554.09769826149227</v>
      </c>
      <c r="M278" s="72">
        <f t="shared" si="32"/>
        <v>2.1139223171655341E-4</v>
      </c>
      <c r="O278" s="69">
        <f>IF(AND(L278&lt;'1_Constantes'!$B$8,L278&gt;-'1_Constantes'!$B$8),1,0)</f>
        <v>0</v>
      </c>
      <c r="P278" s="54">
        <f t="shared" si="33"/>
        <v>554.09769826149227</v>
      </c>
      <c r="Q278" s="61">
        <f t="shared" si="34"/>
        <v>2.1139223171655341E-4</v>
      </c>
      <c r="R278" s="57">
        <f>IF('1_Constantes'!$B$13=1,-Q278*180/PI(),Q278*180/PI())</f>
        <v>1.2111882699210052E-2</v>
      </c>
    </row>
    <row r="279" spans="2:18" x14ac:dyDescent="0.25">
      <c r="B279" s="13">
        <f>B278+'1_Constantes'!$B$4</f>
        <v>1.3749999999999927</v>
      </c>
      <c r="D279" s="68">
        <f>'1_Constantes'!$D$8-'2_Odometrie'!D279</f>
        <v>547.25884652814761</v>
      </c>
      <c r="E279" s="57">
        <f>'1_Constantes'!$E$8-'2_Odometrie'!E279</f>
        <v>-68.241261873341273</v>
      </c>
      <c r="F279" s="81"/>
      <c r="G279" s="54">
        <f t="shared" si="29"/>
        <v>551.49715767661451</v>
      </c>
      <c r="H279" s="100">
        <f>ATAN2(D279,E279)-'2_Odometrie'!F279</f>
        <v>-2.1418860114946758E-5</v>
      </c>
      <c r="I279" s="106">
        <f t="shared" si="30"/>
        <v>-2.1418860114946758E-5</v>
      </c>
      <c r="J279" s="82"/>
      <c r="K279" s="69">
        <f t="shared" si="31"/>
        <v>0</v>
      </c>
      <c r="L279" s="45">
        <f t="shared" si="28"/>
        <v>551.49715767661451</v>
      </c>
      <c r="M279" s="72">
        <f t="shared" si="32"/>
        <v>-2.1418860114946758E-5</v>
      </c>
      <c r="O279" s="69">
        <f>IF(AND(L279&lt;'1_Constantes'!$B$8,L279&gt;-'1_Constantes'!$B$8),1,0)</f>
        <v>0</v>
      </c>
      <c r="P279" s="54">
        <f t="shared" si="33"/>
        <v>551.49715767661451</v>
      </c>
      <c r="Q279" s="61">
        <f t="shared" si="34"/>
        <v>-2.1418860114946758E-5</v>
      </c>
      <c r="R279" s="57">
        <f>IF('1_Constantes'!$B$13=1,-Q279*180/PI(),Q279*180/PI())</f>
        <v>-1.2272102865675425E-3</v>
      </c>
    </row>
    <row r="280" spans="2:18" x14ac:dyDescent="0.25">
      <c r="B280" s="13">
        <f>B279+'1_Constantes'!$B$4</f>
        <v>1.3799999999999926</v>
      </c>
      <c r="D280" s="68">
        <f>'1_Constantes'!$D$8-'2_Odometrie'!D280</f>
        <v>544.67835940709915</v>
      </c>
      <c r="E280" s="57">
        <f>'1_Constantes'!$E$8-'2_Odometrie'!E280</f>
        <v>-67.918930437102745</v>
      </c>
      <c r="F280" s="81"/>
      <c r="G280" s="54">
        <f t="shared" si="29"/>
        <v>548.89661714946749</v>
      </c>
      <c r="H280" s="100">
        <f>ATAN2(D280,E280)-'2_Odometrie'!F280</f>
        <v>2.1229275626435951E-4</v>
      </c>
      <c r="I280" s="106">
        <f t="shared" si="30"/>
        <v>2.1229275626435951E-4</v>
      </c>
      <c r="J280" s="82"/>
      <c r="K280" s="69">
        <f t="shared" si="31"/>
        <v>0</v>
      </c>
      <c r="L280" s="45">
        <f t="shared" si="28"/>
        <v>548.89661714946749</v>
      </c>
      <c r="M280" s="72">
        <f t="shared" si="32"/>
        <v>2.1229275626435951E-4</v>
      </c>
      <c r="O280" s="69">
        <f>IF(AND(L280&lt;'1_Constantes'!$B$8,L280&gt;-'1_Constantes'!$B$8),1,0)</f>
        <v>0</v>
      </c>
      <c r="P280" s="54">
        <f t="shared" si="33"/>
        <v>548.89661714946749</v>
      </c>
      <c r="Q280" s="61">
        <f t="shared" si="34"/>
        <v>2.1229275626435951E-4</v>
      </c>
      <c r="R280" s="57">
        <f>IF('1_Constantes'!$B$13=1,-Q280*180/PI(),Q280*180/PI())</f>
        <v>1.2163478955147269E-2</v>
      </c>
    </row>
    <row r="281" spans="2:18" x14ac:dyDescent="0.25">
      <c r="B281" s="13">
        <f>B280+'1_Constantes'!$B$4</f>
        <v>1.3849999999999925</v>
      </c>
      <c r="D281" s="68">
        <f>'1_Constantes'!$D$8-'2_Odometrie'!D281</f>
        <v>542.09779734599215</v>
      </c>
      <c r="E281" s="57">
        <f>'1_Constantes'!$E$8-'2_Odometrie'!E281</f>
        <v>-67.597199516207638</v>
      </c>
      <c r="F281" s="81"/>
      <c r="G281" s="54">
        <f t="shared" si="29"/>
        <v>546.29607656454061</v>
      </c>
      <c r="H281" s="100">
        <f>ATAN2(D281,E281)-'2_Odometrie'!F281</f>
        <v>-2.0515005848056878E-5</v>
      </c>
      <c r="I281" s="106">
        <f t="shared" si="30"/>
        <v>-2.0515005848056878E-5</v>
      </c>
      <c r="J281" s="82"/>
      <c r="K281" s="69">
        <f t="shared" si="31"/>
        <v>0</v>
      </c>
      <c r="L281" s="45">
        <f t="shared" si="28"/>
        <v>546.29607656454061</v>
      </c>
      <c r="M281" s="72">
        <f t="shared" si="32"/>
        <v>-2.0515005848056878E-5</v>
      </c>
      <c r="O281" s="69">
        <f>IF(AND(L281&lt;'1_Constantes'!$B$8,L281&gt;-'1_Constantes'!$B$8),1,0)</f>
        <v>0</v>
      </c>
      <c r="P281" s="54">
        <f t="shared" si="33"/>
        <v>546.29607656454061</v>
      </c>
      <c r="Q281" s="61">
        <f t="shared" si="34"/>
        <v>-2.0515005848056878E-5</v>
      </c>
      <c r="R281" s="57">
        <f>IF('1_Constantes'!$B$13=1,-Q281*180/PI(),Q281*180/PI())</f>
        <v>-1.1754232517798614E-3</v>
      </c>
    </row>
    <row r="282" spans="2:18" x14ac:dyDescent="0.25">
      <c r="B282" s="13">
        <f>B281+'1_Constantes'!$B$4</f>
        <v>1.3899999999999924</v>
      </c>
      <c r="D282" s="68">
        <f>'1_Constantes'!$D$8-'2_Odometrie'!D282</f>
        <v>539.51731022494369</v>
      </c>
      <c r="E282" s="57">
        <f>'1_Constantes'!$E$8-'2_Odometrie'!E282</f>
        <v>-67.27486807996911</v>
      </c>
      <c r="F282" s="81"/>
      <c r="G282" s="54">
        <f t="shared" si="29"/>
        <v>543.69553603789632</v>
      </c>
      <c r="H282" s="100">
        <f>ATAN2(D282,E282)-'2_Odometrie'!F282</f>
        <v>2.1321050994467516E-4</v>
      </c>
      <c r="I282" s="106">
        <f t="shared" si="30"/>
        <v>2.1321050994467516E-4</v>
      </c>
      <c r="J282" s="82"/>
      <c r="K282" s="69">
        <f t="shared" si="31"/>
        <v>0</v>
      </c>
      <c r="L282" s="45">
        <f t="shared" si="28"/>
        <v>543.69553603789632</v>
      </c>
      <c r="M282" s="72">
        <f t="shared" si="32"/>
        <v>2.1321050994467516E-4</v>
      </c>
      <c r="O282" s="69">
        <f>IF(AND(L282&lt;'1_Constantes'!$B$8,L282&gt;-'1_Constantes'!$B$8),1,0)</f>
        <v>0</v>
      </c>
      <c r="P282" s="54">
        <f t="shared" si="33"/>
        <v>543.69553603789632</v>
      </c>
      <c r="Q282" s="61">
        <f t="shared" si="34"/>
        <v>2.1321050994467516E-4</v>
      </c>
      <c r="R282" s="57">
        <f>IF('1_Constantes'!$B$13=1,-Q282*180/PI(),Q282*180/PI())</f>
        <v>1.2216062367661954E-2</v>
      </c>
    </row>
    <row r="283" spans="2:18" x14ac:dyDescent="0.25">
      <c r="B283" s="13">
        <f>B282+'1_Constantes'!$B$4</f>
        <v>1.3949999999999922</v>
      </c>
      <c r="D283" s="68">
        <f>'1_Constantes'!$D$8-'2_Odometrie'!D283</f>
        <v>536.93674816383668</v>
      </c>
      <c r="E283" s="57">
        <f>'1_Constantes'!$E$8-'2_Odometrie'!E283</f>
        <v>-66.953137159074004</v>
      </c>
      <c r="F283" s="81"/>
      <c r="G283" s="54">
        <f t="shared" si="29"/>
        <v>541.09499545292147</v>
      </c>
      <c r="H283" s="100">
        <f>ATAN2(D283,E283)-'2_Odometrie'!F283</f>
        <v>-1.9593775632764654E-5</v>
      </c>
      <c r="I283" s="106">
        <f t="shared" si="30"/>
        <v>-1.9593775632764654E-5</v>
      </c>
      <c r="J283" s="82"/>
      <c r="K283" s="69">
        <f t="shared" si="31"/>
        <v>0</v>
      </c>
      <c r="L283" s="45">
        <f t="shared" si="28"/>
        <v>541.09499545292147</v>
      </c>
      <c r="M283" s="72">
        <f t="shared" si="32"/>
        <v>-1.9593775632764654E-5</v>
      </c>
      <c r="O283" s="69">
        <f>IF(AND(L283&lt;'1_Constantes'!$B$8,L283&gt;-'1_Constantes'!$B$8),1,0)</f>
        <v>0</v>
      </c>
      <c r="P283" s="54">
        <f t="shared" si="33"/>
        <v>541.09499545292147</v>
      </c>
      <c r="Q283" s="61">
        <f t="shared" si="34"/>
        <v>-1.9593775632764654E-5</v>
      </c>
      <c r="R283" s="57">
        <f>IF('1_Constantes'!$B$13=1,-Q283*180/PI(),Q283*180/PI())</f>
        <v>-1.1226406484836887E-3</v>
      </c>
    </row>
    <row r="284" spans="2:18" x14ac:dyDescent="0.25">
      <c r="B284" s="13">
        <f>B283+'1_Constantes'!$B$4</f>
        <v>1.3999999999999921</v>
      </c>
      <c r="D284" s="68">
        <f>'1_Constantes'!$D$8-'2_Odometrie'!D284</f>
        <v>534.35626104278822</v>
      </c>
      <c r="E284" s="57">
        <f>'1_Constantes'!$E$8-'2_Odometrie'!E284</f>
        <v>-66.630805722835476</v>
      </c>
      <c r="F284" s="81"/>
      <c r="G284" s="54">
        <f t="shared" si="29"/>
        <v>538.49445492679183</v>
      </c>
      <c r="H284" s="100">
        <f>ATAN2(D284,E284)-'2_Odometrie'!F284</f>
        <v>2.1414599198332773E-4</v>
      </c>
      <c r="I284" s="106">
        <f t="shared" si="30"/>
        <v>2.1414599198332773E-4</v>
      </c>
      <c r="J284" s="82"/>
      <c r="K284" s="69">
        <f t="shared" si="31"/>
        <v>0</v>
      </c>
      <c r="L284" s="45">
        <f t="shared" si="28"/>
        <v>538.49445492679183</v>
      </c>
      <c r="M284" s="72">
        <f t="shared" si="32"/>
        <v>2.1414599198332773E-4</v>
      </c>
      <c r="O284" s="69">
        <f>IF(AND(L284&lt;'1_Constantes'!$B$8,L284&gt;-'1_Constantes'!$B$8),1,0)</f>
        <v>0</v>
      </c>
      <c r="P284" s="54">
        <f t="shared" si="33"/>
        <v>538.49445492679183</v>
      </c>
      <c r="Q284" s="61">
        <f t="shared" si="34"/>
        <v>2.1414599198332773E-4</v>
      </c>
      <c r="R284" s="57">
        <f>IF('1_Constantes'!$B$13=1,-Q284*180/PI(),Q284*180/PI())</f>
        <v>1.226966154028704E-2</v>
      </c>
    </row>
    <row r="285" spans="2:18" x14ac:dyDescent="0.25">
      <c r="B285" s="13">
        <f>B284+'1_Constantes'!$B$4</f>
        <v>1.404999999999992</v>
      </c>
      <c r="D285" s="68">
        <f>'1_Constantes'!$D$8-'2_Odometrie'!D285</f>
        <v>531.77569898168122</v>
      </c>
      <c r="E285" s="57">
        <f>'1_Constantes'!$E$8-'2_Odometrie'!E285</f>
        <v>-66.309074801940369</v>
      </c>
      <c r="F285" s="81"/>
      <c r="G285" s="54">
        <f t="shared" si="29"/>
        <v>535.8939143417706</v>
      </c>
      <c r="H285" s="100">
        <f>ATAN2(D285,E285)-'2_Odometrie'!F285</f>
        <v>-1.8654663545919492E-5</v>
      </c>
      <c r="I285" s="106">
        <f t="shared" si="30"/>
        <v>-1.8654663545919492E-5</v>
      </c>
      <c r="J285" s="82"/>
      <c r="K285" s="69">
        <f t="shared" si="31"/>
        <v>0</v>
      </c>
      <c r="L285" s="45">
        <f t="shared" si="28"/>
        <v>535.8939143417706</v>
      </c>
      <c r="M285" s="72">
        <f t="shared" si="32"/>
        <v>-1.8654663545919492E-5</v>
      </c>
      <c r="O285" s="69">
        <f>IF(AND(L285&lt;'1_Constantes'!$B$8,L285&gt;-'1_Constantes'!$B$8),1,0)</f>
        <v>0</v>
      </c>
      <c r="P285" s="54">
        <f t="shared" si="33"/>
        <v>535.8939143417706</v>
      </c>
      <c r="Q285" s="61">
        <f t="shared" si="34"/>
        <v>-1.8654663545919492E-5</v>
      </c>
      <c r="R285" s="57">
        <f>IF('1_Constantes'!$B$13=1,-Q285*180/PI(),Q285*180/PI())</f>
        <v>-1.0688334894177376E-3</v>
      </c>
    </row>
    <row r="286" spans="2:18" x14ac:dyDescent="0.25">
      <c r="B286" s="13">
        <f>B285+'1_Constantes'!$B$4</f>
        <v>1.4099999999999919</v>
      </c>
      <c r="D286" s="68">
        <f>'1_Constantes'!$D$8-'2_Odometrie'!D286</f>
        <v>529.19521186063275</v>
      </c>
      <c r="E286" s="57">
        <f>'1_Constantes'!$E$8-'2_Odometrie'!E286</f>
        <v>-65.986743365701841</v>
      </c>
      <c r="F286" s="81"/>
      <c r="G286" s="54">
        <f t="shared" si="29"/>
        <v>533.2933738161679</v>
      </c>
      <c r="H286" s="100">
        <f>ATAN2(D286,E286)-'2_Odometrie'!F286</f>
        <v>2.1509972108146869E-4</v>
      </c>
      <c r="I286" s="106">
        <f t="shared" si="30"/>
        <v>2.1509972108146869E-4</v>
      </c>
      <c r="J286" s="82"/>
      <c r="K286" s="69">
        <f t="shared" si="31"/>
        <v>0</v>
      </c>
      <c r="L286" s="45">
        <f t="shared" si="28"/>
        <v>533.2933738161679</v>
      </c>
      <c r="M286" s="72">
        <f t="shared" si="32"/>
        <v>2.1509972108146869E-4</v>
      </c>
      <c r="O286" s="69">
        <f>IF(AND(L286&lt;'1_Constantes'!$B$8,L286&gt;-'1_Constantes'!$B$8),1,0)</f>
        <v>0</v>
      </c>
      <c r="P286" s="54">
        <f t="shared" si="33"/>
        <v>533.2933738161679</v>
      </c>
      <c r="Q286" s="61">
        <f t="shared" si="34"/>
        <v>2.1509972108146869E-4</v>
      </c>
      <c r="R286" s="57">
        <f>IF('1_Constantes'!$B$13=1,-Q286*180/PI(),Q286*180/PI())</f>
        <v>1.2324306192409335E-2</v>
      </c>
    </row>
    <row r="287" spans="2:18" x14ac:dyDescent="0.25">
      <c r="B287" s="13">
        <f>B286+'1_Constantes'!$B$4</f>
        <v>1.4149999999999918</v>
      </c>
      <c r="D287" s="68">
        <f>'1_Constantes'!$D$8-'2_Odometrie'!D287</f>
        <v>526.61464979952575</v>
      </c>
      <c r="E287" s="57">
        <f>'1_Constantes'!$E$8-'2_Odometrie'!E287</f>
        <v>-65.665012444806734</v>
      </c>
      <c r="F287" s="81"/>
      <c r="G287" s="54">
        <f t="shared" si="29"/>
        <v>530.69283323110153</v>
      </c>
      <c r="H287" s="100">
        <f>ATAN2(D287,E287)-'2_Odometrie'!F287</f>
        <v>-1.7697143831041373E-5</v>
      </c>
      <c r="I287" s="106">
        <f t="shared" si="30"/>
        <v>-1.7697143831041373E-5</v>
      </c>
      <c r="J287" s="82"/>
      <c r="K287" s="69">
        <f t="shared" si="31"/>
        <v>0</v>
      </c>
      <c r="L287" s="45">
        <f t="shared" si="28"/>
        <v>530.69283323110153</v>
      </c>
      <c r="M287" s="72">
        <f t="shared" si="32"/>
        <v>-1.7697143831041373E-5</v>
      </c>
      <c r="O287" s="69">
        <f>IF(AND(L287&lt;'1_Constantes'!$B$8,L287&gt;-'1_Constantes'!$B$8),1,0)</f>
        <v>0</v>
      </c>
      <c r="P287" s="54">
        <f t="shared" si="33"/>
        <v>530.69283323110153</v>
      </c>
      <c r="Q287" s="61">
        <f t="shared" si="34"/>
        <v>-1.7697143831041373E-5</v>
      </c>
      <c r="R287" s="57">
        <f>IF('1_Constantes'!$B$13=1,-Q287*180/PI(),Q287*180/PI())</f>
        <v>-1.0139716509546515E-3</v>
      </c>
    </row>
    <row r="288" spans="2:18" x14ac:dyDescent="0.25">
      <c r="B288" s="13">
        <f>B287+'1_Constantes'!$B$4</f>
        <v>1.4199999999999917</v>
      </c>
      <c r="D288" s="68">
        <f>'1_Constantes'!$D$8-'2_Odometrie'!D288</f>
        <v>524.03416267847729</v>
      </c>
      <c r="E288" s="57">
        <f>'1_Constantes'!$E$8-'2_Odometrie'!E288</f>
        <v>-65.342681008568206</v>
      </c>
      <c r="F288" s="81"/>
      <c r="G288" s="54">
        <f t="shared" si="29"/>
        <v>528.09229270603862</v>
      </c>
      <c r="H288" s="100">
        <f>ATAN2(D288,E288)-'2_Odometrie'!F288</f>
        <v>2.1607223637462591E-4</v>
      </c>
      <c r="I288" s="106">
        <f t="shared" si="30"/>
        <v>2.1607223637462591E-4</v>
      </c>
      <c r="J288" s="82"/>
      <c r="K288" s="69">
        <f t="shared" si="31"/>
        <v>0</v>
      </c>
      <c r="L288" s="45">
        <f t="shared" si="28"/>
        <v>528.09229270603862</v>
      </c>
      <c r="M288" s="72">
        <f t="shared" si="32"/>
        <v>2.1607223637462591E-4</v>
      </c>
      <c r="O288" s="69">
        <f>IF(AND(L288&lt;'1_Constantes'!$B$8,L288&gt;-'1_Constantes'!$B$8),1,0)</f>
        <v>0</v>
      </c>
      <c r="P288" s="54">
        <f t="shared" si="33"/>
        <v>528.09229270603862</v>
      </c>
      <c r="Q288" s="61">
        <f t="shared" si="34"/>
        <v>2.1607223637462591E-4</v>
      </c>
      <c r="R288" s="57">
        <f>IF('1_Constantes'!$B$13=1,-Q288*180/PI(),Q288*180/PI())</f>
        <v>1.2380027214219172E-2</v>
      </c>
    </row>
    <row r="289" spans="2:18" x14ac:dyDescent="0.25">
      <c r="B289" s="13">
        <f>B288+'1_Constantes'!$B$4</f>
        <v>1.4249999999999916</v>
      </c>
      <c r="D289" s="68">
        <f>'1_Constantes'!$D$8-'2_Odometrie'!D289</f>
        <v>521.45360061737028</v>
      </c>
      <c r="E289" s="57">
        <f>'1_Constantes'!$E$8-'2_Odometrie'!E289</f>
        <v>-65.0209500876731</v>
      </c>
      <c r="F289" s="81"/>
      <c r="G289" s="54">
        <f t="shared" si="29"/>
        <v>525.49175212092871</v>
      </c>
      <c r="H289" s="100">
        <f>ATAN2(D289,E289)-'2_Odometrie'!F289</f>
        <v>-1.6720669916869824E-5</v>
      </c>
      <c r="I289" s="106">
        <f t="shared" si="30"/>
        <v>-1.6720669916869824E-5</v>
      </c>
      <c r="J289" s="82"/>
      <c r="K289" s="69">
        <f t="shared" si="31"/>
        <v>0</v>
      </c>
      <c r="L289" s="45">
        <f t="shared" si="28"/>
        <v>525.49175212092871</v>
      </c>
      <c r="M289" s="72">
        <f t="shared" si="32"/>
        <v>-1.6720669916869824E-5</v>
      </c>
      <c r="O289" s="69">
        <f>IF(AND(L289&lt;'1_Constantes'!$B$8,L289&gt;-'1_Constantes'!$B$8),1,0)</f>
        <v>0</v>
      </c>
      <c r="P289" s="54">
        <f t="shared" si="33"/>
        <v>525.49175212092871</v>
      </c>
      <c r="Q289" s="61">
        <f t="shared" si="34"/>
        <v>-1.6720669916869824E-5</v>
      </c>
      <c r="R289" s="57">
        <f>IF('1_Constantes'!$B$13=1,-Q289*180/PI(),Q289*180/PI())</f>
        <v>-9.5802381686800196E-4</v>
      </c>
    </row>
    <row r="290" spans="2:18" x14ac:dyDescent="0.25">
      <c r="B290" s="13">
        <f>B289+'1_Constantes'!$B$4</f>
        <v>1.4299999999999915</v>
      </c>
      <c r="D290" s="68">
        <f>'1_Constantes'!$D$8-'2_Odometrie'!D290</f>
        <v>518.87311349632182</v>
      </c>
      <c r="E290" s="57">
        <f>'1_Constantes'!$E$8-'2_Odometrie'!E290</f>
        <v>-64.698618651434572</v>
      </c>
      <c r="F290" s="81"/>
      <c r="G290" s="54">
        <f t="shared" si="29"/>
        <v>522.89121159641866</v>
      </c>
      <c r="H290" s="100">
        <f>ATAN2(D290,E290)-'2_Odometrie'!F290</f>
        <v>2.1706409844894636E-4</v>
      </c>
      <c r="I290" s="106">
        <f t="shared" si="30"/>
        <v>2.1706409844894636E-4</v>
      </c>
      <c r="J290" s="82"/>
      <c r="K290" s="69">
        <f t="shared" si="31"/>
        <v>0</v>
      </c>
      <c r="L290" s="45">
        <f t="shared" si="28"/>
        <v>522.89121159641866</v>
      </c>
      <c r="M290" s="72">
        <f t="shared" si="32"/>
        <v>2.1706409844894636E-4</v>
      </c>
      <c r="O290" s="69">
        <f>IF(AND(L290&lt;'1_Constantes'!$B$8,L290&gt;-'1_Constantes'!$B$8),1,0)</f>
        <v>0</v>
      </c>
      <c r="P290" s="54">
        <f t="shared" si="33"/>
        <v>522.89121159641866</v>
      </c>
      <c r="Q290" s="61">
        <f t="shared" si="34"/>
        <v>2.1706409844894636E-4</v>
      </c>
      <c r="R290" s="57">
        <f>IF('1_Constantes'!$B$13=1,-Q290*180/PI(),Q290*180/PI())</f>
        <v>1.2436856724936825E-2</v>
      </c>
    </row>
    <row r="291" spans="2:18" x14ac:dyDescent="0.25">
      <c r="B291" s="13">
        <f>B290+'1_Constantes'!$B$4</f>
        <v>1.4349999999999914</v>
      </c>
      <c r="D291" s="68">
        <f>'1_Constantes'!$D$8-'2_Odometrie'!D291</f>
        <v>516.29255143521482</v>
      </c>
      <c r="E291" s="57">
        <f>'1_Constantes'!$E$8-'2_Odometrie'!E291</f>
        <v>-64.376887730539465</v>
      </c>
      <c r="F291" s="81"/>
      <c r="G291" s="54">
        <f t="shared" si="29"/>
        <v>520.29067101126691</v>
      </c>
      <c r="H291" s="100">
        <f>ATAN2(D291,E291)-'2_Odometrie'!F291</f>
        <v>-1.5724673376932286E-5</v>
      </c>
      <c r="I291" s="106">
        <f t="shared" si="30"/>
        <v>-1.5724673376932286E-5</v>
      </c>
      <c r="J291" s="82"/>
      <c r="K291" s="69">
        <f t="shared" si="31"/>
        <v>0</v>
      </c>
      <c r="L291" s="45">
        <f t="shared" si="28"/>
        <v>520.29067101126691</v>
      </c>
      <c r="M291" s="72">
        <f t="shared" si="32"/>
        <v>-1.5724673376932286E-5</v>
      </c>
      <c r="O291" s="69">
        <f>IF(AND(L291&lt;'1_Constantes'!$B$8,L291&gt;-'1_Constantes'!$B$8),1,0)</f>
        <v>0</v>
      </c>
      <c r="P291" s="54">
        <f t="shared" si="33"/>
        <v>520.29067101126691</v>
      </c>
      <c r="Q291" s="61">
        <f t="shared" si="34"/>
        <v>-1.5724673376932286E-5</v>
      </c>
      <c r="R291" s="57">
        <f>IF('1_Constantes'!$B$13=1,-Q291*180/PI(),Q291*180/PI())</f>
        <v>-9.009574187199479E-4</v>
      </c>
    </row>
    <row r="292" spans="2:18" x14ac:dyDescent="0.25">
      <c r="B292" s="13">
        <f>B291+'1_Constantes'!$B$4</f>
        <v>1.4399999999999913</v>
      </c>
      <c r="D292" s="68">
        <f>'1_Constantes'!$D$8-'2_Odometrie'!D292</f>
        <v>513.71206431416635</v>
      </c>
      <c r="E292" s="57">
        <f>'1_Constantes'!$E$8-'2_Odometrie'!E292</f>
        <v>-64.054556294300937</v>
      </c>
      <c r="F292" s="81"/>
      <c r="G292" s="54">
        <f t="shared" si="29"/>
        <v>517.69013048732336</v>
      </c>
      <c r="H292" s="100">
        <f>ATAN2(D292,E292)-'2_Odometrie'!F292</f>
        <v>2.1807589041875075E-4</v>
      </c>
      <c r="I292" s="106">
        <f t="shared" si="30"/>
        <v>2.1807589041875075E-4</v>
      </c>
      <c r="J292" s="82"/>
      <c r="K292" s="69">
        <f t="shared" si="31"/>
        <v>0</v>
      </c>
      <c r="L292" s="45">
        <f t="shared" si="28"/>
        <v>517.69013048732336</v>
      </c>
      <c r="M292" s="72">
        <f t="shared" si="32"/>
        <v>2.1807589041875075E-4</v>
      </c>
      <c r="O292" s="69">
        <f>IF(AND(L292&lt;'1_Constantes'!$B$8,L292&gt;-'1_Constantes'!$B$8),1,0)</f>
        <v>0</v>
      </c>
      <c r="P292" s="54">
        <f t="shared" si="33"/>
        <v>517.69013048732336</v>
      </c>
      <c r="Q292" s="61">
        <f t="shared" si="34"/>
        <v>2.1807589041875075E-4</v>
      </c>
      <c r="R292" s="57">
        <f>IF('1_Constantes'!$B$13=1,-Q292*180/PI(),Q292*180/PI())</f>
        <v>1.2494828134551845E-2</v>
      </c>
    </row>
    <row r="293" spans="2:18" x14ac:dyDescent="0.25">
      <c r="B293" s="13">
        <f>B292+'1_Constantes'!$B$4</f>
        <v>1.4449999999999912</v>
      </c>
      <c r="D293" s="68">
        <f>'1_Constantes'!$D$8-'2_Odometrie'!D293</f>
        <v>511.13150225305935</v>
      </c>
      <c r="E293" s="57">
        <f>'1_Constantes'!$E$8-'2_Odometrie'!E293</f>
        <v>-63.732825373405831</v>
      </c>
      <c r="F293" s="81"/>
      <c r="G293" s="54">
        <f t="shared" si="29"/>
        <v>515.08958990213171</v>
      </c>
      <c r="H293" s="100">
        <f>ATAN2(D293,E293)-'2_Odometrie'!F293</f>
        <v>-1.4708562826176719E-5</v>
      </c>
      <c r="I293" s="106">
        <f t="shared" si="30"/>
        <v>-1.4708562826176719E-5</v>
      </c>
      <c r="J293" s="82"/>
      <c r="K293" s="69">
        <f t="shared" si="31"/>
        <v>0</v>
      </c>
      <c r="L293" s="45">
        <f t="shared" si="28"/>
        <v>515.08958990213171</v>
      </c>
      <c r="M293" s="72">
        <f t="shared" si="32"/>
        <v>-1.4708562826176719E-5</v>
      </c>
      <c r="O293" s="69">
        <f>IF(AND(L293&lt;'1_Constantes'!$B$8,L293&gt;-'1_Constantes'!$B$8),1,0)</f>
        <v>0</v>
      </c>
      <c r="P293" s="54">
        <f t="shared" si="33"/>
        <v>515.08958990213171</v>
      </c>
      <c r="Q293" s="61">
        <f t="shared" si="34"/>
        <v>-1.4708562826176719E-5</v>
      </c>
      <c r="R293" s="57">
        <f>IF('1_Constantes'!$B$13=1,-Q293*180/PI(),Q293*180/PI())</f>
        <v>-8.4273857264294022E-4</v>
      </c>
    </row>
    <row r="294" spans="2:18" x14ac:dyDescent="0.25">
      <c r="B294" s="13">
        <f>B293+'1_Constantes'!$B$4</f>
        <v>1.4499999999999911</v>
      </c>
      <c r="D294" s="68">
        <f>'1_Constantes'!$D$8-'2_Odometrie'!D294</f>
        <v>508.55101513201089</v>
      </c>
      <c r="E294" s="57">
        <f>'1_Constantes'!$E$8-'2_Odometrie'!E294</f>
        <v>-63.410493937167303</v>
      </c>
      <c r="F294" s="81"/>
      <c r="G294" s="54">
        <f t="shared" si="29"/>
        <v>512.48904937876898</v>
      </c>
      <c r="H294" s="100">
        <f>ATAN2(D294,E294)-'2_Odometrie'!F294</f>
        <v>2.1910821906970246E-4</v>
      </c>
      <c r="I294" s="106">
        <f t="shared" si="30"/>
        <v>2.1910821906970246E-4</v>
      </c>
      <c r="J294" s="82"/>
      <c r="K294" s="69">
        <f t="shared" si="31"/>
        <v>0</v>
      </c>
      <c r="L294" s="45">
        <f t="shared" si="28"/>
        <v>512.48904937876898</v>
      </c>
      <c r="M294" s="72">
        <f t="shared" si="32"/>
        <v>2.1910821906970246E-4</v>
      </c>
      <c r="O294" s="69">
        <f>IF(AND(L294&lt;'1_Constantes'!$B$8,L294&gt;-'1_Constantes'!$B$8),1,0)</f>
        <v>0</v>
      </c>
      <c r="P294" s="54">
        <f t="shared" si="33"/>
        <v>512.48904937876898</v>
      </c>
      <c r="Q294" s="61">
        <f t="shared" si="34"/>
        <v>2.1910821906970246E-4</v>
      </c>
      <c r="R294" s="57">
        <f>IF('1_Constantes'!$B$13=1,-Q294*180/PI(),Q294*180/PI())</f>
        <v>1.2553976209321811E-2</v>
      </c>
    </row>
    <row r="295" spans="2:18" x14ac:dyDescent="0.25">
      <c r="B295" s="13">
        <f>B294+'1_Constantes'!$B$4</f>
        <v>1.454999999999991</v>
      </c>
      <c r="D295" s="68">
        <f>'1_Constantes'!$D$8-'2_Odometrie'!D295</f>
        <v>505.97045307090389</v>
      </c>
      <c r="E295" s="57">
        <f>'1_Constantes'!$E$8-'2_Odometrie'!E295</f>
        <v>-63.088763016272196</v>
      </c>
      <c r="F295" s="81"/>
      <c r="G295" s="54">
        <f t="shared" si="29"/>
        <v>509.88850879353919</v>
      </c>
      <c r="H295" s="100">
        <f>ATAN2(D295,E295)-'2_Odometrie'!F295</f>
        <v>-1.3671722750061011E-5</v>
      </c>
      <c r="I295" s="106">
        <f t="shared" si="30"/>
        <v>-1.3671722750061011E-5</v>
      </c>
      <c r="J295" s="82"/>
      <c r="K295" s="69">
        <f t="shared" si="31"/>
        <v>0</v>
      </c>
      <c r="L295" s="45">
        <f t="shared" si="28"/>
        <v>509.88850879353919</v>
      </c>
      <c r="M295" s="72">
        <f t="shared" si="32"/>
        <v>-1.3671722750061011E-5</v>
      </c>
      <c r="O295" s="69">
        <f>IF(AND(L295&lt;'1_Constantes'!$B$8,L295&gt;-'1_Constantes'!$B$8),1,0)</f>
        <v>0</v>
      </c>
      <c r="P295" s="54">
        <f t="shared" si="33"/>
        <v>509.88850879353919</v>
      </c>
      <c r="Q295" s="61">
        <f t="shared" si="34"/>
        <v>-1.3671722750061011E-5</v>
      </c>
      <c r="R295" s="57">
        <f>IF('1_Constantes'!$B$13=1,-Q295*180/PI(),Q295*180/PI())</f>
        <v>-7.8333201225148712E-4</v>
      </c>
    </row>
    <row r="296" spans="2:18" x14ac:dyDescent="0.25">
      <c r="B296" s="13">
        <f>B295+'1_Constantes'!$B$4</f>
        <v>1.4599999999999909</v>
      </c>
      <c r="D296" s="68">
        <f>'1_Constantes'!$D$8-'2_Odometrie'!D296</f>
        <v>503.38996594985542</v>
      </c>
      <c r="E296" s="57">
        <f>'1_Constantes'!$E$8-'2_Odometrie'!E296</f>
        <v>-62.766431580033668</v>
      </c>
      <c r="F296" s="81"/>
      <c r="G296" s="54">
        <f t="shared" si="29"/>
        <v>507.2879682707719</v>
      </c>
      <c r="H296" s="100">
        <f>ATAN2(D296,E296)-'2_Odometrie'!F296</f>
        <v>2.2016171607229518E-4</v>
      </c>
      <c r="I296" s="106">
        <f t="shared" si="30"/>
        <v>2.2016171607229518E-4</v>
      </c>
      <c r="J296" s="82"/>
      <c r="K296" s="69">
        <f t="shared" si="31"/>
        <v>0</v>
      </c>
      <c r="L296" s="45">
        <f t="shared" si="28"/>
        <v>507.2879682707719</v>
      </c>
      <c r="M296" s="72">
        <f t="shared" si="32"/>
        <v>2.2016171607229518E-4</v>
      </c>
      <c r="O296" s="69">
        <f>IF(AND(L296&lt;'1_Constantes'!$B$8,L296&gt;-'1_Constantes'!$B$8),1,0)</f>
        <v>0</v>
      </c>
      <c r="P296" s="54">
        <f t="shared" si="33"/>
        <v>507.2879682707719</v>
      </c>
      <c r="Q296" s="61">
        <f t="shared" si="34"/>
        <v>2.2016171607229518E-4</v>
      </c>
      <c r="R296" s="57">
        <f>IF('1_Constantes'!$B$13=1,-Q296*180/PI(),Q296*180/PI())</f>
        <v>1.2614337141300056E-2</v>
      </c>
    </row>
    <row r="297" spans="2:18" x14ac:dyDescent="0.25">
      <c r="B297" s="13">
        <f>B296+'1_Constantes'!$B$4</f>
        <v>1.4649999999999908</v>
      </c>
      <c r="D297" s="68">
        <f>'1_Constantes'!$D$8-'2_Odometrie'!D297</f>
        <v>500.80940388874842</v>
      </c>
      <c r="E297" s="57">
        <f>'1_Constantes'!$E$8-'2_Odometrie'!E297</f>
        <v>-62.444700659138562</v>
      </c>
      <c r="F297" s="81"/>
      <c r="G297" s="54">
        <f t="shared" si="29"/>
        <v>504.68742768550612</v>
      </c>
      <c r="H297" s="100">
        <f>ATAN2(D297,E297)-'2_Odometrie'!F297</f>
        <v>-1.2613512261117066E-5</v>
      </c>
      <c r="I297" s="106">
        <f t="shared" si="30"/>
        <v>-1.2613512261117066E-5</v>
      </c>
      <c r="J297" s="82"/>
      <c r="K297" s="69">
        <f t="shared" si="31"/>
        <v>0</v>
      </c>
      <c r="L297" s="45">
        <f t="shared" si="28"/>
        <v>504.68742768550612</v>
      </c>
      <c r="M297" s="72">
        <f t="shared" si="32"/>
        <v>-1.2613512261117066E-5</v>
      </c>
      <c r="O297" s="69">
        <f>IF(AND(L297&lt;'1_Constantes'!$B$8,L297&gt;-'1_Constantes'!$B$8),1,0)</f>
        <v>0</v>
      </c>
      <c r="P297" s="54">
        <f t="shared" si="33"/>
        <v>504.68742768550612</v>
      </c>
      <c r="Q297" s="61">
        <f t="shared" si="34"/>
        <v>-1.2613512261117066E-5</v>
      </c>
      <c r="R297" s="57">
        <f>IF('1_Constantes'!$B$13=1,-Q297*180/PI(),Q297*180/PI())</f>
        <v>-7.2270101739852388E-4</v>
      </c>
    </row>
    <row r="298" spans="2:18" x14ac:dyDescent="0.25">
      <c r="B298" s="13">
        <f>B297+'1_Constantes'!$B$4</f>
        <v>1.4699999999999906</v>
      </c>
      <c r="D298" s="68">
        <f>'1_Constantes'!$D$8-'2_Odometrie'!D298</f>
        <v>498.22891676769996</v>
      </c>
      <c r="E298" s="57">
        <f>'1_Constantes'!$E$8-'2_Odometrie'!E298</f>
        <v>-62.122369222900033</v>
      </c>
      <c r="F298" s="81"/>
      <c r="G298" s="54">
        <f t="shared" si="29"/>
        <v>502.08688716334945</v>
      </c>
      <c r="H298" s="100">
        <f>ATAN2(D298,E298)-'2_Odometrie'!F298</f>
        <v>2.2123703927068306E-4</v>
      </c>
      <c r="I298" s="106">
        <f t="shared" si="30"/>
        <v>2.2123703927068306E-4</v>
      </c>
      <c r="J298" s="82"/>
      <c r="K298" s="69">
        <f t="shared" si="31"/>
        <v>0</v>
      </c>
      <c r="L298" s="45">
        <f t="shared" si="28"/>
        <v>502.08688716334945</v>
      </c>
      <c r="M298" s="72">
        <f t="shared" si="32"/>
        <v>2.2123703927068306E-4</v>
      </c>
      <c r="O298" s="69">
        <f>IF(AND(L298&lt;'1_Constantes'!$B$8,L298&gt;-'1_Constantes'!$B$8),1,0)</f>
        <v>0</v>
      </c>
      <c r="P298" s="54">
        <f t="shared" si="33"/>
        <v>502.08688716334945</v>
      </c>
      <c r="Q298" s="61">
        <f t="shared" si="34"/>
        <v>2.2123703927068306E-4</v>
      </c>
      <c r="R298" s="57">
        <f>IF('1_Constantes'!$B$13=1,-Q298*180/PI(),Q298*180/PI())</f>
        <v>1.2675948622180192E-2</v>
      </c>
    </row>
    <row r="299" spans="2:18" x14ac:dyDescent="0.25">
      <c r="B299" s="13">
        <f>B298+'1_Constantes'!$B$4</f>
        <v>1.4749999999999905</v>
      </c>
      <c r="D299" s="68">
        <f>'1_Constantes'!$D$8-'2_Odometrie'!D299</f>
        <v>495.64835470659295</v>
      </c>
      <c r="E299" s="57">
        <f>'1_Constantes'!$E$8-'2_Odometrie'!E299</f>
        <v>-61.800638302004927</v>
      </c>
      <c r="F299" s="81"/>
      <c r="G299" s="54">
        <f t="shared" si="29"/>
        <v>499.48634657804996</v>
      </c>
      <c r="H299" s="100">
        <f>ATAN2(D299,E299)-'2_Odometrie'!F299</f>
        <v>-1.1533263778090719E-5</v>
      </c>
      <c r="I299" s="106">
        <f t="shared" si="30"/>
        <v>-1.1533263778090719E-5</v>
      </c>
      <c r="J299" s="82"/>
      <c r="K299" s="69">
        <f t="shared" si="31"/>
        <v>0</v>
      </c>
      <c r="L299" s="45">
        <f t="shared" si="28"/>
        <v>499.48634657804996</v>
      </c>
      <c r="M299" s="72">
        <f t="shared" si="32"/>
        <v>-1.1533263778090719E-5</v>
      </c>
      <c r="O299" s="69">
        <f>IF(AND(L299&lt;'1_Constantes'!$B$8,L299&gt;-'1_Constantes'!$B$8),1,0)</f>
        <v>0</v>
      </c>
      <c r="P299" s="54">
        <f t="shared" si="33"/>
        <v>499.48634657804996</v>
      </c>
      <c r="Q299" s="61">
        <f t="shared" si="34"/>
        <v>-1.1533263778090719E-5</v>
      </c>
      <c r="R299" s="57">
        <f>IF('1_Constantes'!$B$13=1,-Q299*180/PI(),Q299*180/PI())</f>
        <v>-6.6080733849570468E-4</v>
      </c>
    </row>
    <row r="300" spans="2:18" x14ac:dyDescent="0.25">
      <c r="B300" s="13">
        <f>B299+'1_Constantes'!$B$4</f>
        <v>1.4799999999999904</v>
      </c>
      <c r="D300" s="68">
        <f>'1_Constantes'!$D$8-'2_Odometrie'!D300</f>
        <v>493.06786758554449</v>
      </c>
      <c r="E300" s="57">
        <f>'1_Constantes'!$E$8-'2_Odometrie'!E300</f>
        <v>-61.478306865766399</v>
      </c>
      <c r="F300" s="81"/>
      <c r="G300" s="54">
        <f t="shared" si="29"/>
        <v>496.88580605651975</v>
      </c>
      <c r="H300" s="100">
        <f>ATAN2(D300,E300)-'2_Odometrie'!F300</f>
        <v>2.2233487405262653E-4</v>
      </c>
      <c r="I300" s="106">
        <f t="shared" si="30"/>
        <v>2.2233487405262653E-4</v>
      </c>
      <c r="J300" s="82"/>
      <c r="K300" s="69">
        <f t="shared" si="31"/>
        <v>0</v>
      </c>
      <c r="L300" s="45">
        <f t="shared" si="28"/>
        <v>496.88580605651975</v>
      </c>
      <c r="M300" s="72">
        <f t="shared" si="32"/>
        <v>2.2233487405262653E-4</v>
      </c>
      <c r="O300" s="69">
        <f>IF(AND(L300&lt;'1_Constantes'!$B$8,L300&gt;-'1_Constantes'!$B$8),1,0)</f>
        <v>0</v>
      </c>
      <c r="P300" s="54">
        <f t="shared" si="33"/>
        <v>496.88580605651975</v>
      </c>
      <c r="Q300" s="61">
        <f t="shared" si="34"/>
        <v>2.2233487405262653E-4</v>
      </c>
      <c r="R300" s="57">
        <f>IF('1_Constantes'!$B$13=1,-Q300*180/PI(),Q300*180/PI())</f>
        <v>1.2738849921788217E-2</v>
      </c>
    </row>
    <row r="301" spans="2:18" x14ac:dyDescent="0.25">
      <c r="B301" s="13">
        <f>B300+'1_Constantes'!$B$4</f>
        <v>1.4849999999999903</v>
      </c>
      <c r="D301" s="68">
        <f>'1_Constantes'!$D$8-'2_Odometrie'!D301</f>
        <v>490.48730552443749</v>
      </c>
      <c r="E301" s="57">
        <f>'1_Constantes'!$E$8-'2_Odometrie'!E301</f>
        <v>-61.156575944871292</v>
      </c>
      <c r="F301" s="81"/>
      <c r="G301" s="54">
        <f t="shared" si="29"/>
        <v>494.28526547118889</v>
      </c>
      <c r="H301" s="100">
        <f>ATAN2(D301,E301)-'2_Odometrie'!F301</f>
        <v>-1.0430281621343074E-5</v>
      </c>
      <c r="I301" s="106">
        <f t="shared" si="30"/>
        <v>-1.0430281621343074E-5</v>
      </c>
      <c r="J301" s="82"/>
      <c r="K301" s="69">
        <f t="shared" si="31"/>
        <v>0</v>
      </c>
      <c r="L301" s="45">
        <f t="shared" si="28"/>
        <v>494.28526547118889</v>
      </c>
      <c r="M301" s="72">
        <f t="shared" si="32"/>
        <v>-1.0430281621343074E-5</v>
      </c>
      <c r="O301" s="69">
        <f>IF(AND(L301&lt;'1_Constantes'!$B$8,L301&gt;-'1_Constantes'!$B$8),1,0)</f>
        <v>0</v>
      </c>
      <c r="P301" s="54">
        <f t="shared" si="33"/>
        <v>494.28526547118889</v>
      </c>
      <c r="Q301" s="61">
        <f t="shared" si="34"/>
        <v>-1.0430281621343074E-5</v>
      </c>
      <c r="R301" s="57">
        <f>IF('1_Constantes'!$B$13=1,-Q301*180/PI(),Q301*180/PI())</f>
        <v>-5.976111160358276E-4</v>
      </c>
    </row>
    <row r="302" spans="2:18" x14ac:dyDescent="0.25">
      <c r="B302" s="13">
        <f>B301+'1_Constantes'!$B$4</f>
        <v>1.4899999999999902</v>
      </c>
      <c r="D302" s="68">
        <f>'1_Constantes'!$D$8-'2_Odometrie'!D302</f>
        <v>487.90681840338902</v>
      </c>
      <c r="E302" s="57">
        <f>'1_Constantes'!$E$8-'2_Odometrie'!E302</f>
        <v>-60.834244508632764</v>
      </c>
      <c r="F302" s="81"/>
      <c r="G302" s="54">
        <f t="shared" si="29"/>
        <v>491.68472495030159</v>
      </c>
      <c r="H302" s="100">
        <f>ATAN2(D302,E302)-'2_Odometrie'!F302</f>
        <v>2.2345593480625758E-4</v>
      </c>
      <c r="I302" s="106">
        <f t="shared" si="30"/>
        <v>2.2345593480625758E-4</v>
      </c>
      <c r="J302" s="82"/>
      <c r="K302" s="69">
        <f t="shared" si="31"/>
        <v>0</v>
      </c>
      <c r="L302" s="45">
        <f t="shared" si="28"/>
        <v>491.68472495030159</v>
      </c>
      <c r="M302" s="72">
        <f t="shared" si="32"/>
        <v>2.2345593480625758E-4</v>
      </c>
      <c r="O302" s="69">
        <f>IF(AND(L302&lt;'1_Constantes'!$B$8,L302&gt;-'1_Constantes'!$B$8),1,0)</f>
        <v>0</v>
      </c>
      <c r="P302" s="54">
        <f t="shared" si="33"/>
        <v>491.68472495030159</v>
      </c>
      <c r="Q302" s="61">
        <f t="shared" si="34"/>
        <v>2.2345593480625758E-4</v>
      </c>
      <c r="R302" s="57">
        <f>IF('1_Constantes'!$B$13=1,-Q302*180/PI(),Q302*180/PI())</f>
        <v>1.2803081971549033E-2</v>
      </c>
    </row>
    <row r="303" spans="2:18" x14ac:dyDescent="0.25">
      <c r="B303" s="13">
        <f>B302+'1_Constantes'!$B$4</f>
        <v>1.4949999999999901</v>
      </c>
      <c r="D303" s="68">
        <f>'1_Constantes'!$D$8-'2_Odometrie'!D303</f>
        <v>485.32625634228202</v>
      </c>
      <c r="E303" s="57">
        <f>'1_Constantes'!$E$8-'2_Odometrie'!E303</f>
        <v>-60.512513587737658</v>
      </c>
      <c r="F303" s="81"/>
      <c r="G303" s="54">
        <f t="shared" si="29"/>
        <v>489.08418436494202</v>
      </c>
      <c r="H303" s="100">
        <f>ATAN2(D303,E303)-'2_Odometrie'!F303</f>
        <v>-9.3038405189066475E-6</v>
      </c>
      <c r="I303" s="106">
        <f t="shared" si="30"/>
        <v>-9.3038405189066475E-6</v>
      </c>
      <c r="J303" s="82"/>
      <c r="K303" s="69">
        <f t="shared" si="31"/>
        <v>0</v>
      </c>
      <c r="L303" s="45">
        <f t="shared" si="28"/>
        <v>489.08418436494202</v>
      </c>
      <c r="M303" s="72">
        <f t="shared" si="32"/>
        <v>-9.3038405189066475E-6</v>
      </c>
      <c r="O303" s="69">
        <f>IF(AND(L303&lt;'1_Constantes'!$B$8,L303&gt;-'1_Constantes'!$B$8),1,0)</f>
        <v>0</v>
      </c>
      <c r="P303" s="54">
        <f t="shared" si="33"/>
        <v>489.08418436494202</v>
      </c>
      <c r="Q303" s="61">
        <f t="shared" si="34"/>
        <v>-9.3038405189066475E-6</v>
      </c>
      <c r="R303" s="57">
        <f>IF('1_Constantes'!$B$13=1,-Q303*180/PI(),Q303*180/PI())</f>
        <v>-5.3307079499615676E-4</v>
      </c>
    </row>
    <row r="304" spans="2:18" x14ac:dyDescent="0.25">
      <c r="B304" s="13">
        <f>B303+'1_Constantes'!$B$4</f>
        <v>1.49999999999999</v>
      </c>
      <c r="D304" s="68">
        <f>'1_Constantes'!$D$8-'2_Odometrie'!D304</f>
        <v>482.74576922123356</v>
      </c>
      <c r="E304" s="57">
        <f>'1_Constantes'!$E$8-'2_Odometrie'!E304</f>
        <v>-60.19018215149913</v>
      </c>
      <c r="F304" s="81"/>
      <c r="G304" s="54">
        <f t="shared" si="29"/>
        <v>486.48364384471461</v>
      </c>
      <c r="H304" s="100">
        <f>ATAN2(D304,E304)-'2_Odometrie'!F304</f>
        <v>2.2460096647018701E-4</v>
      </c>
      <c r="I304" s="106">
        <f t="shared" si="30"/>
        <v>2.2460096647018701E-4</v>
      </c>
      <c r="J304" s="82"/>
      <c r="K304" s="69">
        <f t="shared" si="31"/>
        <v>0</v>
      </c>
      <c r="L304" s="45">
        <f t="shared" si="28"/>
        <v>486.48364384471461</v>
      </c>
      <c r="M304" s="72">
        <f t="shared" si="32"/>
        <v>2.2460096647018701E-4</v>
      </c>
      <c r="O304" s="69">
        <f>IF(AND(L304&lt;'1_Constantes'!$B$8,L304&gt;-'1_Constantes'!$B$8),1,0)</f>
        <v>0</v>
      </c>
      <c r="P304" s="54">
        <f t="shared" si="33"/>
        <v>486.48364384471461</v>
      </c>
      <c r="Q304" s="61">
        <f t="shared" si="34"/>
        <v>2.2460096647018701E-4</v>
      </c>
      <c r="R304" s="57">
        <f>IF('1_Constantes'!$B$13=1,-Q304*180/PI(),Q304*180/PI())</f>
        <v>1.2868687453301031E-2</v>
      </c>
    </row>
    <row r="305" spans="2:18" x14ac:dyDescent="0.25">
      <c r="B305" s="13">
        <f>B304+'1_Constantes'!$B$4</f>
        <v>1.5049999999999899</v>
      </c>
      <c r="D305" s="68">
        <f>'1_Constantes'!$D$8-'2_Odometrie'!D305</f>
        <v>480.16520716012656</v>
      </c>
      <c r="E305" s="57">
        <f>'1_Constantes'!$E$8-'2_Odometrie'!E305</f>
        <v>-59.868451230604023</v>
      </c>
      <c r="F305" s="81"/>
      <c r="G305" s="54">
        <f t="shared" si="29"/>
        <v>483.883103259329</v>
      </c>
      <c r="H305" s="100">
        <f>ATAN2(D305,E305)-'2_Odometrie'!F305</f>
        <v>-8.153184016118642E-6</v>
      </c>
      <c r="I305" s="106">
        <f t="shared" si="30"/>
        <v>-8.153184016118642E-6</v>
      </c>
      <c r="J305" s="82"/>
      <c r="K305" s="69">
        <f t="shared" si="31"/>
        <v>0</v>
      </c>
      <c r="L305" s="45">
        <f t="shared" si="28"/>
        <v>483.883103259329</v>
      </c>
      <c r="M305" s="72">
        <f t="shared" si="32"/>
        <v>-8.153184016118642E-6</v>
      </c>
      <c r="O305" s="69">
        <f>IF(AND(L305&lt;'1_Constantes'!$B$8,L305&gt;-'1_Constantes'!$B$8),1,0)</f>
        <v>0</v>
      </c>
      <c r="P305" s="54">
        <f t="shared" si="33"/>
        <v>483.883103259329</v>
      </c>
      <c r="Q305" s="61">
        <f t="shared" si="34"/>
        <v>-8.153184016118642E-6</v>
      </c>
      <c r="R305" s="57">
        <f>IF('1_Constantes'!$B$13=1,-Q305*180/PI(),Q305*180/PI())</f>
        <v>-4.6714303371712073E-4</v>
      </c>
    </row>
    <row r="306" spans="2:18" x14ac:dyDescent="0.25">
      <c r="B306" s="13">
        <f>B305+'1_Constantes'!$B$4</f>
        <v>1.5099999999999898</v>
      </c>
      <c r="D306" s="68">
        <f>'1_Constantes'!$D$8-'2_Odometrie'!D306</f>
        <v>477.58472003907809</v>
      </c>
      <c r="E306" s="57">
        <f>'1_Constantes'!$E$8-'2_Odometrie'!E306</f>
        <v>-59.546119794365495</v>
      </c>
      <c r="F306" s="81"/>
      <c r="G306" s="54">
        <f t="shared" si="29"/>
        <v>481.28256273977922</v>
      </c>
      <c r="H306" s="100">
        <f>ATAN2(D306,E306)-'2_Odometrie'!F306</f>
        <v>2.2577074618451709E-4</v>
      </c>
      <c r="I306" s="106">
        <f t="shared" si="30"/>
        <v>2.2577074618451709E-4</v>
      </c>
      <c r="J306" s="82"/>
      <c r="K306" s="69">
        <f t="shared" si="31"/>
        <v>0</v>
      </c>
      <c r="L306" s="45">
        <f t="shared" si="28"/>
        <v>481.28256273977922</v>
      </c>
      <c r="M306" s="72">
        <f t="shared" si="32"/>
        <v>2.2577074618451709E-4</v>
      </c>
      <c r="O306" s="69">
        <f>IF(AND(L306&lt;'1_Constantes'!$B$8,L306&gt;-'1_Constantes'!$B$8),1,0)</f>
        <v>0</v>
      </c>
      <c r="P306" s="54">
        <f t="shared" si="33"/>
        <v>481.28256273977922</v>
      </c>
      <c r="Q306" s="61">
        <f t="shared" si="34"/>
        <v>2.2577074618451709E-4</v>
      </c>
      <c r="R306" s="57">
        <f>IF('1_Constantes'!$B$13=1,-Q306*180/PI(),Q306*180/PI())</f>
        <v>1.2935710893892163E-2</v>
      </c>
    </row>
    <row r="307" spans="2:18" x14ac:dyDescent="0.25">
      <c r="B307" s="13">
        <f>B306+'1_Constantes'!$B$4</f>
        <v>1.5149999999999897</v>
      </c>
      <c r="D307" s="68">
        <f>'1_Constantes'!$D$8-'2_Odometrie'!D307</f>
        <v>475.00415797797109</v>
      </c>
      <c r="E307" s="57">
        <f>'1_Constantes'!$E$8-'2_Odometrie'!E307</f>
        <v>-59.224388873470389</v>
      </c>
      <c r="F307" s="81"/>
      <c r="G307" s="54">
        <f t="shared" si="29"/>
        <v>478.6820221543706</v>
      </c>
      <c r="H307" s="100">
        <f>ATAN2(D307,E307)-'2_Odometrie'!F307</f>
        <v>-6.9775227815177532E-6</v>
      </c>
      <c r="I307" s="106">
        <f t="shared" si="30"/>
        <v>-6.9775227815177532E-6</v>
      </c>
      <c r="J307" s="82"/>
      <c r="K307" s="69">
        <f t="shared" si="31"/>
        <v>0</v>
      </c>
      <c r="L307" s="45">
        <f t="shared" si="28"/>
        <v>478.6820221543706</v>
      </c>
      <c r="M307" s="72">
        <f t="shared" si="32"/>
        <v>-6.9775227815177532E-6</v>
      </c>
      <c r="O307" s="69">
        <f>IF(AND(L307&lt;'1_Constantes'!$B$8,L307&gt;-'1_Constantes'!$B$8),1,0)</f>
        <v>0</v>
      </c>
      <c r="P307" s="54">
        <f t="shared" si="33"/>
        <v>478.6820221543706</v>
      </c>
      <c r="Q307" s="61">
        <f t="shared" si="34"/>
        <v>-6.9775227815177532E-6</v>
      </c>
      <c r="R307" s="57">
        <f>IF('1_Constantes'!$B$13=1,-Q307*180/PI(),Q307*180/PI())</f>
        <v>-3.9978260683735007E-4</v>
      </c>
    </row>
    <row r="308" spans="2:18" x14ac:dyDescent="0.25">
      <c r="B308" s="13">
        <f>B307+'1_Constantes'!$B$4</f>
        <v>1.5199999999999896</v>
      </c>
      <c r="D308" s="68">
        <f>'1_Constantes'!$D$8-'2_Odometrie'!D308</f>
        <v>472.42367085692263</v>
      </c>
      <c r="E308" s="57">
        <f>'1_Constantes'!$E$8-'2_Odometrie'!E308</f>
        <v>-58.902057437231861</v>
      </c>
      <c r="F308" s="81"/>
      <c r="G308" s="54">
        <f t="shared" si="29"/>
        <v>476.08148163551681</v>
      </c>
      <c r="H308" s="100">
        <f>ATAN2(D308,E308)-'2_Odometrie'!F308</f>
        <v>2.2696608504953197E-4</v>
      </c>
      <c r="I308" s="106">
        <f t="shared" si="30"/>
        <v>2.2696608504953197E-4</v>
      </c>
      <c r="J308" s="82"/>
      <c r="K308" s="69">
        <f t="shared" si="31"/>
        <v>0</v>
      </c>
      <c r="L308" s="45">
        <f t="shared" si="28"/>
        <v>476.08148163551681</v>
      </c>
      <c r="M308" s="72">
        <f t="shared" si="32"/>
        <v>2.2696608504953197E-4</v>
      </c>
      <c r="O308" s="69">
        <f>IF(AND(L308&lt;'1_Constantes'!$B$8,L308&gt;-'1_Constantes'!$B$8),1,0)</f>
        <v>0</v>
      </c>
      <c r="P308" s="54">
        <f t="shared" si="33"/>
        <v>476.08148163551681</v>
      </c>
      <c r="Q308" s="61">
        <f t="shared" si="34"/>
        <v>2.2696608504953197E-4</v>
      </c>
      <c r="R308" s="57">
        <f>IF('1_Constantes'!$B$13=1,-Q308*180/PI(),Q308*180/PI())</f>
        <v>1.3004198765945474E-2</v>
      </c>
    </row>
    <row r="309" spans="2:18" x14ac:dyDescent="0.25">
      <c r="B309" s="13">
        <f>B308+'1_Constantes'!$B$4</f>
        <v>1.5249999999999895</v>
      </c>
      <c r="D309" s="68">
        <f>'1_Constantes'!$D$8-'2_Odometrie'!D309</f>
        <v>469.84310879581562</v>
      </c>
      <c r="E309" s="57">
        <f>'1_Constantes'!$E$8-'2_Odometrie'!E309</f>
        <v>-58.580326516336754</v>
      </c>
      <c r="F309" s="81"/>
      <c r="G309" s="54">
        <f t="shared" si="29"/>
        <v>473.4809410500884</v>
      </c>
      <c r="H309" s="100">
        <f>ATAN2(D309,E309)-'2_Odometrie'!F309</f>
        <v>-5.7760328011080553E-6</v>
      </c>
      <c r="I309" s="106">
        <f t="shared" si="30"/>
        <v>-5.7760328011080553E-6</v>
      </c>
      <c r="J309" s="82"/>
      <c r="K309" s="69">
        <f t="shared" si="31"/>
        <v>0</v>
      </c>
      <c r="L309" s="45">
        <f t="shared" si="28"/>
        <v>473.4809410500884</v>
      </c>
      <c r="M309" s="72">
        <f t="shared" si="32"/>
        <v>-5.7760328011080553E-6</v>
      </c>
      <c r="O309" s="69">
        <f>IF(AND(L309&lt;'1_Constantes'!$B$8,L309&gt;-'1_Constantes'!$B$8),1,0)</f>
        <v>0</v>
      </c>
      <c r="P309" s="54">
        <f t="shared" si="33"/>
        <v>473.4809410500884</v>
      </c>
      <c r="Q309" s="61">
        <f t="shared" si="34"/>
        <v>-5.7760328011080553E-6</v>
      </c>
      <c r="R309" s="57">
        <f>IF('1_Constantes'!$B$13=1,-Q309*180/PI(),Q309*180/PI())</f>
        <v>-3.3094230183261839E-4</v>
      </c>
    </row>
    <row r="310" spans="2:18" x14ac:dyDescent="0.25">
      <c r="B310" s="13">
        <f>B309+'1_Constantes'!$B$4</f>
        <v>1.5299999999999894</v>
      </c>
      <c r="D310" s="68">
        <f>'1_Constantes'!$D$8-'2_Odometrie'!D310</f>
        <v>467.26262167476716</v>
      </c>
      <c r="E310" s="57">
        <f>'1_Constantes'!$E$8-'2_Odometrie'!E310</f>
        <v>-58.257995080098226</v>
      </c>
      <c r="F310" s="81"/>
      <c r="G310" s="54">
        <f t="shared" si="29"/>
        <v>470.88040053194965</v>
      </c>
      <c r="H310" s="100">
        <f>ATAN2(D310,E310)-'2_Odometrie'!F310</f>
        <v>2.2818783000144727E-4</v>
      </c>
      <c r="I310" s="106">
        <f t="shared" si="30"/>
        <v>2.2818783000144727E-4</v>
      </c>
      <c r="J310" s="82"/>
      <c r="K310" s="69">
        <f t="shared" si="31"/>
        <v>0</v>
      </c>
      <c r="L310" s="45">
        <f t="shared" si="28"/>
        <v>470.88040053194965</v>
      </c>
      <c r="M310" s="72">
        <f t="shared" si="32"/>
        <v>2.2818783000144727E-4</v>
      </c>
      <c r="O310" s="69">
        <f>IF(AND(L310&lt;'1_Constantes'!$B$8,L310&gt;-'1_Constantes'!$B$8),1,0)</f>
        <v>0</v>
      </c>
      <c r="P310" s="54">
        <f t="shared" si="33"/>
        <v>470.88040053194965</v>
      </c>
      <c r="Q310" s="61">
        <f t="shared" si="34"/>
        <v>2.2818783000144727E-4</v>
      </c>
      <c r="R310" s="57">
        <f>IF('1_Constantes'!$B$13=1,-Q310*180/PI(),Q310*180/PI())</f>
        <v>1.3074199595331635E-2</v>
      </c>
    </row>
    <row r="311" spans="2:18" x14ac:dyDescent="0.25">
      <c r="B311" s="13">
        <f>B310+'1_Constantes'!$B$4</f>
        <v>1.5349999999999893</v>
      </c>
      <c r="D311" s="68">
        <f>'1_Constantes'!$D$8-'2_Odometrie'!D311</f>
        <v>464.68205961366016</v>
      </c>
      <c r="E311" s="57">
        <f>'1_Constantes'!$E$8-'2_Odometrie'!E311</f>
        <v>-57.93626415920312</v>
      </c>
      <c r="F311" s="81"/>
      <c r="G311" s="54">
        <f t="shared" si="29"/>
        <v>468.27985994650481</v>
      </c>
      <c r="H311" s="100">
        <f>ATAN2(D311,E311)-'2_Odometrie'!F311</f>
        <v>-4.5478534523718528E-6</v>
      </c>
      <c r="I311" s="106">
        <f t="shared" si="30"/>
        <v>-4.5478534523718528E-6</v>
      </c>
      <c r="J311" s="82"/>
      <c r="K311" s="69">
        <f t="shared" si="31"/>
        <v>0</v>
      </c>
      <c r="L311" s="45">
        <f t="shared" si="28"/>
        <v>468.27985994650481</v>
      </c>
      <c r="M311" s="72">
        <f t="shared" si="32"/>
        <v>-4.5478534523718528E-6</v>
      </c>
      <c r="O311" s="69">
        <f>IF(AND(L311&lt;'1_Constantes'!$B$8,L311&gt;-'1_Constantes'!$B$8),1,0)</f>
        <v>0</v>
      </c>
      <c r="P311" s="54">
        <f t="shared" si="33"/>
        <v>468.27985994650481</v>
      </c>
      <c r="Q311" s="61">
        <f t="shared" si="34"/>
        <v>-4.5478534523718528E-6</v>
      </c>
      <c r="R311" s="57">
        <f>IF('1_Constantes'!$B$13=1,-Q311*180/PI(),Q311*180/PI())</f>
        <v>-2.6057280866490792E-4</v>
      </c>
    </row>
    <row r="312" spans="2:18" x14ac:dyDescent="0.25">
      <c r="B312" s="13">
        <f>B311+'1_Constantes'!$B$4</f>
        <v>1.5399999999999892</v>
      </c>
      <c r="D312" s="68">
        <f>'1_Constantes'!$D$8-'2_Odometrie'!D312</f>
        <v>462.10157249261169</v>
      </c>
      <c r="E312" s="57">
        <f>'1_Constantes'!$E$8-'2_Odometrie'!E312</f>
        <v>-57.613932722964591</v>
      </c>
      <c r="F312" s="81"/>
      <c r="G312" s="54">
        <f t="shared" si="29"/>
        <v>465.6793194291011</v>
      </c>
      <c r="H312" s="100">
        <f>ATAN2(D312,E312)-'2_Odometrie'!F312</f>
        <v>2.2943686581346212E-4</v>
      </c>
      <c r="I312" s="106">
        <f t="shared" si="30"/>
        <v>2.2943686581346212E-4</v>
      </c>
      <c r="J312" s="82"/>
      <c r="K312" s="69">
        <f t="shared" si="31"/>
        <v>0</v>
      </c>
      <c r="L312" s="45">
        <f t="shared" si="28"/>
        <v>465.6793194291011</v>
      </c>
      <c r="M312" s="72">
        <f t="shared" si="32"/>
        <v>2.2943686581346212E-4</v>
      </c>
      <c r="O312" s="69">
        <f>IF(AND(L312&lt;'1_Constantes'!$B$8,L312&gt;-'1_Constantes'!$B$8),1,0)</f>
        <v>0</v>
      </c>
      <c r="P312" s="54">
        <f t="shared" si="33"/>
        <v>465.6793194291011</v>
      </c>
      <c r="Q312" s="61">
        <f t="shared" si="34"/>
        <v>2.2943686581346212E-4</v>
      </c>
      <c r="R312" s="57">
        <f>IF('1_Constantes'!$B$13=1,-Q312*180/PI(),Q312*180/PI())</f>
        <v>1.3145764075820781E-2</v>
      </c>
    </row>
    <row r="313" spans="2:18" x14ac:dyDescent="0.25">
      <c r="B313" s="13">
        <f>B312+'1_Constantes'!$B$4</f>
        <v>1.544999999999989</v>
      </c>
      <c r="D313" s="68">
        <f>'1_Constantes'!$D$8-'2_Odometrie'!D313</f>
        <v>459.52101043150469</v>
      </c>
      <c r="E313" s="57">
        <f>'1_Constantes'!$E$8-'2_Odometrie'!E313</f>
        <v>-57.292201802069485</v>
      </c>
      <c r="F313" s="81"/>
      <c r="G313" s="54">
        <f t="shared" si="29"/>
        <v>463.07877884364353</v>
      </c>
      <c r="H313" s="100">
        <f>ATAN2(D313,E313)-'2_Odometrie'!F313</f>
        <v>-3.2920854483309281E-6</v>
      </c>
      <c r="I313" s="106">
        <f t="shared" si="30"/>
        <v>-3.2920854483309281E-6</v>
      </c>
      <c r="J313" s="82"/>
      <c r="K313" s="69">
        <f t="shared" si="31"/>
        <v>0</v>
      </c>
      <c r="L313" s="45">
        <f t="shared" si="28"/>
        <v>463.07877884364353</v>
      </c>
      <c r="M313" s="72">
        <f t="shared" si="32"/>
        <v>-3.2920854483309281E-6</v>
      </c>
      <c r="O313" s="69">
        <f>IF(AND(L313&lt;'1_Constantes'!$B$8,L313&gt;-'1_Constantes'!$B$8),1,0)</f>
        <v>0</v>
      </c>
      <c r="P313" s="54">
        <f t="shared" si="33"/>
        <v>463.07877884364353</v>
      </c>
      <c r="Q313" s="61">
        <f t="shared" si="34"/>
        <v>-3.2920854483309281E-6</v>
      </c>
      <c r="R313" s="57">
        <f>IF('1_Constantes'!$B$13=1,-Q313*180/PI(),Q313*180/PI())</f>
        <v>-1.8862260198579563E-4</v>
      </c>
    </row>
    <row r="314" spans="2:18" x14ac:dyDescent="0.25">
      <c r="B314" s="13">
        <f>B313+'1_Constantes'!$B$4</f>
        <v>1.5499999999999889</v>
      </c>
      <c r="D314" s="68">
        <f>'1_Constantes'!$D$8-'2_Odometrie'!D314</f>
        <v>456.94052331045623</v>
      </c>
      <c r="E314" s="57">
        <f>'1_Constantes'!$E$8-'2_Odometrie'!E314</f>
        <v>-56.969870365830957</v>
      </c>
      <c r="F314" s="81"/>
      <c r="G314" s="54">
        <f t="shared" si="29"/>
        <v>460.47823832699538</v>
      </c>
      <c r="H314" s="100">
        <f>ATAN2(D314,E314)-'2_Odometrie'!F314</f>
        <v>2.3071411723271651E-4</v>
      </c>
      <c r="I314" s="106">
        <f t="shared" si="30"/>
        <v>2.3071411723271651E-4</v>
      </c>
      <c r="J314" s="82"/>
      <c r="K314" s="69">
        <f t="shared" si="31"/>
        <v>0</v>
      </c>
      <c r="L314" s="45">
        <f t="shared" si="28"/>
        <v>460.47823832699538</v>
      </c>
      <c r="M314" s="72">
        <f t="shared" si="32"/>
        <v>2.3071411723271651E-4</v>
      </c>
      <c r="O314" s="69">
        <f>IF(AND(L314&lt;'1_Constantes'!$B$8,L314&gt;-'1_Constantes'!$B$8),1,0)</f>
        <v>0</v>
      </c>
      <c r="P314" s="54">
        <f t="shared" si="33"/>
        <v>460.47823832699538</v>
      </c>
      <c r="Q314" s="61">
        <f t="shared" si="34"/>
        <v>2.3071411723271651E-4</v>
      </c>
      <c r="R314" s="57">
        <f>IF('1_Constantes'!$B$13=1,-Q314*180/PI(),Q314*180/PI())</f>
        <v>1.3218945191521152E-2</v>
      </c>
    </row>
    <row r="315" spans="2:18" x14ac:dyDescent="0.25">
      <c r="B315" s="13">
        <f>B314+'1_Constantes'!$B$4</f>
        <v>1.5549999999999888</v>
      </c>
      <c r="D315" s="68">
        <f>'1_Constantes'!$D$8-'2_Odometrie'!D315</f>
        <v>454.35996124934923</v>
      </c>
      <c r="E315" s="57">
        <f>'1_Constantes'!$E$8-'2_Odometrie'!E315</f>
        <v>-56.64813944493585</v>
      </c>
      <c r="F315" s="81"/>
      <c r="G315" s="54">
        <f t="shared" si="29"/>
        <v>457.877697741529</v>
      </c>
      <c r="H315" s="100">
        <f>ATAN2(D315,E315)-'2_Odometrie'!F315</f>
        <v>-2.0077886416641766E-6</v>
      </c>
      <c r="I315" s="106">
        <f t="shared" si="30"/>
        <v>-2.0077886416641766E-6</v>
      </c>
      <c r="J315" s="82"/>
      <c r="K315" s="69">
        <f t="shared" si="31"/>
        <v>0</v>
      </c>
      <c r="L315" s="45">
        <f t="shared" si="28"/>
        <v>457.877697741529</v>
      </c>
      <c r="M315" s="72">
        <f t="shared" si="32"/>
        <v>-2.0077886416641766E-6</v>
      </c>
      <c r="O315" s="69">
        <f>IF(AND(L315&lt;'1_Constantes'!$B$8,L315&gt;-'1_Constantes'!$B$8),1,0)</f>
        <v>0</v>
      </c>
      <c r="P315" s="54">
        <f t="shared" si="33"/>
        <v>457.877697741529</v>
      </c>
      <c r="Q315" s="61">
        <f t="shared" si="34"/>
        <v>-2.0077886416641766E-6</v>
      </c>
      <c r="R315" s="57">
        <f>IF('1_Constantes'!$B$13=1,-Q315*180/PI(),Q315*180/PI())</f>
        <v>-1.1503781532166171E-4</v>
      </c>
    </row>
    <row r="316" spans="2:18" x14ac:dyDescent="0.25">
      <c r="B316" s="13">
        <f>B315+'1_Constantes'!$B$4</f>
        <v>1.5599999999999887</v>
      </c>
      <c r="D316" s="68">
        <f>'1_Constantes'!$D$8-'2_Odometrie'!D316</f>
        <v>451.77947412830076</v>
      </c>
      <c r="E316" s="57">
        <f>'1_Constantes'!$E$8-'2_Odometrie'!E316</f>
        <v>-56.325808008697322</v>
      </c>
      <c r="F316" s="81"/>
      <c r="G316" s="54">
        <f t="shared" si="29"/>
        <v>455.27715722565807</v>
      </c>
      <c r="H316" s="100">
        <f>ATAN2(D316,E316)-'2_Odometrie'!F316</f>
        <v>2.3202055126356202E-4</v>
      </c>
      <c r="I316" s="106">
        <f t="shared" si="30"/>
        <v>2.3202055126356202E-4</v>
      </c>
      <c r="J316" s="82"/>
      <c r="K316" s="69">
        <f t="shared" si="31"/>
        <v>0</v>
      </c>
      <c r="L316" s="45">
        <f t="shared" si="28"/>
        <v>455.27715722565807</v>
      </c>
      <c r="M316" s="72">
        <f t="shared" si="32"/>
        <v>2.3202055126356202E-4</v>
      </c>
      <c r="O316" s="69">
        <f>IF(AND(L316&lt;'1_Constantes'!$B$8,L316&gt;-'1_Constantes'!$B$8),1,0)</f>
        <v>0</v>
      </c>
      <c r="P316" s="54">
        <f t="shared" si="33"/>
        <v>455.27715722565807</v>
      </c>
      <c r="Q316" s="61">
        <f t="shared" si="34"/>
        <v>2.3202055126356202E-4</v>
      </c>
      <c r="R316" s="57">
        <f>IF('1_Constantes'!$B$13=1,-Q316*180/PI(),Q316*180/PI())</f>
        <v>1.3293798347700864E-2</v>
      </c>
    </row>
    <row r="317" spans="2:18" x14ac:dyDescent="0.25">
      <c r="B317" s="13">
        <f>B316+'1_Constantes'!$B$4</f>
        <v>1.5649999999999886</v>
      </c>
      <c r="D317" s="68">
        <f>'1_Constantes'!$D$8-'2_Odometrie'!D317</f>
        <v>449.19891206719376</v>
      </c>
      <c r="E317" s="57">
        <f>'1_Constantes'!$E$8-'2_Odometrie'!E317</f>
        <v>-56.004077087802216</v>
      </c>
      <c r="F317" s="81"/>
      <c r="G317" s="54">
        <f t="shared" si="29"/>
        <v>452.67661664018715</v>
      </c>
      <c r="H317" s="100">
        <f>ATAN2(D317,E317)-'2_Odometrie'!F317</f>
        <v>-6.9397967727979903E-7</v>
      </c>
      <c r="I317" s="106">
        <f t="shared" si="30"/>
        <v>-6.9397967727979903E-7</v>
      </c>
      <c r="J317" s="82"/>
      <c r="K317" s="69">
        <f t="shared" si="31"/>
        <v>0</v>
      </c>
      <c r="L317" s="45">
        <f t="shared" si="28"/>
        <v>452.67661664018715</v>
      </c>
      <c r="M317" s="72">
        <f t="shared" si="32"/>
        <v>-6.9397967727979903E-7</v>
      </c>
      <c r="O317" s="69">
        <f>IF(AND(L317&lt;'1_Constantes'!$B$8,L317&gt;-'1_Constantes'!$B$8),1,0)</f>
        <v>0</v>
      </c>
      <c r="P317" s="54">
        <f t="shared" si="33"/>
        <v>452.67661664018715</v>
      </c>
      <c r="Q317" s="61">
        <f t="shared" si="34"/>
        <v>-6.9397967727979903E-7</v>
      </c>
      <c r="R317" s="57">
        <f>IF('1_Constantes'!$B$13=1,-Q317*180/PI(),Q317*180/PI())</f>
        <v>-3.9762106575983393E-5</v>
      </c>
    </row>
    <row r="318" spans="2:18" x14ac:dyDescent="0.25">
      <c r="B318" s="13">
        <f>B317+'1_Constantes'!$B$4</f>
        <v>1.5699999999999885</v>
      </c>
      <c r="D318" s="68">
        <f>'1_Constantes'!$D$8-'2_Odometrie'!D318</f>
        <v>446.6184249461453</v>
      </c>
      <c r="E318" s="57">
        <f>'1_Constantes'!$E$8-'2_Odometrie'!E318</f>
        <v>-55.681745651563688</v>
      </c>
      <c r="F318" s="81"/>
      <c r="G318" s="54">
        <f t="shared" si="29"/>
        <v>450.07607612511578</v>
      </c>
      <c r="H318" s="100">
        <f>ATAN2(D318,E318)-'2_Odometrie'!F318</f>
        <v>2.333571796091366E-4</v>
      </c>
      <c r="I318" s="106">
        <f t="shared" si="30"/>
        <v>2.333571796091366E-4</v>
      </c>
      <c r="J318" s="82"/>
      <c r="K318" s="69">
        <f t="shared" si="31"/>
        <v>0</v>
      </c>
      <c r="L318" s="45">
        <f t="shared" si="28"/>
        <v>450.07607612511578</v>
      </c>
      <c r="M318" s="72">
        <f t="shared" si="32"/>
        <v>2.333571796091366E-4</v>
      </c>
      <c r="O318" s="69">
        <f>IF(AND(L318&lt;'1_Constantes'!$B$8,L318&gt;-'1_Constantes'!$B$8),1,0)</f>
        <v>0</v>
      </c>
      <c r="P318" s="54">
        <f t="shared" si="33"/>
        <v>450.07607612511578</v>
      </c>
      <c r="Q318" s="61">
        <f t="shared" si="34"/>
        <v>2.333571796091366E-4</v>
      </c>
      <c r="R318" s="57">
        <f>IF('1_Constantes'!$B$13=1,-Q318*180/PI(),Q318*180/PI())</f>
        <v>1.3370381510679841E-2</v>
      </c>
    </row>
    <row r="319" spans="2:18" x14ac:dyDescent="0.25">
      <c r="B319" s="13">
        <f>B318+'1_Constantes'!$B$4</f>
        <v>1.5749999999999884</v>
      </c>
      <c r="D319" s="68">
        <f>'1_Constantes'!$D$8-'2_Odometrie'!D319</f>
        <v>444.03786288503829</v>
      </c>
      <c r="E319" s="57">
        <f>'1_Constantes'!$E$8-'2_Odometrie'!E319</f>
        <v>-55.360014730668581</v>
      </c>
      <c r="F319" s="81"/>
      <c r="G319" s="54">
        <f t="shared" si="29"/>
        <v>447.4755355396448</v>
      </c>
      <c r="H319" s="100">
        <f>ATAN2(D319,E319)-'2_Odometrie'!F319</f>
        <v>6.5037051864835771E-7</v>
      </c>
      <c r="I319" s="106">
        <f t="shared" si="30"/>
        <v>6.5037051864835771E-7</v>
      </c>
      <c r="J319" s="82"/>
      <c r="K319" s="69">
        <f t="shared" si="31"/>
        <v>0</v>
      </c>
      <c r="L319" s="45">
        <f t="shared" si="28"/>
        <v>447.4755355396448</v>
      </c>
      <c r="M319" s="72">
        <f t="shared" si="32"/>
        <v>6.5037051864835771E-7</v>
      </c>
      <c r="O319" s="69">
        <f>IF(AND(L319&lt;'1_Constantes'!$B$8,L319&gt;-'1_Constantes'!$B$8),1,0)</f>
        <v>0</v>
      </c>
      <c r="P319" s="54">
        <f t="shared" si="33"/>
        <v>447.4755355396448</v>
      </c>
      <c r="Q319" s="61">
        <f t="shared" si="34"/>
        <v>6.5037051864835771E-7</v>
      </c>
      <c r="R319" s="57">
        <f>IF('1_Constantes'!$B$13=1,-Q319*180/PI(),Q319*180/PI())</f>
        <v>3.7263485838285298E-5</v>
      </c>
    </row>
    <row r="320" spans="2:18" x14ac:dyDescent="0.25">
      <c r="B320" s="13">
        <f>B319+'1_Constantes'!$B$4</f>
        <v>1.5799999999999883</v>
      </c>
      <c r="D320" s="68">
        <f>'1_Constantes'!$D$8-'2_Odometrie'!D320</f>
        <v>441.45722602362116</v>
      </c>
      <c r="E320" s="57">
        <f>'1_Constantes'!$E$8-'2_Odometrie'!E320</f>
        <v>-55.038884342539859</v>
      </c>
      <c r="F320" s="81"/>
      <c r="G320" s="54">
        <f t="shared" si="29"/>
        <v>444.87499502460469</v>
      </c>
      <c r="H320" s="100">
        <f>ATAN2(D320,E320)-'2_Odometrie'!F320</f>
        <v>-2.3341671669600828E-4</v>
      </c>
      <c r="I320" s="106">
        <f t="shared" si="30"/>
        <v>-2.3341671669600828E-4</v>
      </c>
      <c r="J320" s="82"/>
      <c r="K320" s="69">
        <f t="shared" si="31"/>
        <v>0</v>
      </c>
      <c r="L320" s="45">
        <f t="shared" si="28"/>
        <v>444.87499502460469</v>
      </c>
      <c r="M320" s="72">
        <f t="shared" si="32"/>
        <v>-2.3341671669600828E-4</v>
      </c>
      <c r="O320" s="69">
        <f>IF(AND(L320&lt;'1_Constantes'!$B$8,L320&gt;-'1_Constantes'!$B$8),1,0)</f>
        <v>0</v>
      </c>
      <c r="P320" s="54">
        <f t="shared" si="33"/>
        <v>444.87499502460469</v>
      </c>
      <c r="Q320" s="61">
        <f t="shared" si="34"/>
        <v>-2.3341671669600828E-4</v>
      </c>
      <c r="R320" s="57">
        <f>IF('1_Constantes'!$B$13=1,-Q320*180/PI(),Q320*180/PI())</f>
        <v>-1.3373792734482092E-2</v>
      </c>
    </row>
    <row r="321" spans="2:18" x14ac:dyDescent="0.25">
      <c r="B321" s="13">
        <f>B320+'1_Constantes'!$B$4</f>
        <v>1.5849999999999882</v>
      </c>
      <c r="D321" s="68">
        <f>'1_Constantes'!$D$8-'2_Odometrie'!D321</f>
        <v>438.87666396251416</v>
      </c>
      <c r="E321" s="57">
        <f>'1_Constantes'!$E$8-'2_Odometrie'!E321</f>
        <v>-54.717153421644753</v>
      </c>
      <c r="F321" s="81"/>
      <c r="G321" s="54">
        <f t="shared" si="29"/>
        <v>442.27445443913376</v>
      </c>
      <c r="H321" s="100">
        <f>ATAN2(D321,E321)-'2_Odometrie'!F321</f>
        <v>-7.1030187122345101E-7</v>
      </c>
      <c r="I321" s="106">
        <f t="shared" si="30"/>
        <v>-7.1030187122345101E-7</v>
      </c>
      <c r="J321" s="82"/>
      <c r="K321" s="69">
        <f t="shared" si="31"/>
        <v>0</v>
      </c>
      <c r="L321" s="45">
        <f t="shared" si="28"/>
        <v>442.27445443913376</v>
      </c>
      <c r="M321" s="72">
        <f t="shared" si="32"/>
        <v>-7.1030187122345101E-7</v>
      </c>
      <c r="O321" s="69">
        <f>IF(AND(L321&lt;'1_Constantes'!$B$8,L321&gt;-'1_Constantes'!$B$8),1,0)</f>
        <v>0</v>
      </c>
      <c r="P321" s="54">
        <f t="shared" si="33"/>
        <v>442.27445443913376</v>
      </c>
      <c r="Q321" s="61">
        <f t="shared" si="34"/>
        <v>-7.1030187122345101E-7</v>
      </c>
      <c r="R321" s="57">
        <f>IF('1_Constantes'!$B$13=1,-Q321*180/PI(),Q321*180/PI())</f>
        <v>-4.0697299401348644E-5</v>
      </c>
    </row>
    <row r="322" spans="2:18" x14ac:dyDescent="0.25">
      <c r="B322" s="13">
        <f>B321+'1_Constantes'!$B$4</f>
        <v>1.5899999999999881</v>
      </c>
      <c r="D322" s="68">
        <f>'1_Constantes'!$D$8-'2_Odometrie'!D322</f>
        <v>436.29617684146569</v>
      </c>
      <c r="E322" s="57">
        <f>'1_Constantes'!$E$8-'2_Odometrie'!E322</f>
        <v>-54.394821985406224</v>
      </c>
      <c r="F322" s="81"/>
      <c r="G322" s="54">
        <f t="shared" si="29"/>
        <v>439.67391392406205</v>
      </c>
      <c r="H322" s="100">
        <f>ATAN2(D322,E322)-'2_Odometrie'!F322</f>
        <v>2.3337247769590619E-4</v>
      </c>
      <c r="I322" s="106">
        <f t="shared" si="30"/>
        <v>2.3337247769590619E-4</v>
      </c>
      <c r="J322" s="82"/>
      <c r="K322" s="69">
        <f t="shared" si="31"/>
        <v>0</v>
      </c>
      <c r="L322" s="45">
        <f t="shared" si="28"/>
        <v>439.67391392406205</v>
      </c>
      <c r="M322" s="72">
        <f t="shared" si="32"/>
        <v>2.3337247769590619E-4</v>
      </c>
      <c r="O322" s="69">
        <f>IF(AND(L322&lt;'1_Constantes'!$B$8,L322&gt;-'1_Constantes'!$B$8),1,0)</f>
        <v>0</v>
      </c>
      <c r="P322" s="54">
        <f t="shared" si="33"/>
        <v>439.67391392406205</v>
      </c>
      <c r="Q322" s="61">
        <f t="shared" si="34"/>
        <v>2.3337247769590619E-4</v>
      </c>
      <c r="R322" s="57">
        <f>IF('1_Constantes'!$B$13=1,-Q322*180/PI(),Q322*180/PI())</f>
        <v>1.3371258026486364E-2</v>
      </c>
    </row>
    <row r="323" spans="2:18" x14ac:dyDescent="0.25">
      <c r="B323" s="13">
        <f>B322+'1_Constantes'!$B$4</f>
        <v>1.594999999999988</v>
      </c>
      <c r="D323" s="68">
        <f>'1_Constantes'!$D$8-'2_Odometrie'!D323</f>
        <v>433.71561478035869</v>
      </c>
      <c r="E323" s="57">
        <f>'1_Constantes'!$E$8-'2_Odometrie'!E323</f>
        <v>-54.073091064511118</v>
      </c>
      <c r="F323" s="81"/>
      <c r="G323" s="54">
        <f t="shared" si="29"/>
        <v>437.07337333859107</v>
      </c>
      <c r="H323" s="100">
        <f>ATAN2(D323,E323)-'2_Odometrie'!F323</f>
        <v>6.6584906249778086E-7</v>
      </c>
      <c r="I323" s="106">
        <f t="shared" si="30"/>
        <v>6.6584906249778086E-7</v>
      </c>
      <c r="J323" s="82"/>
      <c r="K323" s="69">
        <f t="shared" si="31"/>
        <v>0</v>
      </c>
      <c r="L323" s="45">
        <f t="shared" si="28"/>
        <v>437.07337333859107</v>
      </c>
      <c r="M323" s="72">
        <f t="shared" si="32"/>
        <v>6.6584906249778086E-7</v>
      </c>
      <c r="O323" s="69">
        <f>IF(AND(L323&lt;'1_Constantes'!$B$8,L323&gt;-'1_Constantes'!$B$8),1,0)</f>
        <v>0</v>
      </c>
      <c r="P323" s="54">
        <f t="shared" si="33"/>
        <v>437.07337333859107</v>
      </c>
      <c r="Q323" s="61">
        <f t="shared" si="34"/>
        <v>6.6584906249778086E-7</v>
      </c>
      <c r="R323" s="57">
        <f>IF('1_Constantes'!$B$13=1,-Q323*180/PI(),Q323*180/PI())</f>
        <v>3.8150341073865425E-5</v>
      </c>
    </row>
    <row r="324" spans="2:18" x14ac:dyDescent="0.25">
      <c r="B324" s="13">
        <f>B323+'1_Constantes'!$B$4</f>
        <v>1.5999999999999879</v>
      </c>
      <c r="D324" s="68">
        <f>'1_Constantes'!$D$8-'2_Odometrie'!D324</f>
        <v>431.13497791894156</v>
      </c>
      <c r="E324" s="57">
        <f>'1_Constantes'!$E$8-'2_Odometrie'!E324</f>
        <v>-53.751960676382396</v>
      </c>
      <c r="F324" s="81"/>
      <c r="G324" s="54">
        <f t="shared" si="29"/>
        <v>434.47283282355136</v>
      </c>
      <c r="H324" s="100">
        <f>ATAN2(D324,E324)-'2_Odometrie'!F324</f>
        <v>-2.3343362335638551E-4</v>
      </c>
      <c r="I324" s="106">
        <f t="shared" si="30"/>
        <v>-2.3343362335638551E-4</v>
      </c>
      <c r="J324" s="82"/>
      <c r="K324" s="69">
        <f t="shared" si="31"/>
        <v>0</v>
      </c>
      <c r="L324" s="45">
        <f t="shared" ref="L324:L387" si="35">IF($K324=1,-G324,G324)</f>
        <v>434.47283282355136</v>
      </c>
      <c r="M324" s="72">
        <f t="shared" si="32"/>
        <v>-2.3343362335638551E-4</v>
      </c>
      <c r="O324" s="69">
        <f>IF(AND(L324&lt;'1_Constantes'!$B$8,L324&gt;-'1_Constantes'!$B$8),1,0)</f>
        <v>0</v>
      </c>
      <c r="P324" s="54">
        <f t="shared" si="33"/>
        <v>434.47283282355136</v>
      </c>
      <c r="Q324" s="61">
        <f t="shared" si="34"/>
        <v>-2.3343362335638551E-4</v>
      </c>
      <c r="R324" s="57">
        <f>IF('1_Constantes'!$B$13=1,-Q324*180/PI(),Q324*180/PI())</f>
        <v>-1.3374761414767369E-2</v>
      </c>
    </row>
    <row r="325" spans="2:18" x14ac:dyDescent="0.25">
      <c r="B325" s="13">
        <f>B324+'1_Constantes'!$B$4</f>
        <v>1.6049999999999878</v>
      </c>
      <c r="D325" s="68">
        <f>'1_Constantes'!$D$8-'2_Odometrie'!D325</f>
        <v>428.55441585783456</v>
      </c>
      <c r="E325" s="57">
        <f>'1_Constantes'!$E$8-'2_Odometrie'!E325</f>
        <v>-53.430229755487289</v>
      </c>
      <c r="F325" s="81"/>
      <c r="G325" s="54">
        <f t="shared" ref="G325:G388" si="36">SQRT(((D325)^2)+((E325)^2))</f>
        <v>431.87229223808043</v>
      </c>
      <c r="H325" s="100">
        <f>ATAN2(D325,E325)-'2_Odometrie'!F325</f>
        <v>-7.2741034440326757E-7</v>
      </c>
      <c r="I325" s="106">
        <f t="shared" ref="I325:I388" si="37">IF(H325&gt;PI(),H325-2*PI(),IF(H325&lt;-PI(),H325+2*PI(),H325))</f>
        <v>-7.2741034440326757E-7</v>
      </c>
      <c r="J325" s="82"/>
      <c r="K325" s="69">
        <f t="shared" ref="K325:K388" si="38">IF(OR(I325&gt;PI()/2,I325&lt;-PI()/2),1,0)</f>
        <v>0</v>
      </c>
      <c r="L325" s="45">
        <f t="shared" si="35"/>
        <v>431.87229223808043</v>
      </c>
      <c r="M325" s="72">
        <f t="shared" ref="M325:M388" si="39">IF($K325=1,I325+PI(),I325)</f>
        <v>-7.2741034440326757E-7</v>
      </c>
      <c r="O325" s="69">
        <f>IF(AND(L325&lt;'1_Constantes'!$B$8,L325&gt;-'1_Constantes'!$B$8),1,0)</f>
        <v>0</v>
      </c>
      <c r="P325" s="54">
        <f t="shared" ref="P325:P388" si="40">L325</f>
        <v>431.87229223808043</v>
      </c>
      <c r="Q325" s="61">
        <f t="shared" ref="Q325:Q388" si="41">IF(M325&gt;PI(),M325-2*PI(),IF(M325&lt;-PI(),M325+2*PI(),M325))</f>
        <v>-7.2741034440326757E-7</v>
      </c>
      <c r="R325" s="57">
        <f>IF('1_Constantes'!$B$13=1,-Q325*180/PI(),Q325*180/PI())</f>
        <v>-4.1677542708464893E-5</v>
      </c>
    </row>
    <row r="326" spans="2:18" x14ac:dyDescent="0.25">
      <c r="B326" s="13">
        <f>B325+'1_Constantes'!$B$4</f>
        <v>1.6099999999999877</v>
      </c>
      <c r="D326" s="68">
        <f>'1_Constantes'!$D$8-'2_Odometrie'!D326</f>
        <v>425.97392873678609</v>
      </c>
      <c r="E326" s="57">
        <f>'1_Constantes'!$E$8-'2_Odometrie'!E326</f>
        <v>-53.107898319248761</v>
      </c>
      <c r="F326" s="81"/>
      <c r="G326" s="54">
        <f t="shared" si="36"/>
        <v>429.27175172300844</v>
      </c>
      <c r="H326" s="100">
        <f>ATAN2(D326,E326)-'2_Odometrie'!F326</f>
        <v>2.3338851719266474E-4</v>
      </c>
      <c r="I326" s="106">
        <f t="shared" si="37"/>
        <v>2.3338851719266474E-4</v>
      </c>
      <c r="J326" s="82"/>
      <c r="K326" s="69">
        <f t="shared" si="38"/>
        <v>0</v>
      </c>
      <c r="L326" s="45">
        <f t="shared" si="35"/>
        <v>429.27175172300844</v>
      </c>
      <c r="M326" s="72">
        <f t="shared" si="39"/>
        <v>2.3338851719266474E-4</v>
      </c>
      <c r="O326" s="69">
        <f>IF(AND(L326&lt;'1_Constantes'!$B$8,L326&gt;-'1_Constantes'!$B$8),1,0)</f>
        <v>0</v>
      </c>
      <c r="P326" s="54">
        <f t="shared" si="40"/>
        <v>429.27175172300844</v>
      </c>
      <c r="Q326" s="61">
        <f t="shared" si="41"/>
        <v>2.3338851719266474E-4</v>
      </c>
      <c r="R326" s="57">
        <f>IF('1_Constantes'!$B$13=1,-Q326*180/PI(),Q326*180/PI())</f>
        <v>1.3372177021956142E-2</v>
      </c>
    </row>
    <row r="327" spans="2:18" x14ac:dyDescent="0.25">
      <c r="B327" s="13">
        <f>B326+'1_Constantes'!$B$4</f>
        <v>1.6149999999999876</v>
      </c>
      <c r="D327" s="68">
        <f>'1_Constantes'!$D$8-'2_Odometrie'!D327</f>
        <v>423.39336667567909</v>
      </c>
      <c r="E327" s="57">
        <f>'1_Constantes'!$E$8-'2_Odometrie'!E327</f>
        <v>-52.786167398353655</v>
      </c>
      <c r="F327" s="81"/>
      <c r="G327" s="54">
        <f t="shared" si="36"/>
        <v>426.67121113753745</v>
      </c>
      <c r="H327" s="100">
        <f>ATAN2(D327,E327)-'2_Odometrie'!F327</f>
        <v>6.8208233418298736E-7</v>
      </c>
      <c r="I327" s="106">
        <f t="shared" si="37"/>
        <v>6.8208233418298736E-7</v>
      </c>
      <c r="J327" s="82"/>
      <c r="K327" s="69">
        <f t="shared" si="38"/>
        <v>0</v>
      </c>
      <c r="L327" s="45">
        <f t="shared" si="35"/>
        <v>426.67121113753745</v>
      </c>
      <c r="M327" s="72">
        <f t="shared" si="39"/>
        <v>6.8208233418298736E-7</v>
      </c>
      <c r="O327" s="69">
        <f>IF(AND(L327&lt;'1_Constantes'!$B$8,L327&gt;-'1_Constantes'!$B$8),1,0)</f>
        <v>0</v>
      </c>
      <c r="P327" s="54">
        <f t="shared" si="40"/>
        <v>426.67121113753745</v>
      </c>
      <c r="Q327" s="61">
        <f t="shared" si="41"/>
        <v>6.8208233418298736E-7</v>
      </c>
      <c r="R327" s="57">
        <f>IF('1_Constantes'!$B$13=1,-Q327*180/PI(),Q327*180/PI())</f>
        <v>3.9080439029116981E-5</v>
      </c>
    </row>
    <row r="328" spans="2:18" x14ac:dyDescent="0.25">
      <c r="B328" s="13">
        <f>B327+'1_Constantes'!$B$4</f>
        <v>1.6199999999999875</v>
      </c>
      <c r="D328" s="68">
        <f>'1_Constantes'!$D$8-'2_Odometrie'!D328</f>
        <v>420.81272981426196</v>
      </c>
      <c r="E328" s="57">
        <f>'1_Constantes'!$E$8-'2_Odometrie'!E328</f>
        <v>-52.465037010224933</v>
      </c>
      <c r="F328" s="81"/>
      <c r="G328" s="54">
        <f t="shared" si="36"/>
        <v>424.07067062249814</v>
      </c>
      <c r="H328" s="100">
        <f>ATAN2(D328,E328)-'2_Odometrie'!F328</f>
        <v>-2.3345135943431128E-4</v>
      </c>
      <c r="I328" s="106">
        <f t="shared" si="37"/>
        <v>-2.3345135943431128E-4</v>
      </c>
      <c r="J328" s="82"/>
      <c r="K328" s="69">
        <f t="shared" si="38"/>
        <v>0</v>
      </c>
      <c r="L328" s="45">
        <f t="shared" si="35"/>
        <v>424.07067062249814</v>
      </c>
      <c r="M328" s="72">
        <f t="shared" si="39"/>
        <v>-2.3345135943431128E-4</v>
      </c>
      <c r="O328" s="69">
        <f>IF(AND(L328&lt;'1_Constantes'!$B$8,L328&gt;-'1_Constantes'!$B$8),1,0)</f>
        <v>0</v>
      </c>
      <c r="P328" s="54">
        <f t="shared" si="40"/>
        <v>424.07067062249814</v>
      </c>
      <c r="Q328" s="61">
        <f t="shared" si="41"/>
        <v>-2.3345135943431128E-4</v>
      </c>
      <c r="R328" s="57">
        <f>IF('1_Constantes'!$B$13=1,-Q328*180/PI(),Q328*180/PI())</f>
        <v>-1.337577761717763E-2</v>
      </c>
    </row>
    <row r="329" spans="2:18" x14ac:dyDescent="0.25">
      <c r="B329" s="13">
        <f>B328+'1_Constantes'!$B$4</f>
        <v>1.6249999999999873</v>
      </c>
      <c r="D329" s="68">
        <f>'1_Constantes'!$D$8-'2_Odometrie'!D329</f>
        <v>418.23216775315495</v>
      </c>
      <c r="E329" s="57">
        <f>'1_Constantes'!$E$8-'2_Odometrie'!E329</f>
        <v>-52.143306089329826</v>
      </c>
      <c r="F329" s="81"/>
      <c r="G329" s="54">
        <f t="shared" si="36"/>
        <v>421.47013003702727</v>
      </c>
      <c r="H329" s="100">
        <f>ATAN2(D329,E329)-'2_Odometrie'!F329</f>
        <v>-7.4536331452768056E-7</v>
      </c>
      <c r="I329" s="106">
        <f t="shared" si="37"/>
        <v>-7.4536331452768056E-7</v>
      </c>
      <c r="J329" s="82"/>
      <c r="K329" s="69">
        <f t="shared" si="38"/>
        <v>0</v>
      </c>
      <c r="L329" s="45">
        <f t="shared" si="35"/>
        <v>421.47013003702727</v>
      </c>
      <c r="M329" s="72">
        <f t="shared" si="39"/>
        <v>-7.4536331452768056E-7</v>
      </c>
      <c r="O329" s="69">
        <f>IF(AND(L329&lt;'1_Constantes'!$B$8,L329&gt;-'1_Constantes'!$B$8),1,0)</f>
        <v>0</v>
      </c>
      <c r="P329" s="54">
        <f t="shared" si="40"/>
        <v>421.47013003702727</v>
      </c>
      <c r="Q329" s="61">
        <f t="shared" si="41"/>
        <v>-7.4536331452768056E-7</v>
      </c>
      <c r="R329" s="57">
        <f>IF('1_Constantes'!$B$13=1,-Q329*180/PI(),Q329*180/PI())</f>
        <v>-4.2706172126318218E-5</v>
      </c>
    </row>
    <row r="330" spans="2:18" x14ac:dyDescent="0.25">
      <c r="B330" s="13">
        <f>B329+'1_Constantes'!$B$4</f>
        <v>1.6299999999999872</v>
      </c>
      <c r="D330" s="68">
        <f>'1_Constantes'!$D$8-'2_Odometrie'!D330</f>
        <v>415.65168063210649</v>
      </c>
      <c r="E330" s="57">
        <f>'1_Constantes'!$E$8-'2_Odometrie'!E330</f>
        <v>-51.820974653091298</v>
      </c>
      <c r="F330" s="81"/>
      <c r="G330" s="54">
        <f t="shared" si="36"/>
        <v>418.86958952195488</v>
      </c>
      <c r="H330" s="100">
        <f>ATAN2(D330,E330)-'2_Odometrie'!F330</f>
        <v>2.3340535333567225E-4</v>
      </c>
      <c r="I330" s="106">
        <f t="shared" si="37"/>
        <v>2.3340535333567225E-4</v>
      </c>
      <c r="J330" s="82"/>
      <c r="K330" s="69">
        <f t="shared" si="38"/>
        <v>0</v>
      </c>
      <c r="L330" s="45">
        <f t="shared" si="35"/>
        <v>418.86958952195488</v>
      </c>
      <c r="M330" s="72">
        <f t="shared" si="39"/>
        <v>2.3340535333567225E-4</v>
      </c>
      <c r="O330" s="69">
        <f>IF(AND(L330&lt;'1_Constantes'!$B$8,L330&gt;-'1_Constantes'!$B$8),1,0)</f>
        <v>0</v>
      </c>
      <c r="P330" s="54">
        <f t="shared" si="40"/>
        <v>418.86958952195488</v>
      </c>
      <c r="Q330" s="61">
        <f t="shared" si="41"/>
        <v>2.3340535333567225E-4</v>
      </c>
      <c r="R330" s="57">
        <f>IF('1_Constantes'!$B$13=1,-Q330*180/PI(),Q330*180/PI())</f>
        <v>1.3373141661893751E-2</v>
      </c>
    </row>
    <row r="331" spans="2:18" x14ac:dyDescent="0.25">
      <c r="B331" s="13">
        <f>B330+'1_Constantes'!$B$4</f>
        <v>1.6349999999999871</v>
      </c>
      <c r="D331" s="68">
        <f>'1_Constantes'!$D$8-'2_Odometrie'!D331</f>
        <v>413.07111857099949</v>
      </c>
      <c r="E331" s="57">
        <f>'1_Constantes'!$E$8-'2_Odometrie'!E331</f>
        <v>-51.499243732196192</v>
      </c>
      <c r="F331" s="81"/>
      <c r="G331" s="54">
        <f t="shared" si="36"/>
        <v>416.26904893648396</v>
      </c>
      <c r="H331" s="100">
        <f>ATAN2(D331,E331)-'2_Odometrie'!F331</f>
        <v>6.9912691350038081E-7</v>
      </c>
      <c r="I331" s="106">
        <f t="shared" si="37"/>
        <v>6.9912691350038081E-7</v>
      </c>
      <c r="J331" s="82"/>
      <c r="K331" s="69">
        <f t="shared" si="38"/>
        <v>0</v>
      </c>
      <c r="L331" s="45">
        <f t="shared" si="35"/>
        <v>416.26904893648396</v>
      </c>
      <c r="M331" s="72">
        <f t="shared" si="39"/>
        <v>6.9912691350038081E-7</v>
      </c>
      <c r="O331" s="69">
        <f>IF(AND(L331&lt;'1_Constantes'!$B$8,L331&gt;-'1_Constantes'!$B$8),1,0)</f>
        <v>0</v>
      </c>
      <c r="P331" s="54">
        <f t="shared" si="40"/>
        <v>416.26904893648396</v>
      </c>
      <c r="Q331" s="61">
        <f t="shared" si="41"/>
        <v>6.9912691350038081E-7</v>
      </c>
      <c r="R331" s="57">
        <f>IF('1_Constantes'!$B$13=1,-Q331*180/PI(),Q331*180/PI())</f>
        <v>4.0057021487579598E-5</v>
      </c>
    </row>
    <row r="332" spans="2:18" x14ac:dyDescent="0.25">
      <c r="B332" s="13">
        <f>B331+'1_Constantes'!$B$4</f>
        <v>1.639999999999987</v>
      </c>
      <c r="D332" s="68">
        <f>'1_Constantes'!$D$8-'2_Odometrie'!D332</f>
        <v>410.49048170958235</v>
      </c>
      <c r="E332" s="57">
        <f>'1_Constantes'!$E$8-'2_Odometrie'!E332</f>
        <v>-51.178113344067469</v>
      </c>
      <c r="F332" s="81"/>
      <c r="G332" s="54">
        <f t="shared" si="36"/>
        <v>413.6685084214451</v>
      </c>
      <c r="H332" s="100">
        <f>ATAN2(D332,E332)-'2_Odometrie'!F332</f>
        <v>-2.3346998749966541E-4</v>
      </c>
      <c r="I332" s="106">
        <f t="shared" si="37"/>
        <v>-2.3346998749966541E-4</v>
      </c>
      <c r="J332" s="82"/>
      <c r="K332" s="69">
        <f t="shared" si="38"/>
        <v>0</v>
      </c>
      <c r="L332" s="45">
        <f t="shared" si="35"/>
        <v>413.6685084214451</v>
      </c>
      <c r="M332" s="72">
        <f t="shared" si="39"/>
        <v>-2.3346998749966541E-4</v>
      </c>
      <c r="O332" s="69">
        <f>IF(AND(L332&lt;'1_Constantes'!$B$8,L332&gt;-'1_Constantes'!$B$8),1,0)</f>
        <v>0</v>
      </c>
      <c r="P332" s="54">
        <f t="shared" si="40"/>
        <v>413.6685084214451</v>
      </c>
      <c r="Q332" s="61">
        <f t="shared" si="41"/>
        <v>-2.3346998749966541E-4</v>
      </c>
      <c r="R332" s="57">
        <f>IF('1_Constantes'!$B$13=1,-Q332*180/PI(),Q332*180/PI())</f>
        <v>-1.3376844926702915E-2</v>
      </c>
    </row>
    <row r="333" spans="2:18" x14ac:dyDescent="0.25">
      <c r="B333" s="13">
        <f>B332+'1_Constantes'!$B$4</f>
        <v>1.6449999999999869</v>
      </c>
      <c r="D333" s="68">
        <f>'1_Constantes'!$D$8-'2_Odometrie'!D333</f>
        <v>407.90991964847535</v>
      </c>
      <c r="E333" s="57">
        <f>'1_Constantes'!$E$8-'2_Odometrie'!E333</f>
        <v>-50.856382423172363</v>
      </c>
      <c r="F333" s="81"/>
      <c r="G333" s="54">
        <f t="shared" si="36"/>
        <v>411.06796783597429</v>
      </c>
      <c r="H333" s="100">
        <f>ATAN2(D333,E333)-'2_Odometrie'!F333</f>
        <v>-7.6422489206362521E-7</v>
      </c>
      <c r="I333" s="106">
        <f t="shared" si="37"/>
        <v>-7.6422489206362521E-7</v>
      </c>
      <c r="J333" s="82"/>
      <c r="K333" s="69">
        <f t="shared" si="38"/>
        <v>0</v>
      </c>
      <c r="L333" s="45">
        <f t="shared" si="35"/>
        <v>411.06796783597429</v>
      </c>
      <c r="M333" s="72">
        <f t="shared" si="39"/>
        <v>-7.6422489206362521E-7</v>
      </c>
      <c r="O333" s="69">
        <f>IF(AND(L333&lt;'1_Constantes'!$B$8,L333&gt;-'1_Constantes'!$B$8),1,0)</f>
        <v>0</v>
      </c>
      <c r="P333" s="54">
        <f t="shared" si="40"/>
        <v>411.06796783597429</v>
      </c>
      <c r="Q333" s="61">
        <f t="shared" si="41"/>
        <v>-7.6422489206362521E-7</v>
      </c>
      <c r="R333" s="57">
        <f>IF('1_Constantes'!$B$13=1,-Q333*180/PI(),Q333*180/PI())</f>
        <v>-4.3786860914086606E-5</v>
      </c>
    </row>
    <row r="334" spans="2:18" x14ac:dyDescent="0.25">
      <c r="B334" s="13">
        <f>B333+'1_Constantes'!$B$4</f>
        <v>1.6499999999999868</v>
      </c>
      <c r="D334" s="68">
        <f>'1_Constantes'!$D$8-'2_Odometrie'!D334</f>
        <v>405.32943252742689</v>
      </c>
      <c r="E334" s="57">
        <f>'1_Constantes'!$E$8-'2_Odometrie'!E334</f>
        <v>-50.534050986933835</v>
      </c>
      <c r="F334" s="81"/>
      <c r="G334" s="54">
        <f t="shared" si="36"/>
        <v>408.46742732090149</v>
      </c>
      <c r="H334" s="100">
        <f>ATAN2(D334,E334)-'2_Odometrie'!F334</f>
        <v>2.3342304698789618E-4</v>
      </c>
      <c r="I334" s="106">
        <f t="shared" si="37"/>
        <v>2.3342304698789618E-4</v>
      </c>
      <c r="J334" s="82"/>
      <c r="K334" s="69">
        <f t="shared" si="38"/>
        <v>0</v>
      </c>
      <c r="L334" s="45">
        <f t="shared" si="35"/>
        <v>408.46742732090149</v>
      </c>
      <c r="M334" s="72">
        <f t="shared" si="39"/>
        <v>2.3342304698789618E-4</v>
      </c>
      <c r="O334" s="69">
        <f>IF(AND(L334&lt;'1_Constantes'!$B$8,L334&gt;-'1_Constantes'!$B$8),1,0)</f>
        <v>0</v>
      </c>
      <c r="P334" s="54">
        <f t="shared" si="40"/>
        <v>408.46742732090149</v>
      </c>
      <c r="Q334" s="61">
        <f t="shared" si="41"/>
        <v>2.3342304698789618E-4</v>
      </c>
      <c r="R334" s="57">
        <f>IF('1_Constantes'!$B$13=1,-Q334*180/PI(),Q334*180/PI())</f>
        <v>1.3374155433490353E-2</v>
      </c>
    </row>
    <row r="335" spans="2:18" x14ac:dyDescent="0.25">
      <c r="B335" s="13">
        <f>B334+'1_Constantes'!$B$4</f>
        <v>1.6549999999999867</v>
      </c>
      <c r="D335" s="68">
        <f>'1_Constantes'!$D$8-'2_Odometrie'!D335</f>
        <v>402.74887046631989</v>
      </c>
      <c r="E335" s="57">
        <f>'1_Constantes'!$E$8-'2_Odometrie'!E335</f>
        <v>-50.212320066038728</v>
      </c>
      <c r="F335" s="81"/>
      <c r="G335" s="54">
        <f t="shared" si="36"/>
        <v>405.86688673543057</v>
      </c>
      <c r="H335" s="100">
        <f>ATAN2(D335,E335)-'2_Odometrie'!F335</f>
        <v>7.1704518063431255E-7</v>
      </c>
      <c r="I335" s="106">
        <f t="shared" si="37"/>
        <v>7.1704518063431255E-7</v>
      </c>
      <c r="J335" s="82"/>
      <c r="K335" s="69">
        <f t="shared" si="38"/>
        <v>0</v>
      </c>
      <c r="L335" s="45">
        <f t="shared" si="35"/>
        <v>405.86688673543057</v>
      </c>
      <c r="M335" s="72">
        <f t="shared" si="39"/>
        <v>7.1704518063431255E-7</v>
      </c>
      <c r="O335" s="69">
        <f>IF(AND(L335&lt;'1_Constantes'!$B$8,L335&gt;-'1_Constantes'!$B$8),1,0)</f>
        <v>0</v>
      </c>
      <c r="P335" s="54">
        <f t="shared" si="40"/>
        <v>405.86688673543057</v>
      </c>
      <c r="Q335" s="61">
        <f t="shared" si="41"/>
        <v>7.1704518063431255E-7</v>
      </c>
      <c r="R335" s="57">
        <f>IF('1_Constantes'!$B$13=1,-Q335*180/PI(),Q335*180/PI())</f>
        <v>4.1083662570541861E-5</v>
      </c>
    </row>
    <row r="336" spans="2:18" x14ac:dyDescent="0.25">
      <c r="B336" s="13">
        <f>B335+'1_Constantes'!$B$4</f>
        <v>1.6599999999999866</v>
      </c>
      <c r="D336" s="68">
        <f>'1_Constantes'!$D$8-'2_Odometrie'!D336</f>
        <v>400.16823360490275</v>
      </c>
      <c r="E336" s="57">
        <f>'1_Constantes'!$E$8-'2_Odometrie'!E336</f>
        <v>-49.891189677910006</v>
      </c>
      <c r="F336" s="81"/>
      <c r="G336" s="54">
        <f t="shared" si="36"/>
        <v>403.26634622039217</v>
      </c>
      <c r="H336" s="100">
        <f>ATAN2(D336,E336)-'2_Odometrie'!F336</f>
        <v>-2.3348957657831626E-4</v>
      </c>
      <c r="I336" s="106">
        <f t="shared" si="37"/>
        <v>-2.3348957657831626E-4</v>
      </c>
      <c r="J336" s="82"/>
      <c r="K336" s="69">
        <f t="shared" si="38"/>
        <v>0</v>
      </c>
      <c r="L336" s="45">
        <f t="shared" si="35"/>
        <v>403.26634622039217</v>
      </c>
      <c r="M336" s="72">
        <f t="shared" si="39"/>
        <v>-2.3348957657831626E-4</v>
      </c>
      <c r="O336" s="69">
        <f>IF(AND(L336&lt;'1_Constantes'!$B$8,L336&gt;-'1_Constantes'!$B$8),1,0)</f>
        <v>0</v>
      </c>
      <c r="P336" s="54">
        <f t="shared" si="40"/>
        <v>403.26634622039217</v>
      </c>
      <c r="Q336" s="61">
        <f t="shared" si="41"/>
        <v>-2.3348957657831626E-4</v>
      </c>
      <c r="R336" s="57">
        <f>IF('1_Constantes'!$B$13=1,-Q336*180/PI(),Q336*180/PI())</f>
        <v>-1.3377967298234159E-2</v>
      </c>
    </row>
    <row r="337" spans="2:18" x14ac:dyDescent="0.25">
      <c r="B337" s="13">
        <f>B336+'1_Constantes'!$B$4</f>
        <v>1.6649999999999865</v>
      </c>
      <c r="D337" s="68">
        <f>'1_Constantes'!$D$8-'2_Odometrie'!D337</f>
        <v>397.58767154379575</v>
      </c>
      <c r="E337" s="57">
        <f>'1_Constantes'!$E$8-'2_Odometrie'!E337</f>
        <v>-49.5694587570149</v>
      </c>
      <c r="F337" s="81"/>
      <c r="G337" s="54">
        <f t="shared" si="36"/>
        <v>400.66580563492141</v>
      </c>
      <c r="H337" s="100">
        <f>ATAN2(D337,E337)-'2_Odometrie'!F337</f>
        <v>-7.840658453606153E-7</v>
      </c>
      <c r="I337" s="106">
        <f t="shared" si="37"/>
        <v>-7.840658453606153E-7</v>
      </c>
      <c r="J337" s="82"/>
      <c r="K337" s="69">
        <f t="shared" si="38"/>
        <v>0</v>
      </c>
      <c r="L337" s="45">
        <f t="shared" si="35"/>
        <v>400.66580563492141</v>
      </c>
      <c r="M337" s="72">
        <f t="shared" si="39"/>
        <v>-7.840658453606153E-7</v>
      </c>
      <c r="O337" s="69">
        <f>IF(AND(L337&lt;'1_Constantes'!$B$8,L337&gt;-'1_Constantes'!$B$8),1,0)</f>
        <v>0</v>
      </c>
      <c r="P337" s="54">
        <f t="shared" si="40"/>
        <v>400.66580563492141</v>
      </c>
      <c r="Q337" s="61">
        <f t="shared" si="41"/>
        <v>-7.840658453606153E-7</v>
      </c>
      <c r="R337" s="57">
        <f>IF('1_Constantes'!$B$13=1,-Q337*180/PI(),Q337*180/PI())</f>
        <v>-4.4923663799520312E-5</v>
      </c>
    </row>
    <row r="338" spans="2:18" x14ac:dyDescent="0.25">
      <c r="B338" s="13">
        <f>B337+'1_Constantes'!$B$4</f>
        <v>1.6699999999999864</v>
      </c>
      <c r="D338" s="68">
        <f>'1_Constantes'!$D$8-'2_Odometrie'!D338</f>
        <v>395.00718442274729</v>
      </c>
      <c r="E338" s="57">
        <f>'1_Constantes'!$E$8-'2_Odometrie'!E338</f>
        <v>-49.247127320776372</v>
      </c>
      <c r="F338" s="81"/>
      <c r="G338" s="54">
        <f t="shared" si="36"/>
        <v>398.06526511984822</v>
      </c>
      <c r="H338" s="100">
        <f>ATAN2(D338,E338)-'2_Odometrie'!F338</f>
        <v>2.3344166537410393E-4</v>
      </c>
      <c r="I338" s="106">
        <f t="shared" si="37"/>
        <v>2.3344166537410393E-4</v>
      </c>
      <c r="J338" s="82"/>
      <c r="K338" s="69">
        <f t="shared" si="38"/>
        <v>0</v>
      </c>
      <c r="L338" s="45">
        <f t="shared" si="35"/>
        <v>398.06526511984822</v>
      </c>
      <c r="M338" s="72">
        <f t="shared" si="39"/>
        <v>2.3344166537410393E-4</v>
      </c>
      <c r="O338" s="69">
        <f>IF(AND(L338&lt;'1_Constantes'!$B$8,L338&gt;-'1_Constantes'!$B$8),1,0)</f>
        <v>0</v>
      </c>
      <c r="P338" s="54">
        <f t="shared" si="40"/>
        <v>398.06526511984822</v>
      </c>
      <c r="Q338" s="61">
        <f t="shared" si="41"/>
        <v>2.3344166537410393E-4</v>
      </c>
      <c r="R338" s="57">
        <f>IF('1_Constantes'!$B$13=1,-Q338*180/PI(),Q338*180/PI())</f>
        <v>1.3375222188441404E-2</v>
      </c>
    </row>
    <row r="339" spans="2:18" x14ac:dyDescent="0.25">
      <c r="B339" s="13">
        <f>B338+'1_Constantes'!$B$4</f>
        <v>1.6749999999999863</v>
      </c>
      <c r="D339" s="68">
        <f>'1_Constantes'!$D$8-'2_Odometrie'!D339</f>
        <v>392.42662236164028</v>
      </c>
      <c r="E339" s="57">
        <f>'1_Constantes'!$E$8-'2_Odometrie'!E339</f>
        <v>-48.925396399881265</v>
      </c>
      <c r="F339" s="81"/>
      <c r="G339" s="54">
        <f t="shared" si="36"/>
        <v>395.46472453437735</v>
      </c>
      <c r="H339" s="100">
        <f>ATAN2(D339,E339)-'2_Odometrie'!F339</f>
        <v>7.3590607910234418E-7</v>
      </c>
      <c r="I339" s="106">
        <f t="shared" si="37"/>
        <v>7.3590607910234418E-7</v>
      </c>
      <c r="J339" s="82"/>
      <c r="K339" s="69">
        <f t="shared" si="38"/>
        <v>0</v>
      </c>
      <c r="L339" s="45">
        <f t="shared" si="35"/>
        <v>395.46472453437735</v>
      </c>
      <c r="M339" s="72">
        <f t="shared" si="39"/>
        <v>7.3590607910234418E-7</v>
      </c>
      <c r="O339" s="69">
        <f>IF(AND(L339&lt;'1_Constantes'!$B$8,L339&gt;-'1_Constantes'!$B$8),1,0)</f>
        <v>0</v>
      </c>
      <c r="P339" s="54">
        <f t="shared" si="40"/>
        <v>395.46472453437735</v>
      </c>
      <c r="Q339" s="61">
        <f t="shared" si="41"/>
        <v>7.3590607910234418E-7</v>
      </c>
      <c r="R339" s="57">
        <f>IF('1_Constantes'!$B$13=1,-Q339*180/PI(),Q339*180/PI())</f>
        <v>4.2164312450584833E-5</v>
      </c>
    </row>
    <row r="340" spans="2:18" x14ac:dyDescent="0.25">
      <c r="B340" s="13">
        <f>B339+'1_Constantes'!$B$4</f>
        <v>1.6799999999999862</v>
      </c>
      <c r="D340" s="68">
        <f>'1_Constantes'!$D$8-'2_Odometrie'!D340</f>
        <v>389.84598550022315</v>
      </c>
      <c r="E340" s="57">
        <f>'1_Constantes'!$E$8-'2_Odometrie'!E340</f>
        <v>-48.604266011752543</v>
      </c>
      <c r="F340" s="81"/>
      <c r="G340" s="54">
        <f t="shared" si="36"/>
        <v>392.86418401933946</v>
      </c>
      <c r="H340" s="100">
        <f>ATAN2(D340,E340)-'2_Odometrie'!F340</f>
        <v>-2.3351020300667324E-4</v>
      </c>
      <c r="I340" s="106">
        <f t="shared" si="37"/>
        <v>-2.3351020300667324E-4</v>
      </c>
      <c r="J340" s="82"/>
      <c r="K340" s="69">
        <f t="shared" si="38"/>
        <v>0</v>
      </c>
      <c r="L340" s="45">
        <f t="shared" si="35"/>
        <v>392.86418401933946</v>
      </c>
      <c r="M340" s="72">
        <f t="shared" si="39"/>
        <v>-2.3351020300667324E-4</v>
      </c>
      <c r="O340" s="69">
        <f>IF(AND(L340&lt;'1_Constantes'!$B$8,L340&gt;-'1_Constantes'!$B$8),1,0)</f>
        <v>0</v>
      </c>
      <c r="P340" s="54">
        <f t="shared" si="40"/>
        <v>392.86418401933946</v>
      </c>
      <c r="Q340" s="61">
        <f t="shared" si="41"/>
        <v>-2.3351020300667324E-4</v>
      </c>
      <c r="R340" s="57">
        <f>IF('1_Constantes'!$B$13=1,-Q340*180/PI(),Q340*180/PI())</f>
        <v>-1.3379149105525442E-2</v>
      </c>
    </row>
    <row r="341" spans="2:18" x14ac:dyDescent="0.25">
      <c r="B341" s="13">
        <f>B340+'1_Constantes'!$B$4</f>
        <v>1.6849999999999861</v>
      </c>
      <c r="D341" s="68">
        <f>'1_Constantes'!$D$8-'2_Odometrie'!D341</f>
        <v>387.26542343911615</v>
      </c>
      <c r="E341" s="57">
        <f>'1_Constantes'!$E$8-'2_Odometrie'!E341</f>
        <v>-48.282535090857436</v>
      </c>
      <c r="F341" s="81"/>
      <c r="G341" s="54">
        <f t="shared" si="36"/>
        <v>390.26364343386871</v>
      </c>
      <c r="H341" s="100">
        <f>ATAN2(D341,E341)-'2_Odometrie'!F341</f>
        <v>-8.0496448784384E-7</v>
      </c>
      <c r="I341" s="106">
        <f t="shared" si="37"/>
        <v>-8.0496448784384E-7</v>
      </c>
      <c r="J341" s="82"/>
      <c r="K341" s="69">
        <f t="shared" si="38"/>
        <v>0</v>
      </c>
      <c r="L341" s="45">
        <f t="shared" si="35"/>
        <v>390.26364343386871</v>
      </c>
      <c r="M341" s="72">
        <f t="shared" si="39"/>
        <v>-8.0496448784384E-7</v>
      </c>
      <c r="O341" s="69">
        <f>IF(AND(L341&lt;'1_Constantes'!$B$8,L341&gt;-'1_Constantes'!$B$8),1,0)</f>
        <v>0</v>
      </c>
      <c r="P341" s="54">
        <f t="shared" si="40"/>
        <v>390.26364343386871</v>
      </c>
      <c r="Q341" s="61">
        <f t="shared" si="41"/>
        <v>-8.0496448784384E-7</v>
      </c>
      <c r="R341" s="57">
        <f>IF('1_Constantes'!$B$13=1,-Q341*180/PI(),Q341*180/PI())</f>
        <v>-4.6121067811361894E-5</v>
      </c>
    </row>
    <row r="342" spans="2:18" x14ac:dyDescent="0.25">
      <c r="B342" s="13">
        <f>B341+'1_Constantes'!$B$4</f>
        <v>1.689999999999986</v>
      </c>
      <c r="D342" s="68">
        <f>'1_Constantes'!$D$8-'2_Odometrie'!D342</f>
        <v>384.68493631806768</v>
      </c>
      <c r="E342" s="57">
        <f>'1_Constantes'!$E$8-'2_Odometrie'!E342</f>
        <v>-47.960203654618908</v>
      </c>
      <c r="F342" s="81"/>
      <c r="G342" s="54">
        <f t="shared" si="36"/>
        <v>387.66310291879506</v>
      </c>
      <c r="H342" s="100">
        <f>ATAN2(D342,E342)-'2_Odometrie'!F342</f>
        <v>2.3346128293447177E-4</v>
      </c>
      <c r="I342" s="106">
        <f t="shared" si="37"/>
        <v>2.3346128293447177E-4</v>
      </c>
      <c r="J342" s="82"/>
      <c r="K342" s="69">
        <f t="shared" si="38"/>
        <v>0</v>
      </c>
      <c r="L342" s="45">
        <f t="shared" si="35"/>
        <v>387.66310291879506</v>
      </c>
      <c r="M342" s="72">
        <f t="shared" si="39"/>
        <v>2.3346128293447177E-4</v>
      </c>
      <c r="O342" s="69">
        <f>IF(AND(L342&lt;'1_Constantes'!$B$8,L342&gt;-'1_Constantes'!$B$8),1,0)</f>
        <v>0</v>
      </c>
      <c r="P342" s="54">
        <f t="shared" si="40"/>
        <v>387.66310291879506</v>
      </c>
      <c r="Q342" s="61">
        <f t="shared" si="41"/>
        <v>2.3346128293447177E-4</v>
      </c>
      <c r="R342" s="57">
        <f>IF('1_Constantes'!$B$13=1,-Q342*180/PI(),Q342*180/PI())</f>
        <v>1.3376346191854823E-2</v>
      </c>
    </row>
    <row r="343" spans="2:18" x14ac:dyDescent="0.25">
      <c r="B343" s="13">
        <f>B342+'1_Constantes'!$B$4</f>
        <v>1.6949999999999859</v>
      </c>
      <c r="D343" s="68">
        <f>'1_Constantes'!$D$8-'2_Odometrie'!D343</f>
        <v>382.10437425696068</v>
      </c>
      <c r="E343" s="57">
        <f>'1_Constantes'!$E$8-'2_Odometrie'!E343</f>
        <v>-47.638472733723802</v>
      </c>
      <c r="F343" s="81"/>
      <c r="G343" s="54">
        <f t="shared" si="36"/>
        <v>385.06256233332425</v>
      </c>
      <c r="H343" s="100">
        <f>ATAN2(D343,E343)-'2_Odometrie'!F343</f>
        <v>7.5578600225445491E-7</v>
      </c>
      <c r="I343" s="106">
        <f t="shared" si="37"/>
        <v>7.5578600225445491E-7</v>
      </c>
      <c r="J343" s="82"/>
      <c r="K343" s="69">
        <f t="shared" si="38"/>
        <v>0</v>
      </c>
      <c r="L343" s="45">
        <f t="shared" si="35"/>
        <v>385.06256233332425</v>
      </c>
      <c r="M343" s="72">
        <f t="shared" si="39"/>
        <v>7.5578600225445491E-7</v>
      </c>
      <c r="O343" s="69">
        <f>IF(AND(L343&lt;'1_Constantes'!$B$8,L343&gt;-'1_Constantes'!$B$8),1,0)</f>
        <v>0</v>
      </c>
      <c r="P343" s="54">
        <f t="shared" si="40"/>
        <v>385.06256233332425</v>
      </c>
      <c r="Q343" s="61">
        <f t="shared" si="41"/>
        <v>7.5578600225445491E-7</v>
      </c>
      <c r="R343" s="57">
        <f>IF('1_Constantes'!$B$13=1,-Q343*180/PI(),Q343*180/PI())</f>
        <v>4.3303348144245185E-5</v>
      </c>
    </row>
    <row r="344" spans="2:18" x14ac:dyDescent="0.25">
      <c r="B344" s="13">
        <f>B343+'1_Constantes'!$B$4</f>
        <v>1.6999999999999857</v>
      </c>
      <c r="D344" s="68">
        <f>'1_Constantes'!$D$8-'2_Odometrie'!D344</f>
        <v>379.52373739554355</v>
      </c>
      <c r="E344" s="57">
        <f>'1_Constantes'!$E$8-'2_Odometrie'!E344</f>
        <v>-47.31734234559508</v>
      </c>
      <c r="F344" s="81"/>
      <c r="G344" s="54">
        <f t="shared" si="36"/>
        <v>382.46202181828687</v>
      </c>
      <c r="H344" s="100">
        <f>ATAN2(D344,E344)-'2_Odometrie'!F344</f>
        <v>-2.3353195142593319E-4</v>
      </c>
      <c r="I344" s="106">
        <f t="shared" si="37"/>
        <v>-2.3353195142593319E-4</v>
      </c>
      <c r="J344" s="82"/>
      <c r="K344" s="69">
        <f t="shared" si="38"/>
        <v>0</v>
      </c>
      <c r="L344" s="45">
        <f t="shared" si="35"/>
        <v>382.46202181828687</v>
      </c>
      <c r="M344" s="72">
        <f t="shared" si="39"/>
        <v>-2.3353195142593319E-4</v>
      </c>
      <c r="O344" s="69">
        <f>IF(AND(L344&lt;'1_Constantes'!$B$8,L344&gt;-'1_Constantes'!$B$8),1,0)</f>
        <v>0</v>
      </c>
      <c r="P344" s="54">
        <f t="shared" si="40"/>
        <v>382.46202181828687</v>
      </c>
      <c r="Q344" s="61">
        <f t="shared" si="41"/>
        <v>-2.3353195142593319E-4</v>
      </c>
      <c r="R344" s="57">
        <f>IF('1_Constantes'!$B$13=1,-Q344*180/PI(),Q344*180/PI())</f>
        <v>-1.338039519816012E-2</v>
      </c>
    </row>
    <row r="345" spans="2:18" x14ac:dyDescent="0.25">
      <c r="B345" s="13">
        <f>B344+'1_Constantes'!$B$4</f>
        <v>1.7049999999999856</v>
      </c>
      <c r="D345" s="68">
        <f>'1_Constantes'!$D$8-'2_Odometrie'!D345</f>
        <v>376.94317533443655</v>
      </c>
      <c r="E345" s="57">
        <f>'1_Constantes'!$E$8-'2_Odometrie'!E345</f>
        <v>-46.995611424699973</v>
      </c>
      <c r="F345" s="81"/>
      <c r="G345" s="54">
        <f t="shared" si="36"/>
        <v>379.86148123281617</v>
      </c>
      <c r="H345" s="100">
        <f>ATAN2(D345,E345)-'2_Odometrie'!F345</f>
        <v>-8.2700771106281046E-7</v>
      </c>
      <c r="I345" s="106">
        <f t="shared" si="37"/>
        <v>-8.2700771106281046E-7</v>
      </c>
      <c r="J345" s="82"/>
      <c r="K345" s="69">
        <f t="shared" si="38"/>
        <v>0</v>
      </c>
      <c r="L345" s="45">
        <f t="shared" si="35"/>
        <v>379.86148123281617</v>
      </c>
      <c r="M345" s="72">
        <f t="shared" si="39"/>
        <v>-8.2700771106281046E-7</v>
      </c>
      <c r="O345" s="69">
        <f>IF(AND(L345&lt;'1_Constantes'!$B$8,L345&gt;-'1_Constantes'!$B$8),1,0)</f>
        <v>0</v>
      </c>
      <c r="P345" s="54">
        <f t="shared" si="40"/>
        <v>379.86148123281617</v>
      </c>
      <c r="Q345" s="61">
        <f t="shared" si="41"/>
        <v>-8.2700771106281046E-7</v>
      </c>
      <c r="R345" s="57">
        <f>IF('1_Constantes'!$B$13=1,-Q345*180/PI(),Q345*180/PI())</f>
        <v>-4.7384051468673682E-5</v>
      </c>
    </row>
    <row r="346" spans="2:18" x14ac:dyDescent="0.25">
      <c r="B346" s="13">
        <f>B345+'1_Constantes'!$B$4</f>
        <v>1.7099999999999855</v>
      </c>
      <c r="D346" s="68">
        <f>'1_Constantes'!$D$8-'2_Odometrie'!D346</f>
        <v>374.36268821338808</v>
      </c>
      <c r="E346" s="57">
        <f>'1_Constantes'!$E$8-'2_Odometrie'!E346</f>
        <v>-46.673279988461445</v>
      </c>
      <c r="F346" s="81"/>
      <c r="G346" s="54">
        <f t="shared" si="36"/>
        <v>377.26094071774213</v>
      </c>
      <c r="H346" s="100">
        <f>ATAN2(D346,E346)-'2_Odometrie'!F346</f>
        <v>2.3348198231921968E-4</v>
      </c>
      <c r="I346" s="106">
        <f t="shared" si="37"/>
        <v>2.3348198231921968E-4</v>
      </c>
      <c r="J346" s="82"/>
      <c r="K346" s="69">
        <f t="shared" si="38"/>
        <v>0</v>
      </c>
      <c r="L346" s="45">
        <f t="shared" si="35"/>
        <v>377.26094071774213</v>
      </c>
      <c r="M346" s="72">
        <f t="shared" si="39"/>
        <v>2.3348198231921968E-4</v>
      </c>
      <c r="O346" s="69">
        <f>IF(AND(L346&lt;'1_Constantes'!$B$8,L346&gt;-'1_Constantes'!$B$8),1,0)</f>
        <v>0</v>
      </c>
      <c r="P346" s="54">
        <f t="shared" si="40"/>
        <v>377.26094071774213</v>
      </c>
      <c r="Q346" s="61">
        <f t="shared" si="41"/>
        <v>2.3348198231921968E-4</v>
      </c>
      <c r="R346" s="57">
        <f>IF('1_Constantes'!$B$13=1,-Q346*180/PI(),Q346*180/PI())</f>
        <v>1.3377532179239397E-2</v>
      </c>
    </row>
    <row r="347" spans="2:18" x14ac:dyDescent="0.25">
      <c r="B347" s="13">
        <f>B346+'1_Constantes'!$B$4</f>
        <v>1.7149999999999854</v>
      </c>
      <c r="D347" s="68">
        <f>'1_Constantes'!$D$8-'2_Odometrie'!D347</f>
        <v>371.78212615228108</v>
      </c>
      <c r="E347" s="57">
        <f>'1_Constantes'!$E$8-'2_Odometrie'!E347</f>
        <v>-46.351549067566339</v>
      </c>
      <c r="F347" s="81"/>
      <c r="G347" s="54">
        <f t="shared" si="36"/>
        <v>374.66040013227132</v>
      </c>
      <c r="H347" s="100">
        <f>ATAN2(D347,E347)-'2_Odometrie'!F347</f>
        <v>7.7676982740415568E-7</v>
      </c>
      <c r="I347" s="106">
        <f t="shared" si="37"/>
        <v>7.7676982740415568E-7</v>
      </c>
      <c r="J347" s="82"/>
      <c r="K347" s="69">
        <f t="shared" si="38"/>
        <v>0</v>
      </c>
      <c r="L347" s="45">
        <f t="shared" si="35"/>
        <v>374.66040013227132</v>
      </c>
      <c r="M347" s="72">
        <f t="shared" si="39"/>
        <v>7.7676982740415568E-7</v>
      </c>
      <c r="O347" s="69">
        <f>IF(AND(L347&lt;'1_Constantes'!$B$8,L347&gt;-'1_Constantes'!$B$8),1,0)</f>
        <v>0</v>
      </c>
      <c r="P347" s="54">
        <f t="shared" si="40"/>
        <v>374.66040013227132</v>
      </c>
      <c r="Q347" s="61">
        <f t="shared" si="41"/>
        <v>7.7676982740415568E-7</v>
      </c>
      <c r="R347" s="57">
        <f>IF('1_Constantes'!$B$13=1,-Q347*180/PI(),Q347*180/PI())</f>
        <v>4.4505632763363518E-5</v>
      </c>
    </row>
    <row r="348" spans="2:18" x14ac:dyDescent="0.25">
      <c r="B348" s="13">
        <f>B347+'1_Constantes'!$B$4</f>
        <v>1.7199999999999853</v>
      </c>
      <c r="D348" s="68">
        <f>'1_Constantes'!$D$8-'2_Odometrie'!D348</f>
        <v>369.20148929086395</v>
      </c>
      <c r="E348" s="57">
        <f>'1_Constantes'!$E$8-'2_Odometrie'!E348</f>
        <v>-46.030418679437616</v>
      </c>
      <c r="F348" s="81"/>
      <c r="G348" s="54">
        <f t="shared" si="36"/>
        <v>372.05985961723451</v>
      </c>
      <c r="H348" s="100">
        <f>ATAN2(D348,E348)-'2_Odometrie'!F348</f>
        <v>-2.3355491594297118E-4</v>
      </c>
      <c r="I348" s="106">
        <f t="shared" si="37"/>
        <v>-2.3355491594297118E-4</v>
      </c>
      <c r="J348" s="82"/>
      <c r="K348" s="69">
        <f t="shared" si="38"/>
        <v>0</v>
      </c>
      <c r="L348" s="45">
        <f t="shared" si="35"/>
        <v>372.05985961723451</v>
      </c>
      <c r="M348" s="72">
        <f t="shared" si="39"/>
        <v>-2.3355491594297118E-4</v>
      </c>
      <c r="O348" s="69">
        <f>IF(AND(L348&lt;'1_Constantes'!$B$8,L348&gt;-'1_Constantes'!$B$8),1,0)</f>
        <v>0</v>
      </c>
      <c r="P348" s="54">
        <f t="shared" si="40"/>
        <v>372.05985961723451</v>
      </c>
      <c r="Q348" s="61">
        <f t="shared" si="41"/>
        <v>-2.3355491594297118E-4</v>
      </c>
      <c r="R348" s="57">
        <f>IF('1_Constantes'!$B$13=1,-Q348*180/PI(),Q348*180/PI())</f>
        <v>-1.3381710968064953E-2</v>
      </c>
    </row>
    <row r="349" spans="2:18" x14ac:dyDescent="0.25">
      <c r="B349" s="13">
        <f>B348+'1_Constantes'!$B$4</f>
        <v>1.7249999999999852</v>
      </c>
      <c r="D349" s="68">
        <f>'1_Constantes'!$D$8-'2_Odometrie'!D349</f>
        <v>366.62092722975694</v>
      </c>
      <c r="E349" s="57">
        <f>'1_Constantes'!$E$8-'2_Odometrie'!E349</f>
        <v>-45.70868775854251</v>
      </c>
      <c r="F349" s="81"/>
      <c r="G349" s="54">
        <f t="shared" si="36"/>
        <v>369.45931903176387</v>
      </c>
      <c r="H349" s="100">
        <f>ATAN2(D349,E349)-'2_Odometrie'!F349</f>
        <v>-8.5029219237808817E-7</v>
      </c>
      <c r="I349" s="106">
        <f t="shared" si="37"/>
        <v>-8.5029219237808817E-7</v>
      </c>
      <c r="J349" s="82"/>
      <c r="K349" s="69">
        <f t="shared" si="38"/>
        <v>0</v>
      </c>
      <c r="L349" s="45">
        <f t="shared" si="35"/>
        <v>369.45931903176387</v>
      </c>
      <c r="M349" s="72">
        <f t="shared" si="39"/>
        <v>-8.5029219237808817E-7</v>
      </c>
      <c r="O349" s="69">
        <f>IF(AND(L349&lt;'1_Constantes'!$B$8,L349&gt;-'1_Constantes'!$B$8),1,0)</f>
        <v>0</v>
      </c>
      <c r="P349" s="54">
        <f t="shared" si="40"/>
        <v>369.45931903176387</v>
      </c>
      <c r="Q349" s="61">
        <f t="shared" si="41"/>
        <v>-8.5029219237808817E-7</v>
      </c>
      <c r="R349" s="57">
        <f>IF('1_Constantes'!$B$13=1,-Q349*180/PI(),Q349*180/PI())</f>
        <v>-4.8718153976190315E-5</v>
      </c>
    </row>
    <row r="350" spans="2:18" x14ac:dyDescent="0.25">
      <c r="B350" s="13">
        <f>B349+'1_Constantes'!$B$4</f>
        <v>1.7299999999999851</v>
      </c>
      <c r="D350" s="68">
        <f>'1_Constantes'!$D$8-'2_Odometrie'!D350</f>
        <v>364.04044010870848</v>
      </c>
      <c r="E350" s="57">
        <f>'1_Constantes'!$E$8-'2_Odometrie'!E350</f>
        <v>-45.386356322303982</v>
      </c>
      <c r="F350" s="81"/>
      <c r="G350" s="54">
        <f t="shared" si="36"/>
        <v>366.85877851668931</v>
      </c>
      <c r="H350" s="100">
        <f>ATAN2(D350,E350)-'2_Odometrie'!F350</f>
        <v>2.3350385555269415E-4</v>
      </c>
      <c r="I350" s="106">
        <f t="shared" si="37"/>
        <v>2.3350385555269415E-4</v>
      </c>
      <c r="J350" s="82"/>
      <c r="K350" s="69">
        <f t="shared" si="38"/>
        <v>0</v>
      </c>
      <c r="L350" s="45">
        <f t="shared" si="35"/>
        <v>366.85877851668931</v>
      </c>
      <c r="M350" s="72">
        <f t="shared" si="39"/>
        <v>2.3350385555269415E-4</v>
      </c>
      <c r="O350" s="69">
        <f>IF(AND(L350&lt;'1_Constantes'!$B$8,L350&gt;-'1_Constantes'!$B$8),1,0)</f>
        <v>0</v>
      </c>
      <c r="P350" s="54">
        <f t="shared" si="40"/>
        <v>366.85877851668931</v>
      </c>
      <c r="Q350" s="61">
        <f t="shared" si="41"/>
        <v>2.3350385555269415E-4</v>
      </c>
      <c r="R350" s="57">
        <f>IF('1_Constantes'!$B$13=1,-Q350*180/PI(),Q350*180/PI())</f>
        <v>1.3378785423201787E-2</v>
      </c>
    </row>
    <row r="351" spans="2:18" x14ac:dyDescent="0.25">
      <c r="B351" s="13">
        <f>B350+'1_Constantes'!$B$4</f>
        <v>1.734999999999985</v>
      </c>
      <c r="D351" s="68">
        <f>'1_Constantes'!$D$8-'2_Odometrie'!D351</f>
        <v>361.45987804760148</v>
      </c>
      <c r="E351" s="57">
        <f>'1_Constantes'!$E$8-'2_Odometrie'!E351</f>
        <v>-45.064625401408875</v>
      </c>
      <c r="F351" s="81"/>
      <c r="G351" s="54">
        <f t="shared" si="36"/>
        <v>364.25823793121856</v>
      </c>
      <c r="H351" s="100">
        <f>ATAN2(D351,E351)-'2_Odometrie'!F351</f>
        <v>7.9895212733160914E-7</v>
      </c>
      <c r="I351" s="106">
        <f t="shared" si="37"/>
        <v>7.9895212733160914E-7</v>
      </c>
      <c r="J351" s="82"/>
      <c r="K351" s="69">
        <f t="shared" si="38"/>
        <v>0</v>
      </c>
      <c r="L351" s="45">
        <f t="shared" si="35"/>
        <v>364.25823793121856</v>
      </c>
      <c r="M351" s="72">
        <f t="shared" si="39"/>
        <v>7.9895212733160914E-7</v>
      </c>
      <c r="O351" s="69">
        <f>IF(AND(L351&lt;'1_Constantes'!$B$8,L351&gt;-'1_Constantes'!$B$8),1,0)</f>
        <v>0</v>
      </c>
      <c r="P351" s="54">
        <f t="shared" si="40"/>
        <v>364.25823793121856</v>
      </c>
      <c r="Q351" s="61">
        <f t="shared" si="41"/>
        <v>7.9895212733160914E-7</v>
      </c>
      <c r="R351" s="57">
        <f>IF('1_Constantes'!$B$13=1,-Q351*180/PI(),Q351*180/PI())</f>
        <v>4.5776584929099951E-5</v>
      </c>
    </row>
    <row r="352" spans="2:18" x14ac:dyDescent="0.25">
      <c r="B352" s="13">
        <f>B351+'1_Constantes'!$B$4</f>
        <v>1.7399999999999849</v>
      </c>
      <c r="D352" s="68">
        <f>'1_Constantes'!$D$8-'2_Odometrie'!D352</f>
        <v>358.87924118618434</v>
      </c>
      <c r="E352" s="57">
        <f>'1_Constantes'!$E$8-'2_Odometrie'!E352</f>
        <v>-44.743495013280153</v>
      </c>
      <c r="F352" s="81"/>
      <c r="G352" s="54">
        <f t="shared" si="36"/>
        <v>361.65769741618232</v>
      </c>
      <c r="H352" s="100">
        <f>ATAN2(D352,E352)-'2_Odometrie'!F352</f>
        <v>-2.3357920149165434E-4</v>
      </c>
      <c r="I352" s="106">
        <f t="shared" si="37"/>
        <v>-2.3357920149165434E-4</v>
      </c>
      <c r="J352" s="82"/>
      <c r="K352" s="69">
        <f t="shared" si="38"/>
        <v>0</v>
      </c>
      <c r="L352" s="45">
        <f t="shared" si="35"/>
        <v>361.65769741618232</v>
      </c>
      <c r="M352" s="72">
        <f t="shared" si="39"/>
        <v>-2.3357920149165434E-4</v>
      </c>
      <c r="O352" s="69">
        <f>IF(AND(L352&lt;'1_Constantes'!$B$8,L352&gt;-'1_Constantes'!$B$8),1,0)</f>
        <v>0</v>
      </c>
      <c r="P352" s="54">
        <f t="shared" si="40"/>
        <v>361.65769741618232</v>
      </c>
      <c r="Q352" s="61">
        <f t="shared" si="41"/>
        <v>-2.3357920149165434E-4</v>
      </c>
      <c r="R352" s="57">
        <f>IF('1_Constantes'!$B$13=1,-Q352*180/PI(),Q352*180/PI())</f>
        <v>-1.3383102427507657E-2</v>
      </c>
    </row>
    <row r="353" spans="2:18" x14ac:dyDescent="0.25">
      <c r="B353" s="13">
        <f>B352+'1_Constantes'!$B$4</f>
        <v>1.7449999999999848</v>
      </c>
      <c r="D353" s="68">
        <f>'1_Constantes'!$D$8-'2_Odometrie'!D353</f>
        <v>356.29867912507734</v>
      </c>
      <c r="E353" s="57">
        <f>'1_Constantes'!$E$8-'2_Odometrie'!E353</f>
        <v>-44.421764092385047</v>
      </c>
      <c r="F353" s="81"/>
      <c r="G353" s="54">
        <f t="shared" si="36"/>
        <v>359.05715683071173</v>
      </c>
      <c r="H353" s="100">
        <f>ATAN2(D353,E353)-'2_Odometrie'!F353</f>
        <v>-8.749258123691428E-7</v>
      </c>
      <c r="I353" s="106">
        <f t="shared" si="37"/>
        <v>-8.749258123691428E-7</v>
      </c>
      <c r="J353" s="82"/>
      <c r="K353" s="69">
        <f t="shared" si="38"/>
        <v>0</v>
      </c>
      <c r="L353" s="45">
        <f t="shared" si="35"/>
        <v>359.05715683071173</v>
      </c>
      <c r="M353" s="72">
        <f t="shared" si="39"/>
        <v>-8.749258123691428E-7</v>
      </c>
      <c r="O353" s="69">
        <f>IF(AND(L353&lt;'1_Constantes'!$B$8,L353&gt;-'1_Constantes'!$B$8),1,0)</f>
        <v>0</v>
      </c>
      <c r="P353" s="54">
        <f t="shared" si="40"/>
        <v>359.05715683071173</v>
      </c>
      <c r="Q353" s="61">
        <f t="shared" si="41"/>
        <v>-8.749258123691428E-7</v>
      </c>
      <c r="R353" s="57">
        <f>IF('1_Constantes'!$B$13=1,-Q353*180/PI(),Q353*180/PI())</f>
        <v>-5.0129556435806842E-5</v>
      </c>
    </row>
    <row r="354" spans="2:18" x14ac:dyDescent="0.25">
      <c r="B354" s="13">
        <f>B353+'1_Constantes'!$B$4</f>
        <v>1.7499999999999847</v>
      </c>
      <c r="D354" s="68">
        <f>'1_Constantes'!$D$8-'2_Odometrie'!D354</f>
        <v>353.71819200402888</v>
      </c>
      <c r="E354" s="57">
        <f>'1_Constantes'!$E$8-'2_Odometrie'!E354</f>
        <v>-44.099432656146519</v>
      </c>
      <c r="F354" s="81"/>
      <c r="G354" s="54">
        <f t="shared" si="36"/>
        <v>356.45661631563672</v>
      </c>
      <c r="H354" s="100">
        <f>ATAN2(D354,E354)-'2_Odometrie'!F354</f>
        <v>2.3352700540113513E-4</v>
      </c>
      <c r="I354" s="106">
        <f t="shared" si="37"/>
        <v>2.3352700540113513E-4</v>
      </c>
      <c r="J354" s="82"/>
      <c r="K354" s="69">
        <f t="shared" si="38"/>
        <v>0</v>
      </c>
      <c r="L354" s="45">
        <f t="shared" si="35"/>
        <v>356.45661631563672</v>
      </c>
      <c r="M354" s="72">
        <f t="shared" si="39"/>
        <v>2.3352700540113513E-4</v>
      </c>
      <c r="O354" s="69">
        <f>IF(AND(L354&lt;'1_Constantes'!$B$8,L354&gt;-'1_Constantes'!$B$8),1,0)</f>
        <v>0</v>
      </c>
      <c r="P354" s="54">
        <f t="shared" si="40"/>
        <v>356.45661631563672</v>
      </c>
      <c r="Q354" s="61">
        <f t="shared" si="41"/>
        <v>2.3352700540113513E-4</v>
      </c>
      <c r="R354" s="57">
        <f>IF('1_Constantes'!$B$13=1,-Q354*180/PI(),Q354*180/PI())</f>
        <v>1.3380111811813823E-2</v>
      </c>
    </row>
    <row r="355" spans="2:18" x14ac:dyDescent="0.25">
      <c r="B355" s="13">
        <f>B354+'1_Constantes'!$B$4</f>
        <v>1.7549999999999846</v>
      </c>
      <c r="D355" s="68">
        <f>'1_Constantes'!$D$8-'2_Odometrie'!D355</f>
        <v>351.13762994292188</v>
      </c>
      <c r="E355" s="57">
        <f>'1_Constantes'!$E$8-'2_Odometrie'!E355</f>
        <v>-43.777701735251412</v>
      </c>
      <c r="F355" s="81"/>
      <c r="G355" s="54">
        <f t="shared" si="36"/>
        <v>353.85607573016603</v>
      </c>
      <c r="H355" s="100">
        <f>ATAN2(D355,E355)-'2_Odometrie'!F355</f>
        <v>8.2243859524100404E-7</v>
      </c>
      <c r="I355" s="106">
        <f t="shared" si="37"/>
        <v>8.2243859524100404E-7</v>
      </c>
      <c r="J355" s="82"/>
      <c r="K355" s="69">
        <f t="shared" si="38"/>
        <v>0</v>
      </c>
      <c r="L355" s="45">
        <f t="shared" si="35"/>
        <v>353.85607573016603</v>
      </c>
      <c r="M355" s="72">
        <f t="shared" si="39"/>
        <v>8.2243859524100404E-7</v>
      </c>
      <c r="O355" s="69">
        <f>IF(AND(L355&lt;'1_Constantes'!$B$8,L355&gt;-'1_Constantes'!$B$8),1,0)</f>
        <v>0</v>
      </c>
      <c r="P355" s="54">
        <f t="shared" si="40"/>
        <v>353.85607573016603</v>
      </c>
      <c r="Q355" s="61">
        <f t="shared" si="41"/>
        <v>8.2243859524100404E-7</v>
      </c>
      <c r="R355" s="57">
        <f>IF('1_Constantes'!$B$13=1,-Q355*180/PI(),Q355*180/PI())</f>
        <v>4.7122260415977723E-5</v>
      </c>
    </row>
    <row r="356" spans="2:18" x14ac:dyDescent="0.25">
      <c r="B356" s="13">
        <f>B355+'1_Constantes'!$B$4</f>
        <v>1.7599999999999845</v>
      </c>
      <c r="D356" s="68">
        <f>'1_Constantes'!$D$8-'2_Odometrie'!D356</f>
        <v>348.55699308150474</v>
      </c>
      <c r="E356" s="57">
        <f>'1_Constantes'!$E$8-'2_Odometrie'!E356</f>
        <v>-43.45657134712269</v>
      </c>
      <c r="F356" s="81"/>
      <c r="G356" s="54">
        <f t="shared" si="36"/>
        <v>351.25553521513041</v>
      </c>
      <c r="H356" s="100">
        <f>ATAN2(D356,E356)-'2_Odometrie'!F356</f>
        <v>-2.3360492543597622E-4</v>
      </c>
      <c r="I356" s="106">
        <f t="shared" si="37"/>
        <v>-2.3360492543597622E-4</v>
      </c>
      <c r="J356" s="82"/>
      <c r="K356" s="69">
        <f t="shared" si="38"/>
        <v>0</v>
      </c>
      <c r="L356" s="45">
        <f t="shared" si="35"/>
        <v>351.25553521513041</v>
      </c>
      <c r="M356" s="72">
        <f t="shared" si="39"/>
        <v>-2.3360492543597622E-4</v>
      </c>
      <c r="O356" s="69">
        <f>IF(AND(L356&lt;'1_Constantes'!$B$8,L356&gt;-'1_Constantes'!$B$8),1,0)</f>
        <v>0</v>
      </c>
      <c r="P356" s="54">
        <f t="shared" si="40"/>
        <v>351.25553521513041</v>
      </c>
      <c r="Q356" s="61">
        <f t="shared" si="41"/>
        <v>-2.3360492543597622E-4</v>
      </c>
      <c r="R356" s="57">
        <f>IF('1_Constantes'!$B$13=1,-Q356*180/PI(),Q356*180/PI())</f>
        <v>-1.3384576300949729E-2</v>
      </c>
    </row>
    <row r="357" spans="2:18" x14ac:dyDescent="0.25">
      <c r="B357" s="13">
        <f>B356+'1_Constantes'!$B$4</f>
        <v>1.7649999999999844</v>
      </c>
      <c r="D357" s="68">
        <f>'1_Constantes'!$D$8-'2_Odometrie'!D357</f>
        <v>345.97643102039774</v>
      </c>
      <c r="E357" s="57">
        <f>'1_Constantes'!$E$8-'2_Odometrie'!E357</f>
        <v>-43.134840426227584</v>
      </c>
      <c r="F357" s="81"/>
      <c r="G357" s="54">
        <f t="shared" si="36"/>
        <v>348.65499462965988</v>
      </c>
      <c r="H357" s="100">
        <f>ATAN2(D357,E357)-'2_Odometrie'!F357</f>
        <v>-9.0102932619184894E-7</v>
      </c>
      <c r="I357" s="106">
        <f t="shared" si="37"/>
        <v>-9.0102932619184894E-7</v>
      </c>
      <c r="J357" s="82"/>
      <c r="K357" s="69">
        <f t="shared" si="38"/>
        <v>0</v>
      </c>
      <c r="L357" s="45">
        <f t="shared" si="35"/>
        <v>348.65499462965988</v>
      </c>
      <c r="M357" s="72">
        <f t="shared" si="39"/>
        <v>-9.0102932619184894E-7</v>
      </c>
      <c r="O357" s="69">
        <f>IF(AND(L357&lt;'1_Constantes'!$B$8,L357&gt;-'1_Constantes'!$B$8),1,0)</f>
        <v>0</v>
      </c>
      <c r="P357" s="54">
        <f t="shared" si="40"/>
        <v>348.65499462965988</v>
      </c>
      <c r="Q357" s="61">
        <f t="shared" si="41"/>
        <v>-9.0102932619184894E-7</v>
      </c>
      <c r="R357" s="57">
        <f>IF('1_Constantes'!$B$13=1,-Q357*180/PI(),Q357*180/PI())</f>
        <v>-5.1625177608309307E-5</v>
      </c>
    </row>
    <row r="358" spans="2:18" x14ac:dyDescent="0.25">
      <c r="B358" s="13">
        <f>B357+'1_Constantes'!$B$4</f>
        <v>1.7699999999999843</v>
      </c>
      <c r="D358" s="68">
        <f>'1_Constantes'!$D$8-'2_Odometrie'!D358</f>
        <v>343.39594389934928</v>
      </c>
      <c r="E358" s="57">
        <f>'1_Constantes'!$E$8-'2_Odometrie'!E358</f>
        <v>-42.812508989989055</v>
      </c>
      <c r="F358" s="81"/>
      <c r="G358" s="54">
        <f t="shared" si="36"/>
        <v>346.0544541145843</v>
      </c>
      <c r="H358" s="100">
        <f>ATAN2(D358,E358)-'2_Odometrie'!F358</f>
        <v>2.3355154698706526E-4</v>
      </c>
      <c r="I358" s="106">
        <f t="shared" si="37"/>
        <v>2.3355154698706526E-4</v>
      </c>
      <c r="J358" s="82"/>
      <c r="K358" s="69">
        <f t="shared" si="38"/>
        <v>0</v>
      </c>
      <c r="L358" s="45">
        <f t="shared" si="35"/>
        <v>346.0544541145843</v>
      </c>
      <c r="M358" s="72">
        <f t="shared" si="39"/>
        <v>2.3355154698706526E-4</v>
      </c>
      <c r="O358" s="69">
        <f>IF(AND(L358&lt;'1_Constantes'!$B$8,L358&gt;-'1_Constantes'!$B$8),1,0)</f>
        <v>0</v>
      </c>
      <c r="P358" s="54">
        <f t="shared" si="40"/>
        <v>346.0544541145843</v>
      </c>
      <c r="Q358" s="61">
        <f t="shared" si="41"/>
        <v>2.3355154698706526E-4</v>
      </c>
      <c r="R358" s="57">
        <f>IF('1_Constantes'!$B$13=1,-Q358*180/PI(),Q358*180/PI())</f>
        <v>1.3381517941110177E-2</v>
      </c>
    </row>
    <row r="359" spans="2:18" x14ac:dyDescent="0.25">
      <c r="B359" s="13">
        <f>B358+'1_Constantes'!$B$4</f>
        <v>1.7749999999999841</v>
      </c>
      <c r="D359" s="68">
        <f>'1_Constantes'!$D$8-'2_Odometrie'!D359</f>
        <v>340.81538183824227</v>
      </c>
      <c r="E359" s="57">
        <f>'1_Constantes'!$E$8-'2_Odometrie'!E359</f>
        <v>-42.490778069093949</v>
      </c>
      <c r="F359" s="81"/>
      <c r="G359" s="54">
        <f t="shared" si="36"/>
        <v>343.45391352911366</v>
      </c>
      <c r="H359" s="100">
        <f>ATAN2(D359,E359)-'2_Odometrie'!F359</f>
        <v>8.4734772881622789E-7</v>
      </c>
      <c r="I359" s="106">
        <f t="shared" si="37"/>
        <v>8.4734772881622789E-7</v>
      </c>
      <c r="J359" s="82"/>
      <c r="K359" s="69">
        <f t="shared" si="38"/>
        <v>0</v>
      </c>
      <c r="L359" s="45">
        <f t="shared" si="35"/>
        <v>343.45391352911366</v>
      </c>
      <c r="M359" s="72">
        <f t="shared" si="39"/>
        <v>8.4734772881622789E-7</v>
      </c>
      <c r="O359" s="69">
        <f>IF(AND(L359&lt;'1_Constantes'!$B$8,L359&gt;-'1_Constantes'!$B$8),1,0)</f>
        <v>0</v>
      </c>
      <c r="P359" s="54">
        <f t="shared" si="40"/>
        <v>343.45391352911366</v>
      </c>
      <c r="Q359" s="61">
        <f t="shared" si="41"/>
        <v>8.4734772881622789E-7</v>
      </c>
      <c r="R359" s="57">
        <f>IF('1_Constantes'!$B$13=1,-Q359*180/PI(),Q359*180/PI())</f>
        <v>4.8549448641165666E-5</v>
      </c>
    </row>
    <row r="360" spans="2:18" x14ac:dyDescent="0.25">
      <c r="B360" s="13">
        <f>B359+'1_Constantes'!$B$4</f>
        <v>1.779999999999984</v>
      </c>
      <c r="D360" s="68">
        <f>'1_Constantes'!$D$8-'2_Odometrie'!D360</f>
        <v>338.23474497682514</v>
      </c>
      <c r="E360" s="57">
        <f>'1_Constantes'!$E$8-'2_Odometrie'!E360</f>
        <v>-42.169647680965227</v>
      </c>
      <c r="F360" s="81"/>
      <c r="G360" s="54">
        <f t="shared" si="36"/>
        <v>340.85337301407873</v>
      </c>
      <c r="H360" s="100">
        <f>ATAN2(D360,E360)-'2_Odometrie'!F360</f>
        <v>-2.3363221946681723E-4</v>
      </c>
      <c r="I360" s="106">
        <f t="shared" si="37"/>
        <v>-2.3363221946681723E-4</v>
      </c>
      <c r="J360" s="82"/>
      <c r="K360" s="69">
        <f t="shared" si="38"/>
        <v>0</v>
      </c>
      <c r="L360" s="45">
        <f t="shared" si="35"/>
        <v>340.85337301407873</v>
      </c>
      <c r="M360" s="72">
        <f t="shared" si="39"/>
        <v>-2.3363221946681723E-4</v>
      </c>
      <c r="O360" s="69">
        <f>IF(AND(L360&lt;'1_Constantes'!$B$8,L360&gt;-'1_Constantes'!$B$8),1,0)</f>
        <v>0</v>
      </c>
      <c r="P360" s="54">
        <f t="shared" si="40"/>
        <v>340.85337301407873</v>
      </c>
      <c r="Q360" s="61">
        <f t="shared" si="41"/>
        <v>-2.3363221946681723E-4</v>
      </c>
      <c r="R360" s="57">
        <f>IF('1_Constantes'!$B$13=1,-Q360*180/PI(),Q360*180/PI())</f>
        <v>-1.3386140133722819E-2</v>
      </c>
    </row>
    <row r="361" spans="2:18" x14ac:dyDescent="0.25">
      <c r="B361" s="13">
        <f>B360+'1_Constantes'!$B$4</f>
        <v>1.7849999999999839</v>
      </c>
      <c r="D361" s="68">
        <f>'1_Constantes'!$D$8-'2_Odometrie'!D361</f>
        <v>335.65418291571814</v>
      </c>
      <c r="E361" s="57">
        <f>'1_Constantes'!$E$8-'2_Odometrie'!E361</f>
        <v>-41.84791676007012</v>
      </c>
      <c r="F361" s="81"/>
      <c r="G361" s="54">
        <f t="shared" si="36"/>
        <v>338.25283242860826</v>
      </c>
      <c r="H361" s="100">
        <f>ATAN2(D361,E361)-'2_Odometrie'!F361</f>
        <v>-9.2873834310613912E-7</v>
      </c>
      <c r="I361" s="106">
        <f t="shared" si="37"/>
        <v>-9.2873834310613912E-7</v>
      </c>
      <c r="J361" s="82"/>
      <c r="K361" s="69">
        <f t="shared" si="38"/>
        <v>0</v>
      </c>
      <c r="L361" s="45">
        <f t="shared" si="35"/>
        <v>338.25283242860826</v>
      </c>
      <c r="M361" s="72">
        <f t="shared" si="39"/>
        <v>-9.2873834310613912E-7</v>
      </c>
      <c r="O361" s="69">
        <f>IF(AND(L361&lt;'1_Constantes'!$B$8,L361&gt;-'1_Constantes'!$B$8),1,0)</f>
        <v>0</v>
      </c>
      <c r="P361" s="54">
        <f t="shared" si="40"/>
        <v>338.25283242860826</v>
      </c>
      <c r="Q361" s="61">
        <f t="shared" si="41"/>
        <v>-9.2873834310613912E-7</v>
      </c>
      <c r="R361" s="57">
        <f>IF('1_Constantes'!$B$13=1,-Q361*180/PI(),Q361*180/PI())</f>
        <v>-5.3212787331954744E-5</v>
      </c>
    </row>
    <row r="362" spans="2:18" x14ac:dyDescent="0.25">
      <c r="B362" s="13">
        <f>B361+'1_Constantes'!$B$4</f>
        <v>1.7899999999999838</v>
      </c>
      <c r="D362" s="68">
        <f>'1_Constantes'!$D$8-'2_Odometrie'!D362</f>
        <v>333.07369579466967</v>
      </c>
      <c r="E362" s="57">
        <f>'1_Constantes'!$E$8-'2_Odometrie'!E362</f>
        <v>-41.525585323831592</v>
      </c>
      <c r="F362" s="81"/>
      <c r="G362" s="54">
        <f t="shared" si="36"/>
        <v>335.65229191353211</v>
      </c>
      <c r="H362" s="100">
        <f>ATAN2(D362,E362)-'2_Odometrie'!F362</f>
        <v>2.3357760970403596E-4</v>
      </c>
      <c r="I362" s="106">
        <f t="shared" si="37"/>
        <v>2.3357760970403596E-4</v>
      </c>
      <c r="J362" s="82"/>
      <c r="K362" s="69">
        <f t="shared" si="38"/>
        <v>0</v>
      </c>
      <c r="L362" s="45">
        <f t="shared" si="35"/>
        <v>335.65229191353211</v>
      </c>
      <c r="M362" s="72">
        <f t="shared" si="39"/>
        <v>2.3357760970403596E-4</v>
      </c>
      <c r="O362" s="69">
        <f>IF(AND(L362&lt;'1_Constantes'!$B$8,L362&gt;-'1_Constantes'!$B$8),1,0)</f>
        <v>0</v>
      </c>
      <c r="P362" s="54">
        <f t="shared" si="40"/>
        <v>335.65229191353211</v>
      </c>
      <c r="Q362" s="61">
        <f t="shared" si="41"/>
        <v>2.3357760970403596E-4</v>
      </c>
      <c r="R362" s="57">
        <f>IF('1_Constantes'!$B$13=1,-Q362*180/PI(),Q362*180/PI())</f>
        <v>1.3383011224795242E-2</v>
      </c>
    </row>
    <row r="363" spans="2:18" x14ac:dyDescent="0.25">
      <c r="B363" s="13">
        <f>B362+'1_Constantes'!$B$4</f>
        <v>1.7949999999999837</v>
      </c>
      <c r="D363" s="68">
        <f>'1_Constantes'!$D$8-'2_Odometrie'!D363</f>
        <v>330.49313373356267</v>
      </c>
      <c r="E363" s="57">
        <f>'1_Constantes'!$E$8-'2_Odometrie'!E363</f>
        <v>-41.203854402936486</v>
      </c>
      <c r="F363" s="81"/>
      <c r="G363" s="54">
        <f t="shared" si="36"/>
        <v>333.05175132806153</v>
      </c>
      <c r="H363" s="100">
        <f>ATAN2(D363,E363)-'2_Odometrie'!F363</f>
        <v>8.7381282988518993E-7</v>
      </c>
      <c r="I363" s="106">
        <f t="shared" si="37"/>
        <v>8.7381282988518993E-7</v>
      </c>
      <c r="J363" s="82"/>
      <c r="K363" s="69">
        <f t="shared" si="38"/>
        <v>0</v>
      </c>
      <c r="L363" s="45">
        <f t="shared" si="35"/>
        <v>333.05175132806153</v>
      </c>
      <c r="M363" s="72">
        <f t="shared" si="39"/>
        <v>8.7381282988518993E-7</v>
      </c>
      <c r="O363" s="69">
        <f>IF(AND(L363&lt;'1_Constantes'!$B$8,L363&gt;-'1_Constantes'!$B$8),1,0)</f>
        <v>0</v>
      </c>
      <c r="P363" s="54">
        <f t="shared" si="40"/>
        <v>333.05175132806153</v>
      </c>
      <c r="Q363" s="61">
        <f t="shared" si="41"/>
        <v>8.7381282988518993E-7</v>
      </c>
      <c r="R363" s="57">
        <f>IF('1_Constantes'!$B$13=1,-Q363*180/PI(),Q363*180/PI())</f>
        <v>5.0065787236804353E-5</v>
      </c>
    </row>
    <row r="364" spans="2:18" x14ac:dyDescent="0.25">
      <c r="B364" s="13">
        <f>B363+'1_Constantes'!$B$4</f>
        <v>1.7999999999999836</v>
      </c>
      <c r="D364" s="68">
        <f>'1_Constantes'!$D$8-'2_Odometrie'!D364</f>
        <v>327.91249687214554</v>
      </c>
      <c r="E364" s="57">
        <f>'1_Constantes'!$E$8-'2_Odometrie'!E364</f>
        <v>-40.882724014807764</v>
      </c>
      <c r="F364" s="81"/>
      <c r="G364" s="54">
        <f t="shared" si="36"/>
        <v>330.45121081302727</v>
      </c>
      <c r="H364" s="100">
        <f>ATAN2(D364,E364)-'2_Odometrie'!F364</f>
        <v>-2.3366123185683541E-4</v>
      </c>
      <c r="I364" s="106">
        <f t="shared" si="37"/>
        <v>-2.3366123185683541E-4</v>
      </c>
      <c r="J364" s="82"/>
      <c r="K364" s="69">
        <f t="shared" si="38"/>
        <v>0</v>
      </c>
      <c r="L364" s="45">
        <f t="shared" si="35"/>
        <v>330.45121081302727</v>
      </c>
      <c r="M364" s="72">
        <f t="shared" si="39"/>
        <v>-2.3366123185683541E-4</v>
      </c>
      <c r="O364" s="69">
        <f>IF(AND(L364&lt;'1_Constantes'!$B$8,L364&gt;-'1_Constantes'!$B$8),1,0)</f>
        <v>0</v>
      </c>
      <c r="P364" s="54">
        <f t="shared" si="40"/>
        <v>330.45121081302727</v>
      </c>
      <c r="Q364" s="61">
        <f t="shared" si="41"/>
        <v>-2.3366123185683541E-4</v>
      </c>
      <c r="R364" s="57">
        <f>IF('1_Constantes'!$B$13=1,-Q364*180/PI(),Q364*180/PI())</f>
        <v>-1.3387802421224448E-2</v>
      </c>
    </row>
    <row r="365" spans="2:18" x14ac:dyDescent="0.25">
      <c r="B365" s="13">
        <f>B364+'1_Constantes'!$B$4</f>
        <v>1.8049999999999835</v>
      </c>
      <c r="D365" s="68">
        <f>'1_Constantes'!$D$8-'2_Odometrie'!D365</f>
        <v>325.33193481103854</v>
      </c>
      <c r="E365" s="57">
        <f>'1_Constantes'!$E$8-'2_Odometrie'!E365</f>
        <v>-40.560993093912657</v>
      </c>
      <c r="F365" s="81"/>
      <c r="G365" s="54">
        <f t="shared" si="36"/>
        <v>327.85067022755686</v>
      </c>
      <c r="H365" s="100">
        <f>ATAN2(D365,E365)-'2_Odometrie'!F365</f>
        <v>-9.5820568302151798E-7</v>
      </c>
      <c r="I365" s="106">
        <f t="shared" si="37"/>
        <v>-9.5820568302151798E-7</v>
      </c>
      <c r="J365" s="82"/>
      <c r="K365" s="69">
        <f t="shared" si="38"/>
        <v>0</v>
      </c>
      <c r="L365" s="45">
        <f t="shared" si="35"/>
        <v>327.85067022755686</v>
      </c>
      <c r="M365" s="72">
        <f t="shared" si="39"/>
        <v>-9.5820568302151798E-7</v>
      </c>
      <c r="O365" s="69">
        <f>IF(AND(L365&lt;'1_Constantes'!$B$8,L365&gt;-'1_Constantes'!$B$8),1,0)</f>
        <v>0</v>
      </c>
      <c r="P365" s="54">
        <f t="shared" si="40"/>
        <v>327.85067022755686</v>
      </c>
      <c r="Q365" s="61">
        <f t="shared" si="41"/>
        <v>-9.5820568302151798E-7</v>
      </c>
      <c r="R365" s="57">
        <f>IF('1_Constantes'!$B$13=1,-Q365*180/PI(),Q365*180/PI())</f>
        <v>-5.4901141542583347E-5</v>
      </c>
    </row>
    <row r="366" spans="2:18" x14ac:dyDescent="0.25">
      <c r="B366" s="13">
        <f>B365+'1_Constantes'!$B$4</f>
        <v>1.8099999999999834</v>
      </c>
      <c r="D366" s="68">
        <f>'1_Constantes'!$D$8-'2_Odometrie'!D366</f>
        <v>322.75144768999007</v>
      </c>
      <c r="E366" s="57">
        <f>'1_Constantes'!$E$8-'2_Odometrie'!E366</f>
        <v>-40.238661657674129</v>
      </c>
      <c r="F366" s="81"/>
      <c r="G366" s="54">
        <f t="shared" si="36"/>
        <v>325.25012971248015</v>
      </c>
      <c r="H366" s="100">
        <f>ATAN2(D366,E366)-'2_Odometrie'!F366</f>
        <v>2.336053394986215E-4</v>
      </c>
      <c r="I366" s="106">
        <f t="shared" si="37"/>
        <v>2.336053394986215E-4</v>
      </c>
      <c r="J366" s="82"/>
      <c r="K366" s="69">
        <f t="shared" si="38"/>
        <v>0</v>
      </c>
      <c r="L366" s="45">
        <f t="shared" si="35"/>
        <v>325.25012971248015</v>
      </c>
      <c r="M366" s="72">
        <f t="shared" si="39"/>
        <v>2.336053394986215E-4</v>
      </c>
      <c r="O366" s="69">
        <f>IF(AND(L366&lt;'1_Constantes'!$B$8,L366&gt;-'1_Constantes'!$B$8),1,0)</f>
        <v>0</v>
      </c>
      <c r="P366" s="54">
        <f t="shared" si="40"/>
        <v>325.25012971248015</v>
      </c>
      <c r="Q366" s="61">
        <f t="shared" si="41"/>
        <v>2.336053394986215E-4</v>
      </c>
      <c r="R366" s="57">
        <f>IF('1_Constantes'!$B$13=1,-Q366*180/PI(),Q366*180/PI())</f>
        <v>1.3384600024991759E-2</v>
      </c>
    </row>
    <row r="367" spans="2:18" x14ac:dyDescent="0.25">
      <c r="B367" s="13">
        <f>B366+'1_Constantes'!$B$4</f>
        <v>1.8149999999999833</v>
      </c>
      <c r="D367" s="68">
        <f>'1_Constantes'!$D$8-'2_Odometrie'!D367</f>
        <v>320.17088562888307</v>
      </c>
      <c r="E367" s="57">
        <f>'1_Constantes'!$E$8-'2_Odometrie'!E367</f>
        <v>-39.916930736779022</v>
      </c>
      <c r="F367" s="81"/>
      <c r="G367" s="54">
        <f t="shared" si="36"/>
        <v>322.64958912700962</v>
      </c>
      <c r="H367" s="100">
        <f>ATAN2(D367,E367)-'2_Odometrie'!F367</f>
        <v>9.0198439073319037E-7</v>
      </c>
      <c r="I367" s="106">
        <f t="shared" si="37"/>
        <v>9.0198439073319037E-7</v>
      </c>
      <c r="J367" s="82"/>
      <c r="K367" s="69">
        <f t="shared" si="38"/>
        <v>0</v>
      </c>
      <c r="L367" s="45">
        <f t="shared" si="35"/>
        <v>322.64958912700962</v>
      </c>
      <c r="M367" s="72">
        <f t="shared" si="39"/>
        <v>9.0198439073319037E-7</v>
      </c>
      <c r="O367" s="69">
        <f>IF(AND(L367&lt;'1_Constantes'!$B$8,L367&gt;-'1_Constantes'!$B$8),1,0)</f>
        <v>0</v>
      </c>
      <c r="P367" s="54">
        <f t="shared" si="40"/>
        <v>322.64958912700962</v>
      </c>
      <c r="Q367" s="61">
        <f t="shared" si="41"/>
        <v>9.0198439073319037E-7</v>
      </c>
      <c r="R367" s="57">
        <f>IF('1_Constantes'!$B$13=1,-Q367*180/PI(),Q367*180/PI())</f>
        <v>5.1679898775690771E-5</v>
      </c>
    </row>
    <row r="368" spans="2:18" x14ac:dyDescent="0.25">
      <c r="B368" s="13">
        <f>B367+'1_Constantes'!$B$4</f>
        <v>1.8199999999999832</v>
      </c>
      <c r="D368" s="68">
        <f>'1_Constantes'!$D$8-'2_Odometrie'!D368</f>
        <v>317.59024876746594</v>
      </c>
      <c r="E368" s="57">
        <f>'1_Constantes'!$E$8-'2_Odometrie'!E368</f>
        <v>-39.5958003486503</v>
      </c>
      <c r="F368" s="81"/>
      <c r="G368" s="54">
        <f t="shared" si="36"/>
        <v>320.04904861197616</v>
      </c>
      <c r="H368" s="100">
        <f>ATAN2(D368,E368)-'2_Odometrie'!F368</f>
        <v>-2.3369213015519974E-4</v>
      </c>
      <c r="I368" s="106">
        <f t="shared" si="37"/>
        <v>-2.3369213015519974E-4</v>
      </c>
      <c r="J368" s="82"/>
      <c r="K368" s="69">
        <f t="shared" si="38"/>
        <v>0</v>
      </c>
      <c r="L368" s="45">
        <f t="shared" si="35"/>
        <v>320.04904861197616</v>
      </c>
      <c r="M368" s="72">
        <f t="shared" si="39"/>
        <v>-2.3369213015519974E-4</v>
      </c>
      <c r="O368" s="69">
        <f>IF(AND(L368&lt;'1_Constantes'!$B$8,L368&gt;-'1_Constantes'!$B$8),1,0)</f>
        <v>0</v>
      </c>
      <c r="P368" s="54">
        <f t="shared" si="40"/>
        <v>320.04904861197616</v>
      </c>
      <c r="Q368" s="61">
        <f t="shared" si="41"/>
        <v>-2.3369213015519974E-4</v>
      </c>
      <c r="R368" s="57">
        <f>IF('1_Constantes'!$B$13=1,-Q368*180/PI(),Q368*180/PI())</f>
        <v>-1.3389572763314862E-2</v>
      </c>
    </row>
    <row r="369" spans="2:18" x14ac:dyDescent="0.25">
      <c r="B369" s="13">
        <f>B368+'1_Constantes'!$B$4</f>
        <v>1.8249999999999831</v>
      </c>
      <c r="D369" s="68">
        <f>'1_Constantes'!$D$8-'2_Odometrie'!D369</f>
        <v>315.00968670635893</v>
      </c>
      <c r="E369" s="57">
        <f>'1_Constantes'!$E$8-'2_Odometrie'!E369</f>
        <v>-39.274069427755194</v>
      </c>
      <c r="F369" s="81"/>
      <c r="G369" s="54">
        <f t="shared" si="36"/>
        <v>317.44850802650581</v>
      </c>
      <c r="H369" s="100">
        <f>ATAN2(D369,E369)-'2_Odometrie'!F369</f>
        <v>-9.8960419629701146E-7</v>
      </c>
      <c r="I369" s="106">
        <f t="shared" si="37"/>
        <v>-9.8960419629701146E-7</v>
      </c>
      <c r="J369" s="82"/>
      <c r="K369" s="69">
        <f t="shared" si="38"/>
        <v>0</v>
      </c>
      <c r="L369" s="45">
        <f t="shared" si="35"/>
        <v>317.44850802650581</v>
      </c>
      <c r="M369" s="72">
        <f t="shared" si="39"/>
        <v>-9.8960419629701146E-7</v>
      </c>
      <c r="O369" s="69">
        <f>IF(AND(L369&lt;'1_Constantes'!$B$8,L369&gt;-'1_Constantes'!$B$8),1,0)</f>
        <v>0</v>
      </c>
      <c r="P369" s="54">
        <f t="shared" si="40"/>
        <v>317.44850802650581</v>
      </c>
      <c r="Q369" s="61">
        <f t="shared" si="41"/>
        <v>-9.8960419629701146E-7</v>
      </c>
      <c r="R369" s="57">
        <f>IF('1_Constantes'!$B$13=1,-Q369*180/PI(),Q369*180/PI())</f>
        <v>-5.6700143836254609E-5</v>
      </c>
    </row>
    <row r="370" spans="2:18" x14ac:dyDescent="0.25">
      <c r="B370" s="13">
        <f>B369+'1_Constantes'!$B$4</f>
        <v>1.829999999999983</v>
      </c>
      <c r="D370" s="68">
        <f>'1_Constantes'!$D$8-'2_Odometrie'!D370</f>
        <v>312.42919958531047</v>
      </c>
      <c r="E370" s="57">
        <f>'1_Constantes'!$E$8-'2_Odometrie'!E370</f>
        <v>-38.951737991516666</v>
      </c>
      <c r="F370" s="81"/>
      <c r="G370" s="54">
        <f t="shared" si="36"/>
        <v>314.84796751142846</v>
      </c>
      <c r="H370" s="100">
        <f>ATAN2(D370,E370)-'2_Odometrie'!F370</f>
        <v>2.3363490160500933E-4</v>
      </c>
      <c r="I370" s="106">
        <f t="shared" si="37"/>
        <v>2.3363490160500933E-4</v>
      </c>
      <c r="J370" s="82"/>
      <c r="K370" s="69">
        <f t="shared" si="38"/>
        <v>0</v>
      </c>
      <c r="L370" s="45">
        <f t="shared" si="35"/>
        <v>314.84796751142846</v>
      </c>
      <c r="M370" s="72">
        <f t="shared" si="39"/>
        <v>2.3363490160500933E-4</v>
      </c>
      <c r="O370" s="69">
        <f>IF(AND(L370&lt;'1_Constantes'!$B$8,L370&gt;-'1_Constantes'!$B$8),1,0)</f>
        <v>0</v>
      </c>
      <c r="P370" s="54">
        <f t="shared" si="40"/>
        <v>314.84796751142846</v>
      </c>
      <c r="Q370" s="61">
        <f t="shared" si="41"/>
        <v>2.3363490160500933E-4</v>
      </c>
      <c r="R370" s="57">
        <f>IF('1_Constantes'!$B$13=1,-Q370*180/PI(),Q370*180/PI())</f>
        <v>1.3386293808921298E-2</v>
      </c>
    </row>
    <row r="371" spans="2:18" x14ac:dyDescent="0.25">
      <c r="B371" s="13">
        <f>B370+'1_Constantes'!$B$4</f>
        <v>1.8349999999999829</v>
      </c>
      <c r="D371" s="68">
        <f>'1_Constantes'!$D$8-'2_Odometrie'!D371</f>
        <v>309.84863752420347</v>
      </c>
      <c r="E371" s="57">
        <f>'1_Constantes'!$E$8-'2_Odometrie'!E371</f>
        <v>-38.630007070621559</v>
      </c>
      <c r="F371" s="81"/>
      <c r="G371" s="54">
        <f t="shared" si="36"/>
        <v>312.24742692595805</v>
      </c>
      <c r="H371" s="100">
        <f>ATAN2(D371,E371)-'2_Odometrie'!F371</f>
        <v>9.3203295757626758E-7</v>
      </c>
      <c r="I371" s="106">
        <f t="shared" si="37"/>
        <v>9.3203295757626758E-7</v>
      </c>
      <c r="J371" s="82"/>
      <c r="K371" s="69">
        <f t="shared" si="38"/>
        <v>0</v>
      </c>
      <c r="L371" s="45">
        <f t="shared" si="35"/>
        <v>312.24742692595805</v>
      </c>
      <c r="M371" s="72">
        <f t="shared" si="39"/>
        <v>9.3203295757626758E-7</v>
      </c>
      <c r="O371" s="69">
        <f>IF(AND(L371&lt;'1_Constantes'!$B$8,L371&gt;-'1_Constantes'!$B$8),1,0)</f>
        <v>0</v>
      </c>
      <c r="P371" s="54">
        <f t="shared" si="40"/>
        <v>312.24742692595805</v>
      </c>
      <c r="Q371" s="61">
        <f t="shared" si="41"/>
        <v>9.3203295757626758E-7</v>
      </c>
      <c r="R371" s="57">
        <f>IF('1_Constantes'!$B$13=1,-Q371*180/PI(),Q371*180/PI())</f>
        <v>5.3401554836215836E-5</v>
      </c>
    </row>
    <row r="372" spans="2:18" x14ac:dyDescent="0.25">
      <c r="B372" s="13">
        <f>B371+'1_Constantes'!$B$4</f>
        <v>1.8399999999999828</v>
      </c>
      <c r="D372" s="68">
        <f>'1_Constantes'!$D$8-'2_Odometrie'!D372</f>
        <v>307.26800066278633</v>
      </c>
      <c r="E372" s="57">
        <f>'1_Constantes'!$E$8-'2_Odometrie'!E372</f>
        <v>-38.308876682492837</v>
      </c>
      <c r="F372" s="81"/>
      <c r="G372" s="54">
        <f t="shared" si="36"/>
        <v>309.64688641092533</v>
      </c>
      <c r="H372" s="100">
        <f>ATAN2(D372,E372)-'2_Odometrie'!F372</f>
        <v>-2.3372510442543071E-4</v>
      </c>
      <c r="I372" s="106">
        <f t="shared" si="37"/>
        <v>-2.3372510442543071E-4</v>
      </c>
      <c r="J372" s="82"/>
      <c r="K372" s="69">
        <f t="shared" si="38"/>
        <v>0</v>
      </c>
      <c r="L372" s="45">
        <f t="shared" si="35"/>
        <v>309.64688641092533</v>
      </c>
      <c r="M372" s="72">
        <f t="shared" si="39"/>
        <v>-2.3372510442543071E-4</v>
      </c>
      <c r="O372" s="69">
        <f>IF(AND(L372&lt;'1_Constantes'!$B$8,L372&gt;-'1_Constantes'!$B$8),1,0)</f>
        <v>0</v>
      </c>
      <c r="P372" s="54">
        <f t="shared" si="40"/>
        <v>309.64688641092533</v>
      </c>
      <c r="Q372" s="61">
        <f t="shared" si="41"/>
        <v>-2.3372510442543071E-4</v>
      </c>
      <c r="R372" s="57">
        <f>IF('1_Constantes'!$B$13=1,-Q372*180/PI(),Q372*180/PI())</f>
        <v>-1.339146204983162E-2</v>
      </c>
    </row>
    <row r="373" spans="2:18" x14ac:dyDescent="0.25">
      <c r="B373" s="13">
        <f>B372+'1_Constantes'!$B$4</f>
        <v>1.8449999999999827</v>
      </c>
      <c r="D373" s="68">
        <f>'1_Constantes'!$D$8-'2_Odometrie'!D373</f>
        <v>304.68743860167933</v>
      </c>
      <c r="E373" s="57">
        <f>'1_Constantes'!$E$8-'2_Odometrie'!E373</f>
        <v>-37.987145761597731</v>
      </c>
      <c r="F373" s="81"/>
      <c r="G373" s="54">
        <f t="shared" si="36"/>
        <v>307.04634582545515</v>
      </c>
      <c r="H373" s="100">
        <f>ATAN2(D373,E373)-'2_Odometrie'!F373</f>
        <v>-1.0231301566521189E-6</v>
      </c>
      <c r="I373" s="106">
        <f t="shared" si="37"/>
        <v>-1.0231301566521189E-6</v>
      </c>
      <c r="J373" s="82"/>
      <c r="K373" s="69">
        <f t="shared" si="38"/>
        <v>0</v>
      </c>
      <c r="L373" s="45">
        <f t="shared" si="35"/>
        <v>307.04634582545515</v>
      </c>
      <c r="M373" s="72">
        <f t="shared" si="39"/>
        <v>-1.0231301566521189E-6</v>
      </c>
      <c r="O373" s="69">
        <f>IF(AND(L373&lt;'1_Constantes'!$B$8,L373&gt;-'1_Constantes'!$B$8),1,0)</f>
        <v>0</v>
      </c>
      <c r="P373" s="54">
        <f t="shared" si="40"/>
        <v>307.04634582545515</v>
      </c>
      <c r="Q373" s="61">
        <f t="shared" si="41"/>
        <v>-1.0231301566521189E-6</v>
      </c>
      <c r="R373" s="57">
        <f>IF('1_Constantes'!$B$13=1,-Q373*180/PI(),Q373*180/PI())</f>
        <v>-5.8621039868725183E-5</v>
      </c>
    </row>
    <row r="374" spans="2:18" x14ac:dyDescent="0.25">
      <c r="B374" s="13">
        <f>B373+'1_Constantes'!$B$4</f>
        <v>1.8499999999999825</v>
      </c>
      <c r="D374" s="68">
        <f>'1_Constantes'!$D$8-'2_Odometrie'!D374</f>
        <v>302.10695148063087</v>
      </c>
      <c r="E374" s="57">
        <f>'1_Constantes'!$E$8-'2_Odometrie'!E374</f>
        <v>-37.664814325359202</v>
      </c>
      <c r="F374" s="81"/>
      <c r="G374" s="54">
        <f t="shared" si="36"/>
        <v>304.44580531037707</v>
      </c>
      <c r="H374" s="100">
        <f>ATAN2(D374,E374)-'2_Odometrie'!F374</f>
        <v>2.3366648383990607E-4</v>
      </c>
      <c r="I374" s="106">
        <f t="shared" si="37"/>
        <v>2.3366648383990607E-4</v>
      </c>
      <c r="J374" s="82"/>
      <c r="K374" s="69">
        <f t="shared" si="38"/>
        <v>0</v>
      </c>
      <c r="L374" s="45">
        <f t="shared" si="35"/>
        <v>304.44580531037707</v>
      </c>
      <c r="M374" s="72">
        <f t="shared" si="39"/>
        <v>2.3366648383990607E-4</v>
      </c>
      <c r="O374" s="69">
        <f>IF(AND(L374&lt;'1_Constantes'!$B$8,L374&gt;-'1_Constantes'!$B$8),1,0)</f>
        <v>0</v>
      </c>
      <c r="P374" s="54">
        <f t="shared" si="40"/>
        <v>304.44580531037707</v>
      </c>
      <c r="Q374" s="61">
        <f t="shared" si="41"/>
        <v>2.3366648383990607E-4</v>
      </c>
      <c r="R374" s="57">
        <f>IF('1_Constantes'!$B$13=1,-Q374*180/PI(),Q374*180/PI())</f>
        <v>1.3388103337688471E-2</v>
      </c>
    </row>
    <row r="375" spans="2:18" x14ac:dyDescent="0.25">
      <c r="B375" s="13">
        <f>B374+'1_Constantes'!$B$4</f>
        <v>1.8549999999999824</v>
      </c>
      <c r="D375" s="68">
        <f>'1_Constantes'!$D$8-'2_Odometrie'!D375</f>
        <v>299.52638941952387</v>
      </c>
      <c r="E375" s="57">
        <f>'1_Constantes'!$E$8-'2_Odometrie'!E375</f>
        <v>-37.343083404464096</v>
      </c>
      <c r="F375" s="81"/>
      <c r="G375" s="54">
        <f t="shared" si="36"/>
        <v>301.84526472490671</v>
      </c>
      <c r="H375" s="100">
        <f>ATAN2(D375,E375)-'2_Odometrie'!F375</f>
        <v>9.6415258600546228E-7</v>
      </c>
      <c r="I375" s="106">
        <f t="shared" si="37"/>
        <v>9.6415258600546228E-7</v>
      </c>
      <c r="J375" s="82"/>
      <c r="K375" s="69">
        <f t="shared" si="38"/>
        <v>0</v>
      </c>
      <c r="L375" s="45">
        <f t="shared" si="35"/>
        <v>301.84526472490671</v>
      </c>
      <c r="M375" s="72">
        <f t="shared" si="39"/>
        <v>9.6415258600546228E-7</v>
      </c>
      <c r="O375" s="69">
        <f>IF(AND(L375&lt;'1_Constantes'!$B$8,L375&gt;-'1_Constantes'!$B$8),1,0)</f>
        <v>0</v>
      </c>
      <c r="P375" s="54">
        <f t="shared" si="40"/>
        <v>301.84526472490671</v>
      </c>
      <c r="Q375" s="61">
        <f t="shared" si="41"/>
        <v>9.6415258600546228E-7</v>
      </c>
      <c r="R375" s="57">
        <f>IF('1_Constantes'!$B$13=1,-Q375*180/PI(),Q375*180/PI())</f>
        <v>5.5241873984737109E-5</v>
      </c>
    </row>
    <row r="376" spans="2:18" x14ac:dyDescent="0.25">
      <c r="B376" s="13">
        <f>B375+'1_Constantes'!$B$4</f>
        <v>1.8599999999999823</v>
      </c>
      <c r="D376" s="68">
        <f>'1_Constantes'!$D$8-'2_Odometrie'!D376</f>
        <v>296.94575255810673</v>
      </c>
      <c r="E376" s="57">
        <f>'1_Constantes'!$E$8-'2_Odometrie'!E376</f>
        <v>-37.021953016335374</v>
      </c>
      <c r="F376" s="81"/>
      <c r="G376" s="54">
        <f t="shared" si="36"/>
        <v>299.2447242098749</v>
      </c>
      <c r="H376" s="100">
        <f>ATAN2(D376,E376)-'2_Odometrie'!F376</f>
        <v>-2.3376037115850623E-4</v>
      </c>
      <c r="I376" s="106">
        <f t="shared" si="37"/>
        <v>-2.3376037115850623E-4</v>
      </c>
      <c r="J376" s="82"/>
      <c r="K376" s="69">
        <f t="shared" si="38"/>
        <v>0</v>
      </c>
      <c r="L376" s="45">
        <f t="shared" si="35"/>
        <v>299.2447242098749</v>
      </c>
      <c r="M376" s="72">
        <f t="shared" si="39"/>
        <v>-2.3376037115850623E-4</v>
      </c>
      <c r="O376" s="69">
        <f>IF(AND(L376&lt;'1_Constantes'!$B$8,L376&gt;-'1_Constantes'!$B$8),1,0)</f>
        <v>0</v>
      </c>
      <c r="P376" s="54">
        <f t="shared" si="40"/>
        <v>299.2447242098749</v>
      </c>
      <c r="Q376" s="61">
        <f t="shared" si="41"/>
        <v>-2.3376037115850623E-4</v>
      </c>
      <c r="R376" s="57">
        <f>IF('1_Constantes'!$B$13=1,-Q376*180/PI(),Q376*180/PI())</f>
        <v>-1.3393482684794062E-2</v>
      </c>
    </row>
    <row r="377" spans="2:18" x14ac:dyDescent="0.25">
      <c r="B377" s="13">
        <f>B376+'1_Constantes'!$B$4</f>
        <v>1.8649999999999822</v>
      </c>
      <c r="D377" s="68">
        <f>'1_Constantes'!$D$8-'2_Odometrie'!D377</f>
        <v>294.36519049699973</v>
      </c>
      <c r="E377" s="57">
        <f>'1_Constantes'!$E$8-'2_Odometrie'!E377</f>
        <v>-36.700222095440267</v>
      </c>
      <c r="F377" s="81"/>
      <c r="G377" s="54">
        <f t="shared" si="36"/>
        <v>296.64418362440477</v>
      </c>
      <c r="H377" s="100">
        <f>ATAN2(D377,E377)-'2_Odometrie'!F377</f>
        <v>-1.0590073680899481E-6</v>
      </c>
      <c r="I377" s="106">
        <f t="shared" si="37"/>
        <v>-1.0590073680899481E-6</v>
      </c>
      <c r="J377" s="82"/>
      <c r="K377" s="69">
        <f t="shared" si="38"/>
        <v>0</v>
      </c>
      <c r="L377" s="45">
        <f t="shared" si="35"/>
        <v>296.64418362440477</v>
      </c>
      <c r="M377" s="72">
        <f t="shared" si="39"/>
        <v>-1.0590073680899481E-6</v>
      </c>
      <c r="O377" s="69">
        <f>IF(AND(L377&lt;'1_Constantes'!$B$8,L377&gt;-'1_Constantes'!$B$8),1,0)</f>
        <v>0</v>
      </c>
      <c r="P377" s="54">
        <f t="shared" si="40"/>
        <v>296.64418362440477</v>
      </c>
      <c r="Q377" s="61">
        <f t="shared" si="41"/>
        <v>-1.0590073680899481E-6</v>
      </c>
      <c r="R377" s="57">
        <f>IF('1_Constantes'!$B$13=1,-Q377*180/PI(),Q377*180/PI())</f>
        <v>-6.0676652664811281E-5</v>
      </c>
    </row>
    <row r="378" spans="2:18" x14ac:dyDescent="0.25">
      <c r="B378" s="13">
        <f>B377+'1_Constantes'!$B$4</f>
        <v>1.8699999999999821</v>
      </c>
      <c r="D378" s="68">
        <f>'1_Constantes'!$D$8-'2_Odometrie'!D378</f>
        <v>291.78470337595127</v>
      </c>
      <c r="E378" s="57">
        <f>'1_Constantes'!$E$8-'2_Odometrie'!E378</f>
        <v>-36.377890659201739</v>
      </c>
      <c r="F378" s="81"/>
      <c r="G378" s="54">
        <f t="shared" si="36"/>
        <v>294.04364310932601</v>
      </c>
      <c r="H378" s="100">
        <f>ATAN2(D378,E378)-'2_Odometrie'!F378</f>
        <v>2.3370030059702285E-4</v>
      </c>
      <c r="I378" s="106">
        <f t="shared" si="37"/>
        <v>2.3370030059702285E-4</v>
      </c>
      <c r="J378" s="82"/>
      <c r="K378" s="69">
        <f t="shared" si="38"/>
        <v>0</v>
      </c>
      <c r="L378" s="45">
        <f t="shared" si="35"/>
        <v>294.04364310932601</v>
      </c>
      <c r="M378" s="72">
        <f t="shared" si="39"/>
        <v>2.3370030059702285E-4</v>
      </c>
      <c r="O378" s="69">
        <f>IF(AND(L378&lt;'1_Constantes'!$B$8,L378&gt;-'1_Constantes'!$B$8),1,0)</f>
        <v>0</v>
      </c>
      <c r="P378" s="54">
        <f t="shared" si="40"/>
        <v>294.04364310932601</v>
      </c>
      <c r="Q378" s="61">
        <f t="shared" si="41"/>
        <v>2.3370030059702285E-4</v>
      </c>
      <c r="R378" s="57">
        <f>IF('1_Constantes'!$B$13=1,-Q378*180/PI(),Q378*180/PI())</f>
        <v>1.3390040895148083E-2</v>
      </c>
    </row>
    <row r="379" spans="2:18" x14ac:dyDescent="0.25">
      <c r="B379" s="13">
        <f>B378+'1_Constantes'!$B$4</f>
        <v>1.874999999999982</v>
      </c>
      <c r="D379" s="68">
        <f>'1_Constantes'!$D$8-'2_Odometrie'!D379</f>
        <v>289.20414131484426</v>
      </c>
      <c r="E379" s="57">
        <f>'1_Constantes'!$E$8-'2_Odometrie'!E379</f>
        <v>-36.056159738306633</v>
      </c>
      <c r="F379" s="81"/>
      <c r="G379" s="54">
        <f t="shared" si="36"/>
        <v>291.44310252385577</v>
      </c>
      <c r="H379" s="100">
        <f>ATAN2(D379,E379)-'2_Odometrie'!F379</f>
        <v>9.9856503647799411E-7</v>
      </c>
      <c r="I379" s="106">
        <f t="shared" si="37"/>
        <v>9.9856503647799411E-7</v>
      </c>
      <c r="J379" s="82"/>
      <c r="K379" s="69">
        <f t="shared" si="38"/>
        <v>0</v>
      </c>
      <c r="L379" s="45">
        <f t="shared" si="35"/>
        <v>291.44310252385577</v>
      </c>
      <c r="M379" s="72">
        <f t="shared" si="39"/>
        <v>9.9856503647799411E-7</v>
      </c>
      <c r="O379" s="69">
        <f>IF(AND(L379&lt;'1_Constantes'!$B$8,L379&gt;-'1_Constantes'!$B$8),1,0)</f>
        <v>0</v>
      </c>
      <c r="P379" s="54">
        <f t="shared" si="40"/>
        <v>291.44310252385577</v>
      </c>
      <c r="Q379" s="61">
        <f t="shared" si="41"/>
        <v>9.9856503647799411E-7</v>
      </c>
      <c r="R379" s="57">
        <f>IF('1_Constantes'!$B$13=1,-Q379*180/PI(),Q379*180/PI())</f>
        <v>5.7213562159516158E-5</v>
      </c>
    </row>
    <row r="380" spans="2:18" x14ac:dyDescent="0.25">
      <c r="B380" s="13">
        <f>B379+'1_Constantes'!$B$4</f>
        <v>1.8799999999999819</v>
      </c>
      <c r="D380" s="68">
        <f>'1_Constantes'!$D$8-'2_Odometrie'!D380</f>
        <v>286.62350445342713</v>
      </c>
      <c r="E380" s="57">
        <f>'1_Constantes'!$E$8-'2_Odometrie'!E380</f>
        <v>-35.735029350177911</v>
      </c>
      <c r="F380" s="81"/>
      <c r="G380" s="54">
        <f t="shared" si="36"/>
        <v>288.84256200882487</v>
      </c>
      <c r="H380" s="100">
        <f>ATAN2(D380,E380)-'2_Odometrie'!F380</f>
        <v>-2.337981780316245E-4</v>
      </c>
      <c r="I380" s="106">
        <f t="shared" si="37"/>
        <v>-2.337981780316245E-4</v>
      </c>
      <c r="J380" s="82"/>
      <c r="K380" s="69">
        <f t="shared" si="38"/>
        <v>0</v>
      </c>
      <c r="L380" s="45">
        <f t="shared" si="35"/>
        <v>288.84256200882487</v>
      </c>
      <c r="M380" s="72">
        <f t="shared" si="39"/>
        <v>-2.337981780316245E-4</v>
      </c>
      <c r="O380" s="69">
        <f>IF(AND(L380&lt;'1_Constantes'!$B$8,L380&gt;-'1_Constantes'!$B$8),1,0)</f>
        <v>0</v>
      </c>
      <c r="P380" s="54">
        <f t="shared" si="40"/>
        <v>288.84256200882487</v>
      </c>
      <c r="Q380" s="61">
        <f t="shared" si="41"/>
        <v>-2.337981780316245E-4</v>
      </c>
      <c r="R380" s="57">
        <f>IF('1_Constantes'!$B$13=1,-Q380*180/PI(),Q380*180/PI())</f>
        <v>-1.3395648859060324E-2</v>
      </c>
    </row>
    <row r="381" spans="2:18" x14ac:dyDescent="0.25">
      <c r="B381" s="13">
        <f>B380+'1_Constantes'!$B$4</f>
        <v>1.8849999999999818</v>
      </c>
      <c r="D381" s="68">
        <f>'1_Constantes'!$D$8-'2_Odometrie'!D381</f>
        <v>284.04294239232013</v>
      </c>
      <c r="E381" s="57">
        <f>'1_Constantes'!$E$8-'2_Odometrie'!E381</f>
        <v>-35.413298429282804</v>
      </c>
      <c r="F381" s="81"/>
      <c r="G381" s="54">
        <f t="shared" si="36"/>
        <v>286.24202142335486</v>
      </c>
      <c r="H381" s="100">
        <f>ATAN2(D381,E381)-'2_Odometrie'!F381</f>
        <v>-1.0974921671319526E-6</v>
      </c>
      <c r="I381" s="106">
        <f t="shared" si="37"/>
        <v>-1.0974921671319526E-6</v>
      </c>
      <c r="J381" s="82"/>
      <c r="K381" s="69">
        <f t="shared" si="38"/>
        <v>0</v>
      </c>
      <c r="L381" s="45">
        <f t="shared" si="35"/>
        <v>286.24202142335486</v>
      </c>
      <c r="M381" s="72">
        <f t="shared" si="39"/>
        <v>-1.0974921671319526E-6</v>
      </c>
      <c r="O381" s="69">
        <f>IF(AND(L381&lt;'1_Constantes'!$B$8,L381&gt;-'1_Constantes'!$B$8),1,0)</f>
        <v>0</v>
      </c>
      <c r="P381" s="54">
        <f t="shared" si="40"/>
        <v>286.24202142335486</v>
      </c>
      <c r="Q381" s="61">
        <f t="shared" si="41"/>
        <v>-1.0974921671319526E-6</v>
      </c>
      <c r="R381" s="57">
        <f>IF('1_Constantes'!$B$13=1,-Q381*180/PI(),Q381*180/PI())</f>
        <v>-6.2881669225327251E-5</v>
      </c>
    </row>
    <row r="382" spans="2:18" x14ac:dyDescent="0.25">
      <c r="B382" s="13">
        <f>B381+'1_Constantes'!$B$4</f>
        <v>1.8899999999999817</v>
      </c>
      <c r="D382" s="68">
        <f>'1_Constantes'!$D$8-'2_Odometrie'!D382</f>
        <v>281.46245527127166</v>
      </c>
      <c r="E382" s="57">
        <f>'1_Constantes'!$E$8-'2_Odometrie'!E382</f>
        <v>-35.090966993044276</v>
      </c>
      <c r="F382" s="81"/>
      <c r="G382" s="54">
        <f t="shared" si="36"/>
        <v>283.64148090827535</v>
      </c>
      <c r="H382" s="100">
        <f>ATAN2(D382,E382)-'2_Odometrie'!F382</f>
        <v>2.3373659772051025E-4</v>
      </c>
      <c r="I382" s="106">
        <f t="shared" si="37"/>
        <v>2.3373659772051025E-4</v>
      </c>
      <c r="J382" s="82"/>
      <c r="K382" s="69">
        <f t="shared" si="38"/>
        <v>0</v>
      </c>
      <c r="L382" s="45">
        <f t="shared" si="35"/>
        <v>283.64148090827535</v>
      </c>
      <c r="M382" s="72">
        <f t="shared" si="39"/>
        <v>2.3373659772051025E-4</v>
      </c>
      <c r="O382" s="69">
        <f>IF(AND(L382&lt;'1_Constantes'!$B$8,L382&gt;-'1_Constantes'!$B$8),1,0)</f>
        <v>0</v>
      </c>
      <c r="P382" s="54">
        <f t="shared" si="40"/>
        <v>283.64148090827535</v>
      </c>
      <c r="Q382" s="61">
        <f t="shared" si="41"/>
        <v>2.3373659772051025E-4</v>
      </c>
      <c r="R382" s="57">
        <f>IF('1_Constantes'!$B$13=1,-Q382*180/PI(),Q382*180/PI())</f>
        <v>1.3392120567132376E-2</v>
      </c>
    </row>
    <row r="383" spans="2:18" x14ac:dyDescent="0.25">
      <c r="B383" s="13">
        <f>B382+'1_Constantes'!$B$4</f>
        <v>1.8949999999999816</v>
      </c>
      <c r="D383" s="68">
        <f>'1_Constantes'!$D$8-'2_Odometrie'!D383</f>
        <v>278.88189321016466</v>
      </c>
      <c r="E383" s="57">
        <f>'1_Constantes'!$E$8-'2_Odometrie'!E383</f>
        <v>-34.76923607214917</v>
      </c>
      <c r="F383" s="81"/>
      <c r="G383" s="54">
        <f t="shared" si="36"/>
        <v>281.04094032280517</v>
      </c>
      <c r="H383" s="100">
        <f>ATAN2(D383,E383)-'2_Odometrie'!F383</f>
        <v>1.0355249015214785E-6</v>
      </c>
      <c r="I383" s="106">
        <f t="shared" si="37"/>
        <v>1.0355249015214785E-6</v>
      </c>
      <c r="J383" s="82"/>
      <c r="K383" s="69">
        <f t="shared" si="38"/>
        <v>0</v>
      </c>
      <c r="L383" s="45">
        <f t="shared" si="35"/>
        <v>281.04094032280517</v>
      </c>
      <c r="M383" s="72">
        <f t="shared" si="39"/>
        <v>1.0355249015214785E-6</v>
      </c>
      <c r="O383" s="69">
        <f>IF(AND(L383&lt;'1_Constantes'!$B$8,L383&gt;-'1_Constantes'!$B$8),1,0)</f>
        <v>0</v>
      </c>
      <c r="P383" s="54">
        <f t="shared" si="40"/>
        <v>281.04094032280517</v>
      </c>
      <c r="Q383" s="61">
        <f t="shared" si="41"/>
        <v>1.0355249015214785E-6</v>
      </c>
      <c r="R383" s="57">
        <f>IF('1_Constantes'!$B$13=1,-Q383*180/PI(),Q383*180/PI())</f>
        <v>5.9331206437880914E-5</v>
      </c>
    </row>
    <row r="384" spans="2:18" x14ac:dyDescent="0.25">
      <c r="B384" s="13">
        <f>B383+'1_Constantes'!$B$4</f>
        <v>1.8999999999999815</v>
      </c>
      <c r="D384" s="68">
        <f>'1_Constantes'!$D$8-'2_Odometrie'!D384</f>
        <v>276.30125634874753</v>
      </c>
      <c r="E384" s="57">
        <f>'1_Constantes'!$E$8-'2_Odometrie'!E384</f>
        <v>-34.448105684020447</v>
      </c>
      <c r="F384" s="81"/>
      <c r="G384" s="54">
        <f t="shared" si="36"/>
        <v>278.44039980777529</v>
      </c>
      <c r="H384" s="100">
        <f>ATAN2(D384,E384)-'2_Odometrie'!F384</f>
        <v>-2.3383880973351645E-4</v>
      </c>
      <c r="I384" s="106">
        <f t="shared" si="37"/>
        <v>-2.3383880973351645E-4</v>
      </c>
      <c r="J384" s="82"/>
      <c r="K384" s="69">
        <f t="shared" si="38"/>
        <v>0</v>
      </c>
      <c r="L384" s="45">
        <f t="shared" si="35"/>
        <v>278.44039980777529</v>
      </c>
      <c r="M384" s="72">
        <f t="shared" si="39"/>
        <v>-2.3383880973351645E-4</v>
      </c>
      <c r="O384" s="69">
        <f>IF(AND(L384&lt;'1_Constantes'!$B$8,L384&gt;-'1_Constantes'!$B$8),1,0)</f>
        <v>0</v>
      </c>
      <c r="P384" s="54">
        <f t="shared" si="40"/>
        <v>278.44039980777529</v>
      </c>
      <c r="Q384" s="61">
        <f t="shared" si="41"/>
        <v>-2.3383880973351645E-4</v>
      </c>
      <c r="R384" s="57">
        <f>IF('1_Constantes'!$B$13=1,-Q384*180/PI(),Q384*180/PI())</f>
        <v>-1.3397976884093167E-2</v>
      </c>
    </row>
    <row r="385" spans="2:18" x14ac:dyDescent="0.25">
      <c r="B385" s="13">
        <f>B384+'1_Constantes'!$B$4</f>
        <v>1.9049999999999814</v>
      </c>
      <c r="D385" s="68">
        <f>'1_Constantes'!$D$8-'2_Odometrie'!D385</f>
        <v>273.72069428764053</v>
      </c>
      <c r="E385" s="57">
        <f>'1_Constantes'!$E$8-'2_Odometrie'!E385</f>
        <v>-34.126374763125341</v>
      </c>
      <c r="F385" s="81"/>
      <c r="G385" s="54">
        <f t="shared" si="36"/>
        <v>275.83985922230539</v>
      </c>
      <c r="H385" s="100">
        <f>ATAN2(D385,E385)-'2_Odometrie'!F385</f>
        <v>-1.1388795569944321E-6</v>
      </c>
      <c r="I385" s="106">
        <f t="shared" si="37"/>
        <v>-1.1388795569944321E-6</v>
      </c>
      <c r="J385" s="82"/>
      <c r="K385" s="69">
        <f t="shared" si="38"/>
        <v>0</v>
      </c>
      <c r="L385" s="45">
        <f t="shared" si="35"/>
        <v>275.83985922230539</v>
      </c>
      <c r="M385" s="72">
        <f t="shared" si="39"/>
        <v>-1.1388795569944321E-6</v>
      </c>
      <c r="O385" s="69">
        <f>IF(AND(L385&lt;'1_Constantes'!$B$8,L385&gt;-'1_Constantes'!$B$8),1,0)</f>
        <v>0</v>
      </c>
      <c r="P385" s="54">
        <f t="shared" si="40"/>
        <v>275.83985922230539</v>
      </c>
      <c r="Q385" s="61">
        <f t="shared" si="41"/>
        <v>-1.1388795569944321E-6</v>
      </c>
      <c r="R385" s="57">
        <f>IF('1_Constantes'!$B$13=1,-Q385*180/PI(),Q385*180/PI())</f>
        <v>-6.5252991989509854E-5</v>
      </c>
    </row>
    <row r="386" spans="2:18" x14ac:dyDescent="0.25">
      <c r="B386" s="13">
        <f>B385+'1_Constantes'!$B$4</f>
        <v>1.9099999999999813</v>
      </c>
      <c r="D386" s="68">
        <f>'1_Constantes'!$D$8-'2_Odometrie'!D386</f>
        <v>271.14020716659206</v>
      </c>
      <c r="E386" s="57">
        <f>'1_Constantes'!$E$8-'2_Odometrie'!E386</f>
        <v>-33.804043326886813</v>
      </c>
      <c r="F386" s="81"/>
      <c r="G386" s="54">
        <f t="shared" si="36"/>
        <v>273.23931870722504</v>
      </c>
      <c r="H386" s="100">
        <f>ATAN2(D386,E386)-'2_Odometrie'!F386</f>
        <v>2.337756584914058E-4</v>
      </c>
      <c r="I386" s="106">
        <f t="shared" si="37"/>
        <v>2.337756584914058E-4</v>
      </c>
      <c r="J386" s="82"/>
      <c r="K386" s="69">
        <f t="shared" si="38"/>
        <v>0</v>
      </c>
      <c r="L386" s="45">
        <f t="shared" si="35"/>
        <v>273.23931870722504</v>
      </c>
      <c r="M386" s="72">
        <f t="shared" si="39"/>
        <v>2.337756584914058E-4</v>
      </c>
      <c r="O386" s="69">
        <f>IF(AND(L386&lt;'1_Constantes'!$B$8,L386&gt;-'1_Constantes'!$B$8),1,0)</f>
        <v>0</v>
      </c>
      <c r="P386" s="54">
        <f t="shared" si="40"/>
        <v>273.23931870722504</v>
      </c>
      <c r="Q386" s="61">
        <f t="shared" si="41"/>
        <v>2.337756584914058E-4</v>
      </c>
      <c r="R386" s="57">
        <f>IF('1_Constantes'!$B$13=1,-Q386*180/PI(),Q386*180/PI())</f>
        <v>1.3394358584449218E-2</v>
      </c>
    </row>
    <row r="387" spans="2:18" x14ac:dyDescent="0.25">
      <c r="B387" s="13">
        <f>B386+'1_Constantes'!$B$4</f>
        <v>1.9149999999999812</v>
      </c>
      <c r="D387" s="68">
        <f>'1_Constantes'!$D$8-'2_Odometrie'!D387</f>
        <v>268.55964510548506</v>
      </c>
      <c r="E387" s="57">
        <f>'1_Constantes'!$E$8-'2_Odometrie'!E387</f>
        <v>-33.482312405991706</v>
      </c>
      <c r="F387" s="81"/>
      <c r="G387" s="54">
        <f t="shared" si="36"/>
        <v>270.63877812175497</v>
      </c>
      <c r="H387" s="100">
        <f>ATAN2(D387,E387)-'2_Odometrie'!F387</f>
        <v>1.0753259152840311E-6</v>
      </c>
      <c r="I387" s="106">
        <f t="shared" si="37"/>
        <v>1.0753259152840311E-6</v>
      </c>
      <c r="J387" s="82"/>
      <c r="K387" s="69">
        <f t="shared" si="38"/>
        <v>0</v>
      </c>
      <c r="L387" s="45">
        <f t="shared" si="35"/>
        <v>270.63877812175497</v>
      </c>
      <c r="M387" s="72">
        <f t="shared" si="39"/>
        <v>1.0753259152840311E-6</v>
      </c>
      <c r="O387" s="69">
        <f>IF(AND(L387&lt;'1_Constantes'!$B$8,L387&gt;-'1_Constantes'!$B$8),1,0)</f>
        <v>0</v>
      </c>
      <c r="P387" s="54">
        <f t="shared" si="40"/>
        <v>270.63877812175497</v>
      </c>
      <c r="Q387" s="61">
        <f t="shared" si="41"/>
        <v>1.0753259152840311E-6</v>
      </c>
      <c r="R387" s="57">
        <f>IF('1_Constantes'!$B$13=1,-Q387*180/PI(),Q387*180/PI())</f>
        <v>6.1611636546817281E-5</v>
      </c>
    </row>
    <row r="388" spans="2:18" x14ac:dyDescent="0.25">
      <c r="B388" s="13">
        <f>B387+'1_Constantes'!$B$4</f>
        <v>1.9199999999999811</v>
      </c>
      <c r="D388" s="68">
        <f>'1_Constantes'!$D$8-'2_Odometrie'!D388</f>
        <v>265.97900824406793</v>
      </c>
      <c r="E388" s="57">
        <f>'1_Constantes'!$E$8-'2_Odometrie'!E388</f>
        <v>-33.161182017862984</v>
      </c>
      <c r="F388" s="81"/>
      <c r="G388" s="54">
        <f t="shared" si="36"/>
        <v>268.03823760672617</v>
      </c>
      <c r="H388" s="100">
        <f>ATAN2(D388,E388)-'2_Odometrie'!F388</f>
        <v>-2.3388259514629806E-4</v>
      </c>
      <c r="I388" s="106">
        <f t="shared" si="37"/>
        <v>-2.3388259514629806E-4</v>
      </c>
      <c r="J388" s="82"/>
      <c r="K388" s="69">
        <f t="shared" si="38"/>
        <v>0</v>
      </c>
      <c r="L388" s="45">
        <f t="shared" ref="L388:L451" si="42">IF($K388=1,-G388,G388)</f>
        <v>268.03823760672617</v>
      </c>
      <c r="M388" s="72">
        <f t="shared" si="39"/>
        <v>-2.3388259514629806E-4</v>
      </c>
      <c r="O388" s="69">
        <f>IF(AND(L388&lt;'1_Constantes'!$B$8,L388&gt;-'1_Constantes'!$B$8),1,0)</f>
        <v>0</v>
      </c>
      <c r="P388" s="54">
        <f t="shared" si="40"/>
        <v>268.03823760672617</v>
      </c>
      <c r="Q388" s="61">
        <f t="shared" si="41"/>
        <v>-2.3388259514629806E-4</v>
      </c>
      <c r="R388" s="57">
        <f>IF('1_Constantes'!$B$13=1,-Q388*180/PI(),Q388*180/PI())</f>
        <v>-1.3400485603449792E-2</v>
      </c>
    </row>
    <row r="389" spans="2:18" x14ac:dyDescent="0.25">
      <c r="B389" s="13">
        <f>B388+'1_Constantes'!$B$4</f>
        <v>1.9249999999999809</v>
      </c>
      <c r="D389" s="68">
        <f>'1_Constantes'!$D$8-'2_Odometrie'!D389</f>
        <v>263.39844618296092</v>
      </c>
      <c r="E389" s="57">
        <f>'1_Constantes'!$E$8-'2_Odometrie'!E389</f>
        <v>-32.839451096967878</v>
      </c>
      <c r="F389" s="81"/>
      <c r="G389" s="54">
        <f t="shared" ref="G389:G452" si="43">SQRT(((D389)^2)+((E389)^2))</f>
        <v>265.43769702125638</v>
      </c>
      <c r="H389" s="100">
        <f>ATAN2(D389,E389)-'2_Odometrie'!F389</f>
        <v>-1.1835107840835191E-6</v>
      </c>
      <c r="I389" s="106">
        <f t="shared" ref="I389:I452" si="44">IF(H389&gt;PI(),H389-2*PI(),IF(H389&lt;-PI(),H389+2*PI(),H389))</f>
        <v>-1.1835107840835191E-6</v>
      </c>
      <c r="J389" s="82"/>
      <c r="K389" s="69">
        <f t="shared" ref="K389:K452" si="45">IF(OR(I389&gt;PI()/2,I389&lt;-PI()/2),1,0)</f>
        <v>0</v>
      </c>
      <c r="L389" s="45">
        <f t="shared" si="42"/>
        <v>265.43769702125638</v>
      </c>
      <c r="M389" s="72">
        <f t="shared" ref="M389:M452" si="46">IF($K389=1,I389+PI(),I389)</f>
        <v>-1.1835107840835191E-6</v>
      </c>
      <c r="O389" s="69">
        <f>IF(AND(L389&lt;'1_Constantes'!$B$8,L389&gt;-'1_Constantes'!$B$8),1,0)</f>
        <v>0</v>
      </c>
      <c r="P389" s="54">
        <f t="shared" ref="P389:P452" si="47">L389</f>
        <v>265.43769702125638</v>
      </c>
      <c r="Q389" s="61">
        <f t="shared" ref="Q389:Q452" si="48">IF(M389&gt;PI(),M389-2*PI(),IF(M389&lt;-PI(),M389+2*PI(),M389))</f>
        <v>-1.1835107840835191E-6</v>
      </c>
      <c r="R389" s="57">
        <f>IF('1_Constantes'!$B$13=1,-Q389*180/PI(),Q389*180/PI())</f>
        <v>-6.781017293620449E-5</v>
      </c>
    </row>
    <row r="390" spans="2:18" x14ac:dyDescent="0.25">
      <c r="B390" s="13">
        <f>B389+'1_Constantes'!$B$4</f>
        <v>1.9299999999999808</v>
      </c>
      <c r="D390" s="68">
        <f>'1_Constantes'!$D$8-'2_Odometrie'!D390</f>
        <v>260.81795906191246</v>
      </c>
      <c r="E390" s="57">
        <f>'1_Constantes'!$E$8-'2_Odometrie'!E390</f>
        <v>-32.51711966072935</v>
      </c>
      <c r="F390" s="81"/>
      <c r="G390" s="54">
        <f t="shared" si="43"/>
        <v>262.83715650617518</v>
      </c>
      <c r="H390" s="100">
        <f>ATAN2(D390,E390)-'2_Odometrie'!F390</f>
        <v>2.3381781103574972E-4</v>
      </c>
      <c r="I390" s="106">
        <f t="shared" si="44"/>
        <v>2.3381781103574972E-4</v>
      </c>
      <c r="J390" s="82"/>
      <c r="K390" s="69">
        <f t="shared" si="45"/>
        <v>0</v>
      </c>
      <c r="L390" s="45">
        <f t="shared" si="42"/>
        <v>262.83715650617518</v>
      </c>
      <c r="M390" s="72">
        <f t="shared" si="46"/>
        <v>2.3381781103574972E-4</v>
      </c>
      <c r="O390" s="69">
        <f>IF(AND(L390&lt;'1_Constantes'!$B$8,L390&gt;-'1_Constantes'!$B$8),1,0)</f>
        <v>0</v>
      </c>
      <c r="P390" s="54">
        <f t="shared" si="47"/>
        <v>262.83715650617518</v>
      </c>
      <c r="Q390" s="61">
        <f t="shared" si="48"/>
        <v>2.3381781103574972E-4</v>
      </c>
      <c r="R390" s="57">
        <f>IF('1_Constantes'!$B$13=1,-Q390*180/PI(),Q390*180/PI())</f>
        <v>1.3396773747335862E-2</v>
      </c>
    </row>
    <row r="391" spans="2:18" x14ac:dyDescent="0.25">
      <c r="B391" s="13">
        <f>B390+'1_Constantes'!$B$4</f>
        <v>1.9349999999999807</v>
      </c>
      <c r="D391" s="68">
        <f>'1_Constantes'!$D$8-'2_Odometrie'!D391</f>
        <v>258.23739700080546</v>
      </c>
      <c r="E391" s="57">
        <f>'1_Constantes'!$E$8-'2_Odometrie'!E391</f>
        <v>-32.195388739834243</v>
      </c>
      <c r="F391" s="81"/>
      <c r="G391" s="54">
        <f t="shared" si="43"/>
        <v>260.23661592070522</v>
      </c>
      <c r="H391" s="100">
        <f>ATAN2(D391,E391)-'2_Odometrie'!F391</f>
        <v>1.1183087764432553E-6</v>
      </c>
      <c r="I391" s="106">
        <f t="shared" si="44"/>
        <v>1.1183087764432553E-6</v>
      </c>
      <c r="J391" s="82"/>
      <c r="K391" s="69">
        <f t="shared" si="45"/>
        <v>0</v>
      </c>
      <c r="L391" s="45">
        <f t="shared" si="42"/>
        <v>260.23661592070522</v>
      </c>
      <c r="M391" s="72">
        <f t="shared" si="46"/>
        <v>1.1183087764432553E-6</v>
      </c>
      <c r="O391" s="69">
        <f>IF(AND(L391&lt;'1_Constantes'!$B$8,L391&gt;-'1_Constantes'!$B$8),1,0)</f>
        <v>0</v>
      </c>
      <c r="P391" s="54">
        <f t="shared" si="47"/>
        <v>260.23661592070522</v>
      </c>
      <c r="Q391" s="61">
        <f t="shared" si="48"/>
        <v>1.1183087764432553E-6</v>
      </c>
      <c r="R391" s="57">
        <f>IF('1_Constantes'!$B$13=1,-Q391*180/PI(),Q391*180/PI())</f>
        <v>6.4074373082637629E-5</v>
      </c>
    </row>
    <row r="392" spans="2:18" x14ac:dyDescent="0.25">
      <c r="B392" s="13">
        <f>B391+'1_Constantes'!$B$4</f>
        <v>1.9399999999999806</v>
      </c>
      <c r="D392" s="68">
        <f>'1_Constantes'!$D$8-'2_Odometrie'!D392</f>
        <v>255.65676013938833</v>
      </c>
      <c r="E392" s="57">
        <f>'1_Constantes'!$E$8-'2_Odometrie'!E392</f>
        <v>-31.874258351705521</v>
      </c>
      <c r="F392" s="81"/>
      <c r="G392" s="54">
        <f t="shared" si="43"/>
        <v>257.63607540567762</v>
      </c>
      <c r="H392" s="100">
        <f>ATAN2(D392,E392)-'2_Odometrie'!F392</f>
        <v>-2.3392991626706994E-4</v>
      </c>
      <c r="I392" s="106">
        <f t="shared" si="44"/>
        <v>-2.3392991626706994E-4</v>
      </c>
      <c r="J392" s="82"/>
      <c r="K392" s="69">
        <f t="shared" si="45"/>
        <v>0</v>
      </c>
      <c r="L392" s="45">
        <f t="shared" si="42"/>
        <v>257.63607540567762</v>
      </c>
      <c r="M392" s="72">
        <f t="shared" si="46"/>
        <v>-2.3392991626706994E-4</v>
      </c>
      <c r="O392" s="69">
        <f>IF(AND(L392&lt;'1_Constantes'!$B$8,L392&gt;-'1_Constantes'!$B$8),1,0)</f>
        <v>0</v>
      </c>
      <c r="P392" s="54">
        <f t="shared" si="47"/>
        <v>257.63607540567762</v>
      </c>
      <c r="Q392" s="61">
        <f t="shared" si="48"/>
        <v>-2.3392991626706994E-4</v>
      </c>
      <c r="R392" s="57">
        <f>IF('1_Constantes'!$B$13=1,-Q392*180/PI(),Q392*180/PI())</f>
        <v>-1.3403196903951848E-2</v>
      </c>
    </row>
    <row r="393" spans="2:18" x14ac:dyDescent="0.25">
      <c r="B393" s="13">
        <f>B392+'1_Constantes'!$B$4</f>
        <v>1.9449999999999805</v>
      </c>
      <c r="D393" s="68">
        <f>'1_Constantes'!$D$8-'2_Odometrie'!D393</f>
        <v>253.07619807828132</v>
      </c>
      <c r="E393" s="57">
        <f>'1_Constantes'!$E$8-'2_Odometrie'!E393</f>
        <v>-31.552527430810414</v>
      </c>
      <c r="F393" s="81"/>
      <c r="G393" s="54">
        <f t="shared" si="43"/>
        <v>255.035534820208</v>
      </c>
      <c r="H393" s="100">
        <f>ATAN2(D393,E393)-'2_Odometrie'!F393</f>
        <v>-1.231782768632006E-6</v>
      </c>
      <c r="I393" s="106">
        <f t="shared" si="44"/>
        <v>-1.231782768632006E-6</v>
      </c>
      <c r="J393" s="82"/>
      <c r="K393" s="69">
        <f t="shared" si="45"/>
        <v>0</v>
      </c>
      <c r="L393" s="45">
        <f t="shared" si="42"/>
        <v>255.035534820208</v>
      </c>
      <c r="M393" s="72">
        <f t="shared" si="46"/>
        <v>-1.231782768632006E-6</v>
      </c>
      <c r="O393" s="69">
        <f>IF(AND(L393&lt;'1_Constantes'!$B$8,L393&gt;-'1_Constantes'!$B$8),1,0)</f>
        <v>0</v>
      </c>
      <c r="P393" s="54">
        <f t="shared" si="47"/>
        <v>255.035534820208</v>
      </c>
      <c r="Q393" s="61">
        <f t="shared" si="48"/>
        <v>-1.231782768632006E-6</v>
      </c>
      <c r="R393" s="57">
        <f>IF('1_Constantes'!$B$13=1,-Q393*180/PI(),Q393*180/PI())</f>
        <v>-7.0575953919553518E-5</v>
      </c>
    </row>
    <row r="394" spans="2:18" x14ac:dyDescent="0.25">
      <c r="B394" s="13">
        <f>B393+'1_Constantes'!$B$4</f>
        <v>1.9499999999999804</v>
      </c>
      <c r="D394" s="68">
        <f>'1_Constantes'!$D$8-'2_Odometrie'!D394</f>
        <v>250.49571095723286</v>
      </c>
      <c r="E394" s="57">
        <f>'1_Constantes'!$E$8-'2_Odometrie'!E394</f>
        <v>-31.230195994571886</v>
      </c>
      <c r="F394" s="81"/>
      <c r="G394" s="54">
        <f t="shared" si="43"/>
        <v>252.43499430512585</v>
      </c>
      <c r="H394" s="100">
        <f>ATAN2(D394,E394)-'2_Odometrie'!F394</f>
        <v>2.3386343756441608E-4</v>
      </c>
      <c r="I394" s="106">
        <f t="shared" si="44"/>
        <v>2.3386343756441608E-4</v>
      </c>
      <c r="J394" s="82"/>
      <c r="K394" s="69">
        <f t="shared" si="45"/>
        <v>0</v>
      </c>
      <c r="L394" s="45">
        <f t="shared" si="42"/>
        <v>252.43499430512585</v>
      </c>
      <c r="M394" s="72">
        <f t="shared" si="46"/>
        <v>2.3386343756441608E-4</v>
      </c>
      <c r="O394" s="69">
        <f>IF(AND(L394&lt;'1_Constantes'!$B$8,L394&gt;-'1_Constantes'!$B$8),1,0)</f>
        <v>0</v>
      </c>
      <c r="P394" s="54">
        <f t="shared" si="47"/>
        <v>252.43499430512585</v>
      </c>
      <c r="Q394" s="61">
        <f t="shared" si="48"/>
        <v>2.3386343756441608E-4</v>
      </c>
      <c r="R394" s="57">
        <f>IF('1_Constantes'!$B$13=1,-Q394*180/PI(),Q394*180/PI())</f>
        <v>1.3399387954862278E-2</v>
      </c>
    </row>
    <row r="395" spans="2:18" x14ac:dyDescent="0.25">
      <c r="B395" s="13">
        <f>B394+'1_Constantes'!$B$4</f>
        <v>1.9549999999999803</v>
      </c>
      <c r="D395" s="68">
        <f>'1_Constantes'!$D$8-'2_Odometrie'!D395</f>
        <v>247.91514889612586</v>
      </c>
      <c r="E395" s="57">
        <f>'1_Constantes'!$E$8-'2_Odometrie'!E395</f>
        <v>-30.90846507367678</v>
      </c>
      <c r="F395" s="81"/>
      <c r="G395" s="54">
        <f t="shared" si="43"/>
        <v>249.83445371965604</v>
      </c>
      <c r="H395" s="100">
        <f>ATAN2(D395,E395)-'2_Odometrie'!F395</f>
        <v>1.1648709253159195E-6</v>
      </c>
      <c r="I395" s="106">
        <f t="shared" si="44"/>
        <v>1.1648709253159195E-6</v>
      </c>
      <c r="J395" s="82"/>
      <c r="K395" s="69">
        <f t="shared" si="45"/>
        <v>0</v>
      </c>
      <c r="L395" s="45">
        <f t="shared" si="42"/>
        <v>249.83445371965604</v>
      </c>
      <c r="M395" s="72">
        <f t="shared" si="46"/>
        <v>1.1648709253159195E-6</v>
      </c>
      <c r="O395" s="69">
        <f>IF(AND(L395&lt;'1_Constantes'!$B$8,L395&gt;-'1_Constantes'!$B$8),1,0)</f>
        <v>0</v>
      </c>
      <c r="P395" s="54">
        <f t="shared" si="47"/>
        <v>249.83445371965604</v>
      </c>
      <c r="Q395" s="61">
        <f t="shared" si="48"/>
        <v>1.1648709253159195E-6</v>
      </c>
      <c r="R395" s="57">
        <f>IF('1_Constantes'!$B$13=1,-Q395*180/PI(),Q395*180/PI())</f>
        <v>6.6742187698101113E-5</v>
      </c>
    </row>
    <row r="396" spans="2:18" x14ac:dyDescent="0.25">
      <c r="B396" s="13">
        <f>B395+'1_Constantes'!$B$4</f>
        <v>1.9599999999999802</v>
      </c>
      <c r="D396" s="68">
        <f>'1_Constantes'!$D$8-'2_Odometrie'!D396</f>
        <v>245.33451203470872</v>
      </c>
      <c r="E396" s="57">
        <f>'1_Constantes'!$E$8-'2_Odometrie'!E396</f>
        <v>-30.587334685548058</v>
      </c>
      <c r="F396" s="81"/>
      <c r="G396" s="54">
        <f t="shared" si="43"/>
        <v>247.23391320462969</v>
      </c>
      <c r="H396" s="100">
        <f>ATAN2(D396,E396)-'2_Odometrie'!F396</f>
        <v>-2.3398121938178473E-4</v>
      </c>
      <c r="I396" s="106">
        <f t="shared" si="44"/>
        <v>-2.3398121938178473E-4</v>
      </c>
      <c r="J396" s="82"/>
      <c r="K396" s="69">
        <f t="shared" si="45"/>
        <v>0</v>
      </c>
      <c r="L396" s="45">
        <f t="shared" si="42"/>
        <v>247.23391320462969</v>
      </c>
      <c r="M396" s="72">
        <f t="shared" si="46"/>
        <v>-2.3398121938178473E-4</v>
      </c>
      <c r="O396" s="69">
        <f>IF(AND(L396&lt;'1_Constantes'!$B$8,L396&gt;-'1_Constantes'!$B$8),1,0)</f>
        <v>0</v>
      </c>
      <c r="P396" s="54">
        <f t="shared" si="47"/>
        <v>247.23391320462969</v>
      </c>
      <c r="Q396" s="61">
        <f t="shared" si="48"/>
        <v>-2.3398121938178473E-4</v>
      </c>
      <c r="R396" s="57">
        <f>IF('1_Constantes'!$B$13=1,-Q396*180/PI(),Q396*180/PI())</f>
        <v>-1.3406136355900882E-2</v>
      </c>
    </row>
    <row r="397" spans="2:18" x14ac:dyDescent="0.25">
      <c r="B397" s="13">
        <f>B396+'1_Constantes'!$B$4</f>
        <v>1.9649999999999801</v>
      </c>
      <c r="D397" s="68">
        <f>'1_Constantes'!$D$8-'2_Odometrie'!D397</f>
        <v>242.75394997360172</v>
      </c>
      <c r="E397" s="57">
        <f>'1_Constantes'!$E$8-'2_Odometrie'!E397</f>
        <v>-30.265603764652951</v>
      </c>
      <c r="F397" s="81"/>
      <c r="G397" s="54">
        <f t="shared" si="43"/>
        <v>244.63337261916024</v>
      </c>
      <c r="H397" s="100">
        <f>ATAN2(D397,E397)-'2_Odometrie'!F397</f>
        <v>-1.2841599413698779E-6</v>
      </c>
      <c r="I397" s="106">
        <f t="shared" si="44"/>
        <v>-1.2841599413698779E-6</v>
      </c>
      <c r="J397" s="82"/>
      <c r="K397" s="69">
        <f t="shared" si="45"/>
        <v>0</v>
      </c>
      <c r="L397" s="45">
        <f t="shared" si="42"/>
        <v>244.63337261916024</v>
      </c>
      <c r="M397" s="72">
        <f t="shared" si="46"/>
        <v>-1.2841599413698779E-6</v>
      </c>
      <c r="O397" s="69">
        <f>IF(AND(L397&lt;'1_Constantes'!$B$8,L397&gt;-'1_Constantes'!$B$8),1,0)</f>
        <v>0</v>
      </c>
      <c r="P397" s="54">
        <f t="shared" si="47"/>
        <v>244.63337261916024</v>
      </c>
      <c r="Q397" s="61">
        <f t="shared" si="48"/>
        <v>-1.2841599413698779E-6</v>
      </c>
      <c r="R397" s="57">
        <f>IF('1_Constantes'!$B$13=1,-Q397*180/PI(),Q397*180/PI())</f>
        <v>-7.3576944860261241E-5</v>
      </c>
    </row>
    <row r="398" spans="2:18" x14ac:dyDescent="0.25">
      <c r="B398" s="13">
        <f>B397+'1_Constantes'!$B$4</f>
        <v>1.96999999999998</v>
      </c>
      <c r="D398" s="68">
        <f>'1_Constantes'!$D$8-'2_Odometrie'!D398</f>
        <v>240.17346285255326</v>
      </c>
      <c r="E398" s="57">
        <f>'1_Constantes'!$E$8-'2_Odometrie'!E398</f>
        <v>-29.943272328414423</v>
      </c>
      <c r="F398" s="81"/>
      <c r="G398" s="54">
        <f t="shared" si="43"/>
        <v>242.03283210407707</v>
      </c>
      <c r="H398" s="100">
        <f>ATAN2(D398,E398)-'2_Odometrie'!F398</f>
        <v>2.339129859952882E-4</v>
      </c>
      <c r="I398" s="106">
        <f t="shared" si="44"/>
        <v>2.339129859952882E-4</v>
      </c>
      <c r="J398" s="82"/>
      <c r="K398" s="69">
        <f t="shared" si="45"/>
        <v>0</v>
      </c>
      <c r="L398" s="45">
        <f t="shared" si="42"/>
        <v>242.03283210407707</v>
      </c>
      <c r="M398" s="72">
        <f t="shared" si="46"/>
        <v>2.339129859952882E-4</v>
      </c>
      <c r="O398" s="69">
        <f>IF(AND(L398&lt;'1_Constantes'!$B$8,L398&gt;-'1_Constantes'!$B$8),1,0)</f>
        <v>0</v>
      </c>
      <c r="P398" s="54">
        <f t="shared" si="47"/>
        <v>242.03283210407707</v>
      </c>
      <c r="Q398" s="61">
        <f t="shared" si="48"/>
        <v>2.339129859952882E-4</v>
      </c>
      <c r="R398" s="57">
        <f>IF('1_Constantes'!$B$13=1,-Q398*180/PI(),Q398*180/PI())</f>
        <v>1.3402226870832746E-2</v>
      </c>
    </row>
    <row r="399" spans="2:18" x14ac:dyDescent="0.25">
      <c r="B399" s="13">
        <f>B398+'1_Constantes'!$B$4</f>
        <v>1.9749999999999799</v>
      </c>
      <c r="D399" s="68">
        <f>'1_Constantes'!$D$8-'2_Odometrie'!D399</f>
        <v>237.59290079144625</v>
      </c>
      <c r="E399" s="57">
        <f>'1_Constantes'!$E$8-'2_Odometrie'!E399</f>
        <v>-29.621541407519317</v>
      </c>
      <c r="F399" s="81"/>
      <c r="G399" s="54">
        <f t="shared" si="43"/>
        <v>239.43229151860743</v>
      </c>
      <c r="H399" s="100">
        <f>ATAN2(D399,E399)-'2_Odometrie'!F399</f>
        <v>1.2154788695400986E-6</v>
      </c>
      <c r="I399" s="106">
        <f t="shared" si="44"/>
        <v>1.2154788695400986E-6</v>
      </c>
      <c r="J399" s="82"/>
      <c r="K399" s="69">
        <f t="shared" si="45"/>
        <v>0</v>
      </c>
      <c r="L399" s="45">
        <f t="shared" si="42"/>
        <v>239.43229151860743</v>
      </c>
      <c r="M399" s="72">
        <f t="shared" si="46"/>
        <v>1.2154788695400986E-6</v>
      </c>
      <c r="O399" s="69">
        <f>IF(AND(L399&lt;'1_Constantes'!$B$8,L399&gt;-'1_Constantes'!$B$8),1,0)</f>
        <v>0</v>
      </c>
      <c r="P399" s="54">
        <f t="shared" si="47"/>
        <v>239.43229151860743</v>
      </c>
      <c r="Q399" s="61">
        <f t="shared" si="48"/>
        <v>1.2154788695400986E-6</v>
      </c>
      <c r="R399" s="57">
        <f>IF('1_Constantes'!$B$13=1,-Q399*180/PI(),Q399*180/PI())</f>
        <v>6.9641809311980042E-5</v>
      </c>
    </row>
    <row r="400" spans="2:18" x14ac:dyDescent="0.25">
      <c r="B400" s="13">
        <f>B399+'1_Constantes'!$B$4</f>
        <v>1.9799999999999798</v>
      </c>
      <c r="D400" s="68">
        <f>'1_Constantes'!$D$8-'2_Odometrie'!D400</f>
        <v>235.01226393002912</v>
      </c>
      <c r="E400" s="57">
        <f>'1_Constantes'!$E$8-'2_Odometrie'!E400</f>
        <v>-29.300411019390594</v>
      </c>
      <c r="F400" s="81"/>
      <c r="G400" s="54">
        <f t="shared" si="43"/>
        <v>236.8317510035825</v>
      </c>
      <c r="H400" s="100">
        <f>ATAN2(D400,E400)-'2_Odometrie'!F400</f>
        <v>-2.3403702918380065E-4</v>
      </c>
      <c r="I400" s="106">
        <f t="shared" si="44"/>
        <v>-2.3403702918380065E-4</v>
      </c>
      <c r="J400" s="82"/>
      <c r="K400" s="69">
        <f t="shared" si="45"/>
        <v>0</v>
      </c>
      <c r="L400" s="45">
        <f t="shared" si="42"/>
        <v>236.8317510035825</v>
      </c>
      <c r="M400" s="72">
        <f t="shared" si="46"/>
        <v>-2.3403702918380065E-4</v>
      </c>
      <c r="O400" s="69">
        <f>IF(AND(L400&lt;'1_Constantes'!$B$8,L400&gt;-'1_Constantes'!$B$8),1,0)</f>
        <v>0</v>
      </c>
      <c r="P400" s="54">
        <f t="shared" si="47"/>
        <v>236.8317510035825</v>
      </c>
      <c r="Q400" s="61">
        <f t="shared" si="48"/>
        <v>-2.3403702918380065E-4</v>
      </c>
      <c r="R400" s="57">
        <f>IF('1_Constantes'!$B$13=1,-Q400*180/PI(),Q400*180/PI())</f>
        <v>-1.3409334022011854E-2</v>
      </c>
    </row>
    <row r="401" spans="2:18" x14ac:dyDescent="0.25">
      <c r="B401" s="13">
        <f>B400+'1_Constantes'!$B$4</f>
        <v>1.9849999999999797</v>
      </c>
      <c r="D401" s="68">
        <f>'1_Constantes'!$D$8-'2_Odometrie'!D401</f>
        <v>232.43170186892212</v>
      </c>
      <c r="E401" s="57">
        <f>'1_Constantes'!$E$8-'2_Odometrie'!E401</f>
        <v>-28.978680098495488</v>
      </c>
      <c r="F401" s="81"/>
      <c r="G401" s="54">
        <f t="shared" si="43"/>
        <v>234.23121041811322</v>
      </c>
      <c r="H401" s="100">
        <f>ATAN2(D401,E401)-'2_Odometrie'!F401</f>
        <v>-1.3411892340609022E-6</v>
      </c>
      <c r="I401" s="106">
        <f t="shared" si="44"/>
        <v>-1.3411892340609022E-6</v>
      </c>
      <c r="J401" s="82"/>
      <c r="K401" s="69">
        <f t="shared" si="45"/>
        <v>0</v>
      </c>
      <c r="L401" s="45">
        <f t="shared" si="42"/>
        <v>234.23121041811322</v>
      </c>
      <c r="M401" s="72">
        <f t="shared" si="46"/>
        <v>-1.3411892340609022E-6</v>
      </c>
      <c r="O401" s="69">
        <f>IF(AND(L401&lt;'1_Constantes'!$B$8,L401&gt;-'1_Constantes'!$B$8),1,0)</f>
        <v>0</v>
      </c>
      <c r="P401" s="54">
        <f t="shared" si="47"/>
        <v>234.23121041811322</v>
      </c>
      <c r="Q401" s="61">
        <f t="shared" si="48"/>
        <v>-1.3411892340609022E-6</v>
      </c>
      <c r="R401" s="57">
        <f>IF('1_Constantes'!$B$13=1,-Q401*180/PI(),Q401*180/PI())</f>
        <v>-7.684448264007321E-5</v>
      </c>
    </row>
    <row r="402" spans="2:18" x14ac:dyDescent="0.25">
      <c r="B402" s="13">
        <f>B401+'1_Constantes'!$B$4</f>
        <v>1.9899999999999796</v>
      </c>
      <c r="D402" s="68">
        <f>'1_Constantes'!$D$8-'2_Odometrie'!D402</f>
        <v>229.85121474787366</v>
      </c>
      <c r="E402" s="57">
        <f>'1_Constantes'!$E$8-'2_Odometrie'!E402</f>
        <v>-28.65634866225696</v>
      </c>
      <c r="F402" s="81"/>
      <c r="G402" s="54">
        <f t="shared" si="43"/>
        <v>231.63066990302897</v>
      </c>
      <c r="H402" s="100">
        <f>ATAN2(D402,E402)-'2_Odometrie'!F402</f>
        <v>2.339669847074427E-4</v>
      </c>
      <c r="I402" s="106">
        <f t="shared" si="44"/>
        <v>2.339669847074427E-4</v>
      </c>
      <c r="J402" s="82"/>
      <c r="K402" s="69">
        <f t="shared" si="45"/>
        <v>0</v>
      </c>
      <c r="L402" s="45">
        <f t="shared" si="42"/>
        <v>231.63066990302897</v>
      </c>
      <c r="M402" s="72">
        <f t="shared" si="46"/>
        <v>2.339669847074427E-4</v>
      </c>
      <c r="O402" s="69">
        <f>IF(AND(L402&lt;'1_Constantes'!$B$8,L402&gt;-'1_Constantes'!$B$8),1,0)</f>
        <v>0</v>
      </c>
      <c r="P402" s="54">
        <f t="shared" si="47"/>
        <v>231.63066990302897</v>
      </c>
      <c r="Q402" s="61">
        <f t="shared" si="48"/>
        <v>2.339669847074427E-4</v>
      </c>
      <c r="R402" s="57">
        <f>IF('1_Constantes'!$B$13=1,-Q402*180/PI(),Q402*180/PI())</f>
        <v>1.3405320769138342E-2</v>
      </c>
    </row>
    <row r="403" spans="2:18" x14ac:dyDescent="0.25">
      <c r="B403" s="13">
        <f>B402+'1_Constantes'!$B$4</f>
        <v>1.9949999999999795</v>
      </c>
      <c r="D403" s="68">
        <f>'1_Constantes'!$D$8-'2_Odometrie'!D403</f>
        <v>227.27065268676665</v>
      </c>
      <c r="E403" s="57">
        <f>'1_Constantes'!$E$8-'2_Odometrie'!E403</f>
        <v>-28.334617741361853</v>
      </c>
      <c r="F403" s="81"/>
      <c r="G403" s="54">
        <f t="shared" si="43"/>
        <v>229.03012931755944</v>
      </c>
      <c r="H403" s="100">
        <f>ATAN2(D403,E403)-'2_Odometrie'!F403</f>
        <v>1.2706838687093214E-6</v>
      </c>
      <c r="I403" s="106">
        <f t="shared" si="44"/>
        <v>1.2706838687093214E-6</v>
      </c>
      <c r="J403" s="82"/>
      <c r="K403" s="69">
        <f t="shared" si="45"/>
        <v>0</v>
      </c>
      <c r="L403" s="45">
        <f t="shared" si="42"/>
        <v>229.03012931755944</v>
      </c>
      <c r="M403" s="72">
        <f t="shared" si="46"/>
        <v>1.2706838687093214E-6</v>
      </c>
      <c r="O403" s="69">
        <f>IF(AND(L403&lt;'1_Constantes'!$B$8,L403&gt;-'1_Constantes'!$B$8),1,0)</f>
        <v>0</v>
      </c>
      <c r="P403" s="54">
        <f t="shared" si="47"/>
        <v>229.03012931755944</v>
      </c>
      <c r="Q403" s="61">
        <f t="shared" si="48"/>
        <v>1.2706838687093214E-6</v>
      </c>
      <c r="R403" s="57">
        <f>IF('1_Constantes'!$B$13=1,-Q403*180/PI(),Q403*180/PI())</f>
        <v>7.280482277239972E-5</v>
      </c>
    </row>
    <row r="404" spans="2:18" x14ac:dyDescent="0.25">
      <c r="B404" s="13">
        <f>B403+'1_Constantes'!$B$4</f>
        <v>1.9999999999999793</v>
      </c>
      <c r="D404" s="68">
        <f>'1_Constantes'!$D$8-'2_Odometrie'!D404</f>
        <v>224.69001582534952</v>
      </c>
      <c r="E404" s="57">
        <f>'1_Constantes'!$E$8-'2_Odometrie'!E404</f>
        <v>-28.013487353233131</v>
      </c>
      <c r="F404" s="81"/>
      <c r="G404" s="54">
        <f t="shared" si="43"/>
        <v>226.42958880253607</v>
      </c>
      <c r="H404" s="100">
        <f>ATAN2(D404,E404)-'2_Odometrie'!F404</f>
        <v>-2.3409796678394712E-4</v>
      </c>
      <c r="I404" s="106">
        <f t="shared" si="44"/>
        <v>-2.3409796678394712E-4</v>
      </c>
      <c r="J404" s="82"/>
      <c r="K404" s="69">
        <f t="shared" si="45"/>
        <v>0</v>
      </c>
      <c r="L404" s="45">
        <f t="shared" si="42"/>
        <v>226.42958880253607</v>
      </c>
      <c r="M404" s="72">
        <f t="shared" si="46"/>
        <v>-2.3409796678394712E-4</v>
      </c>
      <c r="O404" s="69">
        <f>IF(AND(L404&lt;'1_Constantes'!$B$8,L404&gt;-'1_Constantes'!$B$8),1,0)</f>
        <v>0</v>
      </c>
      <c r="P404" s="54">
        <f t="shared" si="47"/>
        <v>226.42958880253607</v>
      </c>
      <c r="Q404" s="61">
        <f t="shared" si="48"/>
        <v>-2.3409796678394712E-4</v>
      </c>
      <c r="R404" s="57">
        <f>IF('1_Constantes'!$B$13=1,-Q404*180/PI(),Q404*180/PI())</f>
        <v>-1.3412825489313903E-2</v>
      </c>
    </row>
    <row r="405" spans="2:18" x14ac:dyDescent="0.25">
      <c r="B405" s="13">
        <f>B404+'1_Constantes'!$B$4</f>
        <v>2.0049999999999795</v>
      </c>
      <c r="D405" s="68">
        <f>'1_Constantes'!$D$8-'2_Odometrie'!D405</f>
        <v>222.10945376424252</v>
      </c>
      <c r="E405" s="57">
        <f>'1_Constantes'!$E$8-'2_Odometrie'!E405</f>
        <v>-27.691756432338025</v>
      </c>
      <c r="F405" s="81"/>
      <c r="G405" s="54">
        <f t="shared" si="43"/>
        <v>223.82904821706703</v>
      </c>
      <c r="H405" s="100">
        <f>ATAN2(D405,E405)-'2_Odometrie'!F405</f>
        <v>-1.403519250306462E-6</v>
      </c>
      <c r="I405" s="106">
        <f t="shared" si="44"/>
        <v>-1.403519250306462E-6</v>
      </c>
      <c r="J405" s="82"/>
      <c r="K405" s="69">
        <f t="shared" si="45"/>
        <v>0</v>
      </c>
      <c r="L405" s="45">
        <f t="shared" si="42"/>
        <v>223.82904821706703</v>
      </c>
      <c r="M405" s="72">
        <f t="shared" si="46"/>
        <v>-1.403519250306462E-6</v>
      </c>
      <c r="O405" s="69">
        <f>IF(AND(L405&lt;'1_Constantes'!$B$8,L405&gt;-'1_Constantes'!$B$8),1,0)</f>
        <v>0</v>
      </c>
      <c r="P405" s="54">
        <f t="shared" si="47"/>
        <v>223.82904821706703</v>
      </c>
      <c r="Q405" s="61">
        <f t="shared" si="48"/>
        <v>-1.403519250306462E-6</v>
      </c>
      <c r="R405" s="57">
        <f>IF('1_Constantes'!$B$13=1,-Q405*180/PI(),Q405*180/PI())</f>
        <v>-8.0415729507925647E-5</v>
      </c>
    </row>
    <row r="406" spans="2:18" x14ac:dyDescent="0.25">
      <c r="B406" s="13">
        <f>B405+'1_Constantes'!$B$4</f>
        <v>2.0099999999999794</v>
      </c>
      <c r="D406" s="68">
        <f>'1_Constantes'!$D$8-'2_Odometrie'!D406</f>
        <v>219.52896664319405</v>
      </c>
      <c r="E406" s="57">
        <f>'1_Constantes'!$E$8-'2_Odometrie'!E406</f>
        <v>-27.369424996099497</v>
      </c>
      <c r="F406" s="81"/>
      <c r="G406" s="54">
        <f t="shared" si="43"/>
        <v>221.22850770198158</v>
      </c>
      <c r="H406" s="100">
        <f>ATAN2(D406,E406)-'2_Odometrie'!F406</f>
        <v>2.3402606145739302E-4</v>
      </c>
      <c r="I406" s="106">
        <f t="shared" si="44"/>
        <v>2.3402606145739302E-4</v>
      </c>
      <c r="J406" s="82"/>
      <c r="K406" s="69">
        <f t="shared" si="45"/>
        <v>0</v>
      </c>
      <c r="L406" s="45">
        <f t="shared" si="42"/>
        <v>221.22850770198158</v>
      </c>
      <c r="M406" s="72">
        <f t="shared" si="46"/>
        <v>2.3402606145739302E-4</v>
      </c>
      <c r="O406" s="69">
        <f>IF(AND(L406&lt;'1_Constantes'!$B$8,L406&gt;-'1_Constantes'!$B$8),1,0)</f>
        <v>0</v>
      </c>
      <c r="P406" s="54">
        <f t="shared" si="47"/>
        <v>221.22850770198158</v>
      </c>
      <c r="Q406" s="61">
        <f t="shared" si="48"/>
        <v>2.3402606145739302E-4</v>
      </c>
      <c r="R406" s="57">
        <f>IF('1_Constantes'!$B$13=1,-Q406*180/PI(),Q406*180/PI())</f>
        <v>1.3408705617577843E-2</v>
      </c>
    </row>
    <row r="407" spans="2:18" x14ac:dyDescent="0.25">
      <c r="B407" s="13">
        <f>B406+'1_Constantes'!$B$4</f>
        <v>2.0149999999999793</v>
      </c>
      <c r="D407" s="68">
        <f>'1_Constantes'!$D$8-'2_Odometrie'!D407</f>
        <v>216.94840458208705</v>
      </c>
      <c r="E407" s="57">
        <f>'1_Constantes'!$E$8-'2_Odometrie'!E407</f>
        <v>-27.04769407520439</v>
      </c>
      <c r="F407" s="81"/>
      <c r="G407" s="54">
        <f t="shared" si="43"/>
        <v>218.62796711651228</v>
      </c>
      <c r="H407" s="100">
        <f>ATAN2(D407,E407)-'2_Odometrie'!F407</f>
        <v>1.3311420965778087E-6</v>
      </c>
      <c r="I407" s="106">
        <f t="shared" si="44"/>
        <v>1.3311420965778087E-6</v>
      </c>
      <c r="J407" s="82"/>
      <c r="K407" s="69">
        <f t="shared" si="45"/>
        <v>0</v>
      </c>
      <c r="L407" s="45">
        <f t="shared" si="42"/>
        <v>218.62796711651228</v>
      </c>
      <c r="M407" s="72">
        <f t="shared" si="46"/>
        <v>1.3311420965778087E-6</v>
      </c>
      <c r="O407" s="69">
        <f>IF(AND(L407&lt;'1_Constantes'!$B$8,L407&gt;-'1_Constantes'!$B$8),1,0)</f>
        <v>0</v>
      </c>
      <c r="P407" s="54">
        <f t="shared" si="47"/>
        <v>218.62796711651228</v>
      </c>
      <c r="Q407" s="61">
        <f t="shared" si="48"/>
        <v>1.3311420965778087E-6</v>
      </c>
      <c r="R407" s="57">
        <f>IF('1_Constantes'!$B$13=1,-Q407*180/PI(),Q407*180/PI())</f>
        <v>7.6268824066104263E-5</v>
      </c>
    </row>
    <row r="408" spans="2:18" x14ac:dyDescent="0.25">
      <c r="B408" s="13">
        <f>B407+'1_Constantes'!$B$4</f>
        <v>2.0199999999999791</v>
      </c>
      <c r="D408" s="68">
        <f>'1_Constantes'!$D$8-'2_Odometrie'!D408</f>
        <v>214.36776772066992</v>
      </c>
      <c r="E408" s="57">
        <f>'1_Constantes'!$E$8-'2_Odometrie'!E408</f>
        <v>-26.726563687075668</v>
      </c>
      <c r="F408" s="81"/>
      <c r="G408" s="54">
        <f t="shared" si="43"/>
        <v>216.02742660149059</v>
      </c>
      <c r="H408" s="100">
        <f>ATAN2(D408,E408)-'2_Odometrie'!F408</f>
        <v>-2.3416477292415028E-4</v>
      </c>
      <c r="I408" s="106">
        <f t="shared" si="44"/>
        <v>-2.3416477292415028E-4</v>
      </c>
      <c r="J408" s="82"/>
      <c r="K408" s="69">
        <f t="shared" si="45"/>
        <v>0</v>
      </c>
      <c r="L408" s="45">
        <f t="shared" si="42"/>
        <v>216.02742660149059</v>
      </c>
      <c r="M408" s="72">
        <f t="shared" si="46"/>
        <v>-2.3416477292415028E-4</v>
      </c>
      <c r="O408" s="69">
        <f>IF(AND(L408&lt;'1_Constantes'!$B$8,L408&gt;-'1_Constantes'!$B$8),1,0)</f>
        <v>0</v>
      </c>
      <c r="P408" s="54">
        <f t="shared" si="47"/>
        <v>216.02742660149059</v>
      </c>
      <c r="Q408" s="61">
        <f t="shared" si="48"/>
        <v>-2.3416477292415028E-4</v>
      </c>
      <c r="R408" s="57">
        <f>IF('1_Constantes'!$B$13=1,-Q408*180/PI(),Q408*180/PI())</f>
        <v>-1.3416653199193104E-2</v>
      </c>
    </row>
    <row r="409" spans="2:18" x14ac:dyDescent="0.25">
      <c r="B409" s="13">
        <f>B408+'1_Constantes'!$B$4</f>
        <v>2.024999999999979</v>
      </c>
      <c r="D409" s="68">
        <f>'1_Constantes'!$D$8-'2_Odometrie'!D409</f>
        <v>211.78720565956291</v>
      </c>
      <c r="E409" s="57">
        <f>'1_Constantes'!$E$8-'2_Odometrie'!E409</f>
        <v>-26.404832766180562</v>
      </c>
      <c r="F409" s="81"/>
      <c r="G409" s="54">
        <f t="shared" si="43"/>
        <v>213.4268860160218</v>
      </c>
      <c r="H409" s="100">
        <f>ATAN2(D409,E409)-'2_Odometrie'!F409</f>
        <v>-1.4719250421846297E-6</v>
      </c>
      <c r="I409" s="106">
        <f t="shared" si="44"/>
        <v>-1.4719250421846297E-6</v>
      </c>
      <c r="J409" s="82"/>
      <c r="K409" s="69">
        <f t="shared" si="45"/>
        <v>0</v>
      </c>
      <c r="L409" s="45">
        <f t="shared" si="42"/>
        <v>213.4268860160218</v>
      </c>
      <c r="M409" s="72">
        <f t="shared" si="46"/>
        <v>-1.4719250421846297E-6</v>
      </c>
      <c r="O409" s="69">
        <f>IF(AND(L409&lt;'1_Constantes'!$B$8,L409&gt;-'1_Constantes'!$B$8),1,0)</f>
        <v>0</v>
      </c>
      <c r="P409" s="54">
        <f t="shared" si="47"/>
        <v>213.4268860160218</v>
      </c>
      <c r="Q409" s="61">
        <f t="shared" si="48"/>
        <v>-1.4719250421846297E-6</v>
      </c>
      <c r="R409" s="57">
        <f>IF('1_Constantes'!$B$13=1,-Q409*180/PI(),Q409*180/PI())</f>
        <v>-8.4335092676794947E-5</v>
      </c>
    </row>
    <row r="410" spans="2:18" x14ac:dyDescent="0.25">
      <c r="B410" s="13">
        <f>B409+'1_Constantes'!$B$4</f>
        <v>2.0299999999999789</v>
      </c>
      <c r="D410" s="68">
        <f>'1_Constantes'!$D$8-'2_Odometrie'!D410</f>
        <v>209.20671853851445</v>
      </c>
      <c r="E410" s="57">
        <f>'1_Constantes'!$E$8-'2_Odometrie'!E410</f>
        <v>-26.082501329942033</v>
      </c>
      <c r="F410" s="81"/>
      <c r="G410" s="54">
        <f t="shared" si="43"/>
        <v>210.82634550093505</v>
      </c>
      <c r="H410" s="100">
        <f>ATAN2(D410,E410)-'2_Odometrie'!F410</f>
        <v>2.3409096789558936E-4</v>
      </c>
      <c r="I410" s="106">
        <f t="shared" si="44"/>
        <v>2.3409096789558936E-4</v>
      </c>
      <c r="J410" s="82"/>
      <c r="K410" s="69">
        <f t="shared" si="45"/>
        <v>0</v>
      </c>
      <c r="L410" s="45">
        <f t="shared" si="42"/>
        <v>210.82634550093505</v>
      </c>
      <c r="M410" s="72">
        <f t="shared" si="46"/>
        <v>2.3409096789558936E-4</v>
      </c>
      <c r="O410" s="69">
        <f>IF(AND(L410&lt;'1_Constantes'!$B$8,L410&gt;-'1_Constantes'!$B$8),1,0)</f>
        <v>0</v>
      </c>
      <c r="P410" s="54">
        <f t="shared" si="47"/>
        <v>210.82634550093505</v>
      </c>
      <c r="Q410" s="61">
        <f t="shared" si="48"/>
        <v>2.3409096789558936E-4</v>
      </c>
      <c r="R410" s="57">
        <f>IF('1_Constantes'!$B$13=1,-Q410*180/PI(),Q410*180/PI())</f>
        <v>1.3412424482549722E-2</v>
      </c>
    </row>
    <row r="411" spans="2:18" x14ac:dyDescent="0.25">
      <c r="B411" s="13">
        <f>B410+'1_Constantes'!$B$4</f>
        <v>2.0349999999999788</v>
      </c>
      <c r="D411" s="68">
        <f>'1_Constantes'!$D$8-'2_Odometrie'!D411</f>
        <v>206.62615647740745</v>
      </c>
      <c r="E411" s="57">
        <f>'1_Constantes'!$E$8-'2_Odometrie'!E411</f>
        <v>-25.760770409046927</v>
      </c>
      <c r="F411" s="81"/>
      <c r="G411" s="54">
        <f t="shared" si="43"/>
        <v>208.22580491546597</v>
      </c>
      <c r="H411" s="100">
        <f>ATAN2(D411,E411)-'2_Odometrie'!F411</f>
        <v>1.3976408465704582E-6</v>
      </c>
      <c r="I411" s="106">
        <f t="shared" si="44"/>
        <v>1.3976408465704582E-6</v>
      </c>
      <c r="J411" s="82"/>
      <c r="K411" s="69">
        <f t="shared" si="45"/>
        <v>0</v>
      </c>
      <c r="L411" s="45">
        <f t="shared" si="42"/>
        <v>208.22580491546597</v>
      </c>
      <c r="M411" s="72">
        <f t="shared" si="46"/>
        <v>1.3976408465704582E-6</v>
      </c>
      <c r="O411" s="69">
        <f>IF(AND(L411&lt;'1_Constantes'!$B$8,L411&gt;-'1_Constantes'!$B$8),1,0)</f>
        <v>0</v>
      </c>
      <c r="P411" s="54">
        <f t="shared" si="47"/>
        <v>208.22580491546597</v>
      </c>
      <c r="Q411" s="61">
        <f t="shared" si="48"/>
        <v>1.3976408465704582E-6</v>
      </c>
      <c r="R411" s="57">
        <f>IF('1_Constantes'!$B$13=1,-Q411*180/PI(),Q411*180/PI())</f>
        <v>8.0078921783578695E-5</v>
      </c>
    </row>
    <row r="412" spans="2:18" x14ac:dyDescent="0.25">
      <c r="B412" s="13">
        <f>B411+'1_Constantes'!$B$4</f>
        <v>2.0399999999999787</v>
      </c>
      <c r="D412" s="68">
        <f>'1_Constantes'!$D$8-'2_Odometrie'!D412</f>
        <v>204.04551961599032</v>
      </c>
      <c r="E412" s="57">
        <f>'1_Constantes'!$E$8-'2_Odometrie'!E412</f>
        <v>-25.439640020918205</v>
      </c>
      <c r="F412" s="81"/>
      <c r="G412" s="54">
        <f t="shared" si="43"/>
        <v>205.62526440044616</v>
      </c>
      <c r="H412" s="100">
        <f>ATAN2(D412,E412)-'2_Odometrie'!F412</f>
        <v>-2.3423833823674189E-4</v>
      </c>
      <c r="I412" s="106">
        <f t="shared" si="44"/>
        <v>-2.3423833823674189E-4</v>
      </c>
      <c r="J412" s="82"/>
      <c r="K412" s="69">
        <f t="shared" si="45"/>
        <v>0</v>
      </c>
      <c r="L412" s="45">
        <f t="shared" si="42"/>
        <v>205.62526440044616</v>
      </c>
      <c r="M412" s="72">
        <f t="shared" si="46"/>
        <v>-2.3423833823674189E-4</v>
      </c>
      <c r="O412" s="69">
        <f>IF(AND(L412&lt;'1_Constantes'!$B$8,L412&gt;-'1_Constantes'!$B$8),1,0)</f>
        <v>0</v>
      </c>
      <c r="P412" s="54">
        <f t="shared" si="47"/>
        <v>205.62526440044616</v>
      </c>
      <c r="Q412" s="61">
        <f t="shared" si="48"/>
        <v>-2.3423833823674189E-4</v>
      </c>
      <c r="R412" s="57">
        <f>IF('1_Constantes'!$B$13=1,-Q412*180/PI(),Q412*180/PI())</f>
        <v>-1.3420868181123164E-2</v>
      </c>
    </row>
    <row r="413" spans="2:18" x14ac:dyDescent="0.25">
      <c r="B413" s="13">
        <f>B412+'1_Constantes'!$B$4</f>
        <v>2.0449999999999786</v>
      </c>
      <c r="D413" s="68">
        <f>'1_Constantes'!$D$8-'2_Odometrie'!D413</f>
        <v>201.46495755488331</v>
      </c>
      <c r="E413" s="57">
        <f>'1_Constantes'!$E$8-'2_Odometrie'!E413</f>
        <v>-25.117909100023098</v>
      </c>
      <c r="F413" s="81"/>
      <c r="G413" s="54">
        <f t="shared" si="43"/>
        <v>203.02472381497768</v>
      </c>
      <c r="H413" s="100">
        <f>ATAN2(D413,E413)-'2_Odometrie'!F413</f>
        <v>-1.547340503935124E-6</v>
      </c>
      <c r="I413" s="106">
        <f t="shared" si="44"/>
        <v>-1.547340503935124E-6</v>
      </c>
      <c r="J413" s="82"/>
      <c r="K413" s="69">
        <f t="shared" si="45"/>
        <v>0</v>
      </c>
      <c r="L413" s="45">
        <f t="shared" si="42"/>
        <v>203.02472381497768</v>
      </c>
      <c r="M413" s="72">
        <f t="shared" si="46"/>
        <v>-1.547340503935124E-6</v>
      </c>
      <c r="O413" s="69">
        <f>IF(AND(L413&lt;'1_Constantes'!$B$8,L413&gt;-'1_Constantes'!$B$8),1,0)</f>
        <v>0</v>
      </c>
      <c r="P413" s="54">
        <f t="shared" si="47"/>
        <v>203.02472381497768</v>
      </c>
      <c r="Q413" s="61">
        <f t="shared" si="48"/>
        <v>-1.547340503935124E-6</v>
      </c>
      <c r="R413" s="57">
        <f>IF('1_Constantes'!$B$13=1,-Q413*180/PI(),Q413*180/PI())</f>
        <v>-8.8656080345128553E-5</v>
      </c>
    </row>
    <row r="414" spans="2:18" x14ac:dyDescent="0.25">
      <c r="B414" s="13">
        <f>B413+'1_Constantes'!$B$4</f>
        <v>2.0499999999999785</v>
      </c>
      <c r="D414" s="68">
        <f>'1_Constantes'!$D$8-'2_Odometrie'!D414</f>
        <v>198.88447043383485</v>
      </c>
      <c r="E414" s="57">
        <f>'1_Constantes'!$E$8-'2_Odometrie'!E414</f>
        <v>-24.79557766378457</v>
      </c>
      <c r="F414" s="81"/>
      <c r="G414" s="54">
        <f t="shared" si="43"/>
        <v>200.42418329988948</v>
      </c>
      <c r="H414" s="100">
        <f>ATAN2(D414,E414)-'2_Odometrie'!F414</f>
        <v>2.3416261171735342E-4</v>
      </c>
      <c r="I414" s="106">
        <f t="shared" si="44"/>
        <v>2.3416261171735342E-4</v>
      </c>
      <c r="J414" s="82"/>
      <c r="K414" s="69">
        <f t="shared" si="45"/>
        <v>0</v>
      </c>
      <c r="L414" s="45">
        <f t="shared" si="42"/>
        <v>200.42418329988948</v>
      </c>
      <c r="M414" s="72">
        <f t="shared" si="46"/>
        <v>2.3416261171735342E-4</v>
      </c>
      <c r="O414" s="69">
        <f>IF(AND(L414&lt;'1_Constantes'!$B$8,L414&gt;-'1_Constantes'!$B$8),1,0)</f>
        <v>0</v>
      </c>
      <c r="P414" s="54">
        <f t="shared" si="47"/>
        <v>200.42418329988948</v>
      </c>
      <c r="Q414" s="61">
        <f t="shared" si="48"/>
        <v>2.3416261171735342E-4</v>
      </c>
      <c r="R414" s="57">
        <f>IF('1_Constantes'!$B$13=1,-Q414*180/PI(),Q414*180/PI())</f>
        <v>1.3416529371164989E-2</v>
      </c>
    </row>
    <row r="415" spans="2:18" x14ac:dyDescent="0.25">
      <c r="B415" s="13">
        <f>B414+'1_Constantes'!$B$4</f>
        <v>2.0549999999999784</v>
      </c>
      <c r="D415" s="68">
        <f>'1_Constantes'!$D$8-'2_Odometrie'!D415</f>
        <v>196.30390837272785</v>
      </c>
      <c r="E415" s="57">
        <f>'1_Constantes'!$E$8-'2_Odometrie'!E415</f>
        <v>-24.473846742889464</v>
      </c>
      <c r="F415" s="81"/>
      <c r="G415" s="54">
        <f t="shared" si="43"/>
        <v>197.82364271442071</v>
      </c>
      <c r="H415" s="100">
        <f>ATAN2(D415,E415)-'2_Odometrie'!F415</f>
        <v>1.4711330052069593E-6</v>
      </c>
      <c r="I415" s="106">
        <f t="shared" si="44"/>
        <v>1.4711330052069593E-6</v>
      </c>
      <c r="J415" s="82"/>
      <c r="K415" s="69">
        <f t="shared" si="45"/>
        <v>0</v>
      </c>
      <c r="L415" s="45">
        <f t="shared" si="42"/>
        <v>197.82364271442071</v>
      </c>
      <c r="M415" s="72">
        <f t="shared" si="46"/>
        <v>1.4711330052069593E-6</v>
      </c>
      <c r="O415" s="69">
        <f>IF(AND(L415&lt;'1_Constantes'!$B$8,L415&gt;-'1_Constantes'!$B$8),1,0)</f>
        <v>0</v>
      </c>
      <c r="P415" s="54">
        <f t="shared" si="47"/>
        <v>197.82364271442071</v>
      </c>
      <c r="Q415" s="61">
        <f t="shared" si="48"/>
        <v>1.4711330052069593E-6</v>
      </c>
      <c r="R415" s="57">
        <f>IF('1_Constantes'!$B$13=1,-Q415*180/PI(),Q415*180/PI())</f>
        <v>8.4289712300756131E-5</v>
      </c>
    </row>
    <row r="416" spans="2:18" x14ac:dyDescent="0.25">
      <c r="B416" s="13">
        <f>B415+'1_Constantes'!$B$4</f>
        <v>2.0599999999999783</v>
      </c>
      <c r="D416" s="68">
        <f>'1_Constantes'!$D$8-'2_Odometrie'!D416</f>
        <v>193.72327151131071</v>
      </c>
      <c r="E416" s="57">
        <f>'1_Constantes'!$E$8-'2_Odometrie'!E416</f>
        <v>-24.152716354760742</v>
      </c>
      <c r="F416" s="81"/>
      <c r="G416" s="54">
        <f t="shared" si="43"/>
        <v>195.22310219940297</v>
      </c>
      <c r="H416" s="100">
        <f>ATAN2(D416,E416)-'2_Odometrie'!F416</f>
        <v>-2.3431974317800197E-4</v>
      </c>
      <c r="I416" s="106">
        <f t="shared" si="44"/>
        <v>-2.3431974317800197E-4</v>
      </c>
      <c r="J416" s="82"/>
      <c r="K416" s="69">
        <f t="shared" si="45"/>
        <v>0</v>
      </c>
      <c r="L416" s="45">
        <f t="shared" si="42"/>
        <v>195.22310219940297</v>
      </c>
      <c r="M416" s="72">
        <f t="shared" si="46"/>
        <v>-2.3431974317800197E-4</v>
      </c>
      <c r="O416" s="69">
        <f>IF(AND(L416&lt;'1_Constantes'!$B$8,L416&gt;-'1_Constantes'!$B$8),1,0)</f>
        <v>0</v>
      </c>
      <c r="P416" s="54">
        <f t="shared" si="47"/>
        <v>195.22310219940297</v>
      </c>
      <c r="Q416" s="61">
        <f t="shared" si="48"/>
        <v>-2.3431974317800197E-4</v>
      </c>
      <c r="R416" s="57">
        <f>IF('1_Constantes'!$B$13=1,-Q416*180/PI(),Q416*180/PI())</f>
        <v>-1.3425532340688877E-2</v>
      </c>
    </row>
    <row r="417" spans="2:18" x14ac:dyDescent="0.25">
      <c r="B417" s="13">
        <f>B416+'1_Constantes'!$B$4</f>
        <v>2.0649999999999782</v>
      </c>
      <c r="D417" s="68">
        <f>'1_Constantes'!$D$8-'2_Odometrie'!D417</f>
        <v>191.14270945020371</v>
      </c>
      <c r="E417" s="57">
        <f>'1_Constantes'!$E$8-'2_Odometrie'!E417</f>
        <v>-23.830985433865521</v>
      </c>
      <c r="F417" s="81"/>
      <c r="G417" s="54">
        <f t="shared" si="43"/>
        <v>192.62256161393481</v>
      </c>
      <c r="H417" s="100">
        <f>ATAN2(D417,E417)-'2_Odometrie'!F417</f>
        <v>-1.6309012608461959E-6</v>
      </c>
      <c r="I417" s="106">
        <f t="shared" si="44"/>
        <v>-1.6309012608461959E-6</v>
      </c>
      <c r="J417" s="82"/>
      <c r="K417" s="69">
        <f t="shared" si="45"/>
        <v>0</v>
      </c>
      <c r="L417" s="45">
        <f t="shared" si="42"/>
        <v>192.62256161393481</v>
      </c>
      <c r="M417" s="72">
        <f t="shared" si="46"/>
        <v>-1.6309012608461959E-6</v>
      </c>
      <c r="O417" s="69">
        <f>IF(AND(L417&lt;'1_Constantes'!$B$8,L417&gt;-'1_Constantes'!$B$8),1,0)</f>
        <v>0</v>
      </c>
      <c r="P417" s="54">
        <f t="shared" si="47"/>
        <v>192.62256161393481</v>
      </c>
      <c r="Q417" s="61">
        <f t="shared" si="48"/>
        <v>-1.6309012608461959E-6</v>
      </c>
      <c r="R417" s="57">
        <f>IF('1_Constantes'!$B$13=1,-Q417*180/PI(),Q417*180/PI())</f>
        <v>-9.3443759049051606E-5</v>
      </c>
    </row>
    <row r="418" spans="2:18" x14ac:dyDescent="0.25">
      <c r="B418" s="13">
        <f>B417+'1_Constantes'!$B$4</f>
        <v>2.0699999999999781</v>
      </c>
      <c r="D418" s="68">
        <f>'1_Constantes'!$D$8-'2_Odometrie'!D418</f>
        <v>188.56222232915525</v>
      </c>
      <c r="E418" s="57">
        <f>'1_Constantes'!$E$8-'2_Odometrie'!E418</f>
        <v>-23.508653997626993</v>
      </c>
      <c r="F418" s="81"/>
      <c r="G418" s="54">
        <f t="shared" si="43"/>
        <v>190.02202109884507</v>
      </c>
      <c r="H418" s="100">
        <f>ATAN2(D418,E418)-'2_Odometrie'!F418</f>
        <v>2.3424209937433771E-4</v>
      </c>
      <c r="I418" s="106">
        <f t="shared" si="44"/>
        <v>2.3424209937433771E-4</v>
      </c>
      <c r="J418" s="82"/>
      <c r="K418" s="69">
        <f t="shared" si="45"/>
        <v>0</v>
      </c>
      <c r="L418" s="45">
        <f t="shared" si="42"/>
        <v>190.02202109884507</v>
      </c>
      <c r="M418" s="72">
        <f t="shared" si="46"/>
        <v>2.3424209937433771E-4</v>
      </c>
      <c r="O418" s="69">
        <f>IF(AND(L418&lt;'1_Constantes'!$B$8,L418&gt;-'1_Constantes'!$B$8),1,0)</f>
        <v>0</v>
      </c>
      <c r="P418" s="54">
        <f t="shared" si="47"/>
        <v>190.02202109884507</v>
      </c>
      <c r="Q418" s="61">
        <f t="shared" si="48"/>
        <v>2.3424209937433771E-4</v>
      </c>
      <c r="R418" s="57">
        <f>IF('1_Constantes'!$B$13=1,-Q418*180/PI(),Q418*180/PI())</f>
        <v>1.3421083678433572E-2</v>
      </c>
    </row>
    <row r="419" spans="2:18" x14ac:dyDescent="0.25">
      <c r="B419" s="13">
        <f>B418+'1_Constantes'!$B$4</f>
        <v>2.074999999999978</v>
      </c>
      <c r="D419" s="68">
        <f>'1_Constantes'!$D$8-'2_Odometrie'!D419</f>
        <v>185.98166026804824</v>
      </c>
      <c r="E419" s="57">
        <f>'1_Constantes'!$E$8-'2_Odometrie'!E419</f>
        <v>-23.186923076731773</v>
      </c>
      <c r="F419" s="81"/>
      <c r="G419" s="54">
        <f t="shared" si="43"/>
        <v>187.42148051337657</v>
      </c>
      <c r="H419" s="100">
        <f>ATAN2(D419,E419)-'2_Odometrie'!F419</f>
        <v>1.5527830063977177E-6</v>
      </c>
      <c r="I419" s="106">
        <f t="shared" si="44"/>
        <v>1.5527830063977177E-6</v>
      </c>
      <c r="J419" s="82"/>
      <c r="K419" s="69">
        <f t="shared" si="45"/>
        <v>0</v>
      </c>
      <c r="L419" s="45">
        <f t="shared" si="42"/>
        <v>187.42148051337657</v>
      </c>
      <c r="M419" s="72">
        <f t="shared" si="46"/>
        <v>1.5527830063977177E-6</v>
      </c>
      <c r="O419" s="69">
        <f>IF(AND(L419&lt;'1_Constantes'!$B$8,L419&gt;-'1_Constantes'!$B$8),1,0)</f>
        <v>0</v>
      </c>
      <c r="P419" s="54">
        <f t="shared" si="47"/>
        <v>187.42148051337657</v>
      </c>
      <c r="Q419" s="61">
        <f t="shared" si="48"/>
        <v>1.5527830063977177E-6</v>
      </c>
      <c r="R419" s="57">
        <f>IF('1_Constantes'!$B$13=1,-Q419*180/PI(),Q419*180/PI())</f>
        <v>8.8967912766224735E-5</v>
      </c>
    </row>
    <row r="420" spans="2:18" x14ac:dyDescent="0.25">
      <c r="B420" s="13">
        <f>B419+'1_Constantes'!$B$4</f>
        <v>2.0799999999999779</v>
      </c>
      <c r="D420" s="68">
        <f>'1_Constantes'!$D$8-'2_Odometrie'!D420</f>
        <v>183.40102340663111</v>
      </c>
      <c r="E420" s="57">
        <f>'1_Constantes'!$E$8-'2_Odometrie'!E420</f>
        <v>-22.865792688602937</v>
      </c>
      <c r="F420" s="81"/>
      <c r="G420" s="54">
        <f t="shared" si="43"/>
        <v>184.82093999836115</v>
      </c>
      <c r="H420" s="100">
        <f>ATAN2(D420,E420)-'2_Odometrie'!F420</f>
        <v>-2.344103114449575E-4</v>
      </c>
      <c r="I420" s="106">
        <f t="shared" si="44"/>
        <v>-2.344103114449575E-4</v>
      </c>
      <c r="J420" s="82"/>
      <c r="K420" s="69">
        <f t="shared" si="45"/>
        <v>0</v>
      </c>
      <c r="L420" s="45">
        <f t="shared" si="42"/>
        <v>184.82093999836115</v>
      </c>
      <c r="M420" s="72">
        <f t="shared" si="46"/>
        <v>-2.344103114449575E-4</v>
      </c>
      <c r="O420" s="69">
        <f>IF(AND(L420&lt;'1_Constantes'!$B$8,L420&gt;-'1_Constantes'!$B$8),1,0)</f>
        <v>0</v>
      </c>
      <c r="P420" s="54">
        <f t="shared" si="47"/>
        <v>184.82093999836115</v>
      </c>
      <c r="Q420" s="61">
        <f t="shared" si="48"/>
        <v>-2.344103114449575E-4</v>
      </c>
      <c r="R420" s="57">
        <f>IF('1_Constantes'!$B$13=1,-Q420*180/PI(),Q420*180/PI())</f>
        <v>-1.3430721520143242E-2</v>
      </c>
    </row>
    <row r="421" spans="2:18" x14ac:dyDescent="0.25">
      <c r="B421" s="13">
        <f>B420+'1_Constantes'!$B$4</f>
        <v>2.0849999999999778</v>
      </c>
      <c r="D421" s="68">
        <f>'1_Constantes'!$D$8-'2_Odometrie'!D421</f>
        <v>180.82046134552411</v>
      </c>
      <c r="E421" s="57">
        <f>'1_Constantes'!$E$8-'2_Odometrie'!E421</f>
        <v>-22.544061767707717</v>
      </c>
      <c r="F421" s="81"/>
      <c r="G421" s="54">
        <f t="shared" si="43"/>
        <v>182.22039941289339</v>
      </c>
      <c r="H421" s="100">
        <f>ATAN2(D421,E421)-'2_Odometrie'!F421</f>
        <v>-1.7240022496534113E-6</v>
      </c>
      <c r="I421" s="106">
        <f t="shared" si="44"/>
        <v>-1.7240022496534113E-6</v>
      </c>
      <c r="J421" s="82"/>
      <c r="K421" s="69">
        <f t="shared" si="45"/>
        <v>0</v>
      </c>
      <c r="L421" s="45">
        <f t="shared" si="42"/>
        <v>182.22039941289339</v>
      </c>
      <c r="M421" s="72">
        <f t="shared" si="46"/>
        <v>-1.7240022496534113E-6</v>
      </c>
      <c r="O421" s="69">
        <f>IF(AND(L421&lt;'1_Constantes'!$B$8,L421&gt;-'1_Constantes'!$B$8),1,0)</f>
        <v>0</v>
      </c>
      <c r="P421" s="54">
        <f t="shared" si="47"/>
        <v>182.22039941289339</v>
      </c>
      <c r="Q421" s="61">
        <f t="shared" si="48"/>
        <v>-1.7240022496534113E-6</v>
      </c>
      <c r="R421" s="57">
        <f>IF('1_Constantes'!$B$13=1,-Q421*180/PI(),Q421*180/PI())</f>
        <v>-9.877805277619976E-5</v>
      </c>
    </row>
    <row r="422" spans="2:18" x14ac:dyDescent="0.25">
      <c r="B422" s="13">
        <f>B421+'1_Constantes'!$B$4</f>
        <v>2.0899999999999777</v>
      </c>
      <c r="D422" s="68">
        <f>'1_Constantes'!$D$8-'2_Odometrie'!D422</f>
        <v>178.23997422447565</v>
      </c>
      <c r="E422" s="57">
        <f>'1_Constantes'!$E$8-'2_Odometrie'!E422</f>
        <v>-22.221730331469189</v>
      </c>
      <c r="F422" s="81"/>
      <c r="G422" s="54">
        <f t="shared" si="43"/>
        <v>179.61985889780195</v>
      </c>
      <c r="H422" s="100">
        <f>ATAN2(D422,E422)-'2_Odometrie'!F422</f>
        <v>2.3433079362593368E-4</v>
      </c>
      <c r="I422" s="106">
        <f t="shared" si="44"/>
        <v>2.3433079362593368E-4</v>
      </c>
      <c r="J422" s="82"/>
      <c r="K422" s="69">
        <f t="shared" si="45"/>
        <v>0</v>
      </c>
      <c r="L422" s="45">
        <f t="shared" si="42"/>
        <v>179.61985889780195</v>
      </c>
      <c r="M422" s="72">
        <f t="shared" si="46"/>
        <v>2.3433079362593368E-4</v>
      </c>
      <c r="O422" s="69">
        <f>IF(AND(L422&lt;'1_Constantes'!$B$8,L422&gt;-'1_Constantes'!$B$8),1,0)</f>
        <v>0</v>
      </c>
      <c r="P422" s="54">
        <f t="shared" si="47"/>
        <v>179.61985889780195</v>
      </c>
      <c r="Q422" s="61">
        <f t="shared" si="48"/>
        <v>2.3433079362593368E-4</v>
      </c>
      <c r="R422" s="57">
        <f>IF('1_Constantes'!$B$13=1,-Q422*180/PI(),Q422*180/PI())</f>
        <v>1.3426165484717093E-2</v>
      </c>
    </row>
    <row r="423" spans="2:18" x14ac:dyDescent="0.25">
      <c r="B423" s="13">
        <f>B422+'1_Constantes'!$B$4</f>
        <v>2.0949999999999775</v>
      </c>
      <c r="D423" s="68">
        <f>'1_Constantes'!$D$8-'2_Odometrie'!D423</f>
        <v>175.65941216336864</v>
      </c>
      <c r="E423" s="57">
        <f>'1_Constantes'!$E$8-'2_Odometrie'!E423</f>
        <v>-21.899999410573969</v>
      </c>
      <c r="F423" s="81"/>
      <c r="G423" s="54">
        <f t="shared" si="43"/>
        <v>177.01931831233381</v>
      </c>
      <c r="H423" s="100">
        <f>ATAN2(D423,E423)-'2_Odometrie'!F423</f>
        <v>1.6440289841435085E-6</v>
      </c>
      <c r="I423" s="106">
        <f t="shared" si="44"/>
        <v>1.6440289841435085E-6</v>
      </c>
      <c r="J423" s="82"/>
      <c r="K423" s="69">
        <f t="shared" si="45"/>
        <v>0</v>
      </c>
      <c r="L423" s="45">
        <f t="shared" si="42"/>
        <v>177.01931831233381</v>
      </c>
      <c r="M423" s="72">
        <f t="shared" si="46"/>
        <v>1.6440289841435085E-6</v>
      </c>
      <c r="O423" s="69">
        <f>IF(AND(L423&lt;'1_Constantes'!$B$8,L423&gt;-'1_Constantes'!$B$8),1,0)</f>
        <v>0</v>
      </c>
      <c r="P423" s="54">
        <f t="shared" si="47"/>
        <v>177.01931831233381</v>
      </c>
      <c r="Q423" s="61">
        <f t="shared" si="48"/>
        <v>1.6440289841435085E-6</v>
      </c>
      <c r="R423" s="57">
        <f>IF('1_Constantes'!$B$13=1,-Q423*180/PI(),Q423*180/PI())</f>
        <v>9.4195922188603179E-5</v>
      </c>
    </row>
    <row r="424" spans="2:18" x14ac:dyDescent="0.25">
      <c r="B424" s="13">
        <f>B423+'1_Constantes'!$B$4</f>
        <v>2.0999999999999774</v>
      </c>
      <c r="D424" s="68">
        <f>'1_Constantes'!$D$8-'2_Odometrie'!D424</f>
        <v>173.07877530195151</v>
      </c>
      <c r="E424" s="57">
        <f>'1_Constantes'!$E$8-'2_Odometrie'!E424</f>
        <v>-21.578869022445133</v>
      </c>
      <c r="F424" s="81"/>
      <c r="G424" s="54">
        <f t="shared" si="43"/>
        <v>174.41877779732107</v>
      </c>
      <c r="H424" s="100">
        <f>ATAN2(D424,E424)-'2_Odometrie'!F424</f>
        <v>-2.3451168251439891E-4</v>
      </c>
      <c r="I424" s="106">
        <f t="shared" si="44"/>
        <v>-2.3451168251439891E-4</v>
      </c>
      <c r="J424" s="82"/>
      <c r="K424" s="69">
        <f t="shared" si="45"/>
        <v>0</v>
      </c>
      <c r="L424" s="45">
        <f t="shared" si="42"/>
        <v>174.41877779732107</v>
      </c>
      <c r="M424" s="72">
        <f t="shared" si="46"/>
        <v>-2.3451168251439891E-4</v>
      </c>
      <c r="O424" s="69">
        <f>IF(AND(L424&lt;'1_Constantes'!$B$8,L424&gt;-'1_Constantes'!$B$8),1,0)</f>
        <v>0</v>
      </c>
      <c r="P424" s="54">
        <f t="shared" si="47"/>
        <v>174.41877779732107</v>
      </c>
      <c r="Q424" s="61">
        <f t="shared" si="48"/>
        <v>-2.3451168251439891E-4</v>
      </c>
      <c r="R424" s="57">
        <f>IF('1_Constantes'!$B$13=1,-Q424*180/PI(),Q424*180/PI())</f>
        <v>-1.3436529654586964E-2</v>
      </c>
    </row>
    <row r="425" spans="2:18" x14ac:dyDescent="0.25">
      <c r="B425" s="13">
        <f>B424+'1_Constantes'!$B$4</f>
        <v>2.1049999999999773</v>
      </c>
      <c r="D425" s="68">
        <f>'1_Constantes'!$D$8-'2_Odometrie'!D425</f>
        <v>170.49821324084451</v>
      </c>
      <c r="E425" s="57">
        <f>'1_Constantes'!$E$8-'2_Odometrie'!E425</f>
        <v>-21.257138101549913</v>
      </c>
      <c r="F425" s="81"/>
      <c r="G425" s="54">
        <f t="shared" si="43"/>
        <v>171.81823721185378</v>
      </c>
      <c r="H425" s="100">
        <f>ATAN2(D425,E425)-'2_Odometrie'!F425</f>
        <v>-1.8283762162618622E-6</v>
      </c>
      <c r="I425" s="106">
        <f t="shared" si="44"/>
        <v>-1.8283762162618622E-6</v>
      </c>
      <c r="J425" s="82"/>
      <c r="K425" s="69">
        <f t="shared" si="45"/>
        <v>0</v>
      </c>
      <c r="L425" s="45">
        <f t="shared" si="42"/>
        <v>171.81823721185378</v>
      </c>
      <c r="M425" s="72">
        <f t="shared" si="46"/>
        <v>-1.8283762162618622E-6</v>
      </c>
      <c r="O425" s="69">
        <f>IF(AND(L425&lt;'1_Constantes'!$B$8,L425&gt;-'1_Constantes'!$B$8),1,0)</f>
        <v>0</v>
      </c>
      <c r="P425" s="54">
        <f t="shared" si="47"/>
        <v>171.81823721185378</v>
      </c>
      <c r="Q425" s="61">
        <f t="shared" si="48"/>
        <v>-1.8283762162618622E-6</v>
      </c>
      <c r="R425" s="57">
        <f>IF('1_Constantes'!$B$13=1,-Q425*180/PI(),Q425*180/PI())</f>
        <v>-1.0475824055390338E-4</v>
      </c>
    </row>
    <row r="426" spans="2:18" x14ac:dyDescent="0.25">
      <c r="B426" s="13">
        <f>B425+'1_Constantes'!$B$4</f>
        <v>2.1099999999999772</v>
      </c>
      <c r="D426" s="68">
        <f>'1_Constantes'!$D$8-'2_Odometrie'!D426</f>
        <v>167.91772611979604</v>
      </c>
      <c r="E426" s="57">
        <f>'1_Constantes'!$E$8-'2_Odometrie'!E426</f>
        <v>-20.934806665311385</v>
      </c>
      <c r="F426" s="81"/>
      <c r="G426" s="54">
        <f t="shared" si="43"/>
        <v>169.21769669676041</v>
      </c>
      <c r="H426" s="100">
        <f>ATAN2(D426,E426)-'2_Odometrie'!F426</f>
        <v>2.344303923161456E-4</v>
      </c>
      <c r="I426" s="106">
        <f t="shared" si="44"/>
        <v>2.344303923161456E-4</v>
      </c>
      <c r="J426" s="82"/>
      <c r="K426" s="69">
        <f t="shared" si="45"/>
        <v>0</v>
      </c>
      <c r="L426" s="45">
        <f t="shared" si="42"/>
        <v>169.21769669676041</v>
      </c>
      <c r="M426" s="72">
        <f t="shared" si="46"/>
        <v>2.344303923161456E-4</v>
      </c>
      <c r="O426" s="69">
        <f>IF(AND(L426&lt;'1_Constantes'!$B$8,L426&gt;-'1_Constantes'!$B$8),1,0)</f>
        <v>0</v>
      </c>
      <c r="P426" s="54">
        <f t="shared" si="47"/>
        <v>169.21769669676041</v>
      </c>
      <c r="Q426" s="61">
        <f t="shared" si="48"/>
        <v>2.344303923161456E-4</v>
      </c>
      <c r="R426" s="57">
        <f>IF('1_Constantes'!$B$13=1,-Q426*180/PI(),Q426*180/PI())</f>
        <v>1.3431872069311266E-2</v>
      </c>
    </row>
    <row r="427" spans="2:18" x14ac:dyDescent="0.25">
      <c r="B427" s="13">
        <f>B426+'1_Constantes'!$B$4</f>
        <v>2.1149999999999771</v>
      </c>
      <c r="D427" s="68">
        <f>'1_Constantes'!$D$8-'2_Odometrie'!D427</f>
        <v>165.33716405868904</v>
      </c>
      <c r="E427" s="57">
        <f>'1_Constantes'!$E$8-'2_Odometrie'!E427</f>
        <v>-20.613075744416165</v>
      </c>
      <c r="F427" s="81"/>
      <c r="G427" s="54">
        <f t="shared" si="43"/>
        <v>166.61715611129273</v>
      </c>
      <c r="H427" s="100">
        <f>ATAN2(D427,E427)-'2_Odometrie'!F427</f>
        <v>1.7466682119271493E-6</v>
      </c>
      <c r="I427" s="106">
        <f t="shared" si="44"/>
        <v>1.7466682119271493E-6</v>
      </c>
      <c r="J427" s="82"/>
      <c r="K427" s="69">
        <f t="shared" si="45"/>
        <v>0</v>
      </c>
      <c r="L427" s="45">
        <f t="shared" si="42"/>
        <v>166.61715611129273</v>
      </c>
      <c r="M427" s="72">
        <f t="shared" si="46"/>
        <v>1.7466682119271493E-6</v>
      </c>
      <c r="O427" s="69">
        <f>IF(AND(L427&lt;'1_Constantes'!$B$8,L427&gt;-'1_Constantes'!$B$8),1,0)</f>
        <v>0</v>
      </c>
      <c r="P427" s="54">
        <f t="shared" si="47"/>
        <v>166.61715611129273</v>
      </c>
      <c r="Q427" s="61">
        <f t="shared" si="48"/>
        <v>1.7466682119271493E-6</v>
      </c>
      <c r="R427" s="57">
        <f>IF('1_Constantes'!$B$13=1,-Q427*180/PI(),Q427*180/PI())</f>
        <v>1.0007671675308769E-4</v>
      </c>
    </row>
    <row r="428" spans="2:18" x14ac:dyDescent="0.25">
      <c r="B428" s="13">
        <f>B427+'1_Constantes'!$B$4</f>
        <v>2.119999999999977</v>
      </c>
      <c r="D428" s="68">
        <f>'1_Constantes'!$D$8-'2_Odometrie'!D428</f>
        <v>162.75652719727191</v>
      </c>
      <c r="E428" s="57">
        <f>'1_Constantes'!$E$8-'2_Odometrie'!E428</f>
        <v>-20.291945356287329</v>
      </c>
      <c r="F428" s="81"/>
      <c r="G428" s="54">
        <f t="shared" si="43"/>
        <v>164.016615596283</v>
      </c>
      <c r="H428" s="100">
        <f>ATAN2(D428,E428)-'2_Odometrie'!F428</f>
        <v>-2.3462591177265957E-4</v>
      </c>
      <c r="I428" s="106">
        <f t="shared" si="44"/>
        <v>-2.3462591177265957E-4</v>
      </c>
      <c r="J428" s="82"/>
      <c r="K428" s="69">
        <f t="shared" si="45"/>
        <v>0</v>
      </c>
      <c r="L428" s="45">
        <f t="shared" si="42"/>
        <v>164.016615596283</v>
      </c>
      <c r="M428" s="72">
        <f t="shared" si="46"/>
        <v>-2.3462591177265957E-4</v>
      </c>
      <c r="O428" s="69">
        <f>IF(AND(L428&lt;'1_Constantes'!$B$8,L428&gt;-'1_Constantes'!$B$8),1,0)</f>
        <v>0</v>
      </c>
      <c r="P428" s="54">
        <f t="shared" si="47"/>
        <v>164.016615596283</v>
      </c>
      <c r="Q428" s="61">
        <f t="shared" si="48"/>
        <v>-2.3462591177265957E-4</v>
      </c>
      <c r="R428" s="57">
        <f>IF('1_Constantes'!$B$13=1,-Q428*180/PI(),Q428*180/PI())</f>
        <v>-1.3443074508982208E-2</v>
      </c>
    </row>
    <row r="429" spans="2:18" x14ac:dyDescent="0.25">
      <c r="B429" s="13">
        <f>B428+'1_Constantes'!$B$4</f>
        <v>2.1249999999999769</v>
      </c>
      <c r="D429" s="68">
        <f>'1_Constantes'!$D$8-'2_Odometrie'!D429</f>
        <v>160.1759651361649</v>
      </c>
      <c r="E429" s="57">
        <f>'1_Constantes'!$E$8-'2_Odometrie'!E429</f>
        <v>-19.970214435392108</v>
      </c>
      <c r="F429" s="81"/>
      <c r="G429" s="54">
        <f t="shared" si="43"/>
        <v>161.41607501081626</v>
      </c>
      <c r="H429" s="100">
        <f>ATAN2(D429,E429)-'2_Odometrie'!F429</f>
        <v>-1.9462025596383992E-6</v>
      </c>
      <c r="I429" s="106">
        <f t="shared" si="44"/>
        <v>-1.9462025596383992E-6</v>
      </c>
      <c r="J429" s="82"/>
      <c r="K429" s="69">
        <f t="shared" si="45"/>
        <v>0</v>
      </c>
      <c r="L429" s="45">
        <f t="shared" si="42"/>
        <v>161.41607501081626</v>
      </c>
      <c r="M429" s="72">
        <f t="shared" si="46"/>
        <v>-1.9462025596383992E-6</v>
      </c>
      <c r="O429" s="69">
        <f>IF(AND(L429&lt;'1_Constantes'!$B$8,L429&gt;-'1_Constantes'!$B$8),1,0)</f>
        <v>0</v>
      </c>
      <c r="P429" s="54">
        <f t="shared" si="47"/>
        <v>161.41607501081626</v>
      </c>
      <c r="Q429" s="61">
        <f t="shared" si="48"/>
        <v>-1.9462025596383992E-6</v>
      </c>
      <c r="R429" s="57">
        <f>IF('1_Constantes'!$B$13=1,-Q429*180/PI(),Q429*180/PI())</f>
        <v>-1.1150919274483816E-4</v>
      </c>
    </row>
    <row r="430" spans="2:18" x14ac:dyDescent="0.25">
      <c r="B430" s="13">
        <f>B429+'1_Constantes'!$B$4</f>
        <v>2.1299999999999768</v>
      </c>
      <c r="D430" s="68">
        <f>'1_Constantes'!$D$8-'2_Odometrie'!D430</f>
        <v>157.59547801511644</v>
      </c>
      <c r="E430" s="57">
        <f>'1_Constantes'!$E$8-'2_Odometrie'!E430</f>
        <v>-19.64788299915358</v>
      </c>
      <c r="F430" s="81"/>
      <c r="G430" s="54">
        <f t="shared" si="43"/>
        <v>158.81553449572078</v>
      </c>
      <c r="H430" s="100">
        <f>ATAN2(D430,E430)-'2_Odometrie'!F430</f>
        <v>2.3454303811452915E-4</v>
      </c>
      <c r="I430" s="106">
        <f t="shared" si="44"/>
        <v>2.3454303811452915E-4</v>
      </c>
      <c r="J430" s="82"/>
      <c r="K430" s="69">
        <f t="shared" si="45"/>
        <v>0</v>
      </c>
      <c r="L430" s="45">
        <f t="shared" si="42"/>
        <v>158.81553449572078</v>
      </c>
      <c r="M430" s="72">
        <f t="shared" si="46"/>
        <v>2.3454303811452915E-4</v>
      </c>
      <c r="O430" s="69">
        <f>IF(AND(L430&lt;'1_Constantes'!$B$8,L430&gt;-'1_Constantes'!$B$8),1,0)</f>
        <v>0</v>
      </c>
      <c r="P430" s="54">
        <f t="shared" si="47"/>
        <v>158.81553449572078</v>
      </c>
      <c r="Q430" s="61">
        <f t="shared" si="48"/>
        <v>2.3454303811452915E-4</v>
      </c>
      <c r="R430" s="57">
        <f>IF('1_Constantes'!$B$13=1,-Q430*180/PI(),Q430*180/PI())</f>
        <v>1.3438326198138525E-2</v>
      </c>
    </row>
    <row r="431" spans="2:18" x14ac:dyDescent="0.25">
      <c r="B431" s="13">
        <f>B430+'1_Constantes'!$B$4</f>
        <v>2.1349999999999767</v>
      </c>
      <c r="D431" s="68">
        <f>'1_Constantes'!$D$8-'2_Odometrie'!D431</f>
        <v>155.01491595400944</v>
      </c>
      <c r="E431" s="57">
        <f>'1_Constantes'!$E$8-'2_Odometrie'!E431</f>
        <v>-19.32615207825836</v>
      </c>
      <c r="F431" s="81"/>
      <c r="G431" s="54">
        <f t="shared" si="43"/>
        <v>156.21499391025364</v>
      </c>
      <c r="H431" s="100">
        <f>ATAN2(D431,E431)-'2_Odometrie'!F431</f>
        <v>1.8629766768279987E-6</v>
      </c>
      <c r="I431" s="106">
        <f t="shared" si="44"/>
        <v>1.8629766768279987E-6</v>
      </c>
      <c r="J431" s="82"/>
      <c r="K431" s="69">
        <f t="shared" si="45"/>
        <v>0</v>
      </c>
      <c r="L431" s="45">
        <f t="shared" si="42"/>
        <v>156.21499391025364</v>
      </c>
      <c r="M431" s="72">
        <f t="shared" si="46"/>
        <v>1.8629766768279987E-6</v>
      </c>
      <c r="O431" s="69">
        <f>IF(AND(L431&lt;'1_Constantes'!$B$8,L431&gt;-'1_Constantes'!$B$8),1,0)</f>
        <v>0</v>
      </c>
      <c r="P431" s="54">
        <f t="shared" si="47"/>
        <v>156.21499391025364</v>
      </c>
      <c r="Q431" s="61">
        <f t="shared" si="48"/>
        <v>1.8629766768279987E-6</v>
      </c>
      <c r="R431" s="57">
        <f>IF('1_Constantes'!$B$13=1,-Q431*180/PI(),Q431*180/PI())</f>
        <v>1.0674070091355183E-4</v>
      </c>
    </row>
    <row r="432" spans="2:18" x14ac:dyDescent="0.25">
      <c r="B432" s="13">
        <f>B431+'1_Constantes'!$B$4</f>
        <v>2.1399999999999766</v>
      </c>
      <c r="D432" s="68">
        <f>'1_Constantes'!$D$8-'2_Odometrie'!D432</f>
        <v>152.43427909259231</v>
      </c>
      <c r="E432" s="57">
        <f>'1_Constantes'!$E$8-'2_Odometrie'!E432</f>
        <v>-19.005021690129524</v>
      </c>
      <c r="F432" s="81"/>
      <c r="G432" s="54">
        <f t="shared" si="43"/>
        <v>153.61445339524735</v>
      </c>
      <c r="H432" s="100">
        <f>ATAN2(D432,E432)-'2_Odometrie'!F432</f>
        <v>-2.3475561133656786E-4</v>
      </c>
      <c r="I432" s="106">
        <f t="shared" si="44"/>
        <v>-2.3475561133656786E-4</v>
      </c>
      <c r="J432" s="82"/>
      <c r="K432" s="69">
        <f t="shared" si="45"/>
        <v>0</v>
      </c>
      <c r="L432" s="45">
        <f t="shared" si="42"/>
        <v>153.61445339524735</v>
      </c>
      <c r="M432" s="72">
        <f t="shared" si="46"/>
        <v>-2.3475561133656786E-4</v>
      </c>
      <c r="O432" s="69">
        <f>IF(AND(L432&lt;'1_Constantes'!$B$8,L432&gt;-'1_Constantes'!$B$8),1,0)</f>
        <v>0</v>
      </c>
      <c r="P432" s="54">
        <f t="shared" si="47"/>
        <v>153.61445339524735</v>
      </c>
      <c r="Q432" s="61">
        <f t="shared" si="48"/>
        <v>-2.3475561133656786E-4</v>
      </c>
      <c r="R432" s="57">
        <f>IF('1_Constantes'!$B$13=1,-Q432*180/PI(),Q432*180/PI())</f>
        <v>-1.3450505746598842E-2</v>
      </c>
    </row>
    <row r="433" spans="2:18" x14ac:dyDescent="0.25">
      <c r="B433" s="13">
        <f>B432+'1_Constantes'!$B$4</f>
        <v>2.1449999999999765</v>
      </c>
      <c r="D433" s="68">
        <f>'1_Constantes'!$D$8-'2_Odometrie'!D433</f>
        <v>149.8537170314853</v>
      </c>
      <c r="E433" s="57">
        <f>'1_Constantes'!$E$8-'2_Odometrie'!E433</f>
        <v>-18.683290769234304</v>
      </c>
      <c r="F433" s="81"/>
      <c r="G433" s="54">
        <f t="shared" si="43"/>
        <v>151.01391280978129</v>
      </c>
      <c r="H433" s="100">
        <f>ATAN2(D433,E433)-'2_Odometrie'!F433</f>
        <v>-2.080261165521291E-6</v>
      </c>
      <c r="I433" s="106">
        <f t="shared" si="44"/>
        <v>-2.080261165521291E-6</v>
      </c>
      <c r="J433" s="82"/>
      <c r="K433" s="69">
        <f t="shared" si="45"/>
        <v>0</v>
      </c>
      <c r="L433" s="45">
        <f t="shared" si="42"/>
        <v>151.01391280978129</v>
      </c>
      <c r="M433" s="72">
        <f t="shared" si="46"/>
        <v>-2.080261165521291E-6</v>
      </c>
      <c r="O433" s="69">
        <f>IF(AND(L433&lt;'1_Constantes'!$B$8,L433&gt;-'1_Constantes'!$B$8),1,0)</f>
        <v>0</v>
      </c>
      <c r="P433" s="54">
        <f t="shared" si="47"/>
        <v>151.01391280978129</v>
      </c>
      <c r="Q433" s="61">
        <f t="shared" si="48"/>
        <v>-2.080261165521291E-6</v>
      </c>
      <c r="R433" s="57">
        <f>IF('1_Constantes'!$B$13=1,-Q433*180/PI(),Q433*180/PI())</f>
        <v>-1.1919018506933554E-4</v>
      </c>
    </row>
    <row r="434" spans="2:18" x14ac:dyDescent="0.25">
      <c r="B434" s="13">
        <f>B433+'1_Constantes'!$B$4</f>
        <v>2.1499999999999764</v>
      </c>
      <c r="D434" s="68">
        <f>'1_Constantes'!$D$8-'2_Odometrie'!D434</f>
        <v>147.27322991043684</v>
      </c>
      <c r="E434" s="57">
        <f>'1_Constantes'!$E$8-'2_Odometrie'!E434</f>
        <v>-18.360959332995776</v>
      </c>
      <c r="F434" s="81"/>
      <c r="G434" s="54">
        <f t="shared" si="43"/>
        <v>148.41337229468346</v>
      </c>
      <c r="H434" s="100">
        <f>ATAN2(D434,E434)-'2_Odometrie'!F434</f>
        <v>2.3467147440198177E-4</v>
      </c>
      <c r="I434" s="106">
        <f t="shared" si="44"/>
        <v>2.3467147440198177E-4</v>
      </c>
      <c r="J434" s="82"/>
      <c r="K434" s="69">
        <f t="shared" si="45"/>
        <v>0</v>
      </c>
      <c r="L434" s="45">
        <f t="shared" si="42"/>
        <v>148.41337229468346</v>
      </c>
      <c r="M434" s="72">
        <f t="shared" si="46"/>
        <v>2.3467147440198177E-4</v>
      </c>
      <c r="O434" s="69">
        <f>IF(AND(L434&lt;'1_Constantes'!$B$8,L434&gt;-'1_Constantes'!$B$8),1,0)</f>
        <v>0</v>
      </c>
      <c r="P434" s="54">
        <f t="shared" si="47"/>
        <v>148.41337229468346</v>
      </c>
      <c r="Q434" s="61">
        <f t="shared" si="48"/>
        <v>2.3467147440198177E-4</v>
      </c>
      <c r="R434" s="57">
        <f>IF('1_Constantes'!$B$13=1,-Q434*180/PI(),Q434*180/PI())</f>
        <v>1.344568505534589E-2</v>
      </c>
    </row>
    <row r="435" spans="2:18" x14ac:dyDescent="0.25">
      <c r="B435" s="13">
        <f>B434+'1_Constantes'!$B$4</f>
        <v>2.1549999999999763</v>
      </c>
      <c r="D435" s="68">
        <f>'1_Constantes'!$D$8-'2_Odometrie'!D435</f>
        <v>144.71006149489881</v>
      </c>
      <c r="E435" s="57">
        <f>'1_Constantes'!$E$8-'2_Odometrie'!E435</f>
        <v>-18.040791194987037</v>
      </c>
      <c r="F435" s="81"/>
      <c r="G435" s="54">
        <f t="shared" si="43"/>
        <v>145.83028507411797</v>
      </c>
      <c r="H435" s="100">
        <f>ATAN2(D435,E435)-'2_Odometrie'!F435</f>
        <v>2.3882820287392248E-4</v>
      </c>
      <c r="I435" s="106">
        <f t="shared" si="44"/>
        <v>2.3882820287392248E-4</v>
      </c>
      <c r="J435" s="82"/>
      <c r="K435" s="69">
        <f t="shared" si="45"/>
        <v>0</v>
      </c>
      <c r="L435" s="45">
        <f t="shared" si="42"/>
        <v>145.83028507411797</v>
      </c>
      <c r="M435" s="72">
        <f t="shared" si="46"/>
        <v>2.3882820287392248E-4</v>
      </c>
      <c r="O435" s="69">
        <f>IF(AND(L435&lt;'1_Constantes'!$B$8,L435&gt;-'1_Constantes'!$B$8),1,0)</f>
        <v>0</v>
      </c>
      <c r="P435" s="54">
        <f t="shared" si="47"/>
        <v>145.83028507411797</v>
      </c>
      <c r="Q435" s="61">
        <f t="shared" si="48"/>
        <v>2.3882820287392248E-4</v>
      </c>
      <c r="R435" s="57">
        <f>IF('1_Constantes'!$B$13=1,-Q435*180/PI(),Q435*180/PI())</f>
        <v>1.3683848053369956E-2</v>
      </c>
    </row>
    <row r="436" spans="2:18" x14ac:dyDescent="0.25">
      <c r="B436" s="13">
        <f>B435+'1_Constantes'!$B$4</f>
        <v>2.1599999999999762</v>
      </c>
      <c r="D436" s="68">
        <f>'1_Constantes'!$D$8-'2_Odometrie'!D436</f>
        <v>142.1813837649197</v>
      </c>
      <c r="E436" s="57">
        <f>'1_Constantes'!$E$8-'2_Odometrie'!E436</f>
        <v>-17.726126519370837</v>
      </c>
      <c r="F436" s="81"/>
      <c r="G436" s="54">
        <f t="shared" si="43"/>
        <v>143.28210443278709</v>
      </c>
      <c r="H436" s="100">
        <f>ATAN2(D436,E436)-'2_Odometrie'!F436</f>
        <v>-2.3062274150111028E-4</v>
      </c>
      <c r="I436" s="106">
        <f t="shared" si="44"/>
        <v>-2.3062274150111028E-4</v>
      </c>
      <c r="J436" s="82"/>
      <c r="K436" s="69">
        <f t="shared" si="45"/>
        <v>0</v>
      </c>
      <c r="L436" s="45">
        <f t="shared" si="42"/>
        <v>143.28210443278709</v>
      </c>
      <c r="M436" s="72">
        <f t="shared" si="46"/>
        <v>-2.3062274150111028E-4</v>
      </c>
      <c r="O436" s="69">
        <f>IF(AND(L436&lt;'1_Constantes'!$B$8,L436&gt;-'1_Constantes'!$B$8),1,0)</f>
        <v>0</v>
      </c>
      <c r="P436" s="54">
        <f t="shared" si="47"/>
        <v>143.28210443278709</v>
      </c>
      <c r="Q436" s="61">
        <f t="shared" si="48"/>
        <v>-2.3062274150111028E-4</v>
      </c>
      <c r="R436" s="57">
        <f>IF('1_Constantes'!$B$13=1,-Q436*180/PI(),Q436*180/PI())</f>
        <v>-1.3213709747750196E-2</v>
      </c>
    </row>
    <row r="437" spans="2:18" x14ac:dyDescent="0.25">
      <c r="B437" s="13">
        <f>B436+'1_Constantes'!$B$4</f>
        <v>2.1649999999999761</v>
      </c>
      <c r="D437" s="68">
        <f>'1_Constantes'!$D$8-'2_Odometrie'!D437</f>
        <v>139.65270603494059</v>
      </c>
      <c r="E437" s="57">
        <f>'1_Constantes'!$E$8-'2_Odometrie'!E437</f>
        <v>-17.411461843754637</v>
      </c>
      <c r="F437" s="81"/>
      <c r="G437" s="54">
        <f t="shared" si="43"/>
        <v>140.73392379386732</v>
      </c>
      <c r="H437" s="100">
        <f>ATAN2(D437,E437)-'2_Odometrie'!F437</f>
        <v>-2.3479848249949309E-4</v>
      </c>
      <c r="I437" s="106">
        <f t="shared" si="44"/>
        <v>-2.3479848249949309E-4</v>
      </c>
      <c r="J437" s="82"/>
      <c r="K437" s="69">
        <f t="shared" si="45"/>
        <v>0</v>
      </c>
      <c r="L437" s="45">
        <f t="shared" si="42"/>
        <v>140.73392379386732</v>
      </c>
      <c r="M437" s="72">
        <f t="shared" si="46"/>
        <v>-2.3479848249949309E-4</v>
      </c>
      <c r="O437" s="69">
        <f>IF(AND(L437&lt;'1_Constantes'!$B$8,L437&gt;-'1_Constantes'!$B$8),1,0)</f>
        <v>0</v>
      </c>
      <c r="P437" s="54">
        <f t="shared" si="47"/>
        <v>140.73392379386732</v>
      </c>
      <c r="Q437" s="61">
        <f t="shared" si="48"/>
        <v>-2.3479848249949309E-4</v>
      </c>
      <c r="R437" s="57">
        <f>IF('1_Constantes'!$B$13=1,-Q437*180/PI(),Q437*180/PI())</f>
        <v>-1.3452962083297274E-2</v>
      </c>
    </row>
    <row r="438" spans="2:18" x14ac:dyDescent="0.25">
      <c r="B438" s="13">
        <f>B437+'1_Constantes'!$B$4</f>
        <v>2.1699999999999759</v>
      </c>
      <c r="D438" s="68">
        <f>'1_Constantes'!$D$8-'2_Odometrie'!D438</f>
        <v>137.14142080768875</v>
      </c>
      <c r="E438" s="57">
        <f>'1_Constantes'!$E$8-'2_Odometrie'!E438</f>
        <v>-17.098367994561272</v>
      </c>
      <c r="F438" s="81"/>
      <c r="G438" s="54">
        <f t="shared" si="43"/>
        <v>138.20319637848104</v>
      </c>
      <c r="H438" s="100">
        <f>ATAN2(D438,E438)-'2_Odometrie'!F438</f>
        <v>-2.1261487284374159E-6</v>
      </c>
      <c r="I438" s="106">
        <f t="shared" si="44"/>
        <v>-2.1261487284374159E-6</v>
      </c>
      <c r="J438" s="82"/>
      <c r="K438" s="69">
        <f t="shared" si="45"/>
        <v>0</v>
      </c>
      <c r="L438" s="45">
        <f t="shared" si="42"/>
        <v>138.20319637848104</v>
      </c>
      <c r="M438" s="72">
        <f t="shared" si="46"/>
        <v>-2.1261487284374159E-6</v>
      </c>
      <c r="O438" s="69">
        <f>IF(AND(L438&lt;'1_Constantes'!$B$8,L438&gt;-'1_Constantes'!$B$8),1,0)</f>
        <v>0</v>
      </c>
      <c r="P438" s="54">
        <f t="shared" si="47"/>
        <v>138.20319637848104</v>
      </c>
      <c r="Q438" s="61">
        <f t="shared" si="48"/>
        <v>-2.1261487284374159E-6</v>
      </c>
      <c r="R438" s="57">
        <f>IF('1_Constantes'!$B$13=1,-Q438*180/PI(),Q438*180/PI())</f>
        <v>-1.2181934875657052E-4</v>
      </c>
    </row>
    <row r="439" spans="2:18" x14ac:dyDescent="0.25">
      <c r="B439" s="13">
        <f>B438+'1_Constantes'!$B$4</f>
        <v>2.1749999999999758</v>
      </c>
      <c r="D439" s="68">
        <f>'1_Constantes'!$D$8-'2_Odometrie'!D439</f>
        <v>134.64745478890086</v>
      </c>
      <c r="E439" s="57">
        <f>'1_Constantes'!$E$8-'2_Odometrie'!E439</f>
        <v>-16.787433413293456</v>
      </c>
      <c r="F439" s="81"/>
      <c r="G439" s="54">
        <f t="shared" si="43"/>
        <v>135.68992225561507</v>
      </c>
      <c r="H439" s="100">
        <f>ATAN2(D439,E439)-'2_Odometrie'!F439</f>
        <v>-2.1655296530698198E-6</v>
      </c>
      <c r="I439" s="106">
        <f t="shared" si="44"/>
        <v>-2.1655296530698198E-6</v>
      </c>
      <c r="J439" s="82"/>
      <c r="K439" s="69">
        <f t="shared" si="45"/>
        <v>0</v>
      </c>
      <c r="L439" s="45">
        <f t="shared" si="42"/>
        <v>135.68992225561507</v>
      </c>
      <c r="M439" s="72">
        <f t="shared" si="46"/>
        <v>-2.1655296530698198E-6</v>
      </c>
      <c r="O439" s="69">
        <f>IF(AND(L439&lt;'1_Constantes'!$B$8,L439&gt;-'1_Constantes'!$B$8),1,0)</f>
        <v>0</v>
      </c>
      <c r="P439" s="54">
        <f t="shared" si="47"/>
        <v>135.68992225561507</v>
      </c>
      <c r="Q439" s="61">
        <f t="shared" si="48"/>
        <v>-2.1655296530698198E-6</v>
      </c>
      <c r="R439" s="57">
        <f>IF('1_Constantes'!$B$13=1,-Q439*180/PI(),Q439*180/PI())</f>
        <v>-1.2407570953133006E-4</v>
      </c>
    </row>
    <row r="440" spans="2:18" x14ac:dyDescent="0.25">
      <c r="B440" s="13">
        <f>B439+'1_Constantes'!$B$4</f>
        <v>2.1799999999999757</v>
      </c>
      <c r="D440" s="68">
        <f>'1_Constantes'!$D$8-'2_Odometrie'!D440</f>
        <v>132.17087990091477</v>
      </c>
      <c r="E440" s="57">
        <f>'1_Constantes'!$E$8-'2_Odometrie'!E440</f>
        <v>-16.478081766433661</v>
      </c>
      <c r="F440" s="81"/>
      <c r="G440" s="54">
        <f t="shared" si="43"/>
        <v>133.19410149283379</v>
      </c>
      <c r="H440" s="100">
        <f>ATAN2(D440,E440)-'2_Odometrie'!F440</f>
        <v>2.3486504165567967E-4</v>
      </c>
      <c r="I440" s="106">
        <f t="shared" si="44"/>
        <v>2.3486504165567967E-4</v>
      </c>
      <c r="J440" s="82"/>
      <c r="K440" s="69">
        <f t="shared" si="45"/>
        <v>0</v>
      </c>
      <c r="L440" s="45">
        <f t="shared" si="42"/>
        <v>133.19410149283379</v>
      </c>
      <c r="M440" s="72">
        <f t="shared" si="46"/>
        <v>2.3486504165567967E-4</v>
      </c>
      <c r="O440" s="69">
        <f>IF(AND(L440&lt;'1_Constantes'!$B$8,L440&gt;-'1_Constantes'!$B$8),1,0)</f>
        <v>0</v>
      </c>
      <c r="P440" s="54">
        <f t="shared" si="47"/>
        <v>133.19410149283379</v>
      </c>
      <c r="Q440" s="61">
        <f t="shared" si="48"/>
        <v>2.3486504165567967E-4</v>
      </c>
      <c r="R440" s="57">
        <f>IF('1_Constantes'!$B$13=1,-Q440*180/PI(),Q440*180/PI())</f>
        <v>1.3456775642034718E-2</v>
      </c>
    </row>
    <row r="441" spans="2:18" x14ac:dyDescent="0.25">
      <c r="B441" s="13">
        <f>B440+'1_Constantes'!$B$4</f>
        <v>2.1849999999999756</v>
      </c>
      <c r="D441" s="68">
        <f>'1_Constantes'!$D$8-'2_Odometrie'!D441</f>
        <v>129.74626112945975</v>
      </c>
      <c r="E441" s="57">
        <f>'1_Constantes'!$E$8-'2_Odometrie'!E441</f>
        <v>-16.175220014263232</v>
      </c>
      <c r="F441" s="81"/>
      <c r="G441" s="54">
        <f t="shared" si="43"/>
        <v>130.75064060869369</v>
      </c>
      <c r="H441" s="100">
        <f>ATAN2(D441,E441)-'2_Odometrie'!F441</f>
        <v>2.3925418690615152E-4</v>
      </c>
      <c r="I441" s="106">
        <f t="shared" si="44"/>
        <v>2.3925418690615152E-4</v>
      </c>
      <c r="J441" s="82"/>
      <c r="K441" s="69">
        <f t="shared" si="45"/>
        <v>0</v>
      </c>
      <c r="L441" s="45">
        <f t="shared" si="42"/>
        <v>130.75064060869369</v>
      </c>
      <c r="M441" s="72">
        <f t="shared" si="46"/>
        <v>2.3925418690615152E-4</v>
      </c>
      <c r="O441" s="69">
        <f>IF(AND(L441&lt;'1_Constantes'!$B$8,L441&gt;-'1_Constantes'!$B$8),1,0)</f>
        <v>0</v>
      </c>
      <c r="P441" s="54">
        <f t="shared" si="47"/>
        <v>130.75064060869369</v>
      </c>
      <c r="Q441" s="61">
        <f t="shared" si="48"/>
        <v>2.3925418690615152E-4</v>
      </c>
      <c r="R441" s="57">
        <f>IF('1_Constantes'!$B$13=1,-Q441*180/PI(),Q441*180/PI())</f>
        <v>1.3708255140556645E-2</v>
      </c>
    </row>
    <row r="442" spans="2:18" x14ac:dyDescent="0.25">
      <c r="B442" s="13">
        <f>B441+'1_Constantes'!$B$4</f>
        <v>2.1899999999999755</v>
      </c>
      <c r="D442" s="68">
        <f>'1_Constantes'!$D$8-'2_Odometrie'!D442</f>
        <v>127.33889115299075</v>
      </c>
      <c r="E442" s="57">
        <f>'1_Constantes'!$E$8-'2_Odometrie'!E442</f>
        <v>-15.875081772622707</v>
      </c>
      <c r="F442" s="81"/>
      <c r="G442" s="54">
        <f t="shared" si="43"/>
        <v>128.3246329484744</v>
      </c>
      <c r="H442" s="100">
        <f>ATAN2(D442,E442)-'2_Odometrie'!F442</f>
        <v>6.6673286633345263E-6</v>
      </c>
      <c r="I442" s="106">
        <f t="shared" si="44"/>
        <v>6.6673286633345263E-6</v>
      </c>
      <c r="J442" s="82"/>
      <c r="K442" s="69">
        <f t="shared" si="45"/>
        <v>0</v>
      </c>
      <c r="L442" s="45">
        <f t="shared" si="42"/>
        <v>128.3246329484744</v>
      </c>
      <c r="M442" s="72">
        <f t="shared" si="46"/>
        <v>6.6673286633345263E-6</v>
      </c>
      <c r="O442" s="69">
        <f>IF(AND(L442&lt;'1_Constantes'!$B$8,L442&gt;-'1_Constantes'!$B$8),1,0)</f>
        <v>0</v>
      </c>
      <c r="P442" s="54">
        <f t="shared" si="47"/>
        <v>128.3246329484744</v>
      </c>
      <c r="Q442" s="61">
        <f t="shared" si="48"/>
        <v>6.6673286633345263E-6</v>
      </c>
      <c r="R442" s="57">
        <f>IF('1_Constantes'!$B$13=1,-Q442*180/PI(),Q442*180/PI())</f>
        <v>3.8200979303566892E-4</v>
      </c>
    </row>
    <row r="443" spans="2:18" x14ac:dyDescent="0.25">
      <c r="B443" s="13">
        <f>B442+'1_Constantes'!$B$4</f>
        <v>2.1949999999999754</v>
      </c>
      <c r="D443" s="68">
        <f>'1_Constantes'!$D$8-'2_Odometrie'!D443</f>
        <v>124.94884038498571</v>
      </c>
      <c r="E443" s="57">
        <f>'1_Constantes'!$E$8-'2_Odometrie'!E443</f>
        <v>-15.577102798907731</v>
      </c>
      <c r="F443" s="81"/>
      <c r="G443" s="54">
        <f t="shared" si="43"/>
        <v>125.91607858077687</v>
      </c>
      <c r="H443" s="100">
        <f>ATAN2(D443,E443)-'2_Odometrie'!F443</f>
        <v>6.7948629998704213E-6</v>
      </c>
      <c r="I443" s="106">
        <f t="shared" si="44"/>
        <v>6.7948629998704213E-6</v>
      </c>
      <c r="J443" s="82"/>
      <c r="K443" s="69">
        <f t="shared" si="45"/>
        <v>0</v>
      </c>
      <c r="L443" s="45">
        <f t="shared" si="42"/>
        <v>125.91607858077687</v>
      </c>
      <c r="M443" s="72">
        <f t="shared" si="46"/>
        <v>6.7948629998704213E-6</v>
      </c>
      <c r="O443" s="69">
        <f>IF(AND(L443&lt;'1_Constantes'!$B$8,L443&gt;-'1_Constantes'!$B$8),1,0)</f>
        <v>0</v>
      </c>
      <c r="P443" s="54">
        <f t="shared" si="47"/>
        <v>125.91607858077687</v>
      </c>
      <c r="Q443" s="61">
        <f t="shared" si="48"/>
        <v>6.7948629998704213E-6</v>
      </c>
      <c r="R443" s="57">
        <f>IF('1_Constantes'!$B$13=1,-Q443*180/PI(),Q443*180/PI())</f>
        <v>3.8931697226217676E-4</v>
      </c>
    </row>
    <row r="444" spans="2:18" x14ac:dyDescent="0.25">
      <c r="B444" s="13">
        <f>B443+'1_Constantes'!$B$4</f>
        <v>2.1999999999999753</v>
      </c>
      <c r="D444" s="68">
        <f>'1_Constantes'!$D$8-'2_Odometrie'!D444</f>
        <v>122.57604004932023</v>
      </c>
      <c r="E444" s="57">
        <f>'1_Constantes'!$E$8-'2_Odometrie'!E444</f>
        <v>-15.281835260829553</v>
      </c>
      <c r="F444" s="81"/>
      <c r="G444" s="54">
        <f t="shared" si="43"/>
        <v>123.52497756774412</v>
      </c>
      <c r="H444" s="100">
        <f>ATAN2(D444,E444)-'2_Odometrie'!F444</f>
        <v>-2.3028880554054609E-4</v>
      </c>
      <c r="I444" s="106">
        <f t="shared" si="44"/>
        <v>-2.3028880554054609E-4</v>
      </c>
      <c r="J444" s="82"/>
      <c r="K444" s="69">
        <f t="shared" si="45"/>
        <v>0</v>
      </c>
      <c r="L444" s="45">
        <f t="shared" si="42"/>
        <v>123.52497756774412</v>
      </c>
      <c r="M444" s="72">
        <f t="shared" si="46"/>
        <v>-2.3028880554054609E-4</v>
      </c>
      <c r="O444" s="69">
        <f>IF(AND(L444&lt;'1_Constantes'!$B$8,L444&gt;-'1_Constantes'!$B$8),1,0)</f>
        <v>0</v>
      </c>
      <c r="P444" s="54">
        <f t="shared" si="47"/>
        <v>123.52497756774412</v>
      </c>
      <c r="Q444" s="61">
        <f t="shared" si="48"/>
        <v>-2.3028880554054609E-4</v>
      </c>
      <c r="R444" s="57">
        <f>IF('1_Constantes'!$B$13=1,-Q444*180/PI(),Q444*180/PI())</f>
        <v>-1.319457662658222E-2</v>
      </c>
    </row>
    <row r="445" spans="2:18" x14ac:dyDescent="0.25">
      <c r="B445" s="13">
        <f>B444+'1_Constantes'!$B$4</f>
        <v>2.2049999999999752</v>
      </c>
      <c r="D445" s="68">
        <f>'1_Constantes'!$D$8-'2_Odometrie'!D445</f>
        <v>120.25519884509276</v>
      </c>
      <c r="E445" s="57">
        <f>'1_Constantes'!$E$8-'2_Odometrie'!E445</f>
        <v>-14.99303343526401</v>
      </c>
      <c r="F445" s="81"/>
      <c r="G445" s="54">
        <f t="shared" si="43"/>
        <v>121.18623643328372</v>
      </c>
      <c r="H445" s="100">
        <f>ATAN2(D445,E445)-'2_Odometrie'!F445</f>
        <v>-2.3473308838946327E-4</v>
      </c>
      <c r="I445" s="106">
        <f t="shared" si="44"/>
        <v>-2.3473308838946327E-4</v>
      </c>
      <c r="J445" s="82"/>
      <c r="K445" s="69">
        <f t="shared" si="45"/>
        <v>0</v>
      </c>
      <c r="L445" s="45">
        <f t="shared" si="42"/>
        <v>121.18623643328372</v>
      </c>
      <c r="M445" s="72">
        <f t="shared" si="46"/>
        <v>-2.3473308838946327E-4</v>
      </c>
      <c r="O445" s="69">
        <f>IF(AND(L445&lt;'1_Constantes'!$B$8,L445&gt;-'1_Constantes'!$B$8),1,0)</f>
        <v>0</v>
      </c>
      <c r="P445" s="54">
        <f t="shared" si="47"/>
        <v>121.18623643328372</v>
      </c>
      <c r="Q445" s="61">
        <f t="shared" si="48"/>
        <v>-2.3473308838946327E-4</v>
      </c>
      <c r="R445" s="57">
        <f>IF('1_Constantes'!$B$13=1,-Q445*180/PI(),Q445*180/PI())</f>
        <v>-1.3449215276787552E-2</v>
      </c>
    </row>
    <row r="446" spans="2:18" x14ac:dyDescent="0.25">
      <c r="B446" s="13">
        <f>B445+'1_Constantes'!$B$4</f>
        <v>2.2099999999999751</v>
      </c>
      <c r="D446" s="68">
        <f>'1_Constantes'!$D$8-'2_Odometrie'!D446</f>
        <v>117.91710570247915</v>
      </c>
      <c r="E446" s="57">
        <f>'1_Constantes'!$E$8-'2_Odometrie'!E446</f>
        <v>-14.701532265325454</v>
      </c>
      <c r="F446" s="81"/>
      <c r="G446" s="54">
        <f t="shared" si="43"/>
        <v>118.83004194309639</v>
      </c>
      <c r="H446" s="100">
        <f>ATAN2(D446,E446)-'2_Odometrie'!F446</f>
        <v>-2.0626245644111973E-6</v>
      </c>
      <c r="I446" s="106">
        <f t="shared" si="44"/>
        <v>-2.0626245644111973E-6</v>
      </c>
      <c r="J446" s="82"/>
      <c r="K446" s="69">
        <f t="shared" si="45"/>
        <v>0</v>
      </c>
      <c r="L446" s="45">
        <f t="shared" si="42"/>
        <v>118.83004194309639</v>
      </c>
      <c r="M446" s="72">
        <f t="shared" si="46"/>
        <v>-2.0626245644111973E-6</v>
      </c>
      <c r="O446" s="69">
        <f>IF(AND(L446&lt;'1_Constantes'!$B$8,L446&gt;-'1_Constantes'!$B$8),1,0)</f>
        <v>0</v>
      </c>
      <c r="P446" s="54">
        <f t="shared" si="47"/>
        <v>118.83004194309639</v>
      </c>
      <c r="Q446" s="61">
        <f t="shared" si="48"/>
        <v>-2.0626245644111973E-6</v>
      </c>
      <c r="R446" s="57">
        <f>IF('1_Constantes'!$B$13=1,-Q446*180/PI(),Q446*180/PI())</f>
        <v>-1.1817968226077143E-4</v>
      </c>
    </row>
    <row r="447" spans="2:18" x14ac:dyDescent="0.25">
      <c r="B447" s="13">
        <f>B446+'1_Constantes'!$B$4</f>
        <v>2.214999999999975</v>
      </c>
      <c r="D447" s="68">
        <f>'1_Constantes'!$D$8-'2_Odometrie'!D447</f>
        <v>115.59633176832926</v>
      </c>
      <c r="E447" s="57">
        <f>'1_Constantes'!$E$8-'2_Odometrie'!E447</f>
        <v>-14.412190363312334</v>
      </c>
      <c r="F447" s="81"/>
      <c r="G447" s="54">
        <f t="shared" si="43"/>
        <v>116.49130074542906</v>
      </c>
      <c r="H447" s="100">
        <f>ATAN2(D447,E447)-'2_Odometrie'!F447</f>
        <v>-2.1040349102857681E-6</v>
      </c>
      <c r="I447" s="106">
        <f t="shared" si="44"/>
        <v>-2.1040349102857681E-6</v>
      </c>
      <c r="J447" s="82"/>
      <c r="K447" s="69">
        <f t="shared" si="45"/>
        <v>0</v>
      </c>
      <c r="L447" s="45">
        <f t="shared" si="42"/>
        <v>116.49130074542906</v>
      </c>
      <c r="M447" s="72">
        <f t="shared" si="46"/>
        <v>-2.1040349102857681E-6</v>
      </c>
      <c r="O447" s="69">
        <f>IF(AND(L447&lt;'1_Constantes'!$B$8,L447&gt;-'1_Constantes'!$B$8),1,0)</f>
        <v>0</v>
      </c>
      <c r="P447" s="54">
        <f t="shared" si="47"/>
        <v>116.49130074542906</v>
      </c>
      <c r="Q447" s="61">
        <f t="shared" si="48"/>
        <v>-2.1040349102857681E-6</v>
      </c>
      <c r="R447" s="57">
        <f>IF('1_Constantes'!$B$13=1,-Q447*180/PI(),Q447*180/PI())</f>
        <v>-1.2055232030756131E-4</v>
      </c>
    </row>
    <row r="448" spans="2:18" x14ac:dyDescent="0.25">
      <c r="B448" s="13">
        <f>B447+'1_Constantes'!$B$4</f>
        <v>2.2199999999999749</v>
      </c>
      <c r="D448" s="68">
        <f>'1_Constantes'!$D$8-'2_Odometrie'!D448</f>
        <v>113.29294393544706</v>
      </c>
      <c r="E448" s="57">
        <f>'1_Constantes'!$E$8-'2_Odometrie'!E448</f>
        <v>-14.124471698750426</v>
      </c>
      <c r="F448" s="81"/>
      <c r="G448" s="54">
        <f t="shared" si="43"/>
        <v>114.17001290325385</v>
      </c>
      <c r="H448" s="100">
        <f>ATAN2(D448,E448)-'2_Odometrie'!F448</f>
        <v>2.3529519006232347E-4</v>
      </c>
      <c r="I448" s="106">
        <f t="shared" si="44"/>
        <v>2.3529519006232347E-4</v>
      </c>
      <c r="J448" s="82"/>
      <c r="K448" s="69">
        <f t="shared" si="45"/>
        <v>0</v>
      </c>
      <c r="L448" s="45">
        <f t="shared" si="42"/>
        <v>114.17001290325385</v>
      </c>
      <c r="M448" s="72">
        <f t="shared" si="46"/>
        <v>2.3529519006232347E-4</v>
      </c>
      <c r="O448" s="69">
        <f>IF(AND(L448&lt;'1_Constantes'!$B$8,L448&gt;-'1_Constantes'!$B$8),1,0)</f>
        <v>0</v>
      </c>
      <c r="P448" s="54">
        <f t="shared" si="47"/>
        <v>114.17001290325385</v>
      </c>
      <c r="Q448" s="61">
        <f t="shared" si="48"/>
        <v>2.3529519006232347E-4</v>
      </c>
      <c r="R448" s="57">
        <f>IF('1_Constantes'!$B$13=1,-Q448*180/PI(),Q448*180/PI())</f>
        <v>1.3481421330299684E-2</v>
      </c>
    </row>
    <row r="449" spans="2:18" x14ac:dyDescent="0.25">
      <c r="B449" s="13">
        <f>B448+'1_Constantes'!$B$4</f>
        <v>2.2249999999999748</v>
      </c>
      <c r="D449" s="68">
        <f>'1_Constantes'!$D$8-'2_Odometrie'!D449</f>
        <v>111.00687480807528</v>
      </c>
      <c r="E449" s="57">
        <f>'1_Constantes'!$E$8-'2_Odometrie'!E449</f>
        <v>-13.838916332418307</v>
      </c>
      <c r="F449" s="81"/>
      <c r="G449" s="54">
        <f t="shared" si="43"/>
        <v>111.86617835570934</v>
      </c>
      <c r="H449" s="100">
        <f>ATAN2(D449,E449)-'2_Odometrie'!F449</f>
        <v>2.4014099069719075E-4</v>
      </c>
      <c r="I449" s="106">
        <f t="shared" si="44"/>
        <v>2.4014099069719075E-4</v>
      </c>
      <c r="J449" s="82"/>
      <c r="K449" s="69">
        <f t="shared" si="45"/>
        <v>0</v>
      </c>
      <c r="L449" s="45">
        <f t="shared" si="42"/>
        <v>111.86617835570934</v>
      </c>
      <c r="M449" s="72">
        <f t="shared" si="46"/>
        <v>2.4014099069719075E-4</v>
      </c>
      <c r="O449" s="69">
        <f>IF(AND(L449&lt;'1_Constantes'!$B$8,L449&gt;-'1_Constantes'!$B$8),1,0)</f>
        <v>0</v>
      </c>
      <c r="P449" s="54">
        <f t="shared" si="47"/>
        <v>111.86617835570934</v>
      </c>
      <c r="Q449" s="61">
        <f t="shared" si="48"/>
        <v>2.4014099069719075E-4</v>
      </c>
      <c r="R449" s="57">
        <f>IF('1_Constantes'!$B$13=1,-Q449*180/PI(),Q449*180/PI())</f>
        <v>1.3759065255039395E-2</v>
      </c>
    </row>
    <row r="450" spans="2:18" x14ac:dyDescent="0.25">
      <c r="B450" s="13">
        <f>B449+'1_Constantes'!$B$4</f>
        <v>2.2299999999999747</v>
      </c>
      <c r="D450" s="68">
        <f>'1_Constantes'!$D$8-'2_Odometrie'!D450</f>
        <v>108.77269691624451</v>
      </c>
      <c r="E450" s="57">
        <f>'1_Constantes'!$E$8-'2_Odometrie'!E450</f>
        <v>-13.560370770032478</v>
      </c>
      <c r="F450" s="81"/>
      <c r="G450" s="54">
        <f t="shared" si="43"/>
        <v>109.61470362070018</v>
      </c>
      <c r="H450" s="100">
        <f>ATAN2(D450,E450)-'2_Odometrie'!F450</f>
        <v>7.5830439048713005E-6</v>
      </c>
      <c r="I450" s="106">
        <f t="shared" si="44"/>
        <v>7.5830439048713005E-6</v>
      </c>
      <c r="J450" s="82"/>
      <c r="K450" s="69">
        <f t="shared" si="45"/>
        <v>0</v>
      </c>
      <c r="L450" s="45">
        <f t="shared" si="42"/>
        <v>109.61470362070018</v>
      </c>
      <c r="M450" s="72">
        <f t="shared" si="46"/>
        <v>7.5830439048713005E-6</v>
      </c>
      <c r="O450" s="69">
        <f>IF(AND(L450&lt;'1_Constantes'!$B$8,L450&gt;-'1_Constantes'!$B$8),1,0)</f>
        <v>0</v>
      </c>
      <c r="P450" s="54">
        <f t="shared" si="47"/>
        <v>109.61470362070018</v>
      </c>
      <c r="Q450" s="61">
        <f t="shared" si="48"/>
        <v>7.5830439048713005E-6</v>
      </c>
      <c r="R450" s="57">
        <f>IF('1_Constantes'!$B$13=1,-Q450*180/PI(),Q450*180/PI())</f>
        <v>4.3447641161152882E-4</v>
      </c>
    </row>
    <row r="451" spans="2:18" x14ac:dyDescent="0.25">
      <c r="B451" s="13">
        <f>B450+'1_Constantes'!$B$4</f>
        <v>2.2349999999999746</v>
      </c>
      <c r="D451" s="68">
        <f>'1_Constantes'!$D$8-'2_Odometrie'!D451</f>
        <v>106.55583823287748</v>
      </c>
      <c r="E451" s="57">
        <f>'1_Constantes'!$E$8-'2_Odometrie'!E451</f>
        <v>-13.283984475572197</v>
      </c>
      <c r="F451" s="81"/>
      <c r="G451" s="54">
        <f t="shared" si="43"/>
        <v>107.38068217821302</v>
      </c>
      <c r="H451" s="100">
        <f>ATAN2(D451,E451)-'2_Odometrie'!F451</f>
        <v>7.7408067567785732E-6</v>
      </c>
      <c r="I451" s="106">
        <f t="shared" si="44"/>
        <v>7.7408067567785732E-6</v>
      </c>
      <c r="J451" s="82"/>
      <c r="K451" s="69">
        <f t="shared" si="45"/>
        <v>0</v>
      </c>
      <c r="L451" s="45">
        <f t="shared" si="42"/>
        <v>107.38068217821302</v>
      </c>
      <c r="M451" s="72">
        <f t="shared" si="46"/>
        <v>7.7408067567785732E-6</v>
      </c>
      <c r="O451" s="69">
        <f>IF(AND(L451&lt;'1_Constantes'!$B$8,L451&gt;-'1_Constantes'!$B$8),1,0)</f>
        <v>0</v>
      </c>
      <c r="P451" s="54">
        <f t="shared" si="47"/>
        <v>107.38068217821302</v>
      </c>
      <c r="Q451" s="61">
        <f t="shared" si="48"/>
        <v>7.7408067567785732E-6</v>
      </c>
      <c r="R451" s="57">
        <f>IF('1_Constantes'!$B$13=1,-Q451*180/PI(),Q451*180/PI())</f>
        <v>4.4351555718976298E-4</v>
      </c>
    </row>
    <row r="452" spans="2:18" x14ac:dyDescent="0.25">
      <c r="B452" s="13">
        <f>B451+'1_Constantes'!$B$4</f>
        <v>2.2399999999999745</v>
      </c>
      <c r="D452" s="68">
        <f>'1_Constantes'!$D$8-'2_Odometrie'!D452</f>
        <v>104.35623500200518</v>
      </c>
      <c r="E452" s="57">
        <f>'1_Constantes'!$E$8-'2_Odometrie'!E452</f>
        <v>-13.010269312536252</v>
      </c>
      <c r="F452" s="81"/>
      <c r="G452" s="54">
        <f t="shared" si="43"/>
        <v>105.16411408545433</v>
      </c>
      <c r="H452" s="100">
        <f>ATAN2(D452,E452)-'2_Odometrie'!F452</f>
        <v>-2.2971149936407143E-4</v>
      </c>
      <c r="I452" s="106">
        <f t="shared" si="44"/>
        <v>-2.2971149936407143E-4</v>
      </c>
      <c r="J452" s="82"/>
      <c r="K452" s="69">
        <f t="shared" si="45"/>
        <v>0</v>
      </c>
      <c r="L452" s="45">
        <f t="shared" ref="L452:L515" si="49">IF($K452=1,-G452,G452)</f>
        <v>105.16411408545433</v>
      </c>
      <c r="M452" s="72">
        <f t="shared" si="46"/>
        <v>-2.2971149936407143E-4</v>
      </c>
      <c r="O452" s="69">
        <f>IF(AND(L452&lt;'1_Constantes'!$B$8,L452&gt;-'1_Constantes'!$B$8),1,0)</f>
        <v>0</v>
      </c>
      <c r="P452" s="54">
        <f t="shared" si="47"/>
        <v>105.16411408545433</v>
      </c>
      <c r="Q452" s="61">
        <f t="shared" si="48"/>
        <v>-2.2971149936407143E-4</v>
      </c>
      <c r="R452" s="57">
        <f>IF('1_Constantes'!$B$13=1,-Q452*180/PI(),Q452*180/PI())</f>
        <v>-1.3161499419183386E-2</v>
      </c>
    </row>
    <row r="453" spans="2:18" x14ac:dyDescent="0.25">
      <c r="B453" s="13">
        <f>B452+'1_Constantes'!$B$4</f>
        <v>2.2449999999999743</v>
      </c>
      <c r="D453" s="68">
        <f>'1_Constantes'!$D$8-'2_Odometrie'!D453</f>
        <v>102.17395148161222</v>
      </c>
      <c r="E453" s="57">
        <f>'1_Constantes'!$E$8-'2_Odometrie'!E453</f>
        <v>-12.738709387004519</v>
      </c>
      <c r="F453" s="81"/>
      <c r="G453" s="54">
        <f t="shared" ref="G453:G516" si="50">SQRT(((D453)^2)+((E453)^2))</f>
        <v>102.96499928720151</v>
      </c>
      <c r="H453" s="100">
        <f>ATAN2(D453,E453)-'2_Odometrie'!F453</f>
        <v>-2.3461765165148918E-4</v>
      </c>
      <c r="I453" s="106">
        <f t="shared" ref="I453:I516" si="51">IF(H453&gt;PI(),H453-2*PI(),IF(H453&lt;-PI(),H453+2*PI(),H453))</f>
        <v>-2.3461765165148918E-4</v>
      </c>
      <c r="J453" s="82"/>
      <c r="K453" s="69">
        <f t="shared" ref="K453:K516" si="52">IF(OR(I453&gt;PI()/2,I453&lt;-PI()/2),1,0)</f>
        <v>0</v>
      </c>
      <c r="L453" s="45">
        <f t="shared" si="49"/>
        <v>102.96499928720151</v>
      </c>
      <c r="M453" s="72">
        <f t="shared" ref="M453:M516" si="53">IF($K453=1,I453+PI(),I453)</f>
        <v>-2.3461765165148918E-4</v>
      </c>
      <c r="O453" s="69">
        <f>IF(AND(L453&lt;'1_Constantes'!$B$8,L453&gt;-'1_Constantes'!$B$8),1,0)</f>
        <v>0</v>
      </c>
      <c r="P453" s="54">
        <f t="shared" ref="P453:P516" si="54">L453</f>
        <v>102.96499928720151</v>
      </c>
      <c r="Q453" s="61">
        <f t="shared" ref="Q453:Q516" si="55">IF(M453&gt;PI(),M453-2*PI(),IF(M453&lt;-PI(),M453+2*PI(),M453))</f>
        <v>-2.3461765165148918E-4</v>
      </c>
      <c r="R453" s="57">
        <f>IF('1_Constantes'!$B$13=1,-Q453*180/PI(),Q453*180/PI())</f>
        <v>-1.3442601238900878E-2</v>
      </c>
    </row>
    <row r="454" spans="2:18" x14ac:dyDescent="0.25">
      <c r="B454" s="13">
        <f>B453+'1_Constantes'!$B$4</f>
        <v>2.2499999999999742</v>
      </c>
      <c r="D454" s="68">
        <f>'1_Constantes'!$D$8-'2_Odometrie'!D454</f>
        <v>100.0436888405643</v>
      </c>
      <c r="E454" s="57">
        <f>'1_Constantes'!$E$8-'2_Odometrie'!E454</f>
        <v>-12.473119432171529</v>
      </c>
      <c r="F454" s="81"/>
      <c r="G454" s="54">
        <f t="shared" si="50"/>
        <v>100.81824430725257</v>
      </c>
      <c r="H454" s="100">
        <f>ATAN2(D454,E454)-'2_Odometrie'!F454</f>
        <v>-1.9476928805745031E-6</v>
      </c>
      <c r="I454" s="106">
        <f t="shared" si="51"/>
        <v>-1.9476928805745031E-6</v>
      </c>
      <c r="J454" s="82"/>
      <c r="K454" s="69">
        <f t="shared" si="52"/>
        <v>0</v>
      </c>
      <c r="L454" s="45">
        <f t="shared" si="49"/>
        <v>100.81824430725257</v>
      </c>
      <c r="M454" s="72">
        <f t="shared" si="53"/>
        <v>-1.9476928805745031E-6</v>
      </c>
      <c r="O454" s="69">
        <f>IF(AND(L454&lt;'1_Constantes'!$B$8,L454&gt;-'1_Constantes'!$B$8),1,0)</f>
        <v>0</v>
      </c>
      <c r="P454" s="54">
        <f t="shared" si="54"/>
        <v>100.81824430725257</v>
      </c>
      <c r="Q454" s="61">
        <f t="shared" si="55"/>
        <v>-1.9476928805745031E-6</v>
      </c>
      <c r="R454" s="57">
        <f>IF('1_Constantes'!$B$13=1,-Q454*180/PI(),Q454*180/PI())</f>
        <v>-1.1159458184459691E-4</v>
      </c>
    </row>
    <row r="455" spans="2:18" x14ac:dyDescent="0.25">
      <c r="B455" s="13">
        <f>B454+'1_Constantes'!$B$4</f>
        <v>2.2549999999999741</v>
      </c>
      <c r="D455" s="68">
        <f>'1_Constantes'!$D$8-'2_Odometrie'!D455</f>
        <v>97.930745407980112</v>
      </c>
      <c r="E455" s="57">
        <f>'1_Constantes'!$E$8-'2_Odometrie'!E455</f>
        <v>-12.209688745264089</v>
      </c>
      <c r="F455" s="81"/>
      <c r="G455" s="54">
        <f t="shared" si="50"/>
        <v>98.688942619823663</v>
      </c>
      <c r="H455" s="100">
        <f>ATAN2(D455,E455)-'2_Odometrie'!F455</f>
        <v>-1.9897160866144681E-6</v>
      </c>
      <c r="I455" s="106">
        <f t="shared" si="51"/>
        <v>-1.9897160866144681E-6</v>
      </c>
      <c r="J455" s="82"/>
      <c r="K455" s="69">
        <f t="shared" si="52"/>
        <v>0</v>
      </c>
      <c r="L455" s="45">
        <f t="shared" si="49"/>
        <v>98.688942619823663</v>
      </c>
      <c r="M455" s="72">
        <f t="shared" si="53"/>
        <v>-1.9897160866144681E-6</v>
      </c>
      <c r="O455" s="69">
        <f>IF(AND(L455&lt;'1_Constantes'!$B$8,L455&gt;-'1_Constantes'!$B$8),1,0)</f>
        <v>0</v>
      </c>
      <c r="P455" s="54">
        <f t="shared" si="54"/>
        <v>98.688942619823663</v>
      </c>
      <c r="Q455" s="61">
        <f t="shared" si="55"/>
        <v>-1.9897160866144681E-6</v>
      </c>
      <c r="R455" s="57">
        <f>IF('1_Constantes'!$B$13=1,-Q455*180/PI(),Q455*180/PI())</f>
        <v>-1.1400233419229558E-4</v>
      </c>
    </row>
    <row r="456" spans="2:18" x14ac:dyDescent="0.25">
      <c r="B456" s="13">
        <f>B455+'1_Constantes'!$B$4</f>
        <v>2.259999999999974</v>
      </c>
      <c r="D456" s="68">
        <f>'1_Constantes'!$D$8-'2_Odometrie'!D456</f>
        <v>95.835182041222652</v>
      </c>
      <c r="E456" s="57">
        <f>'1_Constantes'!$E$8-'2_Odometrie'!E456</f>
        <v>-11.947929659459646</v>
      </c>
      <c r="F456" s="81"/>
      <c r="G456" s="54">
        <f t="shared" si="50"/>
        <v>96.577094282348753</v>
      </c>
      <c r="H456" s="100">
        <f>ATAN2(D456,E456)-'2_Odometrie'!F456</f>
        <v>2.3576601665750707E-4</v>
      </c>
      <c r="I456" s="106">
        <f t="shared" si="51"/>
        <v>2.3576601665750707E-4</v>
      </c>
      <c r="J456" s="82"/>
      <c r="K456" s="69">
        <f t="shared" si="52"/>
        <v>0</v>
      </c>
      <c r="L456" s="45">
        <f t="shared" si="49"/>
        <v>96.577094282348753</v>
      </c>
      <c r="M456" s="72">
        <f t="shared" si="53"/>
        <v>2.3576601665750707E-4</v>
      </c>
      <c r="O456" s="69">
        <f>IF(AND(L456&lt;'1_Constantes'!$B$8,L456&gt;-'1_Constantes'!$B$8),1,0)</f>
        <v>0</v>
      </c>
      <c r="P456" s="54">
        <f t="shared" si="54"/>
        <v>96.577094282348753</v>
      </c>
      <c r="Q456" s="61">
        <f t="shared" si="55"/>
        <v>2.3576601665750707E-4</v>
      </c>
      <c r="R456" s="57">
        <f>IF('1_Constantes'!$B$13=1,-Q456*180/PI(),Q456*180/PI())</f>
        <v>1.350839770708622E-2</v>
      </c>
    </row>
    <row r="457" spans="2:18" x14ac:dyDescent="0.25">
      <c r="B457" s="13">
        <f>B456+'1_Constantes'!$B$4</f>
        <v>2.2649999999999739</v>
      </c>
      <c r="D457" s="68">
        <f>'1_Constantes'!$D$8-'2_Odometrie'!D457</f>
        <v>93.756937379975625</v>
      </c>
      <c r="E457" s="57">
        <f>'1_Constantes'!$E$8-'2_Odometrie'!E457</f>
        <v>-11.688333871884993</v>
      </c>
      <c r="F457" s="81"/>
      <c r="G457" s="54">
        <f t="shared" si="50"/>
        <v>94.482699239455073</v>
      </c>
      <c r="H457" s="100">
        <f>ATAN2(D457,E457)-'2_Odometrie'!F457</f>
        <v>2.4099223468522502E-4</v>
      </c>
      <c r="I457" s="106">
        <f t="shared" si="51"/>
        <v>2.4099223468522502E-4</v>
      </c>
      <c r="J457" s="82"/>
      <c r="K457" s="69">
        <f t="shared" si="52"/>
        <v>0</v>
      </c>
      <c r="L457" s="45">
        <f t="shared" si="49"/>
        <v>94.482699239455073</v>
      </c>
      <c r="M457" s="72">
        <f t="shared" si="53"/>
        <v>2.4099223468522502E-4</v>
      </c>
      <c r="O457" s="69">
        <f>IF(AND(L457&lt;'1_Constantes'!$B$8,L457&gt;-'1_Constantes'!$B$8),1,0)</f>
        <v>0</v>
      </c>
      <c r="P457" s="54">
        <f t="shared" si="54"/>
        <v>94.482699239455073</v>
      </c>
      <c r="Q457" s="61">
        <f t="shared" si="55"/>
        <v>2.4099223468522502E-4</v>
      </c>
      <c r="R457" s="57">
        <f>IF('1_Constantes'!$B$13=1,-Q457*180/PI(),Q457*180/PI())</f>
        <v>1.3807837942889643E-2</v>
      </c>
    </row>
    <row r="458" spans="2:18" x14ac:dyDescent="0.25">
      <c r="B458" s="13">
        <f>B457+'1_Constantes'!$B$4</f>
        <v>2.2699999999999738</v>
      </c>
      <c r="D458" s="68">
        <f>'1_Constantes'!$D$8-'2_Odometrie'!D458</f>
        <v>91.730589989710325</v>
      </c>
      <c r="E458" s="57">
        <f>'1_Constantes'!$E$8-'2_Odometrie'!E458</f>
        <v>-11.435699524604843</v>
      </c>
      <c r="F458" s="81"/>
      <c r="G458" s="54">
        <f t="shared" si="50"/>
        <v>92.440664014693184</v>
      </c>
      <c r="H458" s="100">
        <f>ATAN2(D458,E458)-'2_Odometrie'!F458</f>
        <v>8.4646116709358177E-6</v>
      </c>
      <c r="I458" s="106">
        <f t="shared" si="51"/>
        <v>8.4646116709358177E-6</v>
      </c>
      <c r="J458" s="82"/>
      <c r="K458" s="69">
        <f t="shared" si="52"/>
        <v>0</v>
      </c>
      <c r="L458" s="45">
        <f t="shared" si="49"/>
        <v>92.440664014693184</v>
      </c>
      <c r="M458" s="72">
        <f t="shared" si="53"/>
        <v>8.4646116709358177E-6</v>
      </c>
      <c r="O458" s="69">
        <f>IF(AND(L458&lt;'1_Constantes'!$B$8,L458&gt;-'1_Constantes'!$B$8),1,0)</f>
        <v>0</v>
      </c>
      <c r="P458" s="54">
        <f t="shared" si="54"/>
        <v>92.440664014693184</v>
      </c>
      <c r="Q458" s="61">
        <f t="shared" si="55"/>
        <v>8.4646116709358177E-6</v>
      </c>
      <c r="R458" s="57">
        <f>IF('1_Constantes'!$B$13=1,-Q458*180/PI(),Q458*180/PI())</f>
        <v>4.8498652396180197E-4</v>
      </c>
    </row>
    <row r="459" spans="2:18" x14ac:dyDescent="0.25">
      <c r="B459" s="13">
        <f>B458+'1_Constantes'!$B$4</f>
        <v>2.2749999999999737</v>
      </c>
      <c r="D459" s="68">
        <f>'1_Constantes'!$D$8-'2_Odometrie'!D459</f>
        <v>89.669544442672532</v>
      </c>
      <c r="E459" s="57">
        <f>'1_Constantes'!$E$8-'2_Odometrie'!E459</f>
        <v>-11.179226261602594</v>
      </c>
      <c r="F459" s="81"/>
      <c r="G459" s="54">
        <f t="shared" si="50"/>
        <v>90.363722258241054</v>
      </c>
      <c r="H459" s="100">
        <f>ATAN2(D459,E459)-'2_Odometrie'!F459</f>
        <v>-2.2940007889225844E-4</v>
      </c>
      <c r="I459" s="106">
        <f t="shared" si="51"/>
        <v>-2.2940007889225844E-4</v>
      </c>
      <c r="J459" s="82"/>
      <c r="K459" s="69">
        <f t="shared" si="52"/>
        <v>0</v>
      </c>
      <c r="L459" s="45">
        <f t="shared" si="49"/>
        <v>90.363722258241054</v>
      </c>
      <c r="M459" s="72">
        <f t="shared" si="53"/>
        <v>-2.2940007889225844E-4</v>
      </c>
      <c r="O459" s="69">
        <f>IF(AND(L459&lt;'1_Constantes'!$B$8,L459&gt;-'1_Constantes'!$B$8),1,0)</f>
        <v>0</v>
      </c>
      <c r="P459" s="54">
        <f t="shared" si="54"/>
        <v>90.363722258241054</v>
      </c>
      <c r="Q459" s="61">
        <f t="shared" si="55"/>
        <v>-2.2940007889225844E-4</v>
      </c>
      <c r="R459" s="57">
        <f>IF('1_Constantes'!$B$13=1,-Q459*180/PI(),Q459*180/PI())</f>
        <v>-1.314365634049453E-2</v>
      </c>
    </row>
    <row r="460" spans="2:18" x14ac:dyDescent="0.25">
      <c r="B460" s="13">
        <f>B459+'1_Constantes'!$B$4</f>
        <v>2.2799999999999736</v>
      </c>
      <c r="D460" s="68">
        <f>'1_Constantes'!$D$8-'2_Odometrie'!D460</f>
        <v>87.643197052407231</v>
      </c>
      <c r="E460" s="57">
        <f>'1_Constantes'!$E$8-'2_Odometrie'!E460</f>
        <v>-10.926591914322444</v>
      </c>
      <c r="F460" s="81"/>
      <c r="G460" s="54">
        <f t="shared" si="50"/>
        <v>88.321687033419039</v>
      </c>
      <c r="H460" s="100">
        <f>ATAN2(D460,E460)-'2_Odometrie'!F460</f>
        <v>3.3870279415593174E-6</v>
      </c>
      <c r="I460" s="106">
        <f t="shared" si="51"/>
        <v>3.3870279415593174E-6</v>
      </c>
      <c r="J460" s="82"/>
      <c r="K460" s="69">
        <f t="shared" si="52"/>
        <v>0</v>
      </c>
      <c r="L460" s="45">
        <f t="shared" si="49"/>
        <v>88.321687033419039</v>
      </c>
      <c r="M460" s="72">
        <f t="shared" si="53"/>
        <v>3.3870279415593174E-6</v>
      </c>
      <c r="O460" s="69">
        <f>IF(AND(L460&lt;'1_Constantes'!$B$8,L460&gt;-'1_Constantes'!$B$8),1,0)</f>
        <v>0</v>
      </c>
      <c r="P460" s="54">
        <f t="shared" si="54"/>
        <v>88.321687033419039</v>
      </c>
      <c r="Q460" s="61">
        <f t="shared" si="55"/>
        <v>3.3870279415593174E-6</v>
      </c>
      <c r="R460" s="57">
        <f>IF('1_Constantes'!$B$13=1,-Q460*180/PI(),Q460*180/PI())</f>
        <v>1.9406240614423174E-4</v>
      </c>
    </row>
    <row r="461" spans="2:18" x14ac:dyDescent="0.25">
      <c r="B461" s="13">
        <f>B460+'1_Constantes'!$B$4</f>
        <v>2.2849999999999735</v>
      </c>
      <c r="D461" s="68">
        <f>'1_Constantes'!$D$8-'2_Odometrie'!D461</f>
        <v>85.63416887060589</v>
      </c>
      <c r="E461" s="57">
        <f>'1_Constantes'!$E$8-'2_Odometrie'!E461</f>
        <v>-10.676116834967843</v>
      </c>
      <c r="F461" s="81"/>
      <c r="G461" s="54">
        <f t="shared" si="50"/>
        <v>86.297105101117566</v>
      </c>
      <c r="H461" s="100">
        <f>ATAN2(D461,E461)-'2_Odometrie'!F461</f>
        <v>3.4664896514657872E-6</v>
      </c>
      <c r="I461" s="106">
        <f t="shared" si="51"/>
        <v>3.4664896514657872E-6</v>
      </c>
      <c r="J461" s="82"/>
      <c r="K461" s="69">
        <f t="shared" si="52"/>
        <v>0</v>
      </c>
      <c r="L461" s="45">
        <f t="shared" si="49"/>
        <v>86.297105101117566</v>
      </c>
      <c r="M461" s="72">
        <f t="shared" si="53"/>
        <v>3.4664896514657872E-6</v>
      </c>
      <c r="O461" s="69">
        <f>IF(AND(L461&lt;'1_Constantes'!$B$8,L461&gt;-'1_Constantes'!$B$8),1,0)</f>
        <v>0</v>
      </c>
      <c r="P461" s="54">
        <f t="shared" si="54"/>
        <v>86.297105101117566</v>
      </c>
      <c r="Q461" s="61">
        <f t="shared" si="55"/>
        <v>3.4664896514657872E-6</v>
      </c>
      <c r="R461" s="57">
        <f>IF('1_Constantes'!$B$13=1,-Q461*180/PI(),Q461*180/PI())</f>
        <v>1.9861522675476532E-4</v>
      </c>
    </row>
    <row r="462" spans="2:18" x14ac:dyDescent="0.25">
      <c r="B462" s="13">
        <f>B461+'1_Constantes'!$B$4</f>
        <v>2.2899999999999734</v>
      </c>
      <c r="D462" s="68">
        <f>'1_Constantes'!$D$8-'2_Odometrie'!D462</f>
        <v>83.65966475312166</v>
      </c>
      <c r="E462" s="57">
        <f>'1_Constantes'!$E$8-'2_Odometrie'!E462</f>
        <v>-10.430879240814875</v>
      </c>
      <c r="F462" s="81"/>
      <c r="G462" s="54">
        <f t="shared" si="50"/>
        <v>84.307429971154789</v>
      </c>
      <c r="H462" s="100">
        <f>ATAN2(D462,E462)-'2_Odometrie'!F462</f>
        <v>-4.7285688301787476E-4</v>
      </c>
      <c r="I462" s="106">
        <f t="shared" si="51"/>
        <v>-4.7285688301787476E-4</v>
      </c>
      <c r="J462" s="82"/>
      <c r="K462" s="69">
        <f t="shared" si="52"/>
        <v>0</v>
      </c>
      <c r="L462" s="45">
        <f t="shared" si="49"/>
        <v>84.307429971154789</v>
      </c>
      <c r="M462" s="72">
        <f t="shared" si="53"/>
        <v>-4.7285688301787476E-4</v>
      </c>
      <c r="O462" s="69">
        <f>IF(AND(L462&lt;'1_Constantes'!$B$8,L462&gt;-'1_Constantes'!$B$8),1,0)</f>
        <v>0</v>
      </c>
      <c r="P462" s="54">
        <f t="shared" si="54"/>
        <v>84.307429971154789</v>
      </c>
      <c r="Q462" s="61">
        <f t="shared" si="55"/>
        <v>-4.7285688301787476E-4</v>
      </c>
      <c r="R462" s="57">
        <f>IF('1_Constantes'!$B$13=1,-Q462*180/PI(),Q462*180/PI())</f>
        <v>-2.7092703710635515E-2</v>
      </c>
    </row>
    <row r="463" spans="2:18" x14ac:dyDescent="0.25">
      <c r="B463" s="13">
        <f>B462+'1_Constantes'!$B$4</f>
        <v>2.2949999999999733</v>
      </c>
      <c r="D463" s="68">
        <f>'1_Constantes'!$D$8-'2_Odometrie'!D463</f>
        <v>81.719801058751273</v>
      </c>
      <c r="E463" s="57">
        <f>'1_Constantes'!$E$8-'2_Odometrie'!E463</f>
        <v>-10.189944060594371</v>
      </c>
      <c r="F463" s="81"/>
      <c r="G463" s="54">
        <f t="shared" si="50"/>
        <v>82.352661432645448</v>
      </c>
      <c r="H463" s="100">
        <f>ATAN2(D463,E463)-'2_Odometrie'!F463</f>
        <v>-4.8408087764544028E-4</v>
      </c>
      <c r="I463" s="106">
        <f t="shared" si="51"/>
        <v>-4.8408087764544028E-4</v>
      </c>
      <c r="J463" s="82"/>
      <c r="K463" s="69">
        <f t="shared" si="52"/>
        <v>0</v>
      </c>
      <c r="L463" s="45">
        <f t="shared" si="49"/>
        <v>82.352661432645448</v>
      </c>
      <c r="M463" s="72">
        <f t="shared" si="53"/>
        <v>-4.8408087764544028E-4</v>
      </c>
      <c r="O463" s="69">
        <f>IF(AND(L463&lt;'1_Constantes'!$B$8,L463&gt;-'1_Constantes'!$B$8),1,0)</f>
        <v>0</v>
      </c>
      <c r="P463" s="54">
        <f t="shared" si="54"/>
        <v>82.352661432645448</v>
      </c>
      <c r="Q463" s="61">
        <f t="shared" si="55"/>
        <v>-4.8408087764544028E-4</v>
      </c>
      <c r="R463" s="57">
        <f>IF('1_Constantes'!$B$13=1,-Q463*180/PI(),Q463*180/PI())</f>
        <v>-2.7735791232072527E-2</v>
      </c>
    </row>
    <row r="464" spans="2:18" x14ac:dyDescent="0.25">
      <c r="B464" s="13">
        <f>B463+'1_Constantes'!$B$4</f>
        <v>2.2999999999999732</v>
      </c>
      <c r="D464" s="68">
        <f>'1_Constantes'!$D$8-'2_Odometrie'!D464</f>
        <v>79.797313195547986</v>
      </c>
      <c r="E464" s="57">
        <f>'1_Constantes'!$E$8-'2_Odometrie'!E464</f>
        <v>-9.9507126976259315</v>
      </c>
      <c r="F464" s="81"/>
      <c r="G464" s="54">
        <f t="shared" si="50"/>
        <v>80.41534602561299</v>
      </c>
      <c r="H464" s="100">
        <f>ATAN2(D464,E464)-'2_Odometrie'!F464</f>
        <v>-2.5742616460792955E-4</v>
      </c>
      <c r="I464" s="106">
        <f t="shared" si="51"/>
        <v>-2.5742616460792955E-4</v>
      </c>
      <c r="J464" s="82"/>
      <c r="K464" s="69">
        <f t="shared" si="52"/>
        <v>0</v>
      </c>
      <c r="L464" s="45">
        <f t="shared" si="49"/>
        <v>80.41534602561299</v>
      </c>
      <c r="M464" s="72">
        <f t="shared" si="53"/>
        <v>-2.5742616460792955E-4</v>
      </c>
      <c r="O464" s="69">
        <f>IF(AND(L464&lt;'1_Constantes'!$B$8,L464&gt;-'1_Constantes'!$B$8),1,0)</f>
        <v>0</v>
      </c>
      <c r="P464" s="54">
        <f t="shared" si="54"/>
        <v>80.41534602561299</v>
      </c>
      <c r="Q464" s="61">
        <f t="shared" si="55"/>
        <v>-2.5742616460792955E-4</v>
      </c>
      <c r="R464" s="57">
        <f>IF('1_Constantes'!$B$13=1,-Q464*180/PI(),Q464*180/PI())</f>
        <v>-1.4749432768274368E-2</v>
      </c>
    </row>
    <row r="465" spans="2:18" x14ac:dyDescent="0.25">
      <c r="B465" s="13">
        <f>B464+'1_Constantes'!$B$4</f>
        <v>2.3049999999999731</v>
      </c>
      <c r="D465" s="68">
        <f>'1_Constantes'!$D$8-'2_Odometrie'!D465</f>
        <v>77.892145042823813</v>
      </c>
      <c r="E465" s="57">
        <f>'1_Constantes'!$E$8-'2_Odometrie'!E465</f>
        <v>-9.713636572161704</v>
      </c>
      <c r="F465" s="81"/>
      <c r="G465" s="54">
        <f t="shared" si="50"/>
        <v>78.495483913587918</v>
      </c>
      <c r="H465" s="100">
        <f>ATAN2(D465,E465)-'2_Odometrie'!F465</f>
        <v>-2.6372235805474653E-4</v>
      </c>
      <c r="I465" s="106">
        <f t="shared" si="51"/>
        <v>-2.6372235805474653E-4</v>
      </c>
      <c r="J465" s="82"/>
      <c r="K465" s="69">
        <f t="shared" si="52"/>
        <v>0</v>
      </c>
      <c r="L465" s="45">
        <f t="shared" si="49"/>
        <v>78.495483913587918</v>
      </c>
      <c r="M465" s="72">
        <f t="shared" si="53"/>
        <v>-2.6372235805474653E-4</v>
      </c>
      <c r="O465" s="69">
        <f>IF(AND(L465&lt;'1_Constantes'!$B$8,L465&gt;-'1_Constantes'!$B$8),1,0)</f>
        <v>0</v>
      </c>
      <c r="P465" s="54">
        <f t="shared" si="54"/>
        <v>78.495483913587918</v>
      </c>
      <c r="Q465" s="61">
        <f t="shared" si="55"/>
        <v>-2.6372235805474653E-4</v>
      </c>
      <c r="R465" s="57">
        <f>IF('1_Constantes'!$B$13=1,-Q465*180/PI(),Q465*180/PI())</f>
        <v>-1.5110178079774907E-2</v>
      </c>
    </row>
    <row r="466" spans="2:18" x14ac:dyDescent="0.25">
      <c r="B466" s="13">
        <f>B465+'1_Constantes'!$B$4</f>
        <v>2.309999999999973</v>
      </c>
      <c r="D466" s="68">
        <f>'1_Constantes'!$D$8-'2_Odometrie'!D466</f>
        <v>76.021724847701307</v>
      </c>
      <c r="E466" s="57">
        <f>'1_Constantes'!$E$8-'2_Odometrie'!E466</f>
        <v>-9.4800003633445158</v>
      </c>
      <c r="F466" s="81"/>
      <c r="G466" s="54">
        <f t="shared" si="50"/>
        <v>76.61052836071957</v>
      </c>
      <c r="H466" s="100">
        <f>ATAN2(D466,E466)-'2_Odometrie'!F466</f>
        <v>2.0666145184163043E-4</v>
      </c>
      <c r="I466" s="106">
        <f t="shared" si="51"/>
        <v>2.0666145184163043E-4</v>
      </c>
      <c r="J466" s="82"/>
      <c r="K466" s="69">
        <f t="shared" si="52"/>
        <v>0</v>
      </c>
      <c r="L466" s="45">
        <f t="shared" si="49"/>
        <v>76.61052836071957</v>
      </c>
      <c r="M466" s="72">
        <f t="shared" si="53"/>
        <v>2.0666145184163043E-4</v>
      </c>
      <c r="O466" s="69">
        <f>IF(AND(L466&lt;'1_Constantes'!$B$8,L466&gt;-'1_Constantes'!$B$8),1,0)</f>
        <v>0</v>
      </c>
      <c r="P466" s="54">
        <f t="shared" si="54"/>
        <v>76.61052836071957</v>
      </c>
      <c r="Q466" s="61">
        <f t="shared" si="55"/>
        <v>2.0666145184163043E-4</v>
      </c>
      <c r="R466" s="57">
        <f>IF('1_Constantes'!$B$13=1,-Q466*180/PI(),Q466*180/PI())</f>
        <v>1.1840828978571537E-2</v>
      </c>
    </row>
    <row r="467" spans="2:18" x14ac:dyDescent="0.25">
      <c r="B467" s="13">
        <f>B466+'1_Constantes'!$B$4</f>
        <v>2.3149999999999729</v>
      </c>
      <c r="D467" s="68">
        <f>'1_Constantes'!$D$8-'2_Odometrie'!D467</f>
        <v>74.185942063599668</v>
      </c>
      <c r="E467" s="57">
        <f>'1_Constantes'!$E$8-'2_Odometrie'!E467</f>
        <v>-9.2506907509869052</v>
      </c>
      <c r="F467" s="81"/>
      <c r="G467" s="54">
        <f t="shared" si="50"/>
        <v>74.760479394090041</v>
      </c>
      <c r="H467" s="100">
        <f>ATAN2(D467,E467)-'2_Odometrie'!F467</f>
        <v>2.117755684737932E-4</v>
      </c>
      <c r="I467" s="106">
        <f t="shared" si="51"/>
        <v>2.117755684737932E-4</v>
      </c>
      <c r="J467" s="82"/>
      <c r="K467" s="69">
        <f t="shared" si="52"/>
        <v>0</v>
      </c>
      <c r="L467" s="45">
        <f t="shared" si="49"/>
        <v>74.760479394090041</v>
      </c>
      <c r="M467" s="72">
        <f t="shared" si="53"/>
        <v>2.117755684737932E-4</v>
      </c>
      <c r="O467" s="69">
        <f>IF(AND(L467&lt;'1_Constantes'!$B$8,L467&gt;-'1_Constantes'!$B$8),1,0)</f>
        <v>0</v>
      </c>
      <c r="P467" s="54">
        <f t="shared" si="54"/>
        <v>74.760479394090041</v>
      </c>
      <c r="Q467" s="61">
        <f t="shared" si="55"/>
        <v>2.117755684737932E-4</v>
      </c>
      <c r="R467" s="57">
        <f>IF('1_Constantes'!$B$13=1,-Q467*180/PI(),Q467*180/PI())</f>
        <v>1.2133846277532122E-2</v>
      </c>
    </row>
    <row r="468" spans="2:18" x14ac:dyDescent="0.25">
      <c r="B468" s="13">
        <f>B467+'1_Constantes'!$B$4</f>
        <v>2.3199999999999728</v>
      </c>
      <c r="D468" s="68">
        <f>'1_Constantes'!$D$8-'2_Odometrie'!D468</f>
        <v>72.367425174900063</v>
      </c>
      <c r="E468" s="57">
        <f>'1_Constantes'!$E$8-'2_Odometrie'!E468</f>
        <v>-9.0239676188124349</v>
      </c>
      <c r="F468" s="81"/>
      <c r="G468" s="54">
        <f t="shared" si="50"/>
        <v>72.927883679907609</v>
      </c>
      <c r="H468" s="100">
        <f>ATAN2(D468,E468)-'2_Odometrie'!F468</f>
        <v>-2.1461071430195489E-5</v>
      </c>
      <c r="I468" s="106">
        <f t="shared" si="51"/>
        <v>-2.1461071430195489E-5</v>
      </c>
      <c r="J468" s="82"/>
      <c r="K468" s="69">
        <f t="shared" si="52"/>
        <v>0</v>
      </c>
      <c r="L468" s="45">
        <f t="shared" si="49"/>
        <v>72.927883679907609</v>
      </c>
      <c r="M468" s="72">
        <f t="shared" si="53"/>
        <v>-2.1461071430195489E-5</v>
      </c>
      <c r="O468" s="69">
        <f>IF(AND(L468&lt;'1_Constantes'!$B$8,L468&gt;-'1_Constantes'!$B$8),1,0)</f>
        <v>0</v>
      </c>
      <c r="P468" s="54">
        <f t="shared" si="54"/>
        <v>72.927883679907609</v>
      </c>
      <c r="Q468" s="61">
        <f t="shared" si="55"/>
        <v>-2.1461071430195489E-5</v>
      </c>
      <c r="R468" s="57">
        <f>IF('1_Constantes'!$B$13=1,-Q468*180/PI(),Q468*180/PI())</f>
        <v>-1.229628816778991E-3</v>
      </c>
    </row>
    <row r="469" spans="2:18" x14ac:dyDescent="0.25">
      <c r="B469" s="13">
        <f>B468+'1_Constantes'!$B$4</f>
        <v>2.3249999999999726</v>
      </c>
      <c r="D469" s="68">
        <f>'1_Constantes'!$D$8-'2_Odometrie'!D469</f>
        <v>70.566227494664417</v>
      </c>
      <c r="E469" s="57">
        <f>'1_Constantes'!$E$8-'2_Odometrie'!E469</f>
        <v>-8.7994037545634001</v>
      </c>
      <c r="F469" s="81"/>
      <c r="G469" s="54">
        <f t="shared" si="50"/>
        <v>71.112741258262275</v>
      </c>
      <c r="H469" s="100">
        <f>ATAN2(D469,E469)-'2_Odometrie'!F469</f>
        <v>-2.2008862169756171E-5</v>
      </c>
      <c r="I469" s="106">
        <f t="shared" si="51"/>
        <v>-2.2008862169756171E-5</v>
      </c>
      <c r="J469" s="82"/>
      <c r="K469" s="69">
        <f t="shared" si="52"/>
        <v>0</v>
      </c>
      <c r="L469" s="45">
        <f t="shared" si="49"/>
        <v>71.112741258262275</v>
      </c>
      <c r="M469" s="72">
        <f t="shared" si="53"/>
        <v>-2.2008862169756171E-5</v>
      </c>
      <c r="O469" s="69">
        <f>IF(AND(L469&lt;'1_Constantes'!$B$8,L469&gt;-'1_Constantes'!$B$8),1,0)</f>
        <v>0</v>
      </c>
      <c r="P469" s="54">
        <f t="shared" si="54"/>
        <v>71.112741258262275</v>
      </c>
      <c r="Q469" s="61">
        <f t="shared" si="55"/>
        <v>-2.2008862169756171E-5</v>
      </c>
      <c r="R469" s="57">
        <f>IF('1_Constantes'!$B$13=1,-Q469*180/PI(),Q469*180/PI())</f>
        <v>-1.2610149142121682E-3</v>
      </c>
    </row>
    <row r="470" spans="2:18" x14ac:dyDescent="0.25">
      <c r="B470" s="13">
        <f>B469+'1_Constantes'!$B$4</f>
        <v>2.3299999999999725</v>
      </c>
      <c r="D470" s="68">
        <f>'1_Constantes'!$D$8-'2_Odometrie'!D470</f>
        <v>68.799770929516399</v>
      </c>
      <c r="E470" s="57">
        <f>'1_Constantes'!$E$8-'2_Odometrie'!E470</f>
        <v>-8.5783362560340493</v>
      </c>
      <c r="F470" s="81"/>
      <c r="G470" s="54">
        <f t="shared" si="50"/>
        <v>69.332505600731878</v>
      </c>
      <c r="H470" s="100">
        <f>ATAN2(D470,E470)-'2_Odometrie'!F470</f>
        <v>4.5479767287204265E-4</v>
      </c>
      <c r="I470" s="106">
        <f t="shared" si="51"/>
        <v>4.5479767287204265E-4</v>
      </c>
      <c r="J470" s="82"/>
      <c r="K470" s="69">
        <f t="shared" si="52"/>
        <v>0</v>
      </c>
      <c r="L470" s="45">
        <f t="shared" si="49"/>
        <v>69.332505600731878</v>
      </c>
      <c r="M470" s="72">
        <f t="shared" si="53"/>
        <v>4.5479767287204265E-4</v>
      </c>
      <c r="O470" s="69">
        <f>IF(AND(L470&lt;'1_Constantes'!$B$8,L470&gt;-'1_Constantes'!$B$8),1,0)</f>
        <v>0</v>
      </c>
      <c r="P470" s="54">
        <f t="shared" si="54"/>
        <v>69.332505600731878</v>
      </c>
      <c r="Q470" s="61">
        <f t="shared" si="55"/>
        <v>4.5479767287204265E-4</v>
      </c>
      <c r="R470" s="57">
        <f>IF('1_Constantes'!$B$13=1,-Q470*180/PI(),Q470*180/PI())</f>
        <v>2.6057987187939499E-2</v>
      </c>
    </row>
    <row r="471" spans="2:18" x14ac:dyDescent="0.25">
      <c r="B471" s="13">
        <f>B470+'1_Constantes'!$B$4</f>
        <v>2.3349999999999724</v>
      </c>
      <c r="D471" s="68">
        <f>'1_Constantes'!$D$8-'2_Odometrie'!D471</f>
        <v>67.067950767606362</v>
      </c>
      <c r="E471" s="57">
        <f>'1_Constantes'!$E$8-'2_Odometrie'!E471</f>
        <v>-8.3616034143386742</v>
      </c>
      <c r="F471" s="81"/>
      <c r="G471" s="54">
        <f t="shared" si="50"/>
        <v>67.587176533901385</v>
      </c>
      <c r="H471" s="100">
        <f>ATAN2(D471,E471)-'2_Odometrie'!F471</f>
        <v>4.6654208498561611E-4</v>
      </c>
      <c r="I471" s="106">
        <f t="shared" si="51"/>
        <v>4.6654208498561611E-4</v>
      </c>
      <c r="J471" s="82"/>
      <c r="K471" s="69">
        <f t="shared" si="52"/>
        <v>0</v>
      </c>
      <c r="L471" s="45">
        <f t="shared" si="49"/>
        <v>67.587176533901385</v>
      </c>
      <c r="M471" s="72">
        <f t="shared" si="53"/>
        <v>4.6654208498561611E-4</v>
      </c>
      <c r="O471" s="69">
        <f>IF(AND(L471&lt;'1_Constantes'!$B$8,L471&gt;-'1_Constantes'!$B$8),1,0)</f>
        <v>0</v>
      </c>
      <c r="P471" s="54">
        <f t="shared" si="54"/>
        <v>67.587176533901385</v>
      </c>
      <c r="Q471" s="61">
        <f t="shared" si="55"/>
        <v>4.6654208498561611E-4</v>
      </c>
      <c r="R471" s="57">
        <f>IF('1_Constantes'!$B$13=1,-Q471*180/PI(),Q471*180/PI())</f>
        <v>2.6730892434909576E-2</v>
      </c>
    </row>
    <row r="472" spans="2:18" x14ac:dyDescent="0.25">
      <c r="B472" s="13">
        <f>B471+'1_Constantes'!$B$4</f>
        <v>2.3399999999999723</v>
      </c>
      <c r="D472" s="68">
        <f>'1_Constantes'!$D$8-'2_Odometrie'!D472</f>
        <v>65.318761511056664</v>
      </c>
      <c r="E472" s="57">
        <f>'1_Constantes'!$E$8-'2_Odometrie'!E472</f>
        <v>-8.1431102931300074</v>
      </c>
      <c r="F472" s="81"/>
      <c r="G472" s="54">
        <f t="shared" si="50"/>
        <v>65.824394038869642</v>
      </c>
      <c r="H472" s="100">
        <f>ATAN2(D472,E472)-'2_Odometrie'!F472</f>
        <v>2.4009354477838585E-4</v>
      </c>
      <c r="I472" s="106">
        <f t="shared" si="51"/>
        <v>2.4009354477838585E-4</v>
      </c>
      <c r="J472" s="82"/>
      <c r="K472" s="69">
        <f t="shared" si="52"/>
        <v>0</v>
      </c>
      <c r="L472" s="45">
        <f t="shared" si="49"/>
        <v>65.824394038869642</v>
      </c>
      <c r="M472" s="72">
        <f t="shared" si="53"/>
        <v>2.4009354477838585E-4</v>
      </c>
      <c r="O472" s="69">
        <f>IF(AND(L472&lt;'1_Constantes'!$B$8,L472&gt;-'1_Constantes'!$B$8),1,0)</f>
        <v>0</v>
      </c>
      <c r="P472" s="54">
        <f t="shared" si="54"/>
        <v>65.824394038869642</v>
      </c>
      <c r="Q472" s="61">
        <f t="shared" si="55"/>
        <v>2.4009354477838585E-4</v>
      </c>
      <c r="R472" s="57">
        <f>IF('1_Constantes'!$B$13=1,-Q472*180/PI(),Q472*180/PI())</f>
        <v>1.3756346804136753E-2</v>
      </c>
    </row>
    <row r="473" spans="2:18" x14ac:dyDescent="0.25">
      <c r="B473" s="13">
        <f>B472+'1_Constantes'!$B$4</f>
        <v>2.3449999999999722</v>
      </c>
      <c r="D473" s="68">
        <f>'1_Constantes'!$D$8-'2_Odometrie'!D473</f>
        <v>63.586890960017399</v>
      </c>
      <c r="E473" s="57">
        <f>'1_Constantes'!$E$8-'2_Odometrie'!E473</f>
        <v>-7.9267804701511295</v>
      </c>
      <c r="F473" s="81"/>
      <c r="G473" s="54">
        <f t="shared" si="50"/>
        <v>64.079064838550124</v>
      </c>
      <c r="H473" s="100">
        <f>ATAN2(D473,E473)-'2_Odometrie'!F473</f>
        <v>2.4663300168180358E-4</v>
      </c>
      <c r="I473" s="106">
        <f t="shared" si="51"/>
        <v>2.4663300168180358E-4</v>
      </c>
      <c r="J473" s="82"/>
      <c r="K473" s="69">
        <f t="shared" si="52"/>
        <v>0</v>
      </c>
      <c r="L473" s="45">
        <f t="shared" si="49"/>
        <v>64.079064838550124</v>
      </c>
      <c r="M473" s="72">
        <f t="shared" si="53"/>
        <v>2.4663300168180358E-4</v>
      </c>
      <c r="O473" s="69">
        <f>IF(AND(L473&lt;'1_Constantes'!$B$8,L473&gt;-'1_Constantes'!$B$8),1,0)</f>
        <v>0</v>
      </c>
      <c r="P473" s="54">
        <f t="shared" si="54"/>
        <v>64.079064838550124</v>
      </c>
      <c r="Q473" s="61">
        <f t="shared" si="55"/>
        <v>2.4663300168180358E-4</v>
      </c>
      <c r="R473" s="57">
        <f>IF('1_Constantes'!$B$13=1,-Q473*180/PI(),Q473*180/PI())</f>
        <v>1.4131030085010279E-2</v>
      </c>
    </row>
    <row r="474" spans="2:18" x14ac:dyDescent="0.25">
      <c r="B474" s="13">
        <f>B473+'1_Constantes'!$B$4</f>
        <v>2.3499999999999721</v>
      </c>
      <c r="D474" s="68">
        <f>'1_Constantes'!$D$8-'2_Odometrie'!D474</f>
        <v>61.872289322100642</v>
      </c>
      <c r="E474" s="57">
        <f>'1_Constantes'!$E$8-'2_Odometrie'!E474</f>
        <v>-7.7130129455294991</v>
      </c>
      <c r="F474" s="81"/>
      <c r="G474" s="54">
        <f t="shared" si="50"/>
        <v>62.3511888792478</v>
      </c>
      <c r="H474" s="100">
        <f>ATAN2(D474,E474)-'2_Odometrie'!F474</f>
        <v>1.4308253218991984E-5</v>
      </c>
      <c r="I474" s="106">
        <f t="shared" si="51"/>
        <v>1.4308253218991984E-5</v>
      </c>
      <c r="J474" s="82"/>
      <c r="K474" s="69">
        <f t="shared" si="52"/>
        <v>0</v>
      </c>
      <c r="L474" s="45">
        <f t="shared" si="49"/>
        <v>62.3511888792478</v>
      </c>
      <c r="M474" s="72">
        <f t="shared" si="53"/>
        <v>1.4308253218991984E-5</v>
      </c>
      <c r="O474" s="69">
        <f>IF(AND(L474&lt;'1_Constantes'!$B$8,L474&gt;-'1_Constantes'!$B$8),1,0)</f>
        <v>0</v>
      </c>
      <c r="P474" s="54">
        <f t="shared" si="54"/>
        <v>62.3511888792478</v>
      </c>
      <c r="Q474" s="61">
        <f t="shared" si="55"/>
        <v>1.4308253218991984E-5</v>
      </c>
      <c r="R474" s="57">
        <f>IF('1_Constantes'!$B$13=1,-Q474*180/PI(),Q474*180/PI())</f>
        <v>8.1980252165271517E-4</v>
      </c>
    </row>
    <row r="475" spans="2:18" x14ac:dyDescent="0.25">
      <c r="B475" s="13">
        <f>B474+'1_Constantes'!$B$4</f>
        <v>2.354999999999972</v>
      </c>
      <c r="D475" s="68">
        <f>'1_Constantes'!$D$8-'2_Odometrie'!D475</f>
        <v>60.175006892647843</v>
      </c>
      <c r="E475" s="57">
        <f>'1_Constantes'!$E$8-'2_Odometrie'!E475</f>
        <v>-7.5014046888333041</v>
      </c>
      <c r="F475" s="81"/>
      <c r="G475" s="54">
        <f t="shared" si="50"/>
        <v>60.64076621247348</v>
      </c>
      <c r="H475" s="100">
        <f>ATAN2(D475,E475)-'2_Odometrie'!F475</f>
        <v>1.4711829265171006E-5</v>
      </c>
      <c r="I475" s="106">
        <f t="shared" si="51"/>
        <v>1.4711829265171006E-5</v>
      </c>
      <c r="J475" s="82"/>
      <c r="K475" s="69">
        <f t="shared" si="52"/>
        <v>0</v>
      </c>
      <c r="L475" s="45">
        <f t="shared" si="49"/>
        <v>60.64076621247348</v>
      </c>
      <c r="M475" s="72">
        <f t="shared" si="53"/>
        <v>1.4711829265171006E-5</v>
      </c>
      <c r="O475" s="69">
        <f>IF(AND(L475&lt;'1_Constantes'!$B$8,L475&gt;-'1_Constantes'!$B$8),1,0)</f>
        <v>0</v>
      </c>
      <c r="P475" s="54">
        <f t="shared" si="54"/>
        <v>60.64076621247348</v>
      </c>
      <c r="Q475" s="61">
        <f t="shared" si="55"/>
        <v>1.4711829265171006E-5</v>
      </c>
      <c r="R475" s="57">
        <f>IF('1_Constantes'!$B$13=1,-Q475*180/PI(),Q475*180/PI())</f>
        <v>8.4292572581134984E-4</v>
      </c>
    </row>
    <row r="476" spans="2:18" x14ac:dyDescent="0.25">
      <c r="B476" s="13">
        <f>B475+'1_Constantes'!$B$4</f>
        <v>2.3599999999999719</v>
      </c>
      <c r="D476" s="68">
        <f>'1_Constantes'!$D$8-'2_Odometrie'!D476</f>
        <v>58.529634397113341</v>
      </c>
      <c r="E476" s="57">
        <f>'1_Constantes'!$E$8-'2_Odometrie'!E476</f>
        <v>-7.29665712593237</v>
      </c>
      <c r="F476" s="81"/>
      <c r="G476" s="54">
        <f t="shared" si="50"/>
        <v>58.982703463584755</v>
      </c>
      <c r="H476" s="100">
        <f>ATAN2(D476,E476)-'2_Odometrie'!F476</f>
        <v>-2.2412690017922787E-4</v>
      </c>
      <c r="I476" s="106">
        <f t="shared" si="51"/>
        <v>-2.2412690017922787E-4</v>
      </c>
      <c r="J476" s="82"/>
      <c r="K476" s="69">
        <f t="shared" si="52"/>
        <v>0</v>
      </c>
      <c r="L476" s="45">
        <f t="shared" si="49"/>
        <v>58.982703463584755</v>
      </c>
      <c r="M476" s="72">
        <f t="shared" si="53"/>
        <v>-2.2412690017922787E-4</v>
      </c>
      <c r="O476" s="69">
        <f>IF(AND(L476&lt;'1_Constantes'!$B$8,L476&gt;-'1_Constantes'!$B$8),1,0)</f>
        <v>0</v>
      </c>
      <c r="P476" s="54">
        <f t="shared" si="54"/>
        <v>58.982703463584755</v>
      </c>
      <c r="Q476" s="61">
        <f t="shared" si="55"/>
        <v>-2.2412690017922787E-4</v>
      </c>
      <c r="R476" s="57">
        <f>IF('1_Constantes'!$B$13=1,-Q476*180/PI(),Q476*180/PI())</f>
        <v>-1.2841525455619651E-2</v>
      </c>
    </row>
    <row r="477" spans="2:18" x14ac:dyDescent="0.25">
      <c r="B477" s="13">
        <f>B476+'1_Constantes'!$B$4</f>
        <v>2.3649999999999718</v>
      </c>
      <c r="D477" s="68">
        <f>'1_Constantes'!$D$8-'2_Odometrie'!D477</f>
        <v>56.90158161205818</v>
      </c>
      <c r="E477" s="57">
        <f>'1_Constantes'!$E$8-'2_Odometrie'!E477</f>
        <v>-7.0940648005356479</v>
      </c>
      <c r="F477" s="81"/>
      <c r="G477" s="54">
        <f t="shared" si="50"/>
        <v>57.342094009095248</v>
      </c>
      <c r="H477" s="100">
        <f>ATAN2(D477,E477)-'2_Odometrie'!F477</f>
        <v>-2.3053937471848029E-4</v>
      </c>
      <c r="I477" s="106">
        <f t="shared" si="51"/>
        <v>-2.3053937471848029E-4</v>
      </c>
      <c r="J477" s="82"/>
      <c r="K477" s="69">
        <f t="shared" si="52"/>
        <v>0</v>
      </c>
      <c r="L477" s="45">
        <f t="shared" si="49"/>
        <v>57.342094009095248</v>
      </c>
      <c r="M477" s="72">
        <f t="shared" si="53"/>
        <v>-2.3053937471848029E-4</v>
      </c>
      <c r="O477" s="69">
        <f>IF(AND(L477&lt;'1_Constantes'!$B$8,L477&gt;-'1_Constantes'!$B$8),1,0)</f>
        <v>0</v>
      </c>
      <c r="P477" s="54">
        <f t="shared" si="54"/>
        <v>57.342094009095248</v>
      </c>
      <c r="Q477" s="61">
        <f t="shared" si="55"/>
        <v>-2.3053937471848029E-4</v>
      </c>
      <c r="R477" s="57">
        <f>IF('1_Constantes'!$B$13=1,-Q477*180/PI(),Q477*180/PI())</f>
        <v>-1.3208933182953912E-2</v>
      </c>
    </row>
    <row r="478" spans="2:18" x14ac:dyDescent="0.25">
      <c r="B478" s="13">
        <f>B477+'1_Constantes'!$B$4</f>
        <v>2.3699999999999717</v>
      </c>
      <c r="D478" s="68">
        <f>'1_Constantes'!$D$8-'2_Odometrie'!D478</f>
        <v>55.29089522492427</v>
      </c>
      <c r="E478" s="57">
        <f>'1_Constantes'!$E$8-'2_Odometrie'!E478</f>
        <v>-6.8932528834668574</v>
      </c>
      <c r="F478" s="81"/>
      <c r="G478" s="54">
        <f t="shared" si="50"/>
        <v>55.718937804744428</v>
      </c>
      <c r="H478" s="100">
        <f>ATAN2(D478,E478)-'2_Odometrie'!F478</f>
        <v>2.2344415189640143E-6</v>
      </c>
      <c r="I478" s="106">
        <f t="shared" si="51"/>
        <v>2.2344415189640143E-6</v>
      </c>
      <c r="J478" s="82"/>
      <c r="K478" s="69">
        <f t="shared" si="52"/>
        <v>0</v>
      </c>
      <c r="L478" s="45">
        <f t="shared" si="49"/>
        <v>55.718937804744428</v>
      </c>
      <c r="M478" s="72">
        <f t="shared" si="53"/>
        <v>2.2344415189640143E-6</v>
      </c>
      <c r="O478" s="69">
        <f>IF(AND(L478&lt;'1_Constantes'!$B$8,L478&gt;-'1_Constantes'!$B$8),1,0)</f>
        <v>0</v>
      </c>
      <c r="P478" s="54">
        <f t="shared" si="54"/>
        <v>55.718937804744428</v>
      </c>
      <c r="Q478" s="61">
        <f t="shared" si="55"/>
        <v>2.2344415189640143E-6</v>
      </c>
      <c r="R478" s="57">
        <f>IF('1_Constantes'!$B$13=1,-Q478*180/PI(),Q478*180/PI())</f>
        <v>1.2802406860543892E-4</v>
      </c>
    </row>
    <row r="479" spans="2:18" x14ac:dyDescent="0.25">
      <c r="B479" s="13">
        <f>B478+'1_Constantes'!$B$4</f>
        <v>2.3749999999999716</v>
      </c>
      <c r="D479" s="68">
        <f>'1_Constantes'!$D$8-'2_Odometrie'!D479</f>
        <v>53.697528046254092</v>
      </c>
      <c r="E479" s="57">
        <f>'1_Constantes'!$E$8-'2_Odometrie'!E479</f>
        <v>-6.6946002343235023</v>
      </c>
      <c r="F479" s="81"/>
      <c r="G479" s="54">
        <f t="shared" si="50"/>
        <v>54.113234892913667</v>
      </c>
      <c r="H479" s="100">
        <f>ATAN2(D479,E479)-'2_Odometrie'!F479</f>
        <v>2.300744138955535E-6</v>
      </c>
      <c r="I479" s="106">
        <f t="shared" si="51"/>
        <v>2.300744138955535E-6</v>
      </c>
      <c r="J479" s="82"/>
      <c r="K479" s="69">
        <f t="shared" si="52"/>
        <v>0</v>
      </c>
      <c r="L479" s="45">
        <f t="shared" si="49"/>
        <v>54.113234892913667</v>
      </c>
      <c r="M479" s="72">
        <f t="shared" si="53"/>
        <v>2.300744138955535E-6</v>
      </c>
      <c r="O479" s="69">
        <f>IF(AND(L479&lt;'1_Constantes'!$B$8,L479&gt;-'1_Constantes'!$B$8),1,0)</f>
        <v>0</v>
      </c>
      <c r="P479" s="54">
        <f t="shared" si="54"/>
        <v>54.113234892913667</v>
      </c>
      <c r="Q479" s="61">
        <f t="shared" si="55"/>
        <v>2.300744138955535E-6</v>
      </c>
      <c r="R479" s="57">
        <f>IF('1_Constantes'!$B$13=1,-Q479*180/PI(),Q479*180/PI())</f>
        <v>1.3182292890161277E-4</v>
      </c>
    </row>
    <row r="480" spans="2:18" x14ac:dyDescent="0.25">
      <c r="B480" s="13">
        <f>B479+'1_Constantes'!$B$4</f>
        <v>2.3799999999999715</v>
      </c>
      <c r="D480" s="68">
        <f>'1_Constantes'!$D$8-'2_Odometrie'!D480</f>
        <v>52.15607381359564</v>
      </c>
      <c r="E480" s="57">
        <f>'1_Constantes'!$E$8-'2_Odometrie'!E480</f>
        <v>-6.5027840964478401</v>
      </c>
      <c r="F480" s="81"/>
      <c r="G480" s="54">
        <f t="shared" si="50"/>
        <v>52.559891901089863</v>
      </c>
      <c r="H480" s="100">
        <f>ATAN2(D480,E480)-'2_Odometrie'!F480</f>
        <v>-2.3721930198188079E-4</v>
      </c>
      <c r="I480" s="106">
        <f t="shared" si="51"/>
        <v>-2.3721930198188079E-4</v>
      </c>
      <c r="J480" s="82"/>
      <c r="K480" s="69">
        <f t="shared" si="52"/>
        <v>0</v>
      </c>
      <c r="L480" s="45">
        <f t="shared" si="49"/>
        <v>52.559891901089863</v>
      </c>
      <c r="M480" s="72">
        <f t="shared" si="53"/>
        <v>-2.3721930198188079E-4</v>
      </c>
      <c r="O480" s="69">
        <f>IF(AND(L480&lt;'1_Constantes'!$B$8,L480&gt;-'1_Constantes'!$B$8),1,0)</f>
        <v>0</v>
      </c>
      <c r="P480" s="54">
        <f t="shared" si="54"/>
        <v>52.559891901089863</v>
      </c>
      <c r="Q480" s="61">
        <f t="shared" si="55"/>
        <v>-2.3721930198188079E-4</v>
      </c>
      <c r="R480" s="57">
        <f>IF('1_Constantes'!$B$13=1,-Q480*180/PI(),Q480*180/PI())</f>
        <v>-1.3591664822601135E-2</v>
      </c>
    </row>
    <row r="481" spans="2:18" x14ac:dyDescent="0.25">
      <c r="B481" s="13">
        <f>B480+'1_Constantes'!$B$4</f>
        <v>2.3849999999999714</v>
      </c>
      <c r="D481" s="68">
        <f>'1_Constantes'!$D$8-'2_Odometrie'!D481</f>
        <v>50.631939291416302</v>
      </c>
      <c r="E481" s="57">
        <f>'1_Constantes'!$E$8-'2_Odometrie'!E481</f>
        <v>-6.3131231960765035</v>
      </c>
      <c r="F481" s="81"/>
      <c r="G481" s="54">
        <f t="shared" si="50"/>
        <v>51.024002203850152</v>
      </c>
      <c r="H481" s="100">
        <f>ATAN2(D481,E481)-'2_Odometrie'!F481</f>
        <v>-2.4435991568082238E-4</v>
      </c>
      <c r="I481" s="106">
        <f t="shared" si="51"/>
        <v>-2.4435991568082238E-4</v>
      </c>
      <c r="J481" s="82"/>
      <c r="K481" s="69">
        <f t="shared" si="52"/>
        <v>0</v>
      </c>
      <c r="L481" s="45">
        <f t="shared" si="49"/>
        <v>51.024002203850152</v>
      </c>
      <c r="M481" s="72">
        <f t="shared" si="53"/>
        <v>-2.4435991568082238E-4</v>
      </c>
      <c r="O481" s="69">
        <f>IF(AND(L481&lt;'1_Constantes'!$B$8,L481&gt;-'1_Constantes'!$B$8),1,0)</f>
        <v>0</v>
      </c>
      <c r="P481" s="54">
        <f t="shared" si="54"/>
        <v>51.024002203850152</v>
      </c>
      <c r="Q481" s="61">
        <f t="shared" si="55"/>
        <v>-2.4435991568082238E-4</v>
      </c>
      <c r="R481" s="57">
        <f>IF('1_Constantes'!$B$13=1,-Q481*180/PI(),Q481*180/PI())</f>
        <v>-1.4000791850683788E-2</v>
      </c>
    </row>
    <row r="482" spans="2:18" x14ac:dyDescent="0.25">
      <c r="B482" s="13">
        <f>B481+'1_Constantes'!$B$4</f>
        <v>2.3899999999999713</v>
      </c>
      <c r="D482" s="68">
        <f>'1_Constantes'!$D$8-'2_Odometrie'!D482</f>
        <v>49.125168155065239</v>
      </c>
      <c r="E482" s="57">
        <f>'1_Constantes'!$E$8-'2_Odometrie'!E482</f>
        <v>-6.1252668865605528</v>
      </c>
      <c r="F482" s="81"/>
      <c r="G482" s="54">
        <f t="shared" si="50"/>
        <v>49.505565754721268</v>
      </c>
      <c r="H482" s="100">
        <f>ATAN2(D482,E482)-'2_Odometrie'!F482</f>
        <v>-1.2006657982455149E-5</v>
      </c>
      <c r="I482" s="106">
        <f t="shared" si="51"/>
        <v>-1.2006657982455149E-5</v>
      </c>
      <c r="J482" s="82"/>
      <c r="K482" s="69">
        <f t="shared" si="52"/>
        <v>0</v>
      </c>
      <c r="L482" s="45">
        <f t="shared" si="49"/>
        <v>49.505565754721268</v>
      </c>
      <c r="M482" s="72">
        <f t="shared" si="53"/>
        <v>-1.2006657982455149E-5</v>
      </c>
      <c r="O482" s="69">
        <f>IF(AND(L482&lt;'1_Constantes'!$B$8,L482&gt;-'1_Constantes'!$B$8),1,0)</f>
        <v>0</v>
      </c>
      <c r="P482" s="54">
        <f t="shared" si="54"/>
        <v>49.505565754721268</v>
      </c>
      <c r="Q482" s="61">
        <f t="shared" si="55"/>
        <v>-1.2006657982455149E-5</v>
      </c>
      <c r="R482" s="57">
        <f>IF('1_Constantes'!$B$13=1,-Q482*180/PI(),Q482*180/PI())</f>
        <v>-6.8793082845174005E-4</v>
      </c>
    </row>
    <row r="483" spans="2:18" x14ac:dyDescent="0.25">
      <c r="B483" s="13">
        <f>B482+'1_Constantes'!$B$4</f>
        <v>2.3949999999999712</v>
      </c>
      <c r="D483" s="68">
        <f>'1_Constantes'!$D$8-'2_Odometrie'!D483</f>
        <v>47.635716227177909</v>
      </c>
      <c r="E483" s="57">
        <f>'1_Constantes'!$E$8-'2_Odometrie'!E483</f>
        <v>-5.9395698449700376</v>
      </c>
      <c r="F483" s="81"/>
      <c r="G483" s="54">
        <f t="shared" si="50"/>
        <v>48.004582598117629</v>
      </c>
      <c r="H483" s="100">
        <f>ATAN2(D483,E483)-'2_Odometrie'!F483</f>
        <v>-1.2382076128761299E-5</v>
      </c>
      <c r="I483" s="106">
        <f t="shared" si="51"/>
        <v>-1.2382076128761299E-5</v>
      </c>
      <c r="J483" s="82"/>
      <c r="K483" s="69">
        <f t="shared" si="52"/>
        <v>0</v>
      </c>
      <c r="L483" s="45">
        <f t="shared" si="49"/>
        <v>48.004582598117629</v>
      </c>
      <c r="M483" s="72">
        <f t="shared" si="53"/>
        <v>-1.2382076128761299E-5</v>
      </c>
      <c r="O483" s="69">
        <f>IF(AND(L483&lt;'1_Constantes'!$B$8,L483&gt;-'1_Constantes'!$B$8),1,0)</f>
        <v>0</v>
      </c>
      <c r="P483" s="54">
        <f t="shared" si="54"/>
        <v>48.004582598117629</v>
      </c>
      <c r="Q483" s="61">
        <f t="shared" si="55"/>
        <v>-1.2382076128761299E-5</v>
      </c>
      <c r="R483" s="57">
        <f>IF('1_Constantes'!$B$13=1,-Q483*180/PI(),Q483*180/PI())</f>
        <v>-7.0944070378770735E-4</v>
      </c>
    </row>
    <row r="484" spans="2:18" x14ac:dyDescent="0.25">
      <c r="B484" s="13">
        <f>B483+'1_Constantes'!$B$4</f>
        <v>2.399999999999971</v>
      </c>
      <c r="D484" s="68">
        <f>'1_Constantes'!$D$8-'2_Odometrie'!D484</f>
        <v>46.198263669815333</v>
      </c>
      <c r="E484" s="57">
        <f>'1_Constantes'!$E$8-'2_Odometrie'!E484</f>
        <v>-5.7600160918975689</v>
      </c>
      <c r="F484" s="81"/>
      <c r="G484" s="54">
        <f t="shared" si="50"/>
        <v>46.555959355217873</v>
      </c>
      <c r="H484" s="100">
        <f>ATAN2(D484,E484)-'2_Odometrie'!F484</f>
        <v>2.271841755046855E-4</v>
      </c>
      <c r="I484" s="106">
        <f t="shared" si="51"/>
        <v>2.271841755046855E-4</v>
      </c>
      <c r="J484" s="82"/>
      <c r="K484" s="69">
        <f t="shared" si="52"/>
        <v>0</v>
      </c>
      <c r="L484" s="45">
        <f t="shared" si="49"/>
        <v>46.555959355217873</v>
      </c>
      <c r="M484" s="72">
        <f t="shared" si="53"/>
        <v>2.271841755046855E-4</v>
      </c>
      <c r="O484" s="69">
        <f>IF(AND(L484&lt;'1_Constantes'!$B$8,L484&gt;-'1_Constantes'!$B$8),1,0)</f>
        <v>0</v>
      </c>
      <c r="P484" s="54">
        <f t="shared" si="54"/>
        <v>46.555959355217873</v>
      </c>
      <c r="Q484" s="61">
        <f t="shared" si="55"/>
        <v>2.271841755046855E-4</v>
      </c>
      <c r="R484" s="57">
        <f>IF('1_Constantes'!$B$13=1,-Q484*180/PI(),Q484*180/PI())</f>
        <v>1.3016694428577859E-2</v>
      </c>
    </row>
    <row r="485" spans="2:18" x14ac:dyDescent="0.25">
      <c r="B485" s="13">
        <f>B484+'1_Constantes'!$B$4</f>
        <v>2.4049999999999709</v>
      </c>
      <c r="D485" s="68">
        <f>'1_Constantes'!$D$8-'2_Odometrie'!D485</f>
        <v>44.743492406942323</v>
      </c>
      <c r="E485" s="57">
        <f>'1_Constantes'!$E$8-'2_Odometrie'!E485</f>
        <v>-5.5782990405953115</v>
      </c>
      <c r="F485" s="81"/>
      <c r="G485" s="54">
        <f t="shared" si="50"/>
        <v>45.089882822606803</v>
      </c>
      <c r="H485" s="100">
        <f>ATAN2(D485,E485)-'2_Odometrie'!F485</f>
        <v>2.3457096325997517E-4</v>
      </c>
      <c r="I485" s="106">
        <f t="shared" si="51"/>
        <v>2.3457096325997517E-4</v>
      </c>
      <c r="J485" s="82"/>
      <c r="K485" s="69">
        <f t="shared" si="52"/>
        <v>0</v>
      </c>
      <c r="L485" s="45">
        <f t="shared" si="49"/>
        <v>45.089882822606803</v>
      </c>
      <c r="M485" s="72">
        <f t="shared" si="53"/>
        <v>2.3457096325997517E-4</v>
      </c>
      <c r="O485" s="69">
        <f>IF(AND(L485&lt;'1_Constantes'!$B$8,L485&gt;-'1_Constantes'!$B$8),1,0)</f>
        <v>0</v>
      </c>
      <c r="P485" s="54">
        <f t="shared" si="54"/>
        <v>45.089882822606803</v>
      </c>
      <c r="Q485" s="61">
        <f t="shared" si="55"/>
        <v>2.3457096325997517E-4</v>
      </c>
      <c r="R485" s="57">
        <f>IF('1_Constantes'!$B$13=1,-Q485*180/PI(),Q485*180/PI())</f>
        <v>1.3439926191114872E-2</v>
      </c>
    </row>
    <row r="486" spans="2:18" x14ac:dyDescent="0.25">
      <c r="B486" s="13">
        <f>B485+'1_Constantes'!$B$4</f>
        <v>2.4099999999999708</v>
      </c>
      <c r="D486" s="68">
        <f>'1_Constantes'!$D$8-'2_Odometrie'!D486</f>
        <v>43.305998104446417</v>
      </c>
      <c r="E486" s="57">
        <f>'1_Constantes'!$E$8-'2_Odometrie'!E486</f>
        <v>-5.3990798027812161</v>
      </c>
      <c r="F486" s="81"/>
      <c r="G486" s="54">
        <f t="shared" si="50"/>
        <v>43.641259543454019</v>
      </c>
      <c r="H486" s="100">
        <f>ATAN2(D486,E486)-'2_Odometrie'!F486</f>
        <v>1.9221501227212334E-6</v>
      </c>
      <c r="I486" s="106">
        <f t="shared" si="51"/>
        <v>1.9221501227212334E-6</v>
      </c>
      <c r="J486" s="82"/>
      <c r="K486" s="69">
        <f t="shared" si="52"/>
        <v>0</v>
      </c>
      <c r="L486" s="45">
        <f t="shared" si="49"/>
        <v>43.641259543454019</v>
      </c>
      <c r="M486" s="72">
        <f t="shared" si="53"/>
        <v>1.9221501227212334E-6</v>
      </c>
      <c r="O486" s="69">
        <f>IF(AND(L486&lt;'1_Constantes'!$B$8,L486&gt;-'1_Constantes'!$B$8),1,0)</f>
        <v>0</v>
      </c>
      <c r="P486" s="54">
        <f t="shared" si="54"/>
        <v>43.641259543454019</v>
      </c>
      <c r="Q486" s="61">
        <f t="shared" si="55"/>
        <v>1.9221501227212334E-6</v>
      </c>
      <c r="R486" s="57">
        <f>IF('1_Constantes'!$B$13=1,-Q486*180/PI(),Q486*180/PI())</f>
        <v>1.1013108962247992E-4</v>
      </c>
    </row>
    <row r="487" spans="2:18" x14ac:dyDescent="0.25">
      <c r="B487" s="13">
        <f>B486+'1_Constantes'!$B$4</f>
        <v>2.4149999999999707</v>
      </c>
      <c r="D487" s="68">
        <f>'1_Constantes'!$D$8-'2_Odometrie'!D487</f>
        <v>41.88582301041447</v>
      </c>
      <c r="E487" s="57">
        <f>'1_Constantes'!$E$8-'2_Odometrie'!E487</f>
        <v>-5.2220198328925562</v>
      </c>
      <c r="F487" s="81"/>
      <c r="G487" s="54">
        <f t="shared" si="50"/>
        <v>42.210089556821472</v>
      </c>
      <c r="H487" s="100">
        <f>ATAN2(D487,E487)-'2_Odometrie'!F487</f>
        <v>1.987322303803607E-6</v>
      </c>
      <c r="I487" s="106">
        <f t="shared" si="51"/>
        <v>1.987322303803607E-6</v>
      </c>
      <c r="J487" s="82"/>
      <c r="K487" s="69">
        <f t="shared" si="52"/>
        <v>0</v>
      </c>
      <c r="L487" s="45">
        <f t="shared" si="49"/>
        <v>42.210089556821472</v>
      </c>
      <c r="M487" s="72">
        <f t="shared" si="53"/>
        <v>1.987322303803607E-6</v>
      </c>
      <c r="O487" s="69">
        <f>IF(AND(L487&lt;'1_Constantes'!$B$8,L487&gt;-'1_Constantes'!$B$8),1,0)</f>
        <v>0</v>
      </c>
      <c r="P487" s="54">
        <f t="shared" si="54"/>
        <v>42.210089556821472</v>
      </c>
      <c r="Q487" s="61">
        <f t="shared" si="55"/>
        <v>1.987322303803607E-6</v>
      </c>
      <c r="R487" s="57">
        <f>IF('1_Constantes'!$B$13=1,-Q487*180/PI(),Q487*180/PI())</f>
        <v>1.1386518054016227E-4</v>
      </c>
    </row>
    <row r="488" spans="2:18" x14ac:dyDescent="0.25">
      <c r="B488" s="13">
        <f>B487+'1_Constantes'!$B$4</f>
        <v>2.4199999999999706</v>
      </c>
      <c r="D488" s="68">
        <f>'1_Constantes'!$D$8-'2_Odometrie'!D488</f>
        <v>40.500206085864193</v>
      </c>
      <c r="E488" s="57">
        <f>'1_Constantes'!$E$8-'2_Odometrie'!E488</f>
        <v>-5.0499232755921639</v>
      </c>
      <c r="F488" s="81"/>
      <c r="G488" s="54">
        <f t="shared" si="50"/>
        <v>40.813826310293898</v>
      </c>
      <c r="H488" s="100">
        <f>ATAN2(D488,E488)-'2_Odometrie'!F488</f>
        <v>-4.7928813607492349E-4</v>
      </c>
      <c r="I488" s="106">
        <f t="shared" si="51"/>
        <v>-4.7928813607492349E-4</v>
      </c>
      <c r="J488" s="82"/>
      <c r="K488" s="69">
        <f t="shared" si="52"/>
        <v>0</v>
      </c>
      <c r="L488" s="45">
        <f t="shared" si="49"/>
        <v>40.813826310293898</v>
      </c>
      <c r="M488" s="72">
        <f t="shared" si="53"/>
        <v>-4.7928813607492349E-4</v>
      </c>
      <c r="O488" s="69">
        <f>IF(AND(L488&lt;'1_Constantes'!$B$8,L488&gt;-'1_Constantes'!$B$8),1,0)</f>
        <v>0</v>
      </c>
      <c r="P488" s="54">
        <f t="shared" si="54"/>
        <v>40.813826310293898</v>
      </c>
      <c r="Q488" s="61">
        <f t="shared" si="55"/>
        <v>-4.7928813607492349E-4</v>
      </c>
      <c r="R488" s="57">
        <f>IF('1_Constantes'!$B$13=1,-Q488*180/PI(),Q488*180/PI())</f>
        <v>-2.7461187367785012E-2</v>
      </c>
    </row>
    <row r="489" spans="2:18" x14ac:dyDescent="0.25">
      <c r="B489" s="13">
        <f>B488+'1_Constantes'!$B$4</f>
        <v>2.4249999999999705</v>
      </c>
      <c r="D489" s="68">
        <f>'1_Constantes'!$D$8-'2_Odometrie'!D489</f>
        <v>39.14922958442753</v>
      </c>
      <c r="E489" s="57">
        <f>'1_Constantes'!$E$8-'2_Odometrie'!E489</f>
        <v>-4.8821291322243496</v>
      </c>
      <c r="F489" s="81"/>
      <c r="G489" s="54">
        <f t="shared" si="50"/>
        <v>39.452469655497225</v>
      </c>
      <c r="H489" s="100">
        <f>ATAN2(D489,E489)-'2_Odometrie'!F489</f>
        <v>-4.9582657212027259E-4</v>
      </c>
      <c r="I489" s="106">
        <f t="shared" si="51"/>
        <v>-4.9582657212027259E-4</v>
      </c>
      <c r="J489" s="82"/>
      <c r="K489" s="69">
        <f t="shared" si="52"/>
        <v>0</v>
      </c>
      <c r="L489" s="45">
        <f t="shared" si="49"/>
        <v>39.452469655497225</v>
      </c>
      <c r="M489" s="72">
        <f t="shared" si="53"/>
        <v>-4.9582657212027259E-4</v>
      </c>
      <c r="O489" s="69">
        <f>IF(AND(L489&lt;'1_Constantes'!$B$8,L489&gt;-'1_Constantes'!$B$8),1,0)</f>
        <v>0</v>
      </c>
      <c r="P489" s="54">
        <f t="shared" si="54"/>
        <v>39.452469655497225</v>
      </c>
      <c r="Q489" s="61">
        <f t="shared" si="55"/>
        <v>-4.9582657212027259E-4</v>
      </c>
      <c r="R489" s="57">
        <f>IF('1_Constantes'!$B$13=1,-Q489*180/PI(),Q489*180/PI())</f>
        <v>-2.8408769952930551E-2</v>
      </c>
    </row>
    <row r="490" spans="2:18" x14ac:dyDescent="0.25">
      <c r="B490" s="13">
        <f>B489+'1_Constantes'!$B$4</f>
        <v>2.4299999999999704</v>
      </c>
      <c r="D490" s="68">
        <f>'1_Constantes'!$D$8-'2_Odometrie'!D490</f>
        <v>37.815611877520723</v>
      </c>
      <c r="E490" s="57">
        <f>'1_Constantes'!$E$8-'2_Odometrie'!E490</f>
        <v>-4.7161758443993449</v>
      </c>
      <c r="F490" s="81"/>
      <c r="G490" s="54">
        <f t="shared" si="50"/>
        <v>38.108566179621377</v>
      </c>
      <c r="H490" s="100">
        <f>ATAN2(D490,E490)-'2_Odometrie'!F490</f>
        <v>-2.7239482509446022E-4</v>
      </c>
      <c r="I490" s="106">
        <f t="shared" si="51"/>
        <v>-2.7239482509446022E-4</v>
      </c>
      <c r="J490" s="82"/>
      <c r="K490" s="69">
        <f t="shared" si="52"/>
        <v>0</v>
      </c>
      <c r="L490" s="45">
        <f t="shared" si="49"/>
        <v>38.108566179621377</v>
      </c>
      <c r="M490" s="72">
        <f t="shared" si="53"/>
        <v>-2.7239482509446022E-4</v>
      </c>
      <c r="O490" s="69">
        <f>IF(AND(L490&lt;'1_Constantes'!$B$8,L490&gt;-'1_Constantes'!$B$8),1,0)</f>
        <v>0</v>
      </c>
      <c r="P490" s="54">
        <f t="shared" si="54"/>
        <v>38.108566179621377</v>
      </c>
      <c r="Q490" s="61">
        <f t="shared" si="55"/>
        <v>-2.7239482509446022E-4</v>
      </c>
      <c r="R490" s="57">
        <f>IF('1_Constantes'!$B$13=1,-Q490*180/PI(),Q490*180/PI())</f>
        <v>-1.5607073839116817E-2</v>
      </c>
    </row>
    <row r="491" spans="2:18" x14ac:dyDescent="0.25">
      <c r="B491" s="13">
        <f>B490+'1_Constantes'!$B$4</f>
        <v>2.4349999999999703</v>
      </c>
      <c r="D491" s="68">
        <f>'1_Constantes'!$D$8-'2_Odometrie'!D491</f>
        <v>36.499313881093258</v>
      </c>
      <c r="E491" s="57">
        <f>'1_Constantes'!$E$8-'2_Odometrie'!E491</f>
        <v>-4.5523777940785521</v>
      </c>
      <c r="F491" s="81"/>
      <c r="G491" s="54">
        <f t="shared" si="50"/>
        <v>36.782115999091005</v>
      </c>
      <c r="H491" s="100">
        <f>ATAN2(D491,E491)-'2_Odometrie'!F491</f>
        <v>-2.8221802760687587E-4</v>
      </c>
      <c r="I491" s="106">
        <f t="shared" si="51"/>
        <v>-2.8221802760687587E-4</v>
      </c>
      <c r="J491" s="82"/>
      <c r="K491" s="69">
        <f t="shared" si="52"/>
        <v>0</v>
      </c>
      <c r="L491" s="45">
        <f t="shared" si="49"/>
        <v>36.782115999091005</v>
      </c>
      <c r="M491" s="72">
        <f t="shared" si="53"/>
        <v>-2.8221802760687587E-4</v>
      </c>
      <c r="O491" s="69">
        <f>IF(AND(L491&lt;'1_Constantes'!$B$8,L491&gt;-'1_Constantes'!$B$8),1,0)</f>
        <v>0</v>
      </c>
      <c r="P491" s="54">
        <f t="shared" si="54"/>
        <v>36.782115999091005</v>
      </c>
      <c r="Q491" s="61">
        <f t="shared" si="55"/>
        <v>-2.8221802760687587E-4</v>
      </c>
      <c r="R491" s="57">
        <f>IF('1_Constantes'!$B$13=1,-Q491*180/PI(),Q491*180/PI())</f>
        <v>-1.6169901884380538E-2</v>
      </c>
    </row>
    <row r="492" spans="2:18" x14ac:dyDescent="0.25">
      <c r="B492" s="13">
        <f>B491+'1_Constantes'!$B$4</f>
        <v>2.4399999999999702</v>
      </c>
      <c r="D492" s="68">
        <f>'1_Constantes'!$D$8-'2_Odometrie'!D492</f>
        <v>35.217729673324129</v>
      </c>
      <c r="E492" s="57">
        <f>'1_Constantes'!$E$8-'2_Odometrie'!E492</f>
        <v>-4.3922937250741825</v>
      </c>
      <c r="F492" s="81"/>
      <c r="G492" s="54">
        <f t="shared" si="50"/>
        <v>35.490572375078159</v>
      </c>
      <c r="H492" s="100">
        <f>ATAN2(D492,E492)-'2_Odometrie'!F492</f>
        <v>1.8987008260604177E-4</v>
      </c>
      <c r="I492" s="106">
        <f t="shared" si="51"/>
        <v>1.8987008260604177E-4</v>
      </c>
      <c r="J492" s="82"/>
      <c r="K492" s="69">
        <f t="shared" si="52"/>
        <v>0</v>
      </c>
      <c r="L492" s="45">
        <f t="shared" si="49"/>
        <v>35.490572375078159</v>
      </c>
      <c r="M492" s="72">
        <f t="shared" si="53"/>
        <v>1.8987008260604177E-4</v>
      </c>
      <c r="O492" s="69">
        <f>IF(AND(L492&lt;'1_Constantes'!$B$8,L492&gt;-'1_Constantes'!$B$8),1,0)</f>
        <v>0</v>
      </c>
      <c r="P492" s="54">
        <f t="shared" si="54"/>
        <v>35.490572375078159</v>
      </c>
      <c r="Q492" s="61">
        <f t="shared" si="55"/>
        <v>1.8987008260604177E-4</v>
      </c>
      <c r="R492" s="57">
        <f>IF('1_Constantes'!$B$13=1,-Q492*180/PI(),Q492*180/PI())</f>
        <v>1.0878754389126496E-2</v>
      </c>
    </row>
    <row r="493" spans="2:18" x14ac:dyDescent="0.25">
      <c r="B493" s="13">
        <f>B492+'1_Constantes'!$B$4</f>
        <v>2.4449999999999701</v>
      </c>
      <c r="D493" s="68">
        <f>'1_Constantes'!$D$8-'2_Odometrie'!D493</f>
        <v>33.970782876575868</v>
      </c>
      <c r="E493" s="57">
        <f>'1_Constantes'!$E$8-'2_Odometrie'!E493</f>
        <v>-4.2365362525293904</v>
      </c>
      <c r="F493" s="81"/>
      <c r="G493" s="54">
        <f t="shared" si="50"/>
        <v>34.233935337125004</v>
      </c>
      <c r="H493" s="100">
        <f>ATAN2(D493,E493)-'2_Odometrie'!F493</f>
        <v>1.96839710225577E-4</v>
      </c>
      <c r="I493" s="106">
        <f t="shared" si="51"/>
        <v>1.96839710225577E-4</v>
      </c>
      <c r="J493" s="82"/>
      <c r="K493" s="69">
        <f t="shared" si="52"/>
        <v>0</v>
      </c>
      <c r="L493" s="45">
        <f t="shared" si="49"/>
        <v>34.233935337125004</v>
      </c>
      <c r="M493" s="72">
        <f t="shared" si="53"/>
        <v>1.96839710225577E-4</v>
      </c>
      <c r="O493" s="69">
        <f>IF(AND(L493&lt;'1_Constantes'!$B$8,L493&gt;-'1_Constantes'!$B$8),1,0)</f>
        <v>0</v>
      </c>
      <c r="P493" s="54">
        <f t="shared" si="54"/>
        <v>34.233935337125004</v>
      </c>
      <c r="Q493" s="61">
        <f t="shared" si="55"/>
        <v>1.96839710225577E-4</v>
      </c>
      <c r="R493" s="57">
        <f>IF('1_Constantes'!$B$13=1,-Q493*180/PI(),Q493*180/PI())</f>
        <v>1.1278084636503675E-2</v>
      </c>
    </row>
    <row r="494" spans="2:18" x14ac:dyDescent="0.25">
      <c r="B494" s="13">
        <f>B493+'1_Constantes'!$B$4</f>
        <v>2.44999999999997</v>
      </c>
      <c r="D494" s="68">
        <f>'1_Constantes'!$D$8-'2_Odometrie'!D494</f>
        <v>32.741119075645656</v>
      </c>
      <c r="E494" s="57">
        <f>'1_Constantes'!$E$8-'2_Odometrie'!E494</f>
        <v>-4.0832282298209748</v>
      </c>
      <c r="F494" s="81"/>
      <c r="G494" s="54">
        <f t="shared" si="50"/>
        <v>32.994751569036168</v>
      </c>
      <c r="H494" s="100">
        <f>ATAN2(D494,E494)-'2_Odometrie'!F494</f>
        <v>-3.7218058347457394E-5</v>
      </c>
      <c r="I494" s="106">
        <f t="shared" si="51"/>
        <v>-3.7218058347457394E-5</v>
      </c>
      <c r="J494" s="82"/>
      <c r="K494" s="69">
        <f t="shared" si="52"/>
        <v>0</v>
      </c>
      <c r="L494" s="45">
        <f t="shared" si="49"/>
        <v>32.994751569036168</v>
      </c>
      <c r="M494" s="72">
        <f t="shared" si="53"/>
        <v>-3.7218058347457394E-5</v>
      </c>
      <c r="O494" s="69">
        <f>IF(AND(L494&lt;'1_Constantes'!$B$8,L494&gt;-'1_Constantes'!$B$8),1,0)</f>
        <v>0</v>
      </c>
      <c r="P494" s="54">
        <f t="shared" si="54"/>
        <v>32.994751569036168</v>
      </c>
      <c r="Q494" s="61">
        <f t="shared" si="55"/>
        <v>-3.7218058347457394E-5</v>
      </c>
      <c r="R494" s="57">
        <f>IF('1_Constantes'!$B$13=1,-Q494*180/PI(),Q494*180/PI())</f>
        <v>-2.1324376649809519E-3</v>
      </c>
    </row>
    <row r="495" spans="2:18" x14ac:dyDescent="0.25">
      <c r="B495" s="13">
        <f>B494+'1_Constantes'!$B$4</f>
        <v>2.4549999999999699</v>
      </c>
      <c r="D495" s="68">
        <f>'1_Constantes'!$D$8-'2_Odometrie'!D495</f>
        <v>31.528774483179404</v>
      </c>
      <c r="E495" s="57">
        <f>'1_Constantes'!$E$8-'2_Odometrie'!E495</f>
        <v>-3.9320794750379946</v>
      </c>
      <c r="F495" s="81"/>
      <c r="G495" s="54">
        <f t="shared" si="50"/>
        <v>31.773021093518945</v>
      </c>
      <c r="H495" s="100">
        <f>ATAN2(D495,E495)-'2_Odometrie'!F495</f>
        <v>-3.8649160413489758E-5</v>
      </c>
      <c r="I495" s="106">
        <f t="shared" si="51"/>
        <v>-3.8649160413489758E-5</v>
      </c>
      <c r="J495" s="82"/>
      <c r="K495" s="69">
        <f t="shared" si="52"/>
        <v>0</v>
      </c>
      <c r="L495" s="45">
        <f t="shared" si="49"/>
        <v>31.773021093518945</v>
      </c>
      <c r="M495" s="72">
        <f t="shared" si="53"/>
        <v>-3.8649160413489758E-5</v>
      </c>
      <c r="O495" s="69">
        <f>IF(AND(L495&lt;'1_Constantes'!$B$8,L495&gt;-'1_Constantes'!$B$8),1,0)</f>
        <v>0</v>
      </c>
      <c r="P495" s="54">
        <f t="shared" si="54"/>
        <v>31.773021093518945</v>
      </c>
      <c r="Q495" s="61">
        <f t="shared" si="55"/>
        <v>-3.8649160413489758E-5</v>
      </c>
      <c r="R495" s="57">
        <f>IF('1_Constantes'!$B$13=1,-Q495*180/PI(),Q495*180/PI())</f>
        <v>-2.2144337734170587E-3</v>
      </c>
    </row>
    <row r="496" spans="2:18" x14ac:dyDescent="0.25">
      <c r="B496" s="13">
        <f>B495+'1_Constantes'!$B$4</f>
        <v>2.4599999999999698</v>
      </c>
      <c r="D496" s="68">
        <f>'1_Constantes'!$D$8-'2_Odometrie'!D496</f>
        <v>30.351136773080725</v>
      </c>
      <c r="E496" s="57">
        <f>'1_Constantes'!$E$8-'2_Odometrie'!E496</f>
        <v>-3.7847011426850941</v>
      </c>
      <c r="F496" s="81"/>
      <c r="G496" s="54">
        <f t="shared" si="50"/>
        <v>30.586197314437356</v>
      </c>
      <c r="H496" s="100">
        <f>ATAN2(D496,E496)-'2_Odometrie'!F496</f>
        <v>4.4333183389211328E-4</v>
      </c>
      <c r="I496" s="106">
        <f t="shared" si="51"/>
        <v>4.4333183389211328E-4</v>
      </c>
      <c r="J496" s="82"/>
      <c r="K496" s="69">
        <f t="shared" si="52"/>
        <v>0</v>
      </c>
      <c r="L496" s="45">
        <f t="shared" si="49"/>
        <v>30.586197314437356</v>
      </c>
      <c r="M496" s="72">
        <f t="shared" si="53"/>
        <v>4.4333183389211328E-4</v>
      </c>
      <c r="O496" s="69">
        <f>IF(AND(L496&lt;'1_Constantes'!$B$8,L496&gt;-'1_Constantes'!$B$8),1,0)</f>
        <v>0</v>
      </c>
      <c r="P496" s="54">
        <f t="shared" si="54"/>
        <v>30.586197314437356</v>
      </c>
      <c r="Q496" s="61">
        <f t="shared" si="55"/>
        <v>4.4333183389211328E-4</v>
      </c>
      <c r="R496" s="57">
        <f>IF('1_Constantes'!$B$13=1,-Q496*180/PI(),Q496*180/PI())</f>
        <v>2.5401043005812959E-2</v>
      </c>
    </row>
    <row r="497" spans="2:18" x14ac:dyDescent="0.25">
      <c r="B497" s="13">
        <f>B496+'1_Constantes'!$B$4</f>
        <v>2.4649999999999697</v>
      </c>
      <c r="D497" s="68">
        <f>'1_Constantes'!$D$8-'2_Odometrie'!D497</f>
        <v>29.208135466220256</v>
      </c>
      <c r="E497" s="57">
        <f>'1_Constantes'!$E$8-'2_Odometrie'!E497</f>
        <v>-3.6416574671661692</v>
      </c>
      <c r="F497" s="81"/>
      <c r="G497" s="54">
        <f t="shared" si="50"/>
        <v>29.434280125752025</v>
      </c>
      <c r="H497" s="100">
        <f>ATAN2(D497,E497)-'2_Odometrie'!F497</f>
        <v>4.6068172636375138E-4</v>
      </c>
      <c r="I497" s="106">
        <f t="shared" si="51"/>
        <v>4.6068172636375138E-4</v>
      </c>
      <c r="J497" s="82"/>
      <c r="K497" s="69">
        <f t="shared" si="52"/>
        <v>0</v>
      </c>
      <c r="L497" s="45">
        <f t="shared" si="49"/>
        <v>29.434280125752025</v>
      </c>
      <c r="M497" s="72">
        <f t="shared" si="53"/>
        <v>4.6068172636375138E-4</v>
      </c>
      <c r="O497" s="69">
        <f>IF(AND(L497&lt;'1_Constantes'!$B$8,L497&gt;-'1_Constantes'!$B$8),1,0)</f>
        <v>0</v>
      </c>
      <c r="P497" s="54">
        <f t="shared" si="54"/>
        <v>29.434280125752025</v>
      </c>
      <c r="Q497" s="61">
        <f t="shared" si="55"/>
        <v>4.6068172636375138E-4</v>
      </c>
      <c r="R497" s="57">
        <f>IF('1_Constantes'!$B$13=1,-Q497*180/PI(),Q497*180/PI())</f>
        <v>2.6395118619443624E-2</v>
      </c>
    </row>
    <row r="498" spans="2:18" x14ac:dyDescent="0.25">
      <c r="B498" s="13">
        <f>B497+'1_Constantes'!$B$4</f>
        <v>2.4699999999999696</v>
      </c>
      <c r="D498" s="68">
        <f>'1_Constantes'!$D$8-'2_Odometrie'!D498</f>
        <v>28.047782197023935</v>
      </c>
      <c r="E498" s="57">
        <f>'1_Constantes'!$E$8-'2_Odometrie'!E498</f>
        <v>-3.496716485770321</v>
      </c>
      <c r="F498" s="81"/>
      <c r="G498" s="54">
        <f t="shared" si="50"/>
        <v>28.264909558559545</v>
      </c>
      <c r="H498" s="100">
        <f>ATAN2(D498,E498)-'2_Odometrie'!F498</f>
        <v>2.3740273989958371E-4</v>
      </c>
      <c r="I498" s="106">
        <f t="shared" si="51"/>
        <v>2.3740273989958371E-4</v>
      </c>
      <c r="J498" s="82"/>
      <c r="K498" s="69">
        <f t="shared" si="52"/>
        <v>0</v>
      </c>
      <c r="L498" s="45">
        <f t="shared" si="49"/>
        <v>28.264909558559545</v>
      </c>
      <c r="M498" s="72">
        <f t="shared" si="53"/>
        <v>2.3740273989958371E-4</v>
      </c>
      <c r="O498" s="69">
        <f>IF(AND(L498&lt;'1_Constantes'!$B$8,L498&gt;-'1_Constantes'!$B$8),1,0)</f>
        <v>0</v>
      </c>
      <c r="P498" s="54">
        <f t="shared" si="54"/>
        <v>28.264909558559545</v>
      </c>
      <c r="Q498" s="61">
        <f t="shared" si="55"/>
        <v>2.3740273989958371E-4</v>
      </c>
      <c r="R498" s="57">
        <f>IF('1_Constantes'!$B$13=1,-Q498*180/PI(),Q498*180/PI())</f>
        <v>1.3602175041088181E-2</v>
      </c>
    </row>
    <row r="499" spans="2:18" x14ac:dyDescent="0.25">
      <c r="B499" s="13">
        <f>B498+'1_Constantes'!$B$4</f>
        <v>2.4749999999999694</v>
      </c>
      <c r="D499" s="68">
        <f>'1_Constantes'!$D$8-'2_Odometrie'!D499</f>
        <v>26.904747633338047</v>
      </c>
      <c r="E499" s="57">
        <f>'1_Constantes'!$E$8-'2_Odometrie'!E499</f>
        <v>-3.3539388026042616</v>
      </c>
      <c r="F499" s="81"/>
      <c r="G499" s="54">
        <f t="shared" si="50"/>
        <v>27.112992286083507</v>
      </c>
      <c r="H499" s="100">
        <f>ATAN2(D499,E499)-'2_Odometrie'!F499</f>
        <v>2.4748898634668892E-4</v>
      </c>
      <c r="I499" s="106">
        <f t="shared" si="51"/>
        <v>2.4748898634668892E-4</v>
      </c>
      <c r="J499" s="82"/>
      <c r="K499" s="69">
        <f t="shared" si="52"/>
        <v>0</v>
      </c>
      <c r="L499" s="45">
        <f t="shared" si="49"/>
        <v>27.112992286083507</v>
      </c>
      <c r="M499" s="72">
        <f t="shared" si="53"/>
        <v>2.4748898634668892E-4</v>
      </c>
      <c r="O499" s="69">
        <f>IF(AND(L499&lt;'1_Constantes'!$B$8,L499&gt;-'1_Constantes'!$B$8),1,0)</f>
        <v>0</v>
      </c>
      <c r="P499" s="54">
        <f t="shared" si="54"/>
        <v>27.112992286083507</v>
      </c>
      <c r="Q499" s="61">
        <f t="shared" si="55"/>
        <v>2.4748898634668892E-4</v>
      </c>
      <c r="R499" s="57">
        <f>IF('1_Constantes'!$B$13=1,-Q499*180/PI(),Q499*180/PI())</f>
        <v>1.418007439363613E-2</v>
      </c>
    </row>
    <row r="500" spans="2:18" x14ac:dyDescent="0.25">
      <c r="B500" s="13">
        <f>B499+'1_Constantes'!$B$4</f>
        <v>2.4799999999999693</v>
      </c>
      <c r="D500" s="68">
        <f>'1_Constantes'!$D$8-'2_Odometrie'!D500</f>
        <v>25.778999083190683</v>
      </c>
      <c r="E500" s="57">
        <f>'1_Constantes'!$E$8-'2_Odometrie'!E500</f>
        <v>-3.2135863874486859</v>
      </c>
      <c r="F500" s="81"/>
      <c r="G500" s="54">
        <f t="shared" si="50"/>
        <v>25.978528272416465</v>
      </c>
      <c r="H500" s="100">
        <f>ATAN2(D500,E500)-'2_Odometrie'!F500</f>
        <v>1.5423782568538269E-5</v>
      </c>
      <c r="I500" s="106">
        <f t="shared" si="51"/>
        <v>1.5423782568538269E-5</v>
      </c>
      <c r="J500" s="82"/>
      <c r="K500" s="69">
        <f t="shared" si="52"/>
        <v>0</v>
      </c>
      <c r="L500" s="45">
        <f t="shared" si="49"/>
        <v>25.978528272416465</v>
      </c>
      <c r="M500" s="72">
        <f t="shared" si="53"/>
        <v>1.5423782568538269E-5</v>
      </c>
      <c r="O500" s="69">
        <f>IF(AND(L500&lt;'1_Constantes'!$B$8,L500&gt;-'1_Constantes'!$B$8),1,0)</f>
        <v>0</v>
      </c>
      <c r="P500" s="54">
        <f t="shared" si="54"/>
        <v>25.978528272416465</v>
      </c>
      <c r="Q500" s="61">
        <f t="shared" si="55"/>
        <v>1.5423782568538269E-5</v>
      </c>
      <c r="R500" s="57">
        <f>IF('1_Constantes'!$B$13=1,-Q500*180/PI(),Q500*180/PI())</f>
        <v>8.837176453046912E-4</v>
      </c>
    </row>
    <row r="501" spans="2:18" x14ac:dyDescent="0.25">
      <c r="B501" s="13">
        <f>B500+'1_Constantes'!$B$4</f>
        <v>2.4849999999999692</v>
      </c>
      <c r="D501" s="68">
        <f>'1_Constantes'!$D$8-'2_Odometrie'!D501</f>
        <v>24.687857322994205</v>
      </c>
      <c r="E501" s="57">
        <f>'1_Constantes'!$E$8-'2_Odometrie'!E501</f>
        <v>-3.0778064246827626</v>
      </c>
      <c r="F501" s="81"/>
      <c r="G501" s="54">
        <f t="shared" si="50"/>
        <v>24.878970870764274</v>
      </c>
      <c r="H501" s="100">
        <f>ATAN2(D501,E501)-'2_Odometrie'!F501</f>
        <v>-2.2689004718541572E-4</v>
      </c>
      <c r="I501" s="106">
        <f t="shared" si="51"/>
        <v>-2.2689004718541572E-4</v>
      </c>
      <c r="J501" s="82"/>
      <c r="K501" s="69">
        <f t="shared" si="52"/>
        <v>0</v>
      </c>
      <c r="L501" s="45">
        <f t="shared" si="49"/>
        <v>24.878970870764274</v>
      </c>
      <c r="M501" s="72">
        <f t="shared" si="53"/>
        <v>-2.2689004718541572E-4</v>
      </c>
      <c r="O501" s="69">
        <f>IF(AND(L501&lt;'1_Constantes'!$B$8,L501&gt;-'1_Constantes'!$B$8),1,0)</f>
        <v>0</v>
      </c>
      <c r="P501" s="54">
        <f t="shared" si="54"/>
        <v>24.878970870764274</v>
      </c>
      <c r="Q501" s="61">
        <f t="shared" si="55"/>
        <v>-2.2689004718541572E-4</v>
      </c>
      <c r="R501" s="57">
        <f>IF('1_Constantes'!$B$13=1,-Q501*180/PI(),Q501*180/PI())</f>
        <v>-1.2999842117248424E-2</v>
      </c>
    </row>
    <row r="502" spans="2:18" x14ac:dyDescent="0.25">
      <c r="B502" s="13">
        <f>B501+'1_Constantes'!$B$4</f>
        <v>2.4899999999999691</v>
      </c>
      <c r="D502" s="68">
        <f>'1_Constantes'!$D$8-'2_Odometrie'!D502</f>
        <v>23.631385606701997</v>
      </c>
      <c r="E502" s="57">
        <f>'1_Constantes'!$E$8-'2_Odometrie'!E502</f>
        <v>-2.9460910812290422</v>
      </c>
      <c r="F502" s="81"/>
      <c r="G502" s="54">
        <f t="shared" si="50"/>
        <v>23.814320027066479</v>
      </c>
      <c r="H502" s="100">
        <f>ATAN2(D502,E502)-'2_Odometrie'!F502</f>
        <v>6.0807338209539763E-6</v>
      </c>
      <c r="I502" s="106">
        <f t="shared" si="51"/>
        <v>6.0807338209539763E-6</v>
      </c>
      <c r="J502" s="82"/>
      <c r="K502" s="69">
        <f t="shared" si="52"/>
        <v>0</v>
      </c>
      <c r="L502" s="45">
        <f t="shared" si="49"/>
        <v>23.814320027066479</v>
      </c>
      <c r="M502" s="72">
        <f t="shared" si="53"/>
        <v>6.0807338209539763E-6</v>
      </c>
      <c r="O502" s="69">
        <f>IF(AND(L502&lt;'1_Constantes'!$B$8,L502&gt;-'1_Constantes'!$B$8),1,0)</f>
        <v>0</v>
      </c>
      <c r="P502" s="54">
        <f t="shared" si="54"/>
        <v>23.814320027066479</v>
      </c>
      <c r="Q502" s="61">
        <f t="shared" si="55"/>
        <v>6.0807338209539763E-6</v>
      </c>
      <c r="R502" s="57">
        <f>IF('1_Constantes'!$B$13=1,-Q502*180/PI(),Q502*180/PI())</f>
        <v>3.4840038428312161E-4</v>
      </c>
    </row>
    <row r="503" spans="2:18" x14ac:dyDescent="0.25">
      <c r="B503" s="13">
        <f>B502+'1_Constantes'!$B$4</f>
        <v>2.494999999999969</v>
      </c>
      <c r="D503" s="68">
        <f>'1_Constantes'!$D$8-'2_Odometrie'!D503</f>
        <v>22.592233098873749</v>
      </c>
      <c r="E503" s="57">
        <f>'1_Constantes'!$E$8-'2_Odometrie'!E503</f>
        <v>-2.8165350057007572</v>
      </c>
      <c r="F503" s="81"/>
      <c r="G503" s="54">
        <f t="shared" si="50"/>
        <v>22.767122475890194</v>
      </c>
      <c r="H503" s="100">
        <f>ATAN2(D503,E503)-'2_Odometrie'!F503</f>
        <v>6.3604235181202728E-6</v>
      </c>
      <c r="I503" s="106">
        <f t="shared" si="51"/>
        <v>6.3604235181202728E-6</v>
      </c>
      <c r="J503" s="82"/>
      <c r="K503" s="69">
        <f t="shared" si="52"/>
        <v>0</v>
      </c>
      <c r="L503" s="45">
        <f t="shared" si="49"/>
        <v>22.767122475890194</v>
      </c>
      <c r="M503" s="72">
        <f t="shared" si="53"/>
        <v>6.3604235181202728E-6</v>
      </c>
      <c r="O503" s="69">
        <f>IF(AND(L503&lt;'1_Constantes'!$B$8,L503&gt;-'1_Constantes'!$B$8),1,0)</f>
        <v>0</v>
      </c>
      <c r="P503" s="54">
        <f t="shared" si="54"/>
        <v>22.767122475890194</v>
      </c>
      <c r="Q503" s="61">
        <f t="shared" si="55"/>
        <v>6.3604235181202728E-6</v>
      </c>
      <c r="R503" s="57">
        <f>IF('1_Constantes'!$B$13=1,-Q503*180/PI(),Q503*180/PI())</f>
        <v>3.6442542350404253E-4</v>
      </c>
    </row>
    <row r="504" spans="2:18" x14ac:dyDescent="0.25">
      <c r="B504" s="13">
        <f>B503+'1_Constantes'!$B$4</f>
        <v>2.4999999999999689</v>
      </c>
      <c r="D504" s="68">
        <f>'1_Constantes'!$D$8-'2_Odometrie'!D504</f>
        <v>21.570370180594409</v>
      </c>
      <c r="E504" s="57">
        <f>'1_Constantes'!$E$8-'2_Odometrie'!E504</f>
        <v>-2.6893759929517955</v>
      </c>
      <c r="F504" s="81"/>
      <c r="G504" s="54">
        <f t="shared" si="50"/>
        <v>21.737378244842269</v>
      </c>
      <c r="H504" s="100">
        <f>ATAN2(D504,E504)-'2_Odometrie'!F504</f>
        <v>-2.3707281456955553E-4</v>
      </c>
      <c r="I504" s="106">
        <f t="shared" si="51"/>
        <v>-2.3707281456955553E-4</v>
      </c>
      <c r="J504" s="82"/>
      <c r="K504" s="69">
        <f t="shared" si="52"/>
        <v>0</v>
      </c>
      <c r="L504" s="45">
        <f t="shared" si="49"/>
        <v>21.737378244842269</v>
      </c>
      <c r="M504" s="72">
        <f t="shared" si="53"/>
        <v>-2.3707281456955553E-4</v>
      </c>
      <c r="O504" s="69">
        <f>IF(AND(L504&lt;'1_Constantes'!$B$8,L504&gt;-'1_Constantes'!$B$8),1,0)</f>
        <v>0</v>
      </c>
      <c r="P504" s="54">
        <f t="shared" si="54"/>
        <v>21.737378244842269</v>
      </c>
      <c r="Q504" s="61">
        <f t="shared" si="55"/>
        <v>-2.3707281456955553E-4</v>
      </c>
      <c r="R504" s="57">
        <f>IF('1_Constantes'!$B$13=1,-Q504*180/PI(),Q504*180/PI())</f>
        <v>-1.3583271712123104E-2</v>
      </c>
    </row>
    <row r="505" spans="2:18" x14ac:dyDescent="0.25">
      <c r="B505" s="13">
        <f>B504+'1_Constantes'!$B$4</f>
        <v>2.5049999999999688</v>
      </c>
      <c r="D505" s="68">
        <f>'1_Constantes'!$D$8-'2_Odometrie'!D505</f>
        <v>20.600466393753095</v>
      </c>
      <c r="E505" s="57">
        <f>'1_Constantes'!$E$8-'2_Odometrie'!E505</f>
        <v>-2.5686826927154698</v>
      </c>
      <c r="F505" s="81"/>
      <c r="G505" s="54">
        <f t="shared" si="50"/>
        <v>20.759993892484811</v>
      </c>
      <c r="H505" s="100">
        <f>ATAN2(D505,E505)-'2_Odometrie'!F505</f>
        <v>-2.4823424675460282E-4</v>
      </c>
      <c r="I505" s="106">
        <f t="shared" si="51"/>
        <v>-2.4823424675460282E-4</v>
      </c>
      <c r="J505" s="82"/>
      <c r="K505" s="69">
        <f t="shared" si="52"/>
        <v>0</v>
      </c>
      <c r="L505" s="45">
        <f t="shared" si="49"/>
        <v>20.759993892484811</v>
      </c>
      <c r="M505" s="72">
        <f t="shared" si="53"/>
        <v>-2.4823424675460282E-4</v>
      </c>
      <c r="O505" s="69">
        <f>IF(AND(L505&lt;'1_Constantes'!$B$8,L505&gt;-'1_Constantes'!$B$8),1,0)</f>
        <v>0</v>
      </c>
      <c r="P505" s="54">
        <f t="shared" si="54"/>
        <v>20.759993892484811</v>
      </c>
      <c r="Q505" s="61">
        <f t="shared" si="55"/>
        <v>-2.4823424675460282E-4</v>
      </c>
      <c r="R505" s="57">
        <f>IF('1_Constantes'!$B$13=1,-Q505*180/PI(),Q505*180/PI())</f>
        <v>-1.4222774669647794E-2</v>
      </c>
    </row>
    <row r="506" spans="2:18" x14ac:dyDescent="0.25">
      <c r="B506" s="13">
        <f>B505+'1_Constantes'!$B$4</f>
        <v>2.5099999999999687</v>
      </c>
      <c r="D506" s="68">
        <f>'1_Constantes'!$D$8-'2_Odometrie'!D506</f>
        <v>19.647909928243735</v>
      </c>
      <c r="E506" s="57">
        <f>'1_Constantes'!$E$8-'2_Odometrie'!E506</f>
        <v>-2.4499229568145893</v>
      </c>
      <c r="F506" s="81"/>
      <c r="G506" s="54">
        <f t="shared" si="50"/>
        <v>19.80006280400913</v>
      </c>
      <c r="H506" s="100">
        <f>ATAN2(D506,E506)-'2_Odometrie'!F506</f>
        <v>-1.6276286672764484E-5</v>
      </c>
      <c r="I506" s="106">
        <f t="shared" si="51"/>
        <v>-1.6276286672764484E-5</v>
      </c>
      <c r="J506" s="82"/>
      <c r="K506" s="69">
        <f t="shared" si="52"/>
        <v>0</v>
      </c>
      <c r="L506" s="45">
        <f t="shared" si="49"/>
        <v>19.80006280400913</v>
      </c>
      <c r="M506" s="72">
        <f t="shared" si="53"/>
        <v>-1.6276286672764484E-5</v>
      </c>
      <c r="O506" s="69">
        <f>IF(AND(L506&lt;'1_Constantes'!$B$8,L506&gt;-'1_Constantes'!$B$8),1,0)</f>
        <v>0</v>
      </c>
      <c r="P506" s="54">
        <f t="shared" si="54"/>
        <v>19.80006280400913</v>
      </c>
      <c r="Q506" s="61">
        <f t="shared" si="55"/>
        <v>-1.6276286672764484E-5</v>
      </c>
      <c r="R506" s="57">
        <f>IF('1_Constantes'!$B$13=1,-Q506*180/PI(),Q506*180/PI())</f>
        <v>-9.3256253249443413E-4</v>
      </c>
    </row>
    <row r="507" spans="2:18" x14ac:dyDescent="0.25">
      <c r="B507" s="13">
        <f>B506+'1_Constantes'!$B$4</f>
        <v>2.5149999999999686</v>
      </c>
      <c r="D507" s="68">
        <f>'1_Constantes'!$D$8-'2_Odometrie'!D507</f>
        <v>18.712672671198334</v>
      </c>
      <c r="E507" s="57">
        <f>'1_Constantes'!$E$8-'2_Odometrie'!E507</f>
        <v>-2.3333224888391442</v>
      </c>
      <c r="F507" s="81"/>
      <c r="G507" s="54">
        <f t="shared" si="50"/>
        <v>18.857585008063346</v>
      </c>
      <c r="H507" s="100">
        <f>ATAN2(D507,E507)-'2_Odometrie'!F507</f>
        <v>-1.7089754503957222E-5</v>
      </c>
      <c r="I507" s="106">
        <f t="shared" si="51"/>
        <v>-1.7089754503957222E-5</v>
      </c>
      <c r="J507" s="82"/>
      <c r="K507" s="69">
        <f t="shared" si="52"/>
        <v>0</v>
      </c>
      <c r="L507" s="45">
        <f t="shared" si="49"/>
        <v>18.857585008063346</v>
      </c>
      <c r="M507" s="72">
        <f t="shared" si="53"/>
        <v>-1.7089754503957222E-5</v>
      </c>
      <c r="O507" s="69">
        <f>IF(AND(L507&lt;'1_Constantes'!$B$8,L507&gt;-'1_Constantes'!$B$8),1,0)</f>
        <v>0</v>
      </c>
      <c r="P507" s="54">
        <f t="shared" si="54"/>
        <v>18.857585008063346</v>
      </c>
      <c r="Q507" s="61">
        <f t="shared" si="55"/>
        <v>-1.7089754503957222E-5</v>
      </c>
      <c r="R507" s="57">
        <f>IF('1_Constantes'!$B$13=1,-Q507*180/PI(),Q507*180/PI())</f>
        <v>-9.7917080599143865E-4</v>
      </c>
    </row>
    <row r="508" spans="2:18" x14ac:dyDescent="0.25">
      <c r="B508" s="13">
        <f>B507+'1_Constantes'!$B$4</f>
        <v>2.5199999999999685</v>
      </c>
      <c r="D508" s="68">
        <f>'1_Constantes'!$D$8-'2_Odometrie'!D508</f>
        <v>17.794781279147628</v>
      </c>
      <c r="E508" s="57">
        <f>'1_Constantes'!$E$8-'2_Odometrie'!E508</f>
        <v>-2.2186676826603389</v>
      </c>
      <c r="F508" s="81"/>
      <c r="G508" s="54">
        <f t="shared" si="50"/>
        <v>17.932560527118937</v>
      </c>
      <c r="H508" s="100">
        <f>ATAN2(D508,E508)-'2_Odometrie'!F508</f>
        <v>2.2674329173985597E-4</v>
      </c>
      <c r="I508" s="106">
        <f t="shared" si="51"/>
        <v>2.2674329173985597E-4</v>
      </c>
      <c r="J508" s="82"/>
      <c r="K508" s="69">
        <f t="shared" si="52"/>
        <v>0</v>
      </c>
      <c r="L508" s="45">
        <f t="shared" si="49"/>
        <v>17.932560527118937</v>
      </c>
      <c r="M508" s="72">
        <f t="shared" si="53"/>
        <v>2.2674329173985597E-4</v>
      </c>
      <c r="O508" s="69">
        <f>IF(AND(L508&lt;'1_Constantes'!$B$8,L508&gt;-'1_Constantes'!$B$8),1,0)</f>
        <v>0</v>
      </c>
      <c r="P508" s="54">
        <f t="shared" si="54"/>
        <v>17.932560527118937</v>
      </c>
      <c r="Q508" s="61">
        <f t="shared" si="55"/>
        <v>2.2674329173985597E-4</v>
      </c>
      <c r="R508" s="57">
        <f>IF('1_Constantes'!$B$13=1,-Q508*180/PI(),Q508*180/PI())</f>
        <v>1.2991433649597288E-2</v>
      </c>
    </row>
    <row r="509" spans="2:18" x14ac:dyDescent="0.25">
      <c r="B509" s="13">
        <f>B508+'1_Constantes'!$B$4</f>
        <v>2.5249999999999684</v>
      </c>
      <c r="D509" s="68">
        <f>'1_Constantes'!$D$8-'2_Odometrie'!D509</f>
        <v>16.928846003627996</v>
      </c>
      <c r="E509" s="57">
        <f>'1_Constantes'!$E$8-'2_Odometrie'!E509</f>
        <v>-2.1105027711708999</v>
      </c>
      <c r="F509" s="81"/>
      <c r="G509" s="54">
        <f t="shared" si="50"/>
        <v>17.059895924702225</v>
      </c>
      <c r="H509" s="100">
        <f>ATAN2(D509,E509)-'2_Odometrie'!F509</f>
        <v>2.3834188818383506E-4</v>
      </c>
      <c r="I509" s="106">
        <f t="shared" si="51"/>
        <v>2.3834188818383506E-4</v>
      </c>
      <c r="J509" s="82"/>
      <c r="K509" s="69">
        <f t="shared" si="52"/>
        <v>0</v>
      </c>
      <c r="L509" s="45">
        <f t="shared" si="49"/>
        <v>17.059895924702225</v>
      </c>
      <c r="M509" s="72">
        <f t="shared" si="53"/>
        <v>2.3834188818383506E-4</v>
      </c>
      <c r="O509" s="69">
        <f>IF(AND(L509&lt;'1_Constantes'!$B$8,L509&gt;-'1_Constantes'!$B$8),1,0)</f>
        <v>0</v>
      </c>
      <c r="P509" s="54">
        <f t="shared" si="54"/>
        <v>17.059895924702225</v>
      </c>
      <c r="Q509" s="61">
        <f t="shared" si="55"/>
        <v>2.3834188818383506E-4</v>
      </c>
      <c r="R509" s="57">
        <f>IF('1_Constantes'!$B$13=1,-Q509*180/PI(),Q509*180/PI())</f>
        <v>1.3655984274112735E-2</v>
      </c>
    </row>
    <row r="510" spans="2:18" x14ac:dyDescent="0.25">
      <c r="B510" s="13">
        <f>B509+'1_Constantes'!$B$4</f>
        <v>2.5299999999999683</v>
      </c>
      <c r="D510" s="68">
        <f>'1_Constantes'!$D$8-'2_Odometrie'!D510</f>
        <v>16.045566371974019</v>
      </c>
      <c r="E510" s="57">
        <f>'1_Constantes'!$E$8-'2_Odometrie'!E510</f>
        <v>-2.0003801069718747</v>
      </c>
      <c r="F510" s="81"/>
      <c r="G510" s="54">
        <f t="shared" si="50"/>
        <v>16.169778006200094</v>
      </c>
      <c r="H510" s="100">
        <f>ATAN2(D510,E510)-'2_Odometrie'!F510</f>
        <v>5.9413156096310704E-6</v>
      </c>
      <c r="I510" s="106">
        <f t="shared" si="51"/>
        <v>5.9413156096310704E-6</v>
      </c>
      <c r="J510" s="82"/>
      <c r="K510" s="69">
        <f t="shared" si="52"/>
        <v>0</v>
      </c>
      <c r="L510" s="45">
        <f t="shared" si="49"/>
        <v>16.169778006200094</v>
      </c>
      <c r="M510" s="72">
        <f t="shared" si="53"/>
        <v>5.9413156096310704E-6</v>
      </c>
      <c r="O510" s="69">
        <f>IF(AND(L510&lt;'1_Constantes'!$B$8,L510&gt;-'1_Constantes'!$B$8),1,0)</f>
        <v>0</v>
      </c>
      <c r="P510" s="54">
        <f t="shared" si="54"/>
        <v>16.169778006200094</v>
      </c>
      <c r="Q510" s="61">
        <f t="shared" si="55"/>
        <v>5.9413156096310704E-6</v>
      </c>
      <c r="R510" s="57">
        <f>IF('1_Constantes'!$B$13=1,-Q510*180/PI(),Q510*180/PI())</f>
        <v>3.4041230918705612E-4</v>
      </c>
    </row>
    <row r="511" spans="2:18" x14ac:dyDescent="0.25">
      <c r="B511" s="13">
        <f>B510+'1_Constantes'!$B$4</f>
        <v>2.5349999999999682</v>
      </c>
      <c r="D511" s="68">
        <f>'1_Constantes'!$D$8-'2_Odometrie'!D511</f>
        <v>15.179605948783774</v>
      </c>
      <c r="E511" s="57">
        <f>'1_Constantes'!$E$8-'2_Odometrie'!E511</f>
        <v>-1.892416710698285</v>
      </c>
      <c r="F511" s="81"/>
      <c r="G511" s="54">
        <f t="shared" si="50"/>
        <v>15.297113380219219</v>
      </c>
      <c r="H511" s="100">
        <f>ATAN2(D511,E511)-'2_Odometrie'!F511</f>
        <v>6.2802538046552447E-6</v>
      </c>
      <c r="I511" s="106">
        <f t="shared" si="51"/>
        <v>6.2802538046552447E-6</v>
      </c>
      <c r="J511" s="82"/>
      <c r="K511" s="69">
        <f t="shared" si="52"/>
        <v>0</v>
      </c>
      <c r="L511" s="45">
        <f t="shared" si="49"/>
        <v>15.297113380219219</v>
      </c>
      <c r="M511" s="72">
        <f t="shared" si="53"/>
        <v>6.2802538046552447E-6</v>
      </c>
      <c r="O511" s="69">
        <f>IF(AND(L511&lt;'1_Constantes'!$B$8,L511&gt;-'1_Constantes'!$B$8),1,0)</f>
        <v>0</v>
      </c>
      <c r="P511" s="54">
        <f t="shared" si="54"/>
        <v>15.297113380219219</v>
      </c>
      <c r="Q511" s="61">
        <f t="shared" si="55"/>
        <v>6.2802538046552447E-6</v>
      </c>
      <c r="R511" s="57">
        <f>IF('1_Constantes'!$B$13=1,-Q511*180/PI(),Q511*180/PI())</f>
        <v>3.5983203727772326E-4</v>
      </c>
    </row>
    <row r="512" spans="2:18" x14ac:dyDescent="0.25">
      <c r="B512" s="13">
        <f>B511+'1_Constantes'!$B$4</f>
        <v>2.5399999999999681</v>
      </c>
      <c r="D512" s="68">
        <f>'1_Constantes'!$D$8-'2_Odometrie'!D512</f>
        <v>14.330940135297624</v>
      </c>
      <c r="E512" s="57">
        <f>'1_Constantes'!$E$8-'2_Odometrie'!E512</f>
        <v>-1.7868100729914431</v>
      </c>
      <c r="F512" s="81"/>
      <c r="G512" s="54">
        <f t="shared" si="50"/>
        <v>14.441902069963913</v>
      </c>
      <c r="H512" s="100">
        <f>ATAN2(D512,E512)-'2_Odometrie'!F512</f>
        <v>-2.3983891868387119E-4</v>
      </c>
      <c r="I512" s="106">
        <f t="shared" si="51"/>
        <v>-2.3983891868387119E-4</v>
      </c>
      <c r="J512" s="82"/>
      <c r="K512" s="69">
        <f t="shared" si="52"/>
        <v>0</v>
      </c>
      <c r="L512" s="45">
        <f t="shared" si="49"/>
        <v>14.441902069963913</v>
      </c>
      <c r="M512" s="72">
        <f t="shared" si="53"/>
        <v>-2.3983891868387119E-4</v>
      </c>
      <c r="O512" s="69">
        <f>IF(AND(L512&lt;'1_Constantes'!$B$8,L512&gt;-'1_Constantes'!$B$8),1,0)</f>
        <v>0</v>
      </c>
      <c r="P512" s="54">
        <f t="shared" si="54"/>
        <v>14.441902069963913</v>
      </c>
      <c r="Q512" s="61">
        <f t="shared" si="55"/>
        <v>-2.3983891868387119E-4</v>
      </c>
      <c r="R512" s="57">
        <f>IF('1_Constantes'!$B$13=1,-Q512*180/PI(),Q512*180/PI())</f>
        <v>-1.3741757803567164E-2</v>
      </c>
    </row>
    <row r="513" spans="2:18" x14ac:dyDescent="0.25">
      <c r="B513" s="13">
        <f>B512+'1_Constantes'!$B$4</f>
        <v>2.544999999999968</v>
      </c>
      <c r="D513" s="68">
        <f>'1_Constantes'!$D$8-'2_Odometrie'!D513</f>
        <v>13.499594032290815</v>
      </c>
      <c r="E513" s="57">
        <f>'1_Constantes'!$E$8-'2_Odometrie'!E513</f>
        <v>-1.6833586727888132</v>
      </c>
      <c r="F513" s="81"/>
      <c r="G513" s="54">
        <f t="shared" si="50"/>
        <v>13.604144054585541</v>
      </c>
      <c r="H513" s="100">
        <f>ATAN2(D513,E513)-'2_Odometrie'!F513</f>
        <v>-2.5460846095551326E-4</v>
      </c>
      <c r="I513" s="106">
        <f t="shared" si="51"/>
        <v>-2.5460846095551326E-4</v>
      </c>
      <c r="J513" s="82"/>
      <c r="K513" s="69">
        <f t="shared" si="52"/>
        <v>0</v>
      </c>
      <c r="L513" s="45">
        <f t="shared" si="49"/>
        <v>13.604144054585541</v>
      </c>
      <c r="M513" s="72">
        <f t="shared" si="53"/>
        <v>-2.5460846095551326E-4</v>
      </c>
      <c r="O513" s="69">
        <f>IF(AND(L513&lt;'1_Constantes'!$B$8,L513&gt;-'1_Constantes'!$B$8),1,0)</f>
        <v>0</v>
      </c>
      <c r="P513" s="54">
        <f t="shared" si="54"/>
        <v>13.604144054585541</v>
      </c>
      <c r="Q513" s="61">
        <f t="shared" si="55"/>
        <v>-2.5460846095551326E-4</v>
      </c>
      <c r="R513" s="57">
        <f>IF('1_Constantes'!$B$13=1,-Q513*180/PI(),Q513*180/PI())</f>
        <v>-1.4587990241072317E-2</v>
      </c>
    </row>
    <row r="514" spans="2:18" x14ac:dyDescent="0.25">
      <c r="B514" s="13">
        <f>B513+'1_Constantes'!$B$4</f>
        <v>2.5499999999999678</v>
      </c>
      <c r="D514" s="68">
        <f>'1_Constantes'!$D$8-'2_Odometrie'!D514</f>
        <v>12.720229651419686</v>
      </c>
      <c r="E514" s="57">
        <f>'1_Constantes'!$E$8-'2_Odometrie'!E514</f>
        <v>-1.5861916161426279</v>
      </c>
      <c r="F514" s="81"/>
      <c r="G514" s="54">
        <f t="shared" si="50"/>
        <v>12.818745891388041</v>
      </c>
      <c r="H514" s="100">
        <f>ATAN2(D514,E514)-'2_Odometrie'!F514</f>
        <v>-2.3239567061433819E-5</v>
      </c>
      <c r="I514" s="106">
        <f t="shared" si="51"/>
        <v>-2.3239567061433819E-5</v>
      </c>
      <c r="J514" s="82"/>
      <c r="K514" s="69">
        <f t="shared" si="52"/>
        <v>0</v>
      </c>
      <c r="L514" s="45">
        <f t="shared" si="49"/>
        <v>12.818745891388041</v>
      </c>
      <c r="M514" s="72">
        <f t="shared" si="53"/>
        <v>-2.3239567061433819E-5</v>
      </c>
      <c r="O514" s="69">
        <f>IF(AND(L514&lt;'1_Constantes'!$B$8,L514&gt;-'1_Constantes'!$B$8),1,0)</f>
        <v>0</v>
      </c>
      <c r="P514" s="54">
        <f t="shared" si="54"/>
        <v>12.818745891388041</v>
      </c>
      <c r="Q514" s="61">
        <f t="shared" si="55"/>
        <v>-2.3239567061433819E-5</v>
      </c>
      <c r="R514" s="57">
        <f>IF('1_Constantes'!$B$13=1,-Q514*180/PI(),Q514*180/PI())</f>
        <v>-1.3315291103314026E-3</v>
      </c>
    </row>
    <row r="515" spans="2:18" x14ac:dyDescent="0.25">
      <c r="B515" s="13">
        <f>B514+'1_Constantes'!$B$4</f>
        <v>2.5549999999999677</v>
      </c>
      <c r="D515" s="68">
        <f>'1_Constantes'!$D$8-'2_Odometrie'!D515</f>
        <v>11.958184479012289</v>
      </c>
      <c r="E515" s="57">
        <f>'1_Constantes'!$E$8-'2_Odometrie'!E515</f>
        <v>-1.491183827421878</v>
      </c>
      <c r="F515" s="81"/>
      <c r="G515" s="54">
        <f t="shared" si="50"/>
        <v>12.05080102073115</v>
      </c>
      <c r="H515" s="100">
        <f>ATAN2(D515,E515)-'2_Odometrie'!F515</f>
        <v>-2.4720523080112855E-5</v>
      </c>
      <c r="I515" s="106">
        <f t="shared" si="51"/>
        <v>-2.4720523080112855E-5</v>
      </c>
      <c r="J515" s="82"/>
      <c r="K515" s="69">
        <f t="shared" si="52"/>
        <v>0</v>
      </c>
      <c r="L515" s="45">
        <f t="shared" si="49"/>
        <v>12.05080102073115</v>
      </c>
      <c r="M515" s="72">
        <f t="shared" si="53"/>
        <v>-2.4720523080112855E-5</v>
      </c>
      <c r="O515" s="69">
        <f>IF(AND(L515&lt;'1_Constantes'!$B$8,L515&gt;-'1_Constantes'!$B$8),1,0)</f>
        <v>0</v>
      </c>
      <c r="P515" s="54">
        <f t="shared" si="54"/>
        <v>12.05080102073115</v>
      </c>
      <c r="Q515" s="61">
        <f t="shared" si="55"/>
        <v>-2.4720523080112855E-5</v>
      </c>
      <c r="R515" s="57">
        <f>IF('1_Constantes'!$B$13=1,-Q515*180/PI(),Q515*180/PI())</f>
        <v>-1.4163816398462088E-3</v>
      </c>
    </row>
    <row r="516" spans="2:18" x14ac:dyDescent="0.25">
      <c r="B516" s="13">
        <f>B515+'1_Constantes'!$B$4</f>
        <v>2.5599999999999676</v>
      </c>
      <c r="D516" s="68">
        <f>'1_Constantes'!$D$8-'2_Odometrie'!D516</f>
        <v>11.213480142065464</v>
      </c>
      <c r="E516" s="57">
        <f>'1_Constantes'!$E$8-'2_Odometrie'!E516</f>
        <v>-1.3981620035409605</v>
      </c>
      <c r="F516" s="81"/>
      <c r="G516" s="54">
        <f t="shared" si="50"/>
        <v>11.300309459684819</v>
      </c>
      <c r="H516" s="100">
        <f>ATAN2(D516,E516)-'2_Odometrie'!F516</f>
        <v>2.2180336248323052E-4</v>
      </c>
      <c r="I516" s="106">
        <f t="shared" si="51"/>
        <v>2.2180336248323052E-4</v>
      </c>
      <c r="J516" s="82"/>
      <c r="K516" s="69">
        <f t="shared" si="52"/>
        <v>0</v>
      </c>
      <c r="L516" s="45">
        <f t="shared" ref="L516:L579" si="56">IF($K516=1,-G516,G516)</f>
        <v>11.300309459684819</v>
      </c>
      <c r="M516" s="72">
        <f t="shared" si="53"/>
        <v>2.2180336248323052E-4</v>
      </c>
      <c r="O516" s="69">
        <f>IF(AND(L516&lt;'1_Constantes'!$B$8,L516&gt;-'1_Constantes'!$B$8),1,0)</f>
        <v>0</v>
      </c>
      <c r="P516" s="54">
        <f t="shared" si="54"/>
        <v>11.300309459684819</v>
      </c>
      <c r="Q516" s="61">
        <f t="shared" si="55"/>
        <v>2.2180336248323052E-4</v>
      </c>
      <c r="R516" s="57">
        <f>IF('1_Constantes'!$B$13=1,-Q516*180/PI(),Q516*180/PI())</f>
        <v>1.2708396552099452E-2</v>
      </c>
    </row>
    <row r="517" spans="2:18" x14ac:dyDescent="0.25">
      <c r="B517" s="13">
        <f>B516+'1_Constantes'!$B$4</f>
        <v>2.5649999999999675</v>
      </c>
      <c r="D517" s="68">
        <f>'1_Constantes'!$D$8-'2_Odometrie'!D517</f>
        <v>10.486094510629073</v>
      </c>
      <c r="E517" s="57">
        <f>'1_Constantes'!$E$8-'2_Odometrie'!E517</f>
        <v>-1.3073034778898318</v>
      </c>
      <c r="F517" s="81"/>
      <c r="G517" s="54">
        <f t="shared" ref="G517:G580" si="57">SQRT(((D517)^2)+((E517)^2))</f>
        <v>10.567271193129663</v>
      </c>
      <c r="H517" s="100">
        <f>ATAN2(D517,E517)-'2_Odometrie'!F517</f>
        <v>2.3718958209982544E-4</v>
      </c>
      <c r="I517" s="106">
        <f t="shared" ref="I517:I580" si="58">IF(H517&gt;PI(),H517-2*PI(),IF(H517&lt;-PI(),H517+2*PI(),H517))</f>
        <v>2.3718958209982544E-4</v>
      </c>
      <c r="J517" s="82"/>
      <c r="K517" s="69">
        <f t="shared" ref="K517:K580" si="59">IF(OR(I517&gt;PI()/2,I517&lt;-PI()/2),1,0)</f>
        <v>0</v>
      </c>
      <c r="L517" s="45">
        <f t="shared" si="56"/>
        <v>10.567271193129663</v>
      </c>
      <c r="M517" s="72">
        <f t="shared" ref="M517:M580" si="60">IF($K517=1,I517+PI(),I517)</f>
        <v>2.3718958209982544E-4</v>
      </c>
      <c r="O517" s="69">
        <f>IF(AND(L517&lt;'1_Constantes'!$B$8,L517&gt;-'1_Constantes'!$B$8),1,0)</f>
        <v>0</v>
      </c>
      <c r="P517" s="54">
        <f t="shared" ref="P517:P580" si="61">L517</f>
        <v>10.567271193129663</v>
      </c>
      <c r="Q517" s="61">
        <f t="shared" ref="Q517:Q580" si="62">IF(M517&gt;PI(),M517-2*PI(),IF(M517&lt;-PI(),M517+2*PI(),M517))</f>
        <v>2.3718958209982544E-4</v>
      </c>
      <c r="R517" s="57">
        <f>IF('1_Constantes'!$B$13=1,-Q517*180/PI(),Q517*180/PI())</f>
        <v>1.3589961998791736E-2</v>
      </c>
    </row>
    <row r="518" spans="2:18" x14ac:dyDescent="0.25">
      <c r="B518" s="13">
        <f>B517+'1_Constantes'!$B$4</f>
        <v>2.5699999999999674</v>
      </c>
      <c r="D518" s="68">
        <f>'1_Constantes'!$D$8-'2_Odometrie'!D518</f>
        <v>9.8106453805405636</v>
      </c>
      <c r="E518" s="57">
        <f>'1_Constantes'!$E$8-'2_Odometrie'!E518</f>
        <v>-1.2230920287964864</v>
      </c>
      <c r="F518" s="81"/>
      <c r="G518" s="54">
        <f t="shared" si="57"/>
        <v>9.8865927848590687</v>
      </c>
      <c r="H518" s="100">
        <f>ATAN2(D518,E518)-'2_Odometrie'!F518</f>
        <v>4.7873892389527217E-6</v>
      </c>
      <c r="I518" s="106">
        <f t="shared" si="58"/>
        <v>4.7873892389527217E-6</v>
      </c>
      <c r="J518" s="82"/>
      <c r="K518" s="69">
        <f t="shared" si="59"/>
        <v>0</v>
      </c>
      <c r="L518" s="45">
        <f t="shared" si="56"/>
        <v>9.8865927848590687</v>
      </c>
      <c r="M518" s="72">
        <f t="shared" si="60"/>
        <v>4.7873892389527217E-6</v>
      </c>
      <c r="O518" s="69">
        <f>IF(AND(L518&lt;'1_Constantes'!$B$8,L518&gt;-'1_Constantes'!$B$8),1,0)</f>
        <v>0</v>
      </c>
      <c r="P518" s="54">
        <f t="shared" si="61"/>
        <v>9.8865927848590687</v>
      </c>
      <c r="Q518" s="61">
        <f t="shared" si="62"/>
        <v>4.7873892389527217E-6</v>
      </c>
      <c r="R518" s="57">
        <f>IF('1_Constantes'!$B$13=1,-Q518*180/PI(),Q518*180/PI())</f>
        <v>2.7429719827833814E-4</v>
      </c>
    </row>
    <row r="519" spans="2:18" x14ac:dyDescent="0.25">
      <c r="B519" s="13">
        <f>B518+'1_Constantes'!$B$4</f>
        <v>2.5749999999999673</v>
      </c>
      <c r="D519" s="68">
        <f>'1_Constantes'!$D$8-'2_Odometrie'!D519</f>
        <v>9.1525154589160138</v>
      </c>
      <c r="E519" s="57">
        <f>'1_Constantes'!$E$8-'2_Odometrie'!E519</f>
        <v>-1.1410398476285764</v>
      </c>
      <c r="F519" s="81"/>
      <c r="G519" s="54">
        <f t="shared" si="57"/>
        <v>9.2233676691094164</v>
      </c>
      <c r="H519" s="100">
        <f>ATAN2(D519,E519)-'2_Odometrie'!F519</f>
        <v>5.1316362546099947E-6</v>
      </c>
      <c r="I519" s="106">
        <f t="shared" si="58"/>
        <v>5.1316362546099947E-6</v>
      </c>
      <c r="J519" s="82"/>
      <c r="K519" s="69">
        <f t="shared" si="59"/>
        <v>0</v>
      </c>
      <c r="L519" s="45">
        <f t="shared" si="56"/>
        <v>9.2233676691094164</v>
      </c>
      <c r="M519" s="72">
        <f t="shared" si="60"/>
        <v>5.1316362546099947E-6</v>
      </c>
      <c r="O519" s="69">
        <f>IF(AND(L519&lt;'1_Constantes'!$B$8,L519&gt;-'1_Constantes'!$B$8),1,0)</f>
        <v>0</v>
      </c>
      <c r="P519" s="54">
        <f t="shared" si="61"/>
        <v>9.2233676691094164</v>
      </c>
      <c r="Q519" s="61">
        <f t="shared" si="62"/>
        <v>5.1316362546099947E-6</v>
      </c>
      <c r="R519" s="57">
        <f>IF('1_Constantes'!$B$13=1,-Q519*180/PI(),Q519*180/PI())</f>
        <v>2.9402109938547386E-4</v>
      </c>
    </row>
    <row r="520" spans="2:18" x14ac:dyDescent="0.25">
      <c r="B520" s="13">
        <f>B519+'1_Constantes'!$B$4</f>
        <v>2.5799999999999672</v>
      </c>
      <c r="D520" s="68">
        <f>'1_Constantes'!$D$8-'2_Odometrie'!D520</f>
        <v>8.5116861711815091</v>
      </c>
      <c r="E520" s="57">
        <f>'1_Constantes'!$E$8-'2_Odometrie'!E520</f>
        <v>-1.061296059972392</v>
      </c>
      <c r="F520" s="81"/>
      <c r="G520" s="54">
        <f t="shared" si="57"/>
        <v>8.5775958638534302</v>
      </c>
      <c r="H520" s="100">
        <f>ATAN2(D520,E520)-'2_Odometrie'!F520</f>
        <v>-2.4471240980669662E-4</v>
      </c>
      <c r="I520" s="106">
        <f t="shared" si="58"/>
        <v>-2.4471240980669662E-4</v>
      </c>
      <c r="J520" s="82"/>
      <c r="K520" s="69">
        <f t="shared" si="59"/>
        <v>0</v>
      </c>
      <c r="L520" s="45">
        <f t="shared" si="56"/>
        <v>8.5775958638534302</v>
      </c>
      <c r="M520" s="72">
        <f t="shared" si="60"/>
        <v>-2.4471240980669662E-4</v>
      </c>
      <c r="O520" s="69">
        <f>IF(AND(L520&lt;'1_Constantes'!$B$8,L520&gt;-'1_Constantes'!$B$8),1,0)</f>
        <v>0</v>
      </c>
      <c r="P520" s="54">
        <f t="shared" si="61"/>
        <v>8.5775958638534302</v>
      </c>
      <c r="Q520" s="61">
        <f t="shared" si="62"/>
        <v>-2.4471240980669662E-4</v>
      </c>
      <c r="R520" s="57">
        <f>IF('1_Constantes'!$B$13=1,-Q520*180/PI(),Q520*180/PI())</f>
        <v>-1.4020988276399533E-2</v>
      </c>
    </row>
    <row r="521" spans="2:18" x14ac:dyDescent="0.25">
      <c r="B521" s="13">
        <f>B520+'1_Constantes'!$B$4</f>
        <v>2.5849999999999671</v>
      </c>
      <c r="D521" s="68">
        <f>'1_Constantes'!$D$8-'2_Odometrie'!D521</f>
        <v>7.888176593926346</v>
      </c>
      <c r="E521" s="57">
        <f>'1_Constantes'!$E$8-'2_Odometrie'!E521</f>
        <v>-0.98370750982041955</v>
      </c>
      <c r="F521" s="81"/>
      <c r="G521" s="54">
        <f t="shared" si="57"/>
        <v>7.9492773534356278</v>
      </c>
      <c r="H521" s="100">
        <f>ATAN2(D521,E521)-'2_Odometrie'!F521</f>
        <v>-2.6405471394071178E-4</v>
      </c>
      <c r="I521" s="106">
        <f t="shared" si="58"/>
        <v>-2.6405471394071178E-4</v>
      </c>
      <c r="J521" s="82"/>
      <c r="K521" s="69">
        <f t="shared" si="59"/>
        <v>0</v>
      </c>
      <c r="L521" s="45">
        <f t="shared" si="56"/>
        <v>7.9492773534356278</v>
      </c>
      <c r="M521" s="72">
        <f t="shared" si="60"/>
        <v>-2.6405471394071178E-4</v>
      </c>
      <c r="O521" s="69">
        <f>IF(AND(L521&lt;'1_Constantes'!$B$8,L521&gt;-'1_Constantes'!$B$8),1,0)</f>
        <v>0</v>
      </c>
      <c r="P521" s="54">
        <f t="shared" si="61"/>
        <v>7.9492773534356278</v>
      </c>
      <c r="Q521" s="61">
        <f t="shared" si="62"/>
        <v>-2.6405471394071178E-4</v>
      </c>
      <c r="R521" s="57">
        <f>IF('1_Constantes'!$B$13=1,-Q521*180/PI(),Q521*180/PI())</f>
        <v>-1.5129220669337048E-2</v>
      </c>
    </row>
    <row r="522" spans="2:18" x14ac:dyDescent="0.25">
      <c r="B522" s="13">
        <f>B521+'1_Constantes'!$B$4</f>
        <v>2.589999999999967</v>
      </c>
      <c r="D522" s="68">
        <f>'1_Constantes'!$D$8-'2_Odometrie'!D522</f>
        <v>7.3166427146206843</v>
      </c>
      <c r="E522" s="57">
        <f>'1_Constantes'!$E$8-'2_Odometrie'!E522</f>
        <v>-0.91245166827991397</v>
      </c>
      <c r="F522" s="81"/>
      <c r="G522" s="54">
        <f t="shared" si="57"/>
        <v>7.3733187005824403</v>
      </c>
      <c r="H522" s="100">
        <f>ATAN2(D522,E522)-'2_Odometrie'!F522</f>
        <v>-3.3792560467316157E-5</v>
      </c>
      <c r="I522" s="106">
        <f t="shared" si="58"/>
        <v>-3.3792560467316157E-5</v>
      </c>
      <c r="J522" s="82"/>
      <c r="K522" s="69">
        <f t="shared" si="59"/>
        <v>0</v>
      </c>
      <c r="L522" s="45">
        <f t="shared" si="56"/>
        <v>7.3733187005824403</v>
      </c>
      <c r="M522" s="72">
        <f t="shared" si="60"/>
        <v>-3.3792560467316157E-5</v>
      </c>
      <c r="O522" s="69">
        <f>IF(AND(L522&lt;'1_Constantes'!$B$8,L522&gt;-'1_Constantes'!$B$8),1,0)</f>
        <v>0</v>
      </c>
      <c r="P522" s="54">
        <f t="shared" si="61"/>
        <v>7.3733187005824403</v>
      </c>
      <c r="Q522" s="61">
        <f t="shared" si="62"/>
        <v>-3.3792560467316157E-5</v>
      </c>
      <c r="R522" s="57">
        <f>IF('1_Constantes'!$B$13=1,-Q522*180/PI(),Q522*180/PI())</f>
        <v>-1.9361710937178488E-3</v>
      </c>
    </row>
    <row r="523" spans="2:18" x14ac:dyDescent="0.25">
      <c r="B523" s="13">
        <f>B522+'1_Constantes'!$B$4</f>
        <v>2.5949999999999669</v>
      </c>
      <c r="D523" s="68">
        <f>'1_Constantes'!$D$8-'2_Odometrie'!D523</f>
        <v>6.7104880217568734</v>
      </c>
      <c r="E523" s="57">
        <f>'1_Constantes'!$E$8-'2_Odometrie'!E523</f>
        <v>-0.8367362302373067</v>
      </c>
      <c r="F523" s="81"/>
      <c r="G523" s="54">
        <f t="shared" si="57"/>
        <v>6.7624534755615304</v>
      </c>
      <c r="H523" s="100">
        <f>ATAN2(D523,E523)-'2_Odometrie'!F523</f>
        <v>2.168866468481162E-4</v>
      </c>
      <c r="I523" s="106">
        <f t="shared" si="58"/>
        <v>2.168866468481162E-4</v>
      </c>
      <c r="J523" s="82"/>
      <c r="K523" s="69">
        <f t="shared" si="59"/>
        <v>0</v>
      </c>
      <c r="L523" s="45">
        <f t="shared" si="56"/>
        <v>6.7624534755615304</v>
      </c>
      <c r="M523" s="72">
        <f t="shared" si="60"/>
        <v>2.168866468481162E-4</v>
      </c>
      <c r="O523" s="69">
        <f>IF(AND(L523&lt;'1_Constantes'!$B$8,L523&gt;-'1_Constantes'!$B$8),1,0)</f>
        <v>0</v>
      </c>
      <c r="P523" s="54">
        <f t="shared" si="61"/>
        <v>6.7624534755615304</v>
      </c>
      <c r="Q523" s="61">
        <f t="shared" si="62"/>
        <v>2.168866468481162E-4</v>
      </c>
      <c r="R523" s="57">
        <f>IF('1_Constantes'!$B$13=1,-Q523*180/PI(),Q523*180/PI())</f>
        <v>1.2426689497141418E-2</v>
      </c>
    </row>
    <row r="524" spans="2:18" x14ac:dyDescent="0.25">
      <c r="B524" s="13">
        <f>B523+'1_Constantes'!$B$4</f>
        <v>2.5999999999999668</v>
      </c>
      <c r="D524" s="68">
        <f>'1_Constantes'!$D$8-'2_Odometrie'!D524</f>
        <v>6.1389541424512117</v>
      </c>
      <c r="E524" s="57">
        <f>'1_Constantes'!$E$8-'2_Odometrie'!E524</f>
        <v>-0.76548038869680113</v>
      </c>
      <c r="F524" s="81"/>
      <c r="G524" s="54">
        <f t="shared" si="57"/>
        <v>6.1864948224821381</v>
      </c>
      <c r="H524" s="100">
        <f>ATAN2(D524,E524)-'2_Odometrie'!F524</f>
        <v>-1.7297116783693278E-5</v>
      </c>
      <c r="I524" s="106">
        <f t="shared" si="58"/>
        <v>-1.7297116783693278E-5</v>
      </c>
      <c r="J524" s="82"/>
      <c r="K524" s="69">
        <f t="shared" si="59"/>
        <v>0</v>
      </c>
      <c r="L524" s="45">
        <f t="shared" si="56"/>
        <v>6.1864948224821381</v>
      </c>
      <c r="M524" s="72">
        <f t="shared" si="60"/>
        <v>-1.7297116783693278E-5</v>
      </c>
      <c r="O524" s="69">
        <f>IF(AND(L524&lt;'1_Constantes'!$B$8,L524&gt;-'1_Constantes'!$B$8),1,0)</f>
        <v>0</v>
      </c>
      <c r="P524" s="54">
        <f t="shared" si="61"/>
        <v>6.1864948224821381</v>
      </c>
      <c r="Q524" s="61">
        <f t="shared" si="62"/>
        <v>-1.7297116783693278E-5</v>
      </c>
      <c r="R524" s="57">
        <f>IF('1_Constantes'!$B$13=1,-Q524*180/PI(),Q524*180/PI())</f>
        <v>-9.9105178945052574E-4</v>
      </c>
    </row>
    <row r="525" spans="2:18" x14ac:dyDescent="0.25">
      <c r="B525" s="13">
        <f>B524+'1_Constantes'!$B$4</f>
        <v>2.6049999999999667</v>
      </c>
      <c r="D525" s="68">
        <f>'1_Constantes'!$D$8-'2_Odometrie'!D525</f>
        <v>5.5847394716095096</v>
      </c>
      <c r="E525" s="57">
        <f>'1_Constantes'!$E$8-'2_Odometrie'!E525</f>
        <v>-0.69638381508173097</v>
      </c>
      <c r="F525" s="81"/>
      <c r="G525" s="54">
        <f t="shared" si="57"/>
        <v>5.6279894619358561</v>
      </c>
      <c r="H525" s="100">
        <f>ATAN2(D525,E525)-'2_Odometrie'!F525</f>
        <v>-1.9013632514705558E-5</v>
      </c>
      <c r="I525" s="106">
        <f t="shared" si="58"/>
        <v>-1.9013632514705558E-5</v>
      </c>
      <c r="J525" s="82"/>
      <c r="K525" s="69">
        <f t="shared" si="59"/>
        <v>0</v>
      </c>
      <c r="L525" s="45">
        <f t="shared" si="56"/>
        <v>5.6279894619358561</v>
      </c>
      <c r="M525" s="72">
        <f t="shared" si="60"/>
        <v>-1.9013632514705558E-5</v>
      </c>
      <c r="O525" s="69">
        <f>IF(AND(L525&lt;'1_Constantes'!$B$8,L525&gt;-'1_Constantes'!$B$8),1,0)</f>
        <v>0</v>
      </c>
      <c r="P525" s="54">
        <f t="shared" si="61"/>
        <v>5.6279894619358561</v>
      </c>
      <c r="Q525" s="61">
        <f t="shared" si="62"/>
        <v>-1.9013632514705558E-5</v>
      </c>
      <c r="R525" s="57">
        <f>IF('1_Constantes'!$B$13=1,-Q525*180/PI(),Q525*180/PI())</f>
        <v>-1.0894008963053426E-3</v>
      </c>
    </row>
    <row r="526" spans="2:18" x14ac:dyDescent="0.25">
      <c r="B526" s="13">
        <f>B525+'1_Constantes'!$B$4</f>
        <v>2.6099999999999666</v>
      </c>
      <c r="D526" s="68">
        <f>'1_Constantes'!$D$8-'2_Odometrie'!D526</f>
        <v>5.0651934230365896</v>
      </c>
      <c r="E526" s="57">
        <f>'1_Constantes'!$E$8-'2_Odometrie'!E526</f>
        <v>-0.63136396257311844</v>
      </c>
      <c r="F526" s="81"/>
      <c r="G526" s="54">
        <f t="shared" si="57"/>
        <v>5.1043907438605398</v>
      </c>
      <c r="H526" s="100">
        <f>ATAN2(D526,E526)-'2_Odometrie'!F526</f>
        <v>4.9219913940654059E-4</v>
      </c>
      <c r="I526" s="106">
        <f t="shared" si="58"/>
        <v>4.9219913940654059E-4</v>
      </c>
      <c r="J526" s="82"/>
      <c r="K526" s="69">
        <f t="shared" si="59"/>
        <v>0</v>
      </c>
      <c r="L526" s="45">
        <f t="shared" si="56"/>
        <v>5.1043907438605398</v>
      </c>
      <c r="M526" s="72">
        <f t="shared" si="60"/>
        <v>4.9219913940654059E-4</v>
      </c>
      <c r="O526" s="69">
        <f>IF(AND(L526&lt;'1_Constantes'!$B$8,L526&gt;-'1_Constantes'!$B$8),1,0)</f>
        <v>0</v>
      </c>
      <c r="P526" s="54">
        <f t="shared" si="61"/>
        <v>5.1043907438605398</v>
      </c>
      <c r="Q526" s="61">
        <f t="shared" si="62"/>
        <v>4.9219913940654059E-4</v>
      </c>
      <c r="R526" s="57">
        <f>IF('1_Constantes'!$B$13=1,-Q526*180/PI(),Q526*180/PI())</f>
        <v>2.820093336796602E-2</v>
      </c>
    </row>
    <row r="527" spans="2:18" x14ac:dyDescent="0.25">
      <c r="B527" s="13">
        <f>B526+'1_Constantes'!$B$4</f>
        <v>2.6149999999999665</v>
      </c>
      <c r="D527" s="68">
        <f>'1_Constantes'!$D$8-'2_Odometrie'!D527</f>
        <v>4.5802837777018794</v>
      </c>
      <c r="E527" s="57">
        <f>'1_Constantes'!$E$8-'2_Odometrie'!E527</f>
        <v>-0.57067876689836794</v>
      </c>
      <c r="F527" s="81"/>
      <c r="G527" s="54">
        <f t="shared" si="57"/>
        <v>4.6156986187648386</v>
      </c>
      <c r="H527" s="100">
        <f>ATAN2(D527,E527)-'2_Odometrie'!F527</f>
        <v>5.4431126498814819E-4</v>
      </c>
      <c r="I527" s="106">
        <f t="shared" si="58"/>
        <v>5.4431126498814819E-4</v>
      </c>
      <c r="J527" s="82"/>
      <c r="K527" s="69">
        <f t="shared" si="59"/>
        <v>0</v>
      </c>
      <c r="L527" s="45">
        <f t="shared" si="56"/>
        <v>4.6156986187648386</v>
      </c>
      <c r="M527" s="72">
        <f t="shared" si="60"/>
        <v>5.4431126498814819E-4</v>
      </c>
      <c r="O527" s="69">
        <f>IF(AND(L527&lt;'1_Constantes'!$B$8,L527&gt;-'1_Constantes'!$B$8),1,0)</f>
        <v>0</v>
      </c>
      <c r="P527" s="54">
        <f t="shared" si="61"/>
        <v>4.6156986187648386</v>
      </c>
      <c r="Q527" s="61">
        <f t="shared" si="62"/>
        <v>5.4431126498814819E-4</v>
      </c>
      <c r="R527" s="57">
        <f>IF('1_Constantes'!$B$13=1,-Q527*180/PI(),Q527*180/PI())</f>
        <v>3.1186738225247864E-2</v>
      </c>
    </row>
    <row r="528" spans="2:18" x14ac:dyDescent="0.25">
      <c r="B528" s="13">
        <f>B527+'1_Constantes'!$B$4</f>
        <v>2.6199999999999664</v>
      </c>
      <c r="D528" s="68">
        <f>'1_Constantes'!$D$8-'2_Odometrie'!D528</f>
        <v>4.1126787289213098</v>
      </c>
      <c r="E528" s="57">
        <f>'1_Constantes'!$E$8-'2_Odometrie'!E528</f>
        <v>-0.5122697146940709</v>
      </c>
      <c r="F528" s="81"/>
      <c r="G528" s="54">
        <f t="shared" si="57"/>
        <v>4.1444597462051123</v>
      </c>
      <c r="H528" s="100">
        <f>ATAN2(D528,E528)-'2_Odometrie'!F528</f>
        <v>3.4703073628440662E-4</v>
      </c>
      <c r="I528" s="106">
        <f t="shared" si="58"/>
        <v>3.4703073628440662E-4</v>
      </c>
      <c r="J528" s="82"/>
      <c r="K528" s="69">
        <f t="shared" si="59"/>
        <v>0</v>
      </c>
      <c r="L528" s="45">
        <f t="shared" si="56"/>
        <v>4.1444597462051123</v>
      </c>
      <c r="M528" s="72">
        <f t="shared" si="60"/>
        <v>3.4703073628440662E-4</v>
      </c>
      <c r="O528" s="69">
        <f>IF(AND(L528&lt;'1_Constantes'!$B$8,L528&gt;-'1_Constantes'!$B$8),1,0)</f>
        <v>0</v>
      </c>
      <c r="P528" s="54">
        <f t="shared" si="61"/>
        <v>4.1444597462051123</v>
      </c>
      <c r="Q528" s="61">
        <f t="shared" si="62"/>
        <v>3.4703073628440662E-4</v>
      </c>
      <c r="R528" s="57">
        <f>IF('1_Constantes'!$B$13=1,-Q528*180/PI(),Q528*180/PI())</f>
        <v>1.9883396550413979E-2</v>
      </c>
    </row>
    <row r="529" spans="2:18" x14ac:dyDescent="0.25">
      <c r="B529" s="13">
        <f>B528+'1_Constantes'!$B$4</f>
        <v>2.6249999999999662</v>
      </c>
      <c r="D529" s="68">
        <f>'1_Constantes'!$D$8-'2_Odometrie'!D529</f>
        <v>3.662366256459336</v>
      </c>
      <c r="E529" s="57">
        <f>'1_Constantes'!$E$8-'2_Odometrie'!E529</f>
        <v>-0.45623353958433199</v>
      </c>
      <c r="F529" s="81"/>
      <c r="G529" s="54">
        <f t="shared" si="57"/>
        <v>3.6906741442578781</v>
      </c>
      <c r="H529" s="100">
        <f>ATAN2(D529,E529)-'2_Odometrie'!F529</f>
        <v>-1.3294704929557588E-4</v>
      </c>
      <c r="I529" s="106">
        <f t="shared" si="58"/>
        <v>-1.3294704929557588E-4</v>
      </c>
      <c r="J529" s="82"/>
      <c r="K529" s="69">
        <f t="shared" si="59"/>
        <v>0</v>
      </c>
      <c r="L529" s="45">
        <f t="shared" si="56"/>
        <v>3.6906741442578781</v>
      </c>
      <c r="M529" s="72">
        <f t="shared" si="60"/>
        <v>-1.3294704929557588E-4</v>
      </c>
      <c r="O529" s="69">
        <f>IF(AND(L529&lt;'1_Constantes'!$B$8,L529&gt;-'1_Constantes'!$B$8),1,0)</f>
        <v>0</v>
      </c>
      <c r="P529" s="54">
        <f t="shared" si="61"/>
        <v>3.6906741442578781</v>
      </c>
      <c r="Q529" s="61">
        <f t="shared" si="62"/>
        <v>-1.3294704929557588E-4</v>
      </c>
      <c r="R529" s="57">
        <f>IF('1_Constantes'!$B$13=1,-Q529*180/PI(),Q529*180/PI())</f>
        <v>-7.6173048233542026E-3</v>
      </c>
    </row>
    <row r="530" spans="2:18" x14ac:dyDescent="0.25">
      <c r="B530" s="13">
        <f>B529+'1_Constantes'!$B$4</f>
        <v>2.6299999999999661</v>
      </c>
      <c r="D530" s="68">
        <f>'1_Constantes'!$D$8-'2_Odometrie'!D530</f>
        <v>3.2466932049558181</v>
      </c>
      <c r="E530" s="57">
        <f>'1_Constantes'!$E$8-'2_Odometrie'!E530</f>
        <v>-0.40450783948301705</v>
      </c>
      <c r="F530" s="81"/>
      <c r="G530" s="54">
        <f t="shared" si="57"/>
        <v>3.271795127954912</v>
      </c>
      <c r="H530" s="100">
        <f>ATAN2(D530,E530)-'2_Odometrie'!F530</f>
        <v>-1.4996789792137699E-4</v>
      </c>
      <c r="I530" s="106">
        <f t="shared" si="58"/>
        <v>-1.4996789792137699E-4</v>
      </c>
      <c r="J530" s="82"/>
      <c r="K530" s="69">
        <f t="shared" si="59"/>
        <v>0</v>
      </c>
      <c r="L530" s="45">
        <f t="shared" si="56"/>
        <v>3.271795127954912</v>
      </c>
      <c r="M530" s="72">
        <f t="shared" si="60"/>
        <v>-1.4996789792137699E-4</v>
      </c>
      <c r="O530" s="69">
        <f>IF(AND(L530&lt;'1_Constantes'!$B$8,L530&gt;-'1_Constantes'!$B$8),1,0)</f>
        <v>0</v>
      </c>
      <c r="P530" s="54">
        <f t="shared" si="61"/>
        <v>3.271795127954912</v>
      </c>
      <c r="Q530" s="61">
        <f t="shared" si="62"/>
        <v>-1.4996789792137699E-4</v>
      </c>
      <c r="R530" s="57">
        <f>IF('1_Constantes'!$B$13=1,-Q530*180/PI(),Q530*180/PI())</f>
        <v>-8.5925276133436528E-3</v>
      </c>
    </row>
    <row r="531" spans="2:18" x14ac:dyDescent="0.25">
      <c r="B531" s="13">
        <f>B530+'1_Constantes'!$B$4</f>
        <v>2.634999999999966</v>
      </c>
      <c r="D531" s="68">
        <f>'1_Constantes'!$D$8-'2_Odometrie'!D531</f>
        <v>2.865681683727189</v>
      </c>
      <c r="E531" s="57">
        <f>'1_Constantes'!$E$8-'2_Odometrie'!E531</f>
        <v>-0.35691527842766391</v>
      </c>
      <c r="F531" s="81"/>
      <c r="G531" s="54">
        <f t="shared" si="57"/>
        <v>2.8878227141610675</v>
      </c>
      <c r="H531" s="100">
        <f>ATAN2(D531,E531)-'2_Odometrie'!F531</f>
        <v>3.5739671977071119E-4</v>
      </c>
      <c r="I531" s="106">
        <f t="shared" si="58"/>
        <v>3.5739671977071119E-4</v>
      </c>
      <c r="J531" s="82"/>
      <c r="K531" s="69">
        <f t="shared" si="59"/>
        <v>0</v>
      </c>
      <c r="L531" s="45">
        <f t="shared" si="56"/>
        <v>2.8878227141610675</v>
      </c>
      <c r="M531" s="72">
        <f t="shared" si="60"/>
        <v>3.5739671977071119E-4</v>
      </c>
      <c r="O531" s="69">
        <f>IF(AND(L531&lt;'1_Constantes'!$B$8,L531&gt;-'1_Constantes'!$B$8),1,0)</f>
        <v>0</v>
      </c>
      <c r="P531" s="54">
        <f t="shared" si="61"/>
        <v>2.8878227141610675</v>
      </c>
      <c r="Q531" s="61">
        <f t="shared" si="62"/>
        <v>3.5739671977071119E-4</v>
      </c>
      <c r="R531" s="57">
        <f>IF('1_Constantes'!$B$13=1,-Q531*180/PI(),Q531*180/PI())</f>
        <v>2.0477323654681537E-2</v>
      </c>
    </row>
    <row r="532" spans="2:18" x14ac:dyDescent="0.25">
      <c r="B532" s="13">
        <f>B531+'1_Constantes'!$B$4</f>
        <v>2.6399999999999659</v>
      </c>
      <c r="D532" s="68">
        <f>'1_Constantes'!$D$8-'2_Odometrie'!D532</f>
        <v>2.5019783059872225</v>
      </c>
      <c r="E532" s="57">
        <f>'1_Constantes'!$E$8-'2_Odometrie'!E532</f>
        <v>-0.31157065199272438</v>
      </c>
      <c r="F532" s="81"/>
      <c r="G532" s="54">
        <f t="shared" si="57"/>
        <v>2.5213035745054309</v>
      </c>
      <c r="H532" s="100">
        <f>ATAN2(D532,E532)-'2_Odometrie'!F532</f>
        <v>1.428116424682796E-4</v>
      </c>
      <c r="I532" s="106">
        <f t="shared" si="58"/>
        <v>1.428116424682796E-4</v>
      </c>
      <c r="J532" s="82"/>
      <c r="K532" s="69">
        <f t="shared" si="59"/>
        <v>0</v>
      </c>
      <c r="L532" s="45">
        <f t="shared" si="56"/>
        <v>2.5213035745054309</v>
      </c>
      <c r="M532" s="72">
        <f t="shared" si="60"/>
        <v>1.428116424682796E-4</v>
      </c>
      <c r="O532" s="69">
        <f>IF(AND(L532&lt;'1_Constantes'!$B$8,L532&gt;-'1_Constantes'!$B$8),1,0)</f>
        <v>0</v>
      </c>
      <c r="P532" s="54">
        <f t="shared" si="61"/>
        <v>2.5213035745054309</v>
      </c>
      <c r="Q532" s="61">
        <f t="shared" si="62"/>
        <v>1.428116424682796E-4</v>
      </c>
      <c r="R532" s="57">
        <f>IF('1_Constantes'!$B$13=1,-Q532*180/PI(),Q532*180/PI())</f>
        <v>8.1825043787636925E-3</v>
      </c>
    </row>
    <row r="533" spans="2:18" x14ac:dyDescent="0.25">
      <c r="B533" s="13">
        <f>B532+'1_Constantes'!$B$4</f>
        <v>2.6449999999999658</v>
      </c>
      <c r="D533" s="68">
        <f>'1_Constantes'!$D$8-'2_Odometrie'!D533</f>
        <v>2.172903806880413</v>
      </c>
      <c r="E533" s="57">
        <f>'1_Constantes'!$E$8-'2_Odometrie'!E533</f>
        <v>-0.27062113941258303</v>
      </c>
      <c r="F533" s="81"/>
      <c r="G533" s="54">
        <f t="shared" si="57"/>
        <v>2.1896910181695395</v>
      </c>
      <c r="H533" s="100">
        <f>ATAN2(D533,E533)-'2_Odometrie'!F533</f>
        <v>-1.0351345365655629E-4</v>
      </c>
      <c r="I533" s="106">
        <f t="shared" si="58"/>
        <v>-1.0351345365655629E-4</v>
      </c>
      <c r="J533" s="82"/>
      <c r="K533" s="69">
        <f t="shared" si="59"/>
        <v>0</v>
      </c>
      <c r="L533" s="45">
        <f t="shared" si="56"/>
        <v>2.1896910181695395</v>
      </c>
      <c r="M533" s="72">
        <f t="shared" si="60"/>
        <v>-1.0351345365655629E-4</v>
      </c>
      <c r="O533" s="69">
        <f>IF(AND(L533&lt;'1_Constantes'!$B$8,L533&gt;-'1_Constantes'!$B$8),1,0)</f>
        <v>0</v>
      </c>
      <c r="P533" s="54">
        <f t="shared" si="61"/>
        <v>2.1896910181695395</v>
      </c>
      <c r="Q533" s="61">
        <f t="shared" si="62"/>
        <v>-1.0351345365655629E-4</v>
      </c>
      <c r="R533" s="57">
        <f>IF('1_Constantes'!$B$13=1,-Q533*180/PI(),Q533*180/PI())</f>
        <v>-5.9308840173437141E-3</v>
      </c>
    </row>
    <row r="534" spans="2:18" x14ac:dyDescent="0.25">
      <c r="B534" s="13">
        <f>B533+'1_Constantes'!$B$4</f>
        <v>2.6499999999999657</v>
      </c>
      <c r="D534" s="68">
        <f>'1_Constantes'!$D$8-'2_Odometrie'!D534</f>
        <v>1.8611490182529451</v>
      </c>
      <c r="E534" s="57">
        <f>'1_Constantes'!$E$8-'2_Odometrie'!E534</f>
        <v>-0.23182686433665367</v>
      </c>
      <c r="F534" s="81"/>
      <c r="G534" s="54">
        <f t="shared" si="57"/>
        <v>1.8755317547757133</v>
      </c>
      <c r="H534" s="100">
        <f>ATAN2(D534,E534)-'2_Odometrie'!F534</f>
        <v>-1.2085238190444325E-4</v>
      </c>
      <c r="I534" s="106">
        <f t="shared" si="58"/>
        <v>-1.2085238190444325E-4</v>
      </c>
      <c r="J534" s="82"/>
      <c r="K534" s="69">
        <f t="shared" si="59"/>
        <v>0</v>
      </c>
      <c r="L534" s="45">
        <f t="shared" si="56"/>
        <v>1.8755317547757133</v>
      </c>
      <c r="M534" s="72">
        <f t="shared" si="60"/>
        <v>-1.2085238190444325E-4</v>
      </c>
      <c r="O534" s="69">
        <f>IF(AND(L534&lt;'1_Constantes'!$B$8,L534&gt;-'1_Constantes'!$B$8),1,0)</f>
        <v>0</v>
      </c>
      <c r="P534" s="54">
        <f t="shared" si="61"/>
        <v>1.8755317547757133</v>
      </c>
      <c r="Q534" s="61">
        <f t="shared" si="62"/>
        <v>-1.2085238190444325E-4</v>
      </c>
      <c r="R534" s="57">
        <f>IF('1_Constantes'!$B$13=1,-Q534*180/PI(),Q534*180/PI())</f>
        <v>-6.9243314272278006E-3</v>
      </c>
    </row>
    <row r="535" spans="2:18" x14ac:dyDescent="0.25">
      <c r="B535" s="13">
        <f>B534+'1_Constantes'!$B$4</f>
        <v>2.6549999999999656</v>
      </c>
      <c r="D535" s="68">
        <f>'1_Constantes'!$D$8-'2_Odometrie'!D535</f>
        <v>1.5667224743683619</v>
      </c>
      <c r="E535" s="57">
        <f>'1_Constantes'!$E$8-'2_Odometrie'!E535</f>
        <v>-0.19511930960368318</v>
      </c>
      <c r="F535" s="81"/>
      <c r="G535" s="54">
        <f t="shared" si="57"/>
        <v>1.578825784141854</v>
      </c>
      <c r="H535" s="100">
        <f>ATAN2(D535,E535)-'2_Odometrie'!F535</f>
        <v>1.328794983672249E-4</v>
      </c>
      <c r="I535" s="106">
        <f t="shared" si="58"/>
        <v>1.328794983672249E-4</v>
      </c>
      <c r="J535" s="82"/>
      <c r="K535" s="69">
        <f t="shared" si="59"/>
        <v>0</v>
      </c>
      <c r="L535" s="45">
        <f t="shared" si="56"/>
        <v>1.578825784141854</v>
      </c>
      <c r="M535" s="72">
        <f t="shared" si="60"/>
        <v>1.328794983672249E-4</v>
      </c>
      <c r="O535" s="69">
        <f>IF(AND(L535&lt;'1_Constantes'!$B$8,L535&gt;-'1_Constantes'!$B$8),1,0)</f>
        <v>0</v>
      </c>
      <c r="P535" s="54">
        <f t="shared" si="61"/>
        <v>1.578825784141854</v>
      </c>
      <c r="Q535" s="61">
        <f t="shared" si="62"/>
        <v>1.328794983672249E-4</v>
      </c>
      <c r="R535" s="57">
        <f>IF('1_Constantes'!$B$13=1,-Q535*180/PI(),Q535*180/PI())</f>
        <v>7.6134344402575002E-3</v>
      </c>
    </row>
    <row r="536" spans="2:18" x14ac:dyDescent="0.25">
      <c r="B536" s="13">
        <f>B535+'1_Constantes'!$B$4</f>
        <v>2.6599999999999655</v>
      </c>
      <c r="D536" s="68">
        <f>'1_Constantes'!$D$8-'2_Odometrie'!D536</f>
        <v>1.2896151389475108</v>
      </c>
      <c r="E536" s="57">
        <f>'1_Constantes'!$E$8-'2_Odometrie'!E536</f>
        <v>-0.1605710227961481</v>
      </c>
      <c r="F536" s="81"/>
      <c r="G536" s="54">
        <f t="shared" si="57"/>
        <v>1.2995731068179306</v>
      </c>
      <c r="H536" s="100">
        <f>ATAN2(D536,E536)-'2_Odometrie'!F536</f>
        <v>1.6143268693383228E-4</v>
      </c>
      <c r="I536" s="106">
        <f t="shared" si="58"/>
        <v>1.6143268693383228E-4</v>
      </c>
      <c r="J536" s="82"/>
      <c r="K536" s="69">
        <f t="shared" si="59"/>
        <v>0</v>
      </c>
      <c r="L536" s="45">
        <f t="shared" si="56"/>
        <v>1.2995731068179306</v>
      </c>
      <c r="M536" s="72">
        <f t="shared" si="60"/>
        <v>1.6143268693383228E-4</v>
      </c>
      <c r="O536" s="69">
        <f>IF(AND(L536&lt;'1_Constantes'!$B$8,L536&gt;-'1_Constantes'!$B$8),1,0)</f>
        <v>0</v>
      </c>
      <c r="P536" s="54">
        <f t="shared" si="61"/>
        <v>1.2995731068179306</v>
      </c>
      <c r="Q536" s="61">
        <f t="shared" si="62"/>
        <v>1.6143268693383228E-4</v>
      </c>
      <c r="R536" s="57">
        <f>IF('1_Constantes'!$B$13=1,-Q536*180/PI(),Q536*180/PI())</f>
        <v>9.2494116367652993E-3</v>
      </c>
    </row>
    <row r="537" spans="2:18" x14ac:dyDescent="0.25">
      <c r="B537" s="13">
        <f>B536+'1_Constantes'!$B$4</f>
        <v>2.6649999999999654</v>
      </c>
      <c r="D537" s="68">
        <f>'1_Constantes'!$D$8-'2_Odometrie'!D537</f>
        <v>1.0644589027165239</v>
      </c>
      <c r="E537" s="57">
        <f>'1_Constantes'!$E$8-'2_Odometrie'!E537</f>
        <v>-0.13255293524127865</v>
      </c>
      <c r="F537" s="81"/>
      <c r="G537" s="54">
        <f t="shared" si="57"/>
        <v>1.0726803047569879</v>
      </c>
      <c r="H537" s="100">
        <f>ATAN2(D537,E537)-'2_Odometrie'!F537</f>
        <v>-8.6354541584968136E-5</v>
      </c>
      <c r="I537" s="106">
        <f t="shared" si="58"/>
        <v>-8.6354541584968136E-5</v>
      </c>
      <c r="J537" s="82"/>
      <c r="K537" s="69">
        <f t="shared" si="59"/>
        <v>0</v>
      </c>
      <c r="L537" s="45">
        <f t="shared" si="56"/>
        <v>1.0726803047569879</v>
      </c>
      <c r="M537" s="72">
        <f t="shared" si="60"/>
        <v>-8.6354541584968136E-5</v>
      </c>
      <c r="O537" s="69">
        <f>IF(AND(L537&lt;'1_Constantes'!$B$8,L537&gt;-'1_Constantes'!$B$8),1,0)</f>
        <v>0</v>
      </c>
      <c r="P537" s="54">
        <f t="shared" si="61"/>
        <v>1.0726803047569879</v>
      </c>
      <c r="Q537" s="61">
        <f t="shared" si="62"/>
        <v>-8.6354541584968136E-5</v>
      </c>
      <c r="R537" s="57">
        <f>IF('1_Constantes'!$B$13=1,-Q537*180/PI(),Q537*180/PI())</f>
        <v>-4.947750774605633E-3</v>
      </c>
    </row>
    <row r="538" spans="2:18" x14ac:dyDescent="0.25">
      <c r="B538" s="13">
        <f>B537+'1_Constantes'!$B$4</f>
        <v>2.6699999999999653</v>
      </c>
      <c r="D538" s="68">
        <f>'1_Constantes'!$D$8-'2_Odometrie'!D538</f>
        <v>0.85662237696487864</v>
      </c>
      <c r="E538" s="57">
        <f>'1_Constantes'!$E$8-'2_Odometrie'!E538</f>
        <v>-0.10669008519062118</v>
      </c>
      <c r="F538" s="81"/>
      <c r="G538" s="54">
        <f t="shared" si="57"/>
        <v>0.8632407954881075</v>
      </c>
      <c r="H538" s="100">
        <f>ATAN2(D538,E538)-'2_Odometrie'!F538</f>
        <v>-1.0730588325931489E-4</v>
      </c>
      <c r="I538" s="106">
        <f t="shared" si="58"/>
        <v>-1.0730588325931489E-4</v>
      </c>
      <c r="J538" s="82"/>
      <c r="K538" s="69">
        <f t="shared" si="59"/>
        <v>0</v>
      </c>
      <c r="L538" s="45">
        <f t="shared" si="56"/>
        <v>0.8632407954881075</v>
      </c>
      <c r="M538" s="72">
        <f t="shared" si="60"/>
        <v>-1.0730588325931489E-4</v>
      </c>
      <c r="O538" s="69">
        <f>IF(AND(L538&lt;'1_Constantes'!$B$8,L538&gt;-'1_Constantes'!$B$8),1,0)</f>
        <v>1</v>
      </c>
      <c r="P538" s="54">
        <f t="shared" si="61"/>
        <v>0.8632407954881075</v>
      </c>
      <c r="Q538" s="61">
        <f t="shared" si="62"/>
        <v>-1.0730588325931489E-4</v>
      </c>
      <c r="R538" s="57">
        <f>IF('1_Constantes'!$B$13=1,-Q538*180/PI(),Q538*180/PI())</f>
        <v>-6.1481742276822578E-3</v>
      </c>
    </row>
    <row r="539" spans="2:18" x14ac:dyDescent="0.25">
      <c r="B539" s="13">
        <f>B538+'1_Constantes'!$B$4</f>
        <v>2.6749999999999652</v>
      </c>
      <c r="D539" s="68">
        <f>'1_Constantes'!$D$8-'2_Odometrie'!D539</f>
        <v>0.85662237696487864</v>
      </c>
      <c r="E539" s="57">
        <f>'1_Constantes'!$E$8-'2_Odometrie'!E539</f>
        <v>-0.10669008519062118</v>
      </c>
      <c r="F539" s="81"/>
      <c r="G539" s="54">
        <f t="shared" si="57"/>
        <v>0.8632407954881075</v>
      </c>
      <c r="H539" s="100">
        <f>ATAN2(D539,E539)-'2_Odometrie'!F539</f>
        <v>-1.0730588325931489E-4</v>
      </c>
      <c r="I539" s="106">
        <f t="shared" si="58"/>
        <v>-1.0730588325931489E-4</v>
      </c>
      <c r="J539" s="82"/>
      <c r="K539" s="69">
        <f t="shared" si="59"/>
        <v>0</v>
      </c>
      <c r="L539" s="45">
        <f t="shared" si="56"/>
        <v>0.8632407954881075</v>
      </c>
      <c r="M539" s="72">
        <f t="shared" si="60"/>
        <v>-1.0730588325931489E-4</v>
      </c>
      <c r="O539" s="69">
        <f>IF(AND(L539&lt;'1_Constantes'!$B$8,L539&gt;-'1_Constantes'!$B$8),1,0)</f>
        <v>1</v>
      </c>
      <c r="P539" s="54">
        <f t="shared" si="61"/>
        <v>0.8632407954881075</v>
      </c>
      <c r="Q539" s="61">
        <f t="shared" si="62"/>
        <v>-1.0730588325931489E-4</v>
      </c>
      <c r="R539" s="57">
        <f>IF('1_Constantes'!$B$13=1,-Q539*180/PI(),Q539*180/PI())</f>
        <v>-6.1481742276822578E-3</v>
      </c>
    </row>
    <row r="540" spans="2:18" x14ac:dyDescent="0.25">
      <c r="B540" s="13">
        <f>B539+'1_Constantes'!$B$4</f>
        <v>2.6799999999999651</v>
      </c>
      <c r="D540" s="68">
        <f>'1_Constantes'!$D$8-'2_Odometrie'!D540</f>
        <v>0.85662237696487864</v>
      </c>
      <c r="E540" s="57">
        <f>'1_Constantes'!$E$8-'2_Odometrie'!E540</f>
        <v>-0.10669008519062118</v>
      </c>
      <c r="F540" s="81"/>
      <c r="G540" s="54">
        <f t="shared" si="57"/>
        <v>0.8632407954881075</v>
      </c>
      <c r="H540" s="100">
        <f>ATAN2(D540,E540)-'2_Odometrie'!F540</f>
        <v>3.5811525060583382E-4</v>
      </c>
      <c r="I540" s="106">
        <f t="shared" si="58"/>
        <v>3.5811525060583382E-4</v>
      </c>
      <c r="J540" s="82"/>
      <c r="K540" s="69">
        <f t="shared" si="59"/>
        <v>0</v>
      </c>
      <c r="L540" s="45">
        <f t="shared" si="56"/>
        <v>0.8632407954881075</v>
      </c>
      <c r="M540" s="72">
        <f t="shared" si="60"/>
        <v>3.5811525060583382E-4</v>
      </c>
      <c r="O540" s="69">
        <f>IF(AND(L540&lt;'1_Constantes'!$B$8,L540&gt;-'1_Constantes'!$B$8),1,0)</f>
        <v>1</v>
      </c>
      <c r="P540" s="54">
        <f t="shared" si="61"/>
        <v>0.8632407954881075</v>
      </c>
      <c r="Q540" s="61">
        <f t="shared" si="62"/>
        <v>3.5811525060583382E-4</v>
      </c>
      <c r="R540" s="57">
        <f>IF('1_Constantes'!$B$13=1,-Q540*180/PI(),Q540*180/PI())</f>
        <v>2.0518492438984074E-2</v>
      </c>
    </row>
    <row r="541" spans="2:18" x14ac:dyDescent="0.25">
      <c r="B541" s="13">
        <f>B540+'1_Constantes'!$B$4</f>
        <v>2.684999999999965</v>
      </c>
      <c r="D541" s="68">
        <f>'1_Constantes'!$D$8-'2_Odometrie'!D541</f>
        <v>0.85662237696487864</v>
      </c>
      <c r="E541" s="57">
        <f>'1_Constantes'!$E$8-'2_Odometrie'!E541</f>
        <v>-0.10669008519062118</v>
      </c>
      <c r="F541" s="81"/>
      <c r="G541" s="54">
        <f t="shared" si="57"/>
        <v>0.8632407954881075</v>
      </c>
      <c r="H541" s="100">
        <f>ATAN2(D541,E541)-'2_Odometrie'!F541</f>
        <v>3.5811525060583382E-4</v>
      </c>
      <c r="I541" s="106">
        <f t="shared" si="58"/>
        <v>3.5811525060583382E-4</v>
      </c>
      <c r="J541" s="82"/>
      <c r="K541" s="69">
        <f t="shared" si="59"/>
        <v>0</v>
      </c>
      <c r="L541" s="45">
        <f t="shared" si="56"/>
        <v>0.8632407954881075</v>
      </c>
      <c r="M541" s="72">
        <f t="shared" si="60"/>
        <v>3.5811525060583382E-4</v>
      </c>
      <c r="O541" s="69">
        <f>IF(AND(L541&lt;'1_Constantes'!$B$8,L541&gt;-'1_Constantes'!$B$8),1,0)</f>
        <v>1</v>
      </c>
      <c r="P541" s="54">
        <f t="shared" si="61"/>
        <v>0.8632407954881075</v>
      </c>
      <c r="Q541" s="61">
        <f t="shared" si="62"/>
        <v>3.5811525060583382E-4</v>
      </c>
      <c r="R541" s="57">
        <f>IF('1_Constantes'!$B$13=1,-Q541*180/PI(),Q541*180/PI())</f>
        <v>2.0518492438984074E-2</v>
      </c>
    </row>
    <row r="542" spans="2:18" x14ac:dyDescent="0.25">
      <c r="B542" s="13">
        <f>B541+'1_Constantes'!$B$4</f>
        <v>2.6899999999999649</v>
      </c>
      <c r="D542" s="68">
        <f>'1_Constantes'!$D$8-'2_Odometrie'!D542</f>
        <v>0.85662237696487864</v>
      </c>
      <c r="E542" s="57">
        <f>'1_Constantes'!$E$8-'2_Odometrie'!E542</f>
        <v>-0.10669008519062118</v>
      </c>
      <c r="F542" s="81"/>
      <c r="G542" s="54">
        <f t="shared" si="57"/>
        <v>0.8632407954881075</v>
      </c>
      <c r="H542" s="100">
        <f>ATAN2(D542,E542)-'2_Odometrie'!F542</f>
        <v>-1.0730588325931489E-4</v>
      </c>
      <c r="I542" s="106">
        <f t="shared" si="58"/>
        <v>-1.0730588325931489E-4</v>
      </c>
      <c r="J542" s="82"/>
      <c r="K542" s="69">
        <f t="shared" si="59"/>
        <v>0</v>
      </c>
      <c r="L542" s="45">
        <f t="shared" si="56"/>
        <v>0.8632407954881075</v>
      </c>
      <c r="M542" s="72">
        <f t="shared" si="60"/>
        <v>-1.0730588325931489E-4</v>
      </c>
      <c r="O542" s="69">
        <f>IF(AND(L542&lt;'1_Constantes'!$B$8,L542&gt;-'1_Constantes'!$B$8),1,0)</f>
        <v>1</v>
      </c>
      <c r="P542" s="54">
        <f t="shared" si="61"/>
        <v>0.8632407954881075</v>
      </c>
      <c r="Q542" s="61">
        <f t="shared" si="62"/>
        <v>-1.0730588325931489E-4</v>
      </c>
      <c r="R542" s="57">
        <f>IF('1_Constantes'!$B$13=1,-Q542*180/PI(),Q542*180/PI())</f>
        <v>-6.1481742276822578E-3</v>
      </c>
    </row>
    <row r="543" spans="2:18" x14ac:dyDescent="0.25">
      <c r="B543" s="13">
        <f>B542+'1_Constantes'!$B$4</f>
        <v>2.6949999999999648</v>
      </c>
      <c r="D543" s="68">
        <f>'1_Constantes'!$D$8-'2_Odometrie'!D543</f>
        <v>0.85662237696487864</v>
      </c>
      <c r="E543" s="57">
        <f>'1_Constantes'!$E$8-'2_Odometrie'!E543</f>
        <v>-0.10669008519062118</v>
      </c>
      <c r="F543" s="81"/>
      <c r="G543" s="54">
        <f t="shared" si="57"/>
        <v>0.8632407954881075</v>
      </c>
      <c r="H543" s="100">
        <f>ATAN2(D543,E543)-'2_Odometrie'!F543</f>
        <v>-1.0730588325931489E-4</v>
      </c>
      <c r="I543" s="106">
        <f t="shared" si="58"/>
        <v>-1.0730588325931489E-4</v>
      </c>
      <c r="J543" s="82"/>
      <c r="K543" s="69">
        <f t="shared" si="59"/>
        <v>0</v>
      </c>
      <c r="L543" s="45">
        <f t="shared" si="56"/>
        <v>0.8632407954881075</v>
      </c>
      <c r="M543" s="72">
        <f t="shared" si="60"/>
        <v>-1.0730588325931489E-4</v>
      </c>
      <c r="O543" s="69">
        <f>IF(AND(L543&lt;'1_Constantes'!$B$8,L543&gt;-'1_Constantes'!$B$8),1,0)</f>
        <v>1</v>
      </c>
      <c r="P543" s="54">
        <f t="shared" si="61"/>
        <v>0.8632407954881075</v>
      </c>
      <c r="Q543" s="61">
        <f t="shared" si="62"/>
        <v>-1.0730588325931489E-4</v>
      </c>
      <c r="R543" s="57">
        <f>IF('1_Constantes'!$B$13=1,-Q543*180/PI(),Q543*180/PI())</f>
        <v>-6.1481742276822578E-3</v>
      </c>
    </row>
    <row r="544" spans="2:18" x14ac:dyDescent="0.25">
      <c r="B544" s="13">
        <f>B543+'1_Constantes'!$B$4</f>
        <v>2.6999999999999647</v>
      </c>
      <c r="D544" s="68">
        <f>'1_Constantes'!$D$8-'2_Odometrie'!D544</f>
        <v>0.85662237696487864</v>
      </c>
      <c r="E544" s="57">
        <f>'1_Constantes'!$E$8-'2_Odometrie'!E544</f>
        <v>-0.10669008519062118</v>
      </c>
      <c r="F544" s="81"/>
      <c r="G544" s="54">
        <f t="shared" si="57"/>
        <v>0.8632407954881075</v>
      </c>
      <c r="H544" s="100">
        <f>ATAN2(D544,E544)-'2_Odometrie'!F544</f>
        <v>-1.0730588325931489E-4</v>
      </c>
      <c r="I544" s="106">
        <f t="shared" si="58"/>
        <v>-1.0730588325931489E-4</v>
      </c>
      <c r="J544" s="82"/>
      <c r="K544" s="69">
        <f t="shared" si="59"/>
        <v>0</v>
      </c>
      <c r="L544" s="45">
        <f t="shared" si="56"/>
        <v>0.8632407954881075</v>
      </c>
      <c r="M544" s="72">
        <f t="shared" si="60"/>
        <v>-1.0730588325931489E-4</v>
      </c>
      <c r="O544" s="69">
        <f>IF(AND(L544&lt;'1_Constantes'!$B$8,L544&gt;-'1_Constantes'!$B$8),1,0)</f>
        <v>1</v>
      </c>
      <c r="P544" s="54">
        <f t="shared" si="61"/>
        <v>0.8632407954881075</v>
      </c>
      <c r="Q544" s="61">
        <f t="shared" si="62"/>
        <v>-1.0730588325931489E-4</v>
      </c>
      <c r="R544" s="57">
        <f>IF('1_Constantes'!$B$13=1,-Q544*180/PI(),Q544*180/PI())</f>
        <v>-6.1481742276822578E-3</v>
      </c>
    </row>
    <row r="545" spans="2:18" x14ac:dyDescent="0.25">
      <c r="B545" s="13">
        <f>B544+'1_Constantes'!$B$4</f>
        <v>2.7049999999999645</v>
      </c>
      <c r="D545" s="68">
        <f>'1_Constantes'!$D$8-'2_Odometrie'!D545</f>
        <v>0.85662237696487864</v>
      </c>
      <c r="E545" s="57">
        <f>'1_Constantes'!$E$8-'2_Odometrie'!E545</f>
        <v>-0.10669008519062118</v>
      </c>
      <c r="F545" s="81"/>
      <c r="G545" s="54">
        <f t="shared" si="57"/>
        <v>0.8632407954881075</v>
      </c>
      <c r="H545" s="100">
        <f>ATAN2(D545,E545)-'2_Odometrie'!F545</f>
        <v>3.5811525060583382E-4</v>
      </c>
      <c r="I545" s="106">
        <f t="shared" si="58"/>
        <v>3.5811525060583382E-4</v>
      </c>
      <c r="J545" s="82"/>
      <c r="K545" s="69">
        <f t="shared" si="59"/>
        <v>0</v>
      </c>
      <c r="L545" s="45">
        <f t="shared" si="56"/>
        <v>0.8632407954881075</v>
      </c>
      <c r="M545" s="72">
        <f t="shared" si="60"/>
        <v>3.5811525060583382E-4</v>
      </c>
      <c r="O545" s="69">
        <f>IF(AND(L545&lt;'1_Constantes'!$B$8,L545&gt;-'1_Constantes'!$B$8),1,0)</f>
        <v>1</v>
      </c>
      <c r="P545" s="54">
        <f t="shared" si="61"/>
        <v>0.8632407954881075</v>
      </c>
      <c r="Q545" s="61">
        <f t="shared" si="62"/>
        <v>3.5811525060583382E-4</v>
      </c>
      <c r="R545" s="57">
        <f>IF('1_Constantes'!$B$13=1,-Q545*180/PI(),Q545*180/PI())</f>
        <v>2.0518492438984074E-2</v>
      </c>
    </row>
    <row r="546" spans="2:18" x14ac:dyDescent="0.25">
      <c r="B546" s="13">
        <f>B545+'1_Constantes'!$B$4</f>
        <v>2.7099999999999644</v>
      </c>
      <c r="D546" s="68">
        <f>'1_Constantes'!$D$8-'2_Odometrie'!D546</f>
        <v>0.85662237696487864</v>
      </c>
      <c r="E546" s="57">
        <f>'1_Constantes'!$E$8-'2_Odometrie'!E546</f>
        <v>-0.10669008519062118</v>
      </c>
      <c r="F546" s="81"/>
      <c r="G546" s="54">
        <f t="shared" si="57"/>
        <v>0.8632407954881075</v>
      </c>
      <c r="H546" s="100">
        <f>ATAN2(D546,E546)-'2_Odometrie'!F546</f>
        <v>3.5811525060583382E-4</v>
      </c>
      <c r="I546" s="106">
        <f t="shared" si="58"/>
        <v>3.5811525060583382E-4</v>
      </c>
      <c r="J546" s="82"/>
      <c r="K546" s="69">
        <f t="shared" si="59"/>
        <v>0</v>
      </c>
      <c r="L546" s="45">
        <f t="shared" si="56"/>
        <v>0.8632407954881075</v>
      </c>
      <c r="M546" s="72">
        <f t="shared" si="60"/>
        <v>3.5811525060583382E-4</v>
      </c>
      <c r="O546" s="69">
        <f>IF(AND(L546&lt;'1_Constantes'!$B$8,L546&gt;-'1_Constantes'!$B$8),1,0)</f>
        <v>1</v>
      </c>
      <c r="P546" s="54">
        <f t="shared" si="61"/>
        <v>0.8632407954881075</v>
      </c>
      <c r="Q546" s="61">
        <f t="shared" si="62"/>
        <v>3.5811525060583382E-4</v>
      </c>
      <c r="R546" s="57">
        <f>IF('1_Constantes'!$B$13=1,-Q546*180/PI(),Q546*180/PI())</f>
        <v>2.0518492438984074E-2</v>
      </c>
    </row>
    <row r="547" spans="2:18" x14ac:dyDescent="0.25">
      <c r="B547" s="13">
        <f>B546+'1_Constantes'!$B$4</f>
        <v>2.7149999999999643</v>
      </c>
      <c r="D547" s="68">
        <f>'1_Constantes'!$D$8-'2_Odometrie'!D547</f>
        <v>0.85662237696487864</v>
      </c>
      <c r="E547" s="57">
        <f>'1_Constantes'!$E$8-'2_Odometrie'!E547</f>
        <v>-0.10669008519062118</v>
      </c>
      <c r="F547" s="81"/>
      <c r="G547" s="54">
        <f t="shared" si="57"/>
        <v>0.8632407954881075</v>
      </c>
      <c r="H547" s="100">
        <f>ATAN2(D547,E547)-'2_Odometrie'!F547</f>
        <v>-1.0730588325931489E-4</v>
      </c>
      <c r="I547" s="106">
        <f t="shared" si="58"/>
        <v>-1.0730588325931489E-4</v>
      </c>
      <c r="J547" s="82"/>
      <c r="K547" s="69">
        <f t="shared" si="59"/>
        <v>0</v>
      </c>
      <c r="L547" s="45">
        <f t="shared" si="56"/>
        <v>0.8632407954881075</v>
      </c>
      <c r="M547" s="72">
        <f t="shared" si="60"/>
        <v>-1.0730588325931489E-4</v>
      </c>
      <c r="O547" s="69">
        <f>IF(AND(L547&lt;'1_Constantes'!$B$8,L547&gt;-'1_Constantes'!$B$8),1,0)</f>
        <v>1</v>
      </c>
      <c r="P547" s="54">
        <f t="shared" si="61"/>
        <v>0.8632407954881075</v>
      </c>
      <c r="Q547" s="61">
        <f t="shared" si="62"/>
        <v>-1.0730588325931489E-4</v>
      </c>
      <c r="R547" s="57">
        <f>IF('1_Constantes'!$B$13=1,-Q547*180/PI(),Q547*180/PI())</f>
        <v>-6.1481742276822578E-3</v>
      </c>
    </row>
    <row r="548" spans="2:18" x14ac:dyDescent="0.25">
      <c r="B548" s="13">
        <f>B547+'1_Constantes'!$B$4</f>
        <v>2.7199999999999642</v>
      </c>
      <c r="D548" s="68">
        <f>'1_Constantes'!$D$8-'2_Odometrie'!D548</f>
        <v>0.85662237696487864</v>
      </c>
      <c r="E548" s="57">
        <f>'1_Constantes'!$E$8-'2_Odometrie'!E548</f>
        <v>-0.10669008519062118</v>
      </c>
      <c r="F548" s="81"/>
      <c r="G548" s="54">
        <f t="shared" si="57"/>
        <v>0.8632407954881075</v>
      </c>
      <c r="H548" s="100">
        <f>ATAN2(D548,E548)-'2_Odometrie'!F548</f>
        <v>-1.0730588325931489E-4</v>
      </c>
      <c r="I548" s="106">
        <f t="shared" si="58"/>
        <v>-1.0730588325931489E-4</v>
      </c>
      <c r="J548" s="82"/>
      <c r="K548" s="69">
        <f t="shared" si="59"/>
        <v>0</v>
      </c>
      <c r="L548" s="45">
        <f t="shared" si="56"/>
        <v>0.8632407954881075</v>
      </c>
      <c r="M548" s="72">
        <f t="shared" si="60"/>
        <v>-1.0730588325931489E-4</v>
      </c>
      <c r="O548" s="69">
        <f>IF(AND(L548&lt;'1_Constantes'!$B$8,L548&gt;-'1_Constantes'!$B$8),1,0)</f>
        <v>1</v>
      </c>
      <c r="P548" s="54">
        <f t="shared" si="61"/>
        <v>0.8632407954881075</v>
      </c>
      <c r="Q548" s="61">
        <f t="shared" si="62"/>
        <v>-1.0730588325931489E-4</v>
      </c>
      <c r="R548" s="57">
        <f>IF('1_Constantes'!$B$13=1,-Q548*180/PI(),Q548*180/PI())</f>
        <v>-6.1481742276822578E-3</v>
      </c>
    </row>
    <row r="549" spans="2:18" x14ac:dyDescent="0.25">
      <c r="B549" s="13">
        <f>B548+'1_Constantes'!$B$4</f>
        <v>2.7249999999999641</v>
      </c>
      <c r="D549" s="68">
        <f>'1_Constantes'!$D$8-'2_Odometrie'!D549</f>
        <v>0.85662237696487864</v>
      </c>
      <c r="E549" s="57">
        <f>'1_Constantes'!$E$8-'2_Odometrie'!E549</f>
        <v>-0.10669008519062118</v>
      </c>
      <c r="F549" s="81"/>
      <c r="G549" s="54">
        <f t="shared" si="57"/>
        <v>0.8632407954881075</v>
      </c>
      <c r="H549" s="100">
        <f>ATAN2(D549,E549)-'2_Odometrie'!F549</f>
        <v>3.5811525060583382E-4</v>
      </c>
      <c r="I549" s="106">
        <f t="shared" si="58"/>
        <v>3.5811525060583382E-4</v>
      </c>
      <c r="J549" s="82"/>
      <c r="K549" s="69">
        <f t="shared" si="59"/>
        <v>0</v>
      </c>
      <c r="L549" s="45">
        <f t="shared" si="56"/>
        <v>0.8632407954881075</v>
      </c>
      <c r="M549" s="72">
        <f t="shared" si="60"/>
        <v>3.5811525060583382E-4</v>
      </c>
      <c r="O549" s="69">
        <f>IF(AND(L549&lt;'1_Constantes'!$B$8,L549&gt;-'1_Constantes'!$B$8),1,0)</f>
        <v>1</v>
      </c>
      <c r="P549" s="54">
        <f t="shared" si="61"/>
        <v>0.8632407954881075</v>
      </c>
      <c r="Q549" s="61">
        <f t="shared" si="62"/>
        <v>3.5811525060583382E-4</v>
      </c>
      <c r="R549" s="57">
        <f>IF('1_Constantes'!$B$13=1,-Q549*180/PI(),Q549*180/PI())</f>
        <v>2.0518492438984074E-2</v>
      </c>
    </row>
    <row r="550" spans="2:18" x14ac:dyDescent="0.25">
      <c r="B550" s="13">
        <f>B549+'1_Constantes'!$B$4</f>
        <v>2.729999999999964</v>
      </c>
      <c r="D550" s="68">
        <f>'1_Constantes'!$D$8-'2_Odometrie'!D550</f>
        <v>0.85662237696487864</v>
      </c>
      <c r="E550" s="57">
        <f>'1_Constantes'!$E$8-'2_Odometrie'!E550</f>
        <v>-0.10669008519062118</v>
      </c>
      <c r="F550" s="81"/>
      <c r="G550" s="54">
        <f t="shared" si="57"/>
        <v>0.8632407954881075</v>
      </c>
      <c r="H550" s="100">
        <f>ATAN2(D550,E550)-'2_Odometrie'!F550</f>
        <v>3.5811525060583382E-4</v>
      </c>
      <c r="I550" s="106">
        <f t="shared" si="58"/>
        <v>3.5811525060583382E-4</v>
      </c>
      <c r="J550" s="82"/>
      <c r="K550" s="69">
        <f t="shared" si="59"/>
        <v>0</v>
      </c>
      <c r="L550" s="45">
        <f t="shared" si="56"/>
        <v>0.8632407954881075</v>
      </c>
      <c r="M550" s="72">
        <f t="shared" si="60"/>
        <v>3.5811525060583382E-4</v>
      </c>
      <c r="O550" s="69">
        <f>IF(AND(L550&lt;'1_Constantes'!$B$8,L550&gt;-'1_Constantes'!$B$8),1,0)</f>
        <v>1</v>
      </c>
      <c r="P550" s="54">
        <f t="shared" si="61"/>
        <v>0.8632407954881075</v>
      </c>
      <c r="Q550" s="61">
        <f t="shared" si="62"/>
        <v>3.5811525060583382E-4</v>
      </c>
      <c r="R550" s="57">
        <f>IF('1_Constantes'!$B$13=1,-Q550*180/PI(),Q550*180/PI())</f>
        <v>2.0518492438984074E-2</v>
      </c>
    </row>
    <row r="551" spans="2:18" x14ac:dyDescent="0.25">
      <c r="B551" s="13">
        <f>B550+'1_Constantes'!$B$4</f>
        <v>2.7349999999999639</v>
      </c>
      <c r="D551" s="68">
        <f>'1_Constantes'!$D$8-'2_Odometrie'!D551</f>
        <v>0.85662237696487864</v>
      </c>
      <c r="E551" s="57">
        <f>'1_Constantes'!$E$8-'2_Odometrie'!E551</f>
        <v>-0.10669008519062118</v>
      </c>
      <c r="F551" s="81"/>
      <c r="G551" s="54">
        <f t="shared" si="57"/>
        <v>0.8632407954881075</v>
      </c>
      <c r="H551" s="100">
        <f>ATAN2(D551,E551)-'2_Odometrie'!F551</f>
        <v>3.5811525060583382E-4</v>
      </c>
      <c r="I551" s="106">
        <f t="shared" si="58"/>
        <v>3.5811525060583382E-4</v>
      </c>
      <c r="J551" s="82"/>
      <c r="K551" s="69">
        <f t="shared" si="59"/>
        <v>0</v>
      </c>
      <c r="L551" s="45">
        <f t="shared" si="56"/>
        <v>0.8632407954881075</v>
      </c>
      <c r="M551" s="72">
        <f t="shared" si="60"/>
        <v>3.5811525060583382E-4</v>
      </c>
      <c r="O551" s="69">
        <f>IF(AND(L551&lt;'1_Constantes'!$B$8,L551&gt;-'1_Constantes'!$B$8),1,0)</f>
        <v>1</v>
      </c>
      <c r="P551" s="54">
        <f t="shared" si="61"/>
        <v>0.8632407954881075</v>
      </c>
      <c r="Q551" s="61">
        <f t="shared" si="62"/>
        <v>3.5811525060583382E-4</v>
      </c>
      <c r="R551" s="57">
        <f>IF('1_Constantes'!$B$13=1,-Q551*180/PI(),Q551*180/PI())</f>
        <v>2.0518492438984074E-2</v>
      </c>
    </row>
    <row r="552" spans="2:18" x14ac:dyDescent="0.25">
      <c r="B552" s="13">
        <f>B551+'1_Constantes'!$B$4</f>
        <v>2.7399999999999638</v>
      </c>
      <c r="D552" s="68">
        <f>'1_Constantes'!$D$8-'2_Odometrie'!D552</f>
        <v>0.85662237696487864</v>
      </c>
      <c r="E552" s="57">
        <f>'1_Constantes'!$E$8-'2_Odometrie'!E552</f>
        <v>-0.10669008519062118</v>
      </c>
      <c r="F552" s="81"/>
      <c r="G552" s="54">
        <f t="shared" si="57"/>
        <v>0.8632407954881075</v>
      </c>
      <c r="H552" s="100">
        <f>ATAN2(D552,E552)-'2_Odometrie'!F552</f>
        <v>-1.0730588325931489E-4</v>
      </c>
      <c r="I552" s="106">
        <f t="shared" si="58"/>
        <v>-1.0730588325931489E-4</v>
      </c>
      <c r="J552" s="82"/>
      <c r="K552" s="69">
        <f t="shared" si="59"/>
        <v>0</v>
      </c>
      <c r="L552" s="45">
        <f t="shared" si="56"/>
        <v>0.8632407954881075</v>
      </c>
      <c r="M552" s="72">
        <f t="shared" si="60"/>
        <v>-1.0730588325931489E-4</v>
      </c>
      <c r="O552" s="69">
        <f>IF(AND(L552&lt;'1_Constantes'!$B$8,L552&gt;-'1_Constantes'!$B$8),1,0)</f>
        <v>1</v>
      </c>
      <c r="P552" s="54">
        <f t="shared" si="61"/>
        <v>0.8632407954881075</v>
      </c>
      <c r="Q552" s="61">
        <f t="shared" si="62"/>
        <v>-1.0730588325931489E-4</v>
      </c>
      <c r="R552" s="57">
        <f>IF('1_Constantes'!$B$13=1,-Q552*180/PI(),Q552*180/PI())</f>
        <v>-6.1481742276822578E-3</v>
      </c>
    </row>
    <row r="553" spans="2:18" x14ac:dyDescent="0.25">
      <c r="B553" s="13">
        <f>B552+'1_Constantes'!$B$4</f>
        <v>2.7449999999999637</v>
      </c>
      <c r="D553" s="68">
        <f>'1_Constantes'!$D$8-'2_Odometrie'!D553</f>
        <v>0.85662237696487864</v>
      </c>
      <c r="E553" s="57">
        <f>'1_Constantes'!$E$8-'2_Odometrie'!E553</f>
        <v>-0.10669008519062118</v>
      </c>
      <c r="F553" s="81"/>
      <c r="G553" s="54">
        <f t="shared" si="57"/>
        <v>0.8632407954881075</v>
      </c>
      <c r="H553" s="100">
        <f>ATAN2(D553,E553)-'2_Odometrie'!F553</f>
        <v>-1.0730588325931489E-4</v>
      </c>
      <c r="I553" s="106">
        <f t="shared" si="58"/>
        <v>-1.0730588325931489E-4</v>
      </c>
      <c r="J553" s="82"/>
      <c r="K553" s="69">
        <f t="shared" si="59"/>
        <v>0</v>
      </c>
      <c r="L553" s="45">
        <f t="shared" si="56"/>
        <v>0.8632407954881075</v>
      </c>
      <c r="M553" s="72">
        <f t="shared" si="60"/>
        <v>-1.0730588325931489E-4</v>
      </c>
      <c r="O553" s="69">
        <f>IF(AND(L553&lt;'1_Constantes'!$B$8,L553&gt;-'1_Constantes'!$B$8),1,0)</f>
        <v>1</v>
      </c>
      <c r="P553" s="54">
        <f t="shared" si="61"/>
        <v>0.8632407954881075</v>
      </c>
      <c r="Q553" s="61">
        <f t="shared" si="62"/>
        <v>-1.0730588325931489E-4</v>
      </c>
      <c r="R553" s="57">
        <f>IF('1_Constantes'!$B$13=1,-Q553*180/PI(),Q553*180/PI())</f>
        <v>-6.1481742276822578E-3</v>
      </c>
    </row>
    <row r="554" spans="2:18" x14ac:dyDescent="0.25">
      <c r="B554" s="13">
        <f>B553+'1_Constantes'!$B$4</f>
        <v>2.7499999999999636</v>
      </c>
      <c r="D554" s="68">
        <f>'1_Constantes'!$D$8-'2_Odometrie'!D554</f>
        <v>0.85662237696487864</v>
      </c>
      <c r="E554" s="57">
        <f>'1_Constantes'!$E$8-'2_Odometrie'!E554</f>
        <v>-0.10669008519062118</v>
      </c>
      <c r="F554" s="81"/>
      <c r="G554" s="54">
        <f t="shared" si="57"/>
        <v>0.8632407954881075</v>
      </c>
      <c r="H554" s="100">
        <f>ATAN2(D554,E554)-'2_Odometrie'!F554</f>
        <v>3.5811525060583382E-4</v>
      </c>
      <c r="I554" s="106">
        <f t="shared" si="58"/>
        <v>3.5811525060583382E-4</v>
      </c>
      <c r="J554" s="82"/>
      <c r="K554" s="69">
        <f t="shared" si="59"/>
        <v>0</v>
      </c>
      <c r="L554" s="45">
        <f t="shared" si="56"/>
        <v>0.8632407954881075</v>
      </c>
      <c r="M554" s="72">
        <f t="shared" si="60"/>
        <v>3.5811525060583382E-4</v>
      </c>
      <c r="O554" s="69">
        <f>IF(AND(L554&lt;'1_Constantes'!$B$8,L554&gt;-'1_Constantes'!$B$8),1,0)</f>
        <v>1</v>
      </c>
      <c r="P554" s="54">
        <f t="shared" si="61"/>
        <v>0.8632407954881075</v>
      </c>
      <c r="Q554" s="61">
        <f t="shared" si="62"/>
        <v>3.5811525060583382E-4</v>
      </c>
      <c r="R554" s="57">
        <f>IF('1_Constantes'!$B$13=1,-Q554*180/PI(),Q554*180/PI())</f>
        <v>2.0518492438984074E-2</v>
      </c>
    </row>
    <row r="555" spans="2:18" x14ac:dyDescent="0.25">
      <c r="B555" s="13">
        <f>B554+'1_Constantes'!$B$4</f>
        <v>2.7549999999999635</v>
      </c>
      <c r="D555" s="68">
        <f>'1_Constantes'!$D$8-'2_Odometrie'!D555</f>
        <v>0.85662237696487864</v>
      </c>
      <c r="E555" s="57">
        <f>'1_Constantes'!$E$8-'2_Odometrie'!E555</f>
        <v>-0.10669008519062118</v>
      </c>
      <c r="F555" s="81"/>
      <c r="G555" s="54">
        <f t="shared" si="57"/>
        <v>0.8632407954881075</v>
      </c>
      <c r="H555" s="100">
        <f>ATAN2(D555,E555)-'2_Odometrie'!F555</f>
        <v>3.5811525060583382E-4</v>
      </c>
      <c r="I555" s="106">
        <f t="shared" si="58"/>
        <v>3.5811525060583382E-4</v>
      </c>
      <c r="J555" s="82"/>
      <c r="K555" s="69">
        <f t="shared" si="59"/>
        <v>0</v>
      </c>
      <c r="L555" s="45">
        <f t="shared" si="56"/>
        <v>0.8632407954881075</v>
      </c>
      <c r="M555" s="72">
        <f t="shared" si="60"/>
        <v>3.5811525060583382E-4</v>
      </c>
      <c r="O555" s="69">
        <f>IF(AND(L555&lt;'1_Constantes'!$B$8,L555&gt;-'1_Constantes'!$B$8),1,0)</f>
        <v>1</v>
      </c>
      <c r="P555" s="54">
        <f t="shared" si="61"/>
        <v>0.8632407954881075</v>
      </c>
      <c r="Q555" s="61">
        <f t="shared" si="62"/>
        <v>3.5811525060583382E-4</v>
      </c>
      <c r="R555" s="57">
        <f>IF('1_Constantes'!$B$13=1,-Q555*180/PI(),Q555*180/PI())</f>
        <v>2.0518492438984074E-2</v>
      </c>
    </row>
    <row r="556" spans="2:18" x14ac:dyDescent="0.25">
      <c r="B556" s="13">
        <f>B555+'1_Constantes'!$B$4</f>
        <v>2.7599999999999634</v>
      </c>
      <c r="D556" s="68">
        <f>'1_Constantes'!$D$8-'2_Odometrie'!D556</f>
        <v>0.85662237696487864</v>
      </c>
      <c r="E556" s="57">
        <f>'1_Constantes'!$E$8-'2_Odometrie'!E556</f>
        <v>-0.10669008519062118</v>
      </c>
      <c r="F556" s="81"/>
      <c r="G556" s="54">
        <f t="shared" si="57"/>
        <v>0.8632407954881075</v>
      </c>
      <c r="H556" s="100">
        <f>ATAN2(D556,E556)-'2_Odometrie'!F556</f>
        <v>-1.0730588325931489E-4</v>
      </c>
      <c r="I556" s="106">
        <f t="shared" si="58"/>
        <v>-1.0730588325931489E-4</v>
      </c>
      <c r="J556" s="82"/>
      <c r="K556" s="69">
        <f t="shared" si="59"/>
        <v>0</v>
      </c>
      <c r="L556" s="45">
        <f t="shared" si="56"/>
        <v>0.8632407954881075</v>
      </c>
      <c r="M556" s="72">
        <f t="shared" si="60"/>
        <v>-1.0730588325931489E-4</v>
      </c>
      <c r="O556" s="69">
        <f>IF(AND(L556&lt;'1_Constantes'!$B$8,L556&gt;-'1_Constantes'!$B$8),1,0)</f>
        <v>1</v>
      </c>
      <c r="P556" s="54">
        <f t="shared" si="61"/>
        <v>0.8632407954881075</v>
      </c>
      <c r="Q556" s="61">
        <f t="shared" si="62"/>
        <v>-1.0730588325931489E-4</v>
      </c>
      <c r="R556" s="57">
        <f>IF('1_Constantes'!$B$13=1,-Q556*180/PI(),Q556*180/PI())</f>
        <v>-6.1481742276822578E-3</v>
      </c>
    </row>
    <row r="557" spans="2:18" x14ac:dyDescent="0.25">
      <c r="B557" s="13">
        <f>B556+'1_Constantes'!$B$4</f>
        <v>2.7649999999999633</v>
      </c>
      <c r="D557" s="68">
        <f>'1_Constantes'!$D$8-'2_Odometrie'!D557</f>
        <v>0.85662237696487864</v>
      </c>
      <c r="E557" s="57">
        <f>'1_Constantes'!$E$8-'2_Odometrie'!E557</f>
        <v>-0.10669008519062118</v>
      </c>
      <c r="F557" s="81"/>
      <c r="G557" s="54">
        <f t="shared" si="57"/>
        <v>0.8632407954881075</v>
      </c>
      <c r="H557" s="100">
        <f>ATAN2(D557,E557)-'2_Odometrie'!F557</f>
        <v>-1.0730588325931489E-4</v>
      </c>
      <c r="I557" s="106">
        <f t="shared" si="58"/>
        <v>-1.0730588325931489E-4</v>
      </c>
      <c r="J557" s="82"/>
      <c r="K557" s="69">
        <f t="shared" si="59"/>
        <v>0</v>
      </c>
      <c r="L557" s="45">
        <f t="shared" si="56"/>
        <v>0.8632407954881075</v>
      </c>
      <c r="M557" s="72">
        <f t="shared" si="60"/>
        <v>-1.0730588325931489E-4</v>
      </c>
      <c r="O557" s="69">
        <f>IF(AND(L557&lt;'1_Constantes'!$B$8,L557&gt;-'1_Constantes'!$B$8),1,0)</f>
        <v>1</v>
      </c>
      <c r="P557" s="54">
        <f t="shared" si="61"/>
        <v>0.8632407954881075</v>
      </c>
      <c r="Q557" s="61">
        <f t="shared" si="62"/>
        <v>-1.0730588325931489E-4</v>
      </c>
      <c r="R557" s="57">
        <f>IF('1_Constantes'!$B$13=1,-Q557*180/PI(),Q557*180/PI())</f>
        <v>-6.1481742276822578E-3</v>
      </c>
    </row>
    <row r="558" spans="2:18" x14ac:dyDescent="0.25">
      <c r="B558" s="13">
        <f>B557+'1_Constantes'!$B$4</f>
        <v>2.7699999999999632</v>
      </c>
      <c r="D558" s="68">
        <f>'1_Constantes'!$D$8-'2_Odometrie'!D558</f>
        <v>0.85662237696487864</v>
      </c>
      <c r="E558" s="57">
        <f>'1_Constantes'!$E$8-'2_Odometrie'!E558</f>
        <v>-0.10669008519062118</v>
      </c>
      <c r="F558" s="81"/>
      <c r="G558" s="54">
        <f t="shared" si="57"/>
        <v>0.8632407954881075</v>
      </c>
      <c r="H558" s="100">
        <f>ATAN2(D558,E558)-'2_Odometrie'!F558</f>
        <v>-1.0730588325931489E-4</v>
      </c>
      <c r="I558" s="106">
        <f t="shared" si="58"/>
        <v>-1.0730588325931489E-4</v>
      </c>
      <c r="J558" s="82"/>
      <c r="K558" s="69">
        <f t="shared" si="59"/>
        <v>0</v>
      </c>
      <c r="L558" s="45">
        <f t="shared" si="56"/>
        <v>0.8632407954881075</v>
      </c>
      <c r="M558" s="72">
        <f t="shared" si="60"/>
        <v>-1.0730588325931489E-4</v>
      </c>
      <c r="O558" s="69">
        <f>IF(AND(L558&lt;'1_Constantes'!$B$8,L558&gt;-'1_Constantes'!$B$8),1,0)</f>
        <v>1</v>
      </c>
      <c r="P558" s="54">
        <f t="shared" si="61"/>
        <v>0.8632407954881075</v>
      </c>
      <c r="Q558" s="61">
        <f t="shared" si="62"/>
        <v>-1.0730588325931489E-4</v>
      </c>
      <c r="R558" s="57">
        <f>IF('1_Constantes'!$B$13=1,-Q558*180/PI(),Q558*180/PI())</f>
        <v>-6.1481742276822578E-3</v>
      </c>
    </row>
    <row r="559" spans="2:18" x14ac:dyDescent="0.25">
      <c r="B559" s="13">
        <f>B558+'1_Constantes'!$B$4</f>
        <v>2.7749999999999631</v>
      </c>
      <c r="D559" s="68">
        <f>'1_Constantes'!$D$8-'2_Odometrie'!D559</f>
        <v>0.85662237696487864</v>
      </c>
      <c r="E559" s="57">
        <f>'1_Constantes'!$E$8-'2_Odometrie'!E559</f>
        <v>-0.10669008519062118</v>
      </c>
      <c r="F559" s="81"/>
      <c r="G559" s="54">
        <f t="shared" si="57"/>
        <v>0.8632407954881075</v>
      </c>
      <c r="H559" s="100">
        <f>ATAN2(D559,E559)-'2_Odometrie'!F559</f>
        <v>3.5811525060583382E-4</v>
      </c>
      <c r="I559" s="106">
        <f t="shared" si="58"/>
        <v>3.5811525060583382E-4</v>
      </c>
      <c r="J559" s="82"/>
      <c r="K559" s="69">
        <f t="shared" si="59"/>
        <v>0</v>
      </c>
      <c r="L559" s="45">
        <f t="shared" si="56"/>
        <v>0.8632407954881075</v>
      </c>
      <c r="M559" s="72">
        <f t="shared" si="60"/>
        <v>3.5811525060583382E-4</v>
      </c>
      <c r="O559" s="69">
        <f>IF(AND(L559&lt;'1_Constantes'!$B$8,L559&gt;-'1_Constantes'!$B$8),1,0)</f>
        <v>1</v>
      </c>
      <c r="P559" s="54">
        <f t="shared" si="61"/>
        <v>0.8632407954881075</v>
      </c>
      <c r="Q559" s="61">
        <f t="shared" si="62"/>
        <v>3.5811525060583382E-4</v>
      </c>
      <c r="R559" s="57">
        <f>IF('1_Constantes'!$B$13=1,-Q559*180/PI(),Q559*180/PI())</f>
        <v>2.0518492438984074E-2</v>
      </c>
    </row>
    <row r="560" spans="2:18" x14ac:dyDescent="0.25">
      <c r="B560" s="13">
        <f>B559+'1_Constantes'!$B$4</f>
        <v>2.7799999999999629</v>
      </c>
      <c r="D560" s="68">
        <f>'1_Constantes'!$D$8-'2_Odometrie'!D560</f>
        <v>0.85662237696487864</v>
      </c>
      <c r="E560" s="57">
        <f>'1_Constantes'!$E$8-'2_Odometrie'!E560</f>
        <v>-0.10669008519062118</v>
      </c>
      <c r="F560" s="81"/>
      <c r="G560" s="54">
        <f t="shared" si="57"/>
        <v>0.8632407954881075</v>
      </c>
      <c r="H560" s="100">
        <f>ATAN2(D560,E560)-'2_Odometrie'!F560</f>
        <v>3.5811525060583382E-4</v>
      </c>
      <c r="I560" s="106">
        <f t="shared" si="58"/>
        <v>3.5811525060583382E-4</v>
      </c>
      <c r="J560" s="82"/>
      <c r="K560" s="69">
        <f t="shared" si="59"/>
        <v>0</v>
      </c>
      <c r="L560" s="45">
        <f t="shared" si="56"/>
        <v>0.8632407954881075</v>
      </c>
      <c r="M560" s="72">
        <f t="shared" si="60"/>
        <v>3.5811525060583382E-4</v>
      </c>
      <c r="O560" s="69">
        <f>IF(AND(L560&lt;'1_Constantes'!$B$8,L560&gt;-'1_Constantes'!$B$8),1,0)</f>
        <v>1</v>
      </c>
      <c r="P560" s="54">
        <f t="shared" si="61"/>
        <v>0.8632407954881075</v>
      </c>
      <c r="Q560" s="61">
        <f t="shared" si="62"/>
        <v>3.5811525060583382E-4</v>
      </c>
      <c r="R560" s="57">
        <f>IF('1_Constantes'!$B$13=1,-Q560*180/PI(),Q560*180/PI())</f>
        <v>2.0518492438984074E-2</v>
      </c>
    </row>
    <row r="561" spans="2:18" x14ac:dyDescent="0.25">
      <c r="B561" s="13">
        <f>B560+'1_Constantes'!$B$4</f>
        <v>2.7849999999999628</v>
      </c>
      <c r="D561" s="68">
        <f>'1_Constantes'!$D$8-'2_Odometrie'!D561</f>
        <v>0.85662237696487864</v>
      </c>
      <c r="E561" s="57">
        <f>'1_Constantes'!$E$8-'2_Odometrie'!E561</f>
        <v>-0.10669008519062118</v>
      </c>
      <c r="F561" s="81"/>
      <c r="G561" s="54">
        <f t="shared" si="57"/>
        <v>0.8632407954881075</v>
      </c>
      <c r="H561" s="100">
        <f>ATAN2(D561,E561)-'2_Odometrie'!F561</f>
        <v>-1.0730588325931489E-4</v>
      </c>
      <c r="I561" s="106">
        <f t="shared" si="58"/>
        <v>-1.0730588325931489E-4</v>
      </c>
      <c r="J561" s="82"/>
      <c r="K561" s="69">
        <f t="shared" si="59"/>
        <v>0</v>
      </c>
      <c r="L561" s="45">
        <f t="shared" si="56"/>
        <v>0.8632407954881075</v>
      </c>
      <c r="M561" s="72">
        <f t="shared" si="60"/>
        <v>-1.0730588325931489E-4</v>
      </c>
      <c r="O561" s="69">
        <f>IF(AND(L561&lt;'1_Constantes'!$B$8,L561&gt;-'1_Constantes'!$B$8),1,0)</f>
        <v>1</v>
      </c>
      <c r="P561" s="54">
        <f t="shared" si="61"/>
        <v>0.8632407954881075</v>
      </c>
      <c r="Q561" s="61">
        <f t="shared" si="62"/>
        <v>-1.0730588325931489E-4</v>
      </c>
      <c r="R561" s="57">
        <f>IF('1_Constantes'!$B$13=1,-Q561*180/PI(),Q561*180/PI())</f>
        <v>-6.1481742276822578E-3</v>
      </c>
    </row>
    <row r="562" spans="2:18" x14ac:dyDescent="0.25">
      <c r="B562" s="13">
        <f>B561+'1_Constantes'!$B$4</f>
        <v>2.7899999999999627</v>
      </c>
      <c r="D562" s="68">
        <f>'1_Constantes'!$D$8-'2_Odometrie'!D562</f>
        <v>0.85662237696487864</v>
      </c>
      <c r="E562" s="57">
        <f>'1_Constantes'!$E$8-'2_Odometrie'!E562</f>
        <v>-0.10669008519062118</v>
      </c>
      <c r="F562" s="81"/>
      <c r="G562" s="54">
        <f t="shared" si="57"/>
        <v>0.8632407954881075</v>
      </c>
      <c r="H562" s="100">
        <f>ATAN2(D562,E562)-'2_Odometrie'!F562</f>
        <v>-1.0730588325931489E-4</v>
      </c>
      <c r="I562" s="106">
        <f t="shared" si="58"/>
        <v>-1.0730588325931489E-4</v>
      </c>
      <c r="J562" s="82"/>
      <c r="K562" s="69">
        <f t="shared" si="59"/>
        <v>0</v>
      </c>
      <c r="L562" s="45">
        <f t="shared" si="56"/>
        <v>0.8632407954881075</v>
      </c>
      <c r="M562" s="72">
        <f t="shared" si="60"/>
        <v>-1.0730588325931489E-4</v>
      </c>
      <c r="O562" s="69">
        <f>IF(AND(L562&lt;'1_Constantes'!$B$8,L562&gt;-'1_Constantes'!$B$8),1,0)</f>
        <v>1</v>
      </c>
      <c r="P562" s="54">
        <f t="shared" si="61"/>
        <v>0.8632407954881075</v>
      </c>
      <c r="Q562" s="61">
        <f t="shared" si="62"/>
        <v>-1.0730588325931489E-4</v>
      </c>
      <c r="R562" s="57">
        <f>IF('1_Constantes'!$B$13=1,-Q562*180/PI(),Q562*180/PI())</f>
        <v>-6.1481742276822578E-3</v>
      </c>
    </row>
    <row r="563" spans="2:18" x14ac:dyDescent="0.25">
      <c r="B563" s="13">
        <f>B562+'1_Constantes'!$B$4</f>
        <v>2.7949999999999626</v>
      </c>
      <c r="D563" s="68">
        <f>'1_Constantes'!$D$8-'2_Odometrie'!D563</f>
        <v>0.85662237696487864</v>
      </c>
      <c r="E563" s="57">
        <f>'1_Constantes'!$E$8-'2_Odometrie'!E563</f>
        <v>-0.10669008519062118</v>
      </c>
      <c r="F563" s="81"/>
      <c r="G563" s="54">
        <f t="shared" si="57"/>
        <v>0.8632407954881075</v>
      </c>
      <c r="H563" s="100">
        <f>ATAN2(D563,E563)-'2_Odometrie'!F563</f>
        <v>3.5811525060583382E-4</v>
      </c>
      <c r="I563" s="106">
        <f t="shared" si="58"/>
        <v>3.5811525060583382E-4</v>
      </c>
      <c r="J563" s="82"/>
      <c r="K563" s="69">
        <f t="shared" si="59"/>
        <v>0</v>
      </c>
      <c r="L563" s="45">
        <f t="shared" si="56"/>
        <v>0.8632407954881075</v>
      </c>
      <c r="M563" s="72">
        <f t="shared" si="60"/>
        <v>3.5811525060583382E-4</v>
      </c>
      <c r="O563" s="69">
        <f>IF(AND(L563&lt;'1_Constantes'!$B$8,L563&gt;-'1_Constantes'!$B$8),1,0)</f>
        <v>1</v>
      </c>
      <c r="P563" s="54">
        <f t="shared" si="61"/>
        <v>0.8632407954881075</v>
      </c>
      <c r="Q563" s="61">
        <f t="shared" si="62"/>
        <v>3.5811525060583382E-4</v>
      </c>
      <c r="R563" s="57">
        <f>IF('1_Constantes'!$B$13=1,-Q563*180/PI(),Q563*180/PI())</f>
        <v>2.0518492438984074E-2</v>
      </c>
    </row>
    <row r="564" spans="2:18" x14ac:dyDescent="0.25">
      <c r="B564" s="13">
        <f>B563+'1_Constantes'!$B$4</f>
        <v>2.7999999999999625</v>
      </c>
      <c r="D564" s="68">
        <f>'1_Constantes'!$D$8-'2_Odometrie'!D564</f>
        <v>0.85662237696487864</v>
      </c>
      <c r="E564" s="57">
        <f>'1_Constantes'!$E$8-'2_Odometrie'!E564</f>
        <v>-0.10669008519062118</v>
      </c>
      <c r="F564" s="81"/>
      <c r="G564" s="54">
        <f t="shared" si="57"/>
        <v>0.8632407954881075</v>
      </c>
      <c r="H564" s="100">
        <f>ATAN2(D564,E564)-'2_Odometrie'!F564</f>
        <v>3.5811525060583382E-4</v>
      </c>
      <c r="I564" s="106">
        <f t="shared" si="58"/>
        <v>3.5811525060583382E-4</v>
      </c>
      <c r="J564" s="82"/>
      <c r="K564" s="69">
        <f t="shared" si="59"/>
        <v>0</v>
      </c>
      <c r="L564" s="45">
        <f t="shared" si="56"/>
        <v>0.8632407954881075</v>
      </c>
      <c r="M564" s="72">
        <f t="shared" si="60"/>
        <v>3.5811525060583382E-4</v>
      </c>
      <c r="O564" s="69">
        <f>IF(AND(L564&lt;'1_Constantes'!$B$8,L564&gt;-'1_Constantes'!$B$8),1,0)</f>
        <v>1</v>
      </c>
      <c r="P564" s="54">
        <f t="shared" si="61"/>
        <v>0.8632407954881075</v>
      </c>
      <c r="Q564" s="61">
        <f t="shared" si="62"/>
        <v>3.5811525060583382E-4</v>
      </c>
      <c r="R564" s="57">
        <f>IF('1_Constantes'!$B$13=1,-Q564*180/PI(),Q564*180/PI())</f>
        <v>2.0518492438984074E-2</v>
      </c>
    </row>
    <row r="565" spans="2:18" x14ac:dyDescent="0.25">
      <c r="B565" s="13">
        <f>B564+'1_Constantes'!$B$4</f>
        <v>2.8049999999999624</v>
      </c>
      <c r="D565" s="68">
        <f>'1_Constantes'!$D$8-'2_Odometrie'!D565</f>
        <v>0.85662237696487864</v>
      </c>
      <c r="E565" s="57">
        <f>'1_Constantes'!$E$8-'2_Odometrie'!E565</f>
        <v>-0.10669008519062118</v>
      </c>
      <c r="F565" s="81"/>
      <c r="G565" s="54">
        <f t="shared" si="57"/>
        <v>0.8632407954881075</v>
      </c>
      <c r="H565" s="100">
        <f>ATAN2(D565,E565)-'2_Odometrie'!F565</f>
        <v>3.5811525060583382E-4</v>
      </c>
      <c r="I565" s="106">
        <f t="shared" si="58"/>
        <v>3.5811525060583382E-4</v>
      </c>
      <c r="J565" s="82"/>
      <c r="K565" s="69">
        <f t="shared" si="59"/>
        <v>0</v>
      </c>
      <c r="L565" s="45">
        <f t="shared" si="56"/>
        <v>0.8632407954881075</v>
      </c>
      <c r="M565" s="72">
        <f t="shared" si="60"/>
        <v>3.5811525060583382E-4</v>
      </c>
      <c r="O565" s="69">
        <f>IF(AND(L565&lt;'1_Constantes'!$B$8,L565&gt;-'1_Constantes'!$B$8),1,0)</f>
        <v>1</v>
      </c>
      <c r="P565" s="54">
        <f t="shared" si="61"/>
        <v>0.8632407954881075</v>
      </c>
      <c r="Q565" s="61">
        <f t="shared" si="62"/>
        <v>3.5811525060583382E-4</v>
      </c>
      <c r="R565" s="57">
        <f>IF('1_Constantes'!$B$13=1,-Q565*180/PI(),Q565*180/PI())</f>
        <v>2.0518492438984074E-2</v>
      </c>
    </row>
    <row r="566" spans="2:18" x14ac:dyDescent="0.25">
      <c r="B566" s="13">
        <f>B565+'1_Constantes'!$B$4</f>
        <v>2.8099999999999623</v>
      </c>
      <c r="D566" s="68">
        <f>'1_Constantes'!$D$8-'2_Odometrie'!D566</f>
        <v>0.85662237696487864</v>
      </c>
      <c r="E566" s="57">
        <f>'1_Constantes'!$E$8-'2_Odometrie'!E566</f>
        <v>-0.10669008519062118</v>
      </c>
      <c r="F566" s="81"/>
      <c r="G566" s="54">
        <f t="shared" si="57"/>
        <v>0.8632407954881075</v>
      </c>
      <c r="H566" s="100">
        <f>ATAN2(D566,E566)-'2_Odometrie'!F566</f>
        <v>-1.0730588325931489E-4</v>
      </c>
      <c r="I566" s="106">
        <f t="shared" si="58"/>
        <v>-1.0730588325931489E-4</v>
      </c>
      <c r="J566" s="82"/>
      <c r="K566" s="69">
        <f t="shared" si="59"/>
        <v>0</v>
      </c>
      <c r="L566" s="45">
        <f t="shared" si="56"/>
        <v>0.8632407954881075</v>
      </c>
      <c r="M566" s="72">
        <f t="shared" si="60"/>
        <v>-1.0730588325931489E-4</v>
      </c>
      <c r="O566" s="69">
        <f>IF(AND(L566&lt;'1_Constantes'!$B$8,L566&gt;-'1_Constantes'!$B$8),1,0)</f>
        <v>1</v>
      </c>
      <c r="P566" s="54">
        <f t="shared" si="61"/>
        <v>0.8632407954881075</v>
      </c>
      <c r="Q566" s="61">
        <f t="shared" si="62"/>
        <v>-1.0730588325931489E-4</v>
      </c>
      <c r="R566" s="57">
        <f>IF('1_Constantes'!$B$13=1,-Q566*180/PI(),Q566*180/PI())</f>
        <v>-6.1481742276822578E-3</v>
      </c>
    </row>
    <row r="567" spans="2:18" x14ac:dyDescent="0.25">
      <c r="B567" s="13">
        <f>B566+'1_Constantes'!$B$4</f>
        <v>2.8149999999999622</v>
      </c>
      <c r="D567" s="68">
        <f>'1_Constantes'!$D$8-'2_Odometrie'!D567</f>
        <v>0.85662237696487864</v>
      </c>
      <c r="E567" s="57">
        <f>'1_Constantes'!$E$8-'2_Odometrie'!E567</f>
        <v>-0.10669008519062118</v>
      </c>
      <c r="F567" s="81"/>
      <c r="G567" s="54">
        <f t="shared" si="57"/>
        <v>0.8632407954881075</v>
      </c>
      <c r="H567" s="100">
        <f>ATAN2(D567,E567)-'2_Odometrie'!F567</f>
        <v>-1.0730588325931489E-4</v>
      </c>
      <c r="I567" s="106">
        <f t="shared" si="58"/>
        <v>-1.0730588325931489E-4</v>
      </c>
      <c r="J567" s="82"/>
      <c r="K567" s="69">
        <f t="shared" si="59"/>
        <v>0</v>
      </c>
      <c r="L567" s="45">
        <f t="shared" si="56"/>
        <v>0.8632407954881075</v>
      </c>
      <c r="M567" s="72">
        <f t="shared" si="60"/>
        <v>-1.0730588325931489E-4</v>
      </c>
      <c r="O567" s="69">
        <f>IF(AND(L567&lt;'1_Constantes'!$B$8,L567&gt;-'1_Constantes'!$B$8),1,0)</f>
        <v>1</v>
      </c>
      <c r="P567" s="54">
        <f t="shared" si="61"/>
        <v>0.8632407954881075</v>
      </c>
      <c r="Q567" s="61">
        <f t="shared" si="62"/>
        <v>-1.0730588325931489E-4</v>
      </c>
      <c r="R567" s="57">
        <f>IF('1_Constantes'!$B$13=1,-Q567*180/PI(),Q567*180/PI())</f>
        <v>-6.1481742276822578E-3</v>
      </c>
    </row>
    <row r="568" spans="2:18" x14ac:dyDescent="0.25">
      <c r="B568" s="13">
        <f>B567+'1_Constantes'!$B$4</f>
        <v>2.8199999999999621</v>
      </c>
      <c r="D568" s="68">
        <f>'1_Constantes'!$D$8-'2_Odometrie'!D568</f>
        <v>0.85662237696487864</v>
      </c>
      <c r="E568" s="57">
        <f>'1_Constantes'!$E$8-'2_Odometrie'!E568</f>
        <v>-0.10669008519062118</v>
      </c>
      <c r="F568" s="81"/>
      <c r="G568" s="54">
        <f t="shared" si="57"/>
        <v>0.8632407954881075</v>
      </c>
      <c r="H568" s="100">
        <f>ATAN2(D568,E568)-'2_Odometrie'!F568</f>
        <v>3.5811525060583382E-4</v>
      </c>
      <c r="I568" s="106">
        <f t="shared" si="58"/>
        <v>3.5811525060583382E-4</v>
      </c>
      <c r="J568" s="82"/>
      <c r="K568" s="69">
        <f t="shared" si="59"/>
        <v>0</v>
      </c>
      <c r="L568" s="45">
        <f t="shared" si="56"/>
        <v>0.8632407954881075</v>
      </c>
      <c r="M568" s="72">
        <f t="shared" si="60"/>
        <v>3.5811525060583382E-4</v>
      </c>
      <c r="O568" s="69">
        <f>IF(AND(L568&lt;'1_Constantes'!$B$8,L568&gt;-'1_Constantes'!$B$8),1,0)</f>
        <v>1</v>
      </c>
      <c r="P568" s="54">
        <f t="shared" si="61"/>
        <v>0.8632407954881075</v>
      </c>
      <c r="Q568" s="61">
        <f t="shared" si="62"/>
        <v>3.5811525060583382E-4</v>
      </c>
      <c r="R568" s="57">
        <f>IF('1_Constantes'!$B$13=1,-Q568*180/PI(),Q568*180/PI())</f>
        <v>2.0518492438984074E-2</v>
      </c>
    </row>
    <row r="569" spans="2:18" x14ac:dyDescent="0.25">
      <c r="B569" s="13">
        <f>B568+'1_Constantes'!$B$4</f>
        <v>2.824999999999962</v>
      </c>
      <c r="D569" s="68">
        <f>'1_Constantes'!$D$8-'2_Odometrie'!D569</f>
        <v>0.85662237696487864</v>
      </c>
      <c r="E569" s="57">
        <f>'1_Constantes'!$E$8-'2_Odometrie'!E569</f>
        <v>-0.10669008519062118</v>
      </c>
      <c r="F569" s="81"/>
      <c r="G569" s="54">
        <f t="shared" si="57"/>
        <v>0.8632407954881075</v>
      </c>
      <c r="H569" s="100">
        <f>ATAN2(D569,E569)-'2_Odometrie'!F569</f>
        <v>3.5811525060583382E-4</v>
      </c>
      <c r="I569" s="106">
        <f t="shared" si="58"/>
        <v>3.5811525060583382E-4</v>
      </c>
      <c r="J569" s="82"/>
      <c r="K569" s="69">
        <f t="shared" si="59"/>
        <v>0</v>
      </c>
      <c r="L569" s="45">
        <f t="shared" si="56"/>
        <v>0.8632407954881075</v>
      </c>
      <c r="M569" s="72">
        <f t="shared" si="60"/>
        <v>3.5811525060583382E-4</v>
      </c>
      <c r="O569" s="69">
        <f>IF(AND(L569&lt;'1_Constantes'!$B$8,L569&gt;-'1_Constantes'!$B$8),1,0)</f>
        <v>1</v>
      </c>
      <c r="P569" s="54">
        <f t="shared" si="61"/>
        <v>0.8632407954881075</v>
      </c>
      <c r="Q569" s="61">
        <f t="shared" si="62"/>
        <v>3.5811525060583382E-4</v>
      </c>
      <c r="R569" s="57">
        <f>IF('1_Constantes'!$B$13=1,-Q569*180/PI(),Q569*180/PI())</f>
        <v>2.0518492438984074E-2</v>
      </c>
    </row>
    <row r="570" spans="2:18" x14ac:dyDescent="0.25">
      <c r="B570" s="13">
        <f>B569+'1_Constantes'!$B$4</f>
        <v>2.8299999999999619</v>
      </c>
      <c r="D570" s="68">
        <f>'1_Constantes'!$D$8-'2_Odometrie'!D570</f>
        <v>0.85662237696487864</v>
      </c>
      <c r="E570" s="57">
        <f>'1_Constantes'!$E$8-'2_Odometrie'!E570</f>
        <v>-0.10669008519062118</v>
      </c>
      <c r="F570" s="81"/>
      <c r="G570" s="54">
        <f t="shared" si="57"/>
        <v>0.8632407954881075</v>
      </c>
      <c r="H570" s="100">
        <f>ATAN2(D570,E570)-'2_Odometrie'!F570</f>
        <v>-1.0730588325931489E-4</v>
      </c>
      <c r="I570" s="106">
        <f t="shared" si="58"/>
        <v>-1.0730588325931489E-4</v>
      </c>
      <c r="J570" s="82"/>
      <c r="K570" s="69">
        <f t="shared" si="59"/>
        <v>0</v>
      </c>
      <c r="L570" s="45">
        <f t="shared" si="56"/>
        <v>0.8632407954881075</v>
      </c>
      <c r="M570" s="72">
        <f t="shared" si="60"/>
        <v>-1.0730588325931489E-4</v>
      </c>
      <c r="O570" s="69">
        <f>IF(AND(L570&lt;'1_Constantes'!$B$8,L570&gt;-'1_Constantes'!$B$8),1,0)</f>
        <v>1</v>
      </c>
      <c r="P570" s="54">
        <f t="shared" si="61"/>
        <v>0.8632407954881075</v>
      </c>
      <c r="Q570" s="61">
        <f t="shared" si="62"/>
        <v>-1.0730588325931489E-4</v>
      </c>
      <c r="R570" s="57">
        <f>IF('1_Constantes'!$B$13=1,-Q570*180/PI(),Q570*180/PI())</f>
        <v>-6.1481742276822578E-3</v>
      </c>
    </row>
    <row r="571" spans="2:18" x14ac:dyDescent="0.25">
      <c r="B571" s="13">
        <f>B570+'1_Constantes'!$B$4</f>
        <v>2.8349999999999618</v>
      </c>
      <c r="D571" s="68">
        <f>'1_Constantes'!$D$8-'2_Odometrie'!D571</f>
        <v>0.85662237696487864</v>
      </c>
      <c r="E571" s="57">
        <f>'1_Constantes'!$E$8-'2_Odometrie'!E571</f>
        <v>-0.10669008519062118</v>
      </c>
      <c r="F571" s="81"/>
      <c r="G571" s="54">
        <f t="shared" si="57"/>
        <v>0.8632407954881075</v>
      </c>
      <c r="H571" s="100">
        <f>ATAN2(D571,E571)-'2_Odometrie'!F571</f>
        <v>-1.0730588325931489E-4</v>
      </c>
      <c r="I571" s="106">
        <f t="shared" si="58"/>
        <v>-1.0730588325931489E-4</v>
      </c>
      <c r="J571" s="82"/>
      <c r="K571" s="69">
        <f t="shared" si="59"/>
        <v>0</v>
      </c>
      <c r="L571" s="45">
        <f t="shared" si="56"/>
        <v>0.8632407954881075</v>
      </c>
      <c r="M571" s="72">
        <f t="shared" si="60"/>
        <v>-1.0730588325931489E-4</v>
      </c>
      <c r="O571" s="69">
        <f>IF(AND(L571&lt;'1_Constantes'!$B$8,L571&gt;-'1_Constantes'!$B$8),1,0)</f>
        <v>1</v>
      </c>
      <c r="P571" s="54">
        <f t="shared" si="61"/>
        <v>0.8632407954881075</v>
      </c>
      <c r="Q571" s="61">
        <f t="shared" si="62"/>
        <v>-1.0730588325931489E-4</v>
      </c>
      <c r="R571" s="57">
        <f>IF('1_Constantes'!$B$13=1,-Q571*180/PI(),Q571*180/PI())</f>
        <v>-6.1481742276822578E-3</v>
      </c>
    </row>
    <row r="572" spans="2:18" x14ac:dyDescent="0.25">
      <c r="B572" s="13">
        <f>B571+'1_Constantes'!$B$4</f>
        <v>2.8399999999999617</v>
      </c>
      <c r="D572" s="68">
        <f>'1_Constantes'!$D$8-'2_Odometrie'!D572</f>
        <v>0.85662237696487864</v>
      </c>
      <c r="E572" s="57">
        <f>'1_Constantes'!$E$8-'2_Odometrie'!E572</f>
        <v>-0.10669008519062118</v>
      </c>
      <c r="F572" s="81"/>
      <c r="G572" s="54">
        <f t="shared" si="57"/>
        <v>0.8632407954881075</v>
      </c>
      <c r="H572" s="100">
        <f>ATAN2(D572,E572)-'2_Odometrie'!F572</f>
        <v>-1.0730588325931489E-4</v>
      </c>
      <c r="I572" s="106">
        <f t="shared" si="58"/>
        <v>-1.0730588325931489E-4</v>
      </c>
      <c r="J572" s="82"/>
      <c r="K572" s="69">
        <f t="shared" si="59"/>
        <v>0</v>
      </c>
      <c r="L572" s="45">
        <f t="shared" si="56"/>
        <v>0.8632407954881075</v>
      </c>
      <c r="M572" s="72">
        <f t="shared" si="60"/>
        <v>-1.0730588325931489E-4</v>
      </c>
      <c r="O572" s="69">
        <f>IF(AND(L572&lt;'1_Constantes'!$B$8,L572&gt;-'1_Constantes'!$B$8),1,0)</f>
        <v>1</v>
      </c>
      <c r="P572" s="54">
        <f t="shared" si="61"/>
        <v>0.8632407954881075</v>
      </c>
      <c r="Q572" s="61">
        <f t="shared" si="62"/>
        <v>-1.0730588325931489E-4</v>
      </c>
      <c r="R572" s="57">
        <f>IF('1_Constantes'!$B$13=1,-Q572*180/PI(),Q572*180/PI())</f>
        <v>-6.1481742276822578E-3</v>
      </c>
    </row>
    <row r="573" spans="2:18" x14ac:dyDescent="0.25">
      <c r="B573" s="13">
        <f>B572+'1_Constantes'!$B$4</f>
        <v>2.8449999999999616</v>
      </c>
      <c r="D573" s="68">
        <f>'1_Constantes'!$D$8-'2_Odometrie'!D573</f>
        <v>0.85662237696487864</v>
      </c>
      <c r="E573" s="57">
        <f>'1_Constantes'!$E$8-'2_Odometrie'!E573</f>
        <v>-0.10669008519062118</v>
      </c>
      <c r="F573" s="81"/>
      <c r="G573" s="54">
        <f t="shared" si="57"/>
        <v>0.8632407954881075</v>
      </c>
      <c r="H573" s="100">
        <f>ATAN2(D573,E573)-'2_Odometrie'!F573</f>
        <v>3.5811525060583382E-4</v>
      </c>
      <c r="I573" s="106">
        <f t="shared" si="58"/>
        <v>3.5811525060583382E-4</v>
      </c>
      <c r="J573" s="82"/>
      <c r="K573" s="69">
        <f t="shared" si="59"/>
        <v>0</v>
      </c>
      <c r="L573" s="45">
        <f t="shared" si="56"/>
        <v>0.8632407954881075</v>
      </c>
      <c r="M573" s="72">
        <f t="shared" si="60"/>
        <v>3.5811525060583382E-4</v>
      </c>
      <c r="O573" s="69">
        <f>IF(AND(L573&lt;'1_Constantes'!$B$8,L573&gt;-'1_Constantes'!$B$8),1,0)</f>
        <v>1</v>
      </c>
      <c r="P573" s="54">
        <f t="shared" si="61"/>
        <v>0.8632407954881075</v>
      </c>
      <c r="Q573" s="61">
        <f t="shared" si="62"/>
        <v>3.5811525060583382E-4</v>
      </c>
      <c r="R573" s="57">
        <f>IF('1_Constantes'!$B$13=1,-Q573*180/PI(),Q573*180/PI())</f>
        <v>2.0518492438984074E-2</v>
      </c>
    </row>
    <row r="574" spans="2:18" x14ac:dyDescent="0.25">
      <c r="B574" s="13">
        <f>B573+'1_Constantes'!$B$4</f>
        <v>2.8499999999999615</v>
      </c>
      <c r="D574" s="68">
        <f>'1_Constantes'!$D$8-'2_Odometrie'!D574</f>
        <v>0.85662237696487864</v>
      </c>
      <c r="E574" s="57">
        <f>'1_Constantes'!$E$8-'2_Odometrie'!E574</f>
        <v>-0.10669008519062118</v>
      </c>
      <c r="F574" s="81"/>
      <c r="G574" s="54">
        <f t="shared" si="57"/>
        <v>0.8632407954881075</v>
      </c>
      <c r="H574" s="100">
        <f>ATAN2(D574,E574)-'2_Odometrie'!F574</f>
        <v>3.5811525060583382E-4</v>
      </c>
      <c r="I574" s="106">
        <f t="shared" si="58"/>
        <v>3.5811525060583382E-4</v>
      </c>
      <c r="J574" s="82"/>
      <c r="K574" s="69">
        <f t="shared" si="59"/>
        <v>0</v>
      </c>
      <c r="L574" s="45">
        <f t="shared" si="56"/>
        <v>0.8632407954881075</v>
      </c>
      <c r="M574" s="72">
        <f t="shared" si="60"/>
        <v>3.5811525060583382E-4</v>
      </c>
      <c r="O574" s="69">
        <f>IF(AND(L574&lt;'1_Constantes'!$B$8,L574&gt;-'1_Constantes'!$B$8),1,0)</f>
        <v>1</v>
      </c>
      <c r="P574" s="54">
        <f t="shared" si="61"/>
        <v>0.8632407954881075</v>
      </c>
      <c r="Q574" s="61">
        <f t="shared" si="62"/>
        <v>3.5811525060583382E-4</v>
      </c>
      <c r="R574" s="57">
        <f>IF('1_Constantes'!$B$13=1,-Q574*180/PI(),Q574*180/PI())</f>
        <v>2.0518492438984074E-2</v>
      </c>
    </row>
    <row r="575" spans="2:18" x14ac:dyDescent="0.25">
      <c r="B575" s="13">
        <f>B574+'1_Constantes'!$B$4</f>
        <v>2.8549999999999613</v>
      </c>
      <c r="D575" s="68">
        <f>'1_Constantes'!$D$8-'2_Odometrie'!D575</f>
        <v>0.85662237696487864</v>
      </c>
      <c r="E575" s="57">
        <f>'1_Constantes'!$E$8-'2_Odometrie'!E575</f>
        <v>-0.10669008519062118</v>
      </c>
      <c r="F575" s="81"/>
      <c r="G575" s="54">
        <f t="shared" si="57"/>
        <v>0.8632407954881075</v>
      </c>
      <c r="H575" s="100">
        <f>ATAN2(D575,E575)-'2_Odometrie'!F575</f>
        <v>-1.0730588325931489E-4</v>
      </c>
      <c r="I575" s="106">
        <f t="shared" si="58"/>
        <v>-1.0730588325931489E-4</v>
      </c>
      <c r="J575" s="82"/>
      <c r="K575" s="69">
        <f t="shared" si="59"/>
        <v>0</v>
      </c>
      <c r="L575" s="45">
        <f t="shared" si="56"/>
        <v>0.8632407954881075</v>
      </c>
      <c r="M575" s="72">
        <f t="shared" si="60"/>
        <v>-1.0730588325931489E-4</v>
      </c>
      <c r="O575" s="69">
        <f>IF(AND(L575&lt;'1_Constantes'!$B$8,L575&gt;-'1_Constantes'!$B$8),1,0)</f>
        <v>1</v>
      </c>
      <c r="P575" s="54">
        <f t="shared" si="61"/>
        <v>0.8632407954881075</v>
      </c>
      <c r="Q575" s="61">
        <f t="shared" si="62"/>
        <v>-1.0730588325931489E-4</v>
      </c>
      <c r="R575" s="57">
        <f>IF('1_Constantes'!$B$13=1,-Q575*180/PI(),Q575*180/PI())</f>
        <v>-6.1481742276822578E-3</v>
      </c>
    </row>
    <row r="576" spans="2:18" x14ac:dyDescent="0.25">
      <c r="B576" s="13">
        <f>B575+'1_Constantes'!$B$4</f>
        <v>2.8599999999999612</v>
      </c>
      <c r="D576" s="68">
        <f>'1_Constantes'!$D$8-'2_Odometrie'!D576</f>
        <v>0.85662237696487864</v>
      </c>
      <c r="E576" s="57">
        <f>'1_Constantes'!$E$8-'2_Odometrie'!E576</f>
        <v>-0.10669008519062118</v>
      </c>
      <c r="F576" s="81"/>
      <c r="G576" s="54">
        <f t="shared" si="57"/>
        <v>0.8632407954881075</v>
      </c>
      <c r="H576" s="100">
        <f>ATAN2(D576,E576)-'2_Odometrie'!F576</f>
        <v>-1.0730588325931489E-4</v>
      </c>
      <c r="I576" s="106">
        <f t="shared" si="58"/>
        <v>-1.0730588325931489E-4</v>
      </c>
      <c r="J576" s="82"/>
      <c r="K576" s="69">
        <f t="shared" si="59"/>
        <v>0</v>
      </c>
      <c r="L576" s="45">
        <f t="shared" si="56"/>
        <v>0.8632407954881075</v>
      </c>
      <c r="M576" s="72">
        <f t="shared" si="60"/>
        <v>-1.0730588325931489E-4</v>
      </c>
      <c r="O576" s="69">
        <f>IF(AND(L576&lt;'1_Constantes'!$B$8,L576&gt;-'1_Constantes'!$B$8),1,0)</f>
        <v>1</v>
      </c>
      <c r="P576" s="54">
        <f t="shared" si="61"/>
        <v>0.8632407954881075</v>
      </c>
      <c r="Q576" s="61">
        <f t="shared" si="62"/>
        <v>-1.0730588325931489E-4</v>
      </c>
      <c r="R576" s="57">
        <f>IF('1_Constantes'!$B$13=1,-Q576*180/PI(),Q576*180/PI())</f>
        <v>-6.1481742276822578E-3</v>
      </c>
    </row>
    <row r="577" spans="2:18" x14ac:dyDescent="0.25">
      <c r="B577" s="13">
        <f>B576+'1_Constantes'!$B$4</f>
        <v>2.8649999999999611</v>
      </c>
      <c r="D577" s="68">
        <f>'1_Constantes'!$D$8-'2_Odometrie'!D577</f>
        <v>0.85662237696487864</v>
      </c>
      <c r="E577" s="57">
        <f>'1_Constantes'!$E$8-'2_Odometrie'!E577</f>
        <v>-0.10669008519062118</v>
      </c>
      <c r="F577" s="81"/>
      <c r="G577" s="54">
        <f t="shared" si="57"/>
        <v>0.8632407954881075</v>
      </c>
      <c r="H577" s="100">
        <f>ATAN2(D577,E577)-'2_Odometrie'!F577</f>
        <v>3.5811525060583382E-4</v>
      </c>
      <c r="I577" s="106">
        <f t="shared" si="58"/>
        <v>3.5811525060583382E-4</v>
      </c>
      <c r="J577" s="82"/>
      <c r="K577" s="69">
        <f t="shared" si="59"/>
        <v>0</v>
      </c>
      <c r="L577" s="45">
        <f t="shared" si="56"/>
        <v>0.8632407954881075</v>
      </c>
      <c r="M577" s="72">
        <f t="shared" si="60"/>
        <v>3.5811525060583382E-4</v>
      </c>
      <c r="O577" s="69">
        <f>IF(AND(L577&lt;'1_Constantes'!$B$8,L577&gt;-'1_Constantes'!$B$8),1,0)</f>
        <v>1</v>
      </c>
      <c r="P577" s="54">
        <f t="shared" si="61"/>
        <v>0.8632407954881075</v>
      </c>
      <c r="Q577" s="61">
        <f t="shared" si="62"/>
        <v>3.5811525060583382E-4</v>
      </c>
      <c r="R577" s="57">
        <f>IF('1_Constantes'!$B$13=1,-Q577*180/PI(),Q577*180/PI())</f>
        <v>2.0518492438984074E-2</v>
      </c>
    </row>
    <row r="578" spans="2:18" x14ac:dyDescent="0.25">
      <c r="B578" s="13">
        <f>B577+'1_Constantes'!$B$4</f>
        <v>2.869999999999961</v>
      </c>
      <c r="D578" s="68">
        <f>'1_Constantes'!$D$8-'2_Odometrie'!D578</f>
        <v>0.85662237696487864</v>
      </c>
      <c r="E578" s="57">
        <f>'1_Constantes'!$E$8-'2_Odometrie'!E578</f>
        <v>-0.10669008519062118</v>
      </c>
      <c r="F578" s="81"/>
      <c r="G578" s="54">
        <f t="shared" si="57"/>
        <v>0.8632407954881075</v>
      </c>
      <c r="H578" s="100">
        <f>ATAN2(D578,E578)-'2_Odometrie'!F578</f>
        <v>3.5811525060583382E-4</v>
      </c>
      <c r="I578" s="106">
        <f t="shared" si="58"/>
        <v>3.5811525060583382E-4</v>
      </c>
      <c r="J578" s="82"/>
      <c r="K578" s="69">
        <f t="shared" si="59"/>
        <v>0</v>
      </c>
      <c r="L578" s="45">
        <f t="shared" si="56"/>
        <v>0.8632407954881075</v>
      </c>
      <c r="M578" s="72">
        <f t="shared" si="60"/>
        <v>3.5811525060583382E-4</v>
      </c>
      <c r="O578" s="69">
        <f>IF(AND(L578&lt;'1_Constantes'!$B$8,L578&gt;-'1_Constantes'!$B$8),1,0)</f>
        <v>1</v>
      </c>
      <c r="P578" s="54">
        <f t="shared" si="61"/>
        <v>0.8632407954881075</v>
      </c>
      <c r="Q578" s="61">
        <f t="shared" si="62"/>
        <v>3.5811525060583382E-4</v>
      </c>
      <c r="R578" s="57">
        <f>IF('1_Constantes'!$B$13=1,-Q578*180/PI(),Q578*180/PI())</f>
        <v>2.0518492438984074E-2</v>
      </c>
    </row>
    <row r="579" spans="2:18" x14ac:dyDescent="0.25">
      <c r="B579" s="13">
        <f>B578+'1_Constantes'!$B$4</f>
        <v>2.8749999999999609</v>
      </c>
      <c r="D579" s="68">
        <f>'1_Constantes'!$D$8-'2_Odometrie'!D579</f>
        <v>0.85662237696487864</v>
      </c>
      <c r="E579" s="57">
        <f>'1_Constantes'!$E$8-'2_Odometrie'!E579</f>
        <v>-0.10669008519062118</v>
      </c>
      <c r="F579" s="81"/>
      <c r="G579" s="54">
        <f t="shared" si="57"/>
        <v>0.8632407954881075</v>
      </c>
      <c r="H579" s="100">
        <f>ATAN2(D579,E579)-'2_Odometrie'!F579</f>
        <v>3.5811525060583382E-4</v>
      </c>
      <c r="I579" s="106">
        <f t="shared" si="58"/>
        <v>3.5811525060583382E-4</v>
      </c>
      <c r="J579" s="82"/>
      <c r="K579" s="69">
        <f t="shared" si="59"/>
        <v>0</v>
      </c>
      <c r="L579" s="45">
        <f t="shared" si="56"/>
        <v>0.8632407954881075</v>
      </c>
      <c r="M579" s="72">
        <f t="shared" si="60"/>
        <v>3.5811525060583382E-4</v>
      </c>
      <c r="O579" s="69">
        <f>IF(AND(L579&lt;'1_Constantes'!$B$8,L579&gt;-'1_Constantes'!$B$8),1,0)</f>
        <v>1</v>
      </c>
      <c r="P579" s="54">
        <f t="shared" si="61"/>
        <v>0.8632407954881075</v>
      </c>
      <c r="Q579" s="61">
        <f t="shared" si="62"/>
        <v>3.5811525060583382E-4</v>
      </c>
      <c r="R579" s="57">
        <f>IF('1_Constantes'!$B$13=1,-Q579*180/PI(),Q579*180/PI())</f>
        <v>2.0518492438984074E-2</v>
      </c>
    </row>
    <row r="580" spans="2:18" x14ac:dyDescent="0.25">
      <c r="B580" s="13">
        <f>B579+'1_Constantes'!$B$4</f>
        <v>2.8799999999999608</v>
      </c>
      <c r="D580" s="68">
        <f>'1_Constantes'!$D$8-'2_Odometrie'!D580</f>
        <v>0.85662237696487864</v>
      </c>
      <c r="E580" s="57">
        <f>'1_Constantes'!$E$8-'2_Odometrie'!E580</f>
        <v>-0.10669008519062118</v>
      </c>
      <c r="F580" s="81"/>
      <c r="G580" s="54">
        <f t="shared" si="57"/>
        <v>0.8632407954881075</v>
      </c>
      <c r="H580" s="100">
        <f>ATAN2(D580,E580)-'2_Odometrie'!F580</f>
        <v>-1.0730588325931489E-4</v>
      </c>
      <c r="I580" s="106">
        <f t="shared" si="58"/>
        <v>-1.0730588325931489E-4</v>
      </c>
      <c r="J580" s="82"/>
      <c r="K580" s="69">
        <f t="shared" si="59"/>
        <v>0</v>
      </c>
      <c r="L580" s="45">
        <f t="shared" ref="L580:L643" si="63">IF($K580=1,-G580,G580)</f>
        <v>0.8632407954881075</v>
      </c>
      <c r="M580" s="72">
        <f t="shared" si="60"/>
        <v>-1.0730588325931489E-4</v>
      </c>
      <c r="O580" s="69">
        <f>IF(AND(L580&lt;'1_Constantes'!$B$8,L580&gt;-'1_Constantes'!$B$8),1,0)</f>
        <v>1</v>
      </c>
      <c r="P580" s="54">
        <f t="shared" si="61"/>
        <v>0.8632407954881075</v>
      </c>
      <c r="Q580" s="61">
        <f t="shared" si="62"/>
        <v>-1.0730588325931489E-4</v>
      </c>
      <c r="R580" s="57">
        <f>IF('1_Constantes'!$B$13=1,-Q580*180/PI(),Q580*180/PI())</f>
        <v>-6.1481742276822578E-3</v>
      </c>
    </row>
    <row r="581" spans="2:18" x14ac:dyDescent="0.25">
      <c r="B581" s="13">
        <f>B580+'1_Constantes'!$B$4</f>
        <v>2.8849999999999607</v>
      </c>
      <c r="D581" s="68">
        <f>'1_Constantes'!$D$8-'2_Odometrie'!D581</f>
        <v>0.85662237696487864</v>
      </c>
      <c r="E581" s="57">
        <f>'1_Constantes'!$E$8-'2_Odometrie'!E581</f>
        <v>-0.10669008519062118</v>
      </c>
      <c r="F581" s="81"/>
      <c r="G581" s="54">
        <f t="shared" ref="G581:G644" si="64">SQRT(((D581)^2)+((E581)^2))</f>
        <v>0.8632407954881075</v>
      </c>
      <c r="H581" s="100">
        <f>ATAN2(D581,E581)-'2_Odometrie'!F581</f>
        <v>-1.0730588325931489E-4</v>
      </c>
      <c r="I581" s="106">
        <f t="shared" ref="I581:I644" si="65">IF(H581&gt;PI(),H581-2*PI(),IF(H581&lt;-PI(),H581+2*PI(),H581))</f>
        <v>-1.0730588325931489E-4</v>
      </c>
      <c r="J581" s="82"/>
      <c r="K581" s="69">
        <f t="shared" ref="K581:K644" si="66">IF(OR(I581&gt;PI()/2,I581&lt;-PI()/2),1,0)</f>
        <v>0</v>
      </c>
      <c r="L581" s="45">
        <f t="shared" si="63"/>
        <v>0.8632407954881075</v>
      </c>
      <c r="M581" s="72">
        <f t="shared" ref="M581:M644" si="67">IF($K581=1,I581+PI(),I581)</f>
        <v>-1.0730588325931489E-4</v>
      </c>
      <c r="O581" s="69">
        <f>IF(AND(L581&lt;'1_Constantes'!$B$8,L581&gt;-'1_Constantes'!$B$8),1,0)</f>
        <v>1</v>
      </c>
      <c r="P581" s="54">
        <f t="shared" ref="P581:P644" si="68">L581</f>
        <v>0.8632407954881075</v>
      </c>
      <c r="Q581" s="61">
        <f t="shared" ref="Q581:Q644" si="69">IF(M581&gt;PI(),M581-2*PI(),IF(M581&lt;-PI(),M581+2*PI(),M581))</f>
        <v>-1.0730588325931489E-4</v>
      </c>
      <c r="R581" s="57">
        <f>IF('1_Constantes'!$B$13=1,-Q581*180/PI(),Q581*180/PI())</f>
        <v>-6.1481742276822578E-3</v>
      </c>
    </row>
    <row r="582" spans="2:18" x14ac:dyDescent="0.25">
      <c r="B582" s="13">
        <f>B581+'1_Constantes'!$B$4</f>
        <v>2.8899999999999606</v>
      </c>
      <c r="D582" s="68">
        <f>'1_Constantes'!$D$8-'2_Odometrie'!D582</f>
        <v>0.85662237696487864</v>
      </c>
      <c r="E582" s="57">
        <f>'1_Constantes'!$E$8-'2_Odometrie'!E582</f>
        <v>-0.10669008519062118</v>
      </c>
      <c r="F582" s="81"/>
      <c r="G582" s="54">
        <f t="shared" si="64"/>
        <v>0.8632407954881075</v>
      </c>
      <c r="H582" s="100">
        <f>ATAN2(D582,E582)-'2_Odometrie'!F582</f>
        <v>3.5811525060583382E-4</v>
      </c>
      <c r="I582" s="106">
        <f t="shared" si="65"/>
        <v>3.5811525060583382E-4</v>
      </c>
      <c r="J582" s="82"/>
      <c r="K582" s="69">
        <f t="shared" si="66"/>
        <v>0</v>
      </c>
      <c r="L582" s="45">
        <f t="shared" si="63"/>
        <v>0.8632407954881075</v>
      </c>
      <c r="M582" s="72">
        <f t="shared" si="67"/>
        <v>3.5811525060583382E-4</v>
      </c>
      <c r="O582" s="69">
        <f>IF(AND(L582&lt;'1_Constantes'!$B$8,L582&gt;-'1_Constantes'!$B$8),1,0)</f>
        <v>1</v>
      </c>
      <c r="P582" s="54">
        <f t="shared" si="68"/>
        <v>0.8632407954881075</v>
      </c>
      <c r="Q582" s="61">
        <f t="shared" si="69"/>
        <v>3.5811525060583382E-4</v>
      </c>
      <c r="R582" s="57">
        <f>IF('1_Constantes'!$B$13=1,-Q582*180/PI(),Q582*180/PI())</f>
        <v>2.0518492438984074E-2</v>
      </c>
    </row>
    <row r="583" spans="2:18" x14ac:dyDescent="0.25">
      <c r="B583" s="13">
        <f>B582+'1_Constantes'!$B$4</f>
        <v>2.8949999999999605</v>
      </c>
      <c r="D583" s="68">
        <f>'1_Constantes'!$D$8-'2_Odometrie'!D583</f>
        <v>0.85662237696487864</v>
      </c>
      <c r="E583" s="57">
        <f>'1_Constantes'!$E$8-'2_Odometrie'!E583</f>
        <v>-0.10669008519062118</v>
      </c>
      <c r="F583" s="81"/>
      <c r="G583" s="54">
        <f t="shared" si="64"/>
        <v>0.8632407954881075</v>
      </c>
      <c r="H583" s="100">
        <f>ATAN2(D583,E583)-'2_Odometrie'!F583</f>
        <v>3.5811525060583382E-4</v>
      </c>
      <c r="I583" s="106">
        <f t="shared" si="65"/>
        <v>3.5811525060583382E-4</v>
      </c>
      <c r="J583" s="82"/>
      <c r="K583" s="69">
        <f t="shared" si="66"/>
        <v>0</v>
      </c>
      <c r="L583" s="45">
        <f t="shared" si="63"/>
        <v>0.8632407954881075</v>
      </c>
      <c r="M583" s="72">
        <f t="shared" si="67"/>
        <v>3.5811525060583382E-4</v>
      </c>
      <c r="O583" s="69">
        <f>IF(AND(L583&lt;'1_Constantes'!$B$8,L583&gt;-'1_Constantes'!$B$8),1,0)</f>
        <v>1</v>
      </c>
      <c r="P583" s="54">
        <f t="shared" si="68"/>
        <v>0.8632407954881075</v>
      </c>
      <c r="Q583" s="61">
        <f t="shared" si="69"/>
        <v>3.5811525060583382E-4</v>
      </c>
      <c r="R583" s="57">
        <f>IF('1_Constantes'!$B$13=1,-Q583*180/PI(),Q583*180/PI())</f>
        <v>2.0518492438984074E-2</v>
      </c>
    </row>
    <row r="584" spans="2:18" x14ac:dyDescent="0.25">
      <c r="B584" s="13">
        <f>B583+'1_Constantes'!$B$4</f>
        <v>2.8999999999999604</v>
      </c>
      <c r="D584" s="68">
        <f>'1_Constantes'!$D$8-'2_Odometrie'!D584</f>
        <v>0.85662237696487864</v>
      </c>
      <c r="E584" s="57">
        <f>'1_Constantes'!$E$8-'2_Odometrie'!E584</f>
        <v>-0.10669008519062118</v>
      </c>
      <c r="F584" s="81"/>
      <c r="G584" s="54">
        <f t="shared" si="64"/>
        <v>0.8632407954881075</v>
      </c>
      <c r="H584" s="100">
        <f>ATAN2(D584,E584)-'2_Odometrie'!F584</f>
        <v>-1.0730588325931489E-4</v>
      </c>
      <c r="I584" s="106">
        <f t="shared" si="65"/>
        <v>-1.0730588325931489E-4</v>
      </c>
      <c r="J584" s="82"/>
      <c r="K584" s="69">
        <f t="shared" si="66"/>
        <v>0</v>
      </c>
      <c r="L584" s="45">
        <f t="shared" si="63"/>
        <v>0.8632407954881075</v>
      </c>
      <c r="M584" s="72">
        <f t="shared" si="67"/>
        <v>-1.0730588325931489E-4</v>
      </c>
      <c r="O584" s="69">
        <f>IF(AND(L584&lt;'1_Constantes'!$B$8,L584&gt;-'1_Constantes'!$B$8),1,0)</f>
        <v>1</v>
      </c>
      <c r="P584" s="54">
        <f t="shared" si="68"/>
        <v>0.8632407954881075</v>
      </c>
      <c r="Q584" s="61">
        <f t="shared" si="69"/>
        <v>-1.0730588325931489E-4</v>
      </c>
      <c r="R584" s="57">
        <f>IF('1_Constantes'!$B$13=1,-Q584*180/PI(),Q584*180/PI())</f>
        <v>-6.1481742276822578E-3</v>
      </c>
    </row>
    <row r="585" spans="2:18" x14ac:dyDescent="0.25">
      <c r="B585" s="13">
        <f>B584+'1_Constantes'!$B$4</f>
        <v>2.9049999999999603</v>
      </c>
      <c r="D585" s="68">
        <f>'1_Constantes'!$D$8-'2_Odometrie'!D585</f>
        <v>0.85662237696487864</v>
      </c>
      <c r="E585" s="57">
        <f>'1_Constantes'!$E$8-'2_Odometrie'!E585</f>
        <v>-0.10669008519062118</v>
      </c>
      <c r="F585" s="81"/>
      <c r="G585" s="54">
        <f t="shared" si="64"/>
        <v>0.8632407954881075</v>
      </c>
      <c r="H585" s="100">
        <f>ATAN2(D585,E585)-'2_Odometrie'!F585</f>
        <v>-1.0730588325931489E-4</v>
      </c>
      <c r="I585" s="106">
        <f t="shared" si="65"/>
        <v>-1.0730588325931489E-4</v>
      </c>
      <c r="J585" s="82"/>
      <c r="K585" s="69">
        <f t="shared" si="66"/>
        <v>0</v>
      </c>
      <c r="L585" s="45">
        <f t="shared" si="63"/>
        <v>0.8632407954881075</v>
      </c>
      <c r="M585" s="72">
        <f t="shared" si="67"/>
        <v>-1.0730588325931489E-4</v>
      </c>
      <c r="O585" s="69">
        <f>IF(AND(L585&lt;'1_Constantes'!$B$8,L585&gt;-'1_Constantes'!$B$8),1,0)</f>
        <v>1</v>
      </c>
      <c r="P585" s="54">
        <f t="shared" si="68"/>
        <v>0.8632407954881075</v>
      </c>
      <c r="Q585" s="61">
        <f t="shared" si="69"/>
        <v>-1.0730588325931489E-4</v>
      </c>
      <c r="R585" s="57">
        <f>IF('1_Constantes'!$B$13=1,-Q585*180/PI(),Q585*180/PI())</f>
        <v>-6.1481742276822578E-3</v>
      </c>
    </row>
    <row r="586" spans="2:18" x14ac:dyDescent="0.25">
      <c r="B586" s="13">
        <f>B585+'1_Constantes'!$B$4</f>
        <v>2.9099999999999602</v>
      </c>
      <c r="D586" s="68">
        <f>'1_Constantes'!$D$8-'2_Odometrie'!D586</f>
        <v>0.85662237696487864</v>
      </c>
      <c r="E586" s="57">
        <f>'1_Constantes'!$E$8-'2_Odometrie'!E586</f>
        <v>-0.10669008519062118</v>
      </c>
      <c r="F586" s="81"/>
      <c r="G586" s="54">
        <f t="shared" si="64"/>
        <v>0.8632407954881075</v>
      </c>
      <c r="H586" s="100">
        <f>ATAN2(D586,E586)-'2_Odometrie'!F586</f>
        <v>-1.0730588325931489E-4</v>
      </c>
      <c r="I586" s="106">
        <f t="shared" si="65"/>
        <v>-1.0730588325931489E-4</v>
      </c>
      <c r="J586" s="82"/>
      <c r="K586" s="69">
        <f t="shared" si="66"/>
        <v>0</v>
      </c>
      <c r="L586" s="45">
        <f t="shared" si="63"/>
        <v>0.8632407954881075</v>
      </c>
      <c r="M586" s="72">
        <f t="shared" si="67"/>
        <v>-1.0730588325931489E-4</v>
      </c>
      <c r="O586" s="69">
        <f>IF(AND(L586&lt;'1_Constantes'!$B$8,L586&gt;-'1_Constantes'!$B$8),1,0)</f>
        <v>1</v>
      </c>
      <c r="P586" s="54">
        <f t="shared" si="68"/>
        <v>0.8632407954881075</v>
      </c>
      <c r="Q586" s="61">
        <f t="shared" si="69"/>
        <v>-1.0730588325931489E-4</v>
      </c>
      <c r="R586" s="57">
        <f>IF('1_Constantes'!$B$13=1,-Q586*180/PI(),Q586*180/PI())</f>
        <v>-6.1481742276822578E-3</v>
      </c>
    </row>
    <row r="587" spans="2:18" x14ac:dyDescent="0.25">
      <c r="B587" s="13">
        <f>B586+'1_Constantes'!$B$4</f>
        <v>2.9149999999999601</v>
      </c>
      <c r="D587" s="68">
        <f>'1_Constantes'!$D$8-'2_Odometrie'!D587</f>
        <v>0.85662237696487864</v>
      </c>
      <c r="E587" s="57">
        <f>'1_Constantes'!$E$8-'2_Odometrie'!E587</f>
        <v>-0.10669008519062118</v>
      </c>
      <c r="F587" s="81"/>
      <c r="G587" s="54">
        <f t="shared" si="64"/>
        <v>0.8632407954881075</v>
      </c>
      <c r="H587" s="100">
        <f>ATAN2(D587,E587)-'2_Odometrie'!F587</f>
        <v>3.5811525060583382E-4</v>
      </c>
      <c r="I587" s="106">
        <f t="shared" si="65"/>
        <v>3.5811525060583382E-4</v>
      </c>
      <c r="J587" s="82"/>
      <c r="K587" s="69">
        <f t="shared" si="66"/>
        <v>0</v>
      </c>
      <c r="L587" s="45">
        <f t="shared" si="63"/>
        <v>0.8632407954881075</v>
      </c>
      <c r="M587" s="72">
        <f t="shared" si="67"/>
        <v>3.5811525060583382E-4</v>
      </c>
      <c r="O587" s="69">
        <f>IF(AND(L587&lt;'1_Constantes'!$B$8,L587&gt;-'1_Constantes'!$B$8),1,0)</f>
        <v>1</v>
      </c>
      <c r="P587" s="54">
        <f t="shared" si="68"/>
        <v>0.8632407954881075</v>
      </c>
      <c r="Q587" s="61">
        <f t="shared" si="69"/>
        <v>3.5811525060583382E-4</v>
      </c>
      <c r="R587" s="57">
        <f>IF('1_Constantes'!$B$13=1,-Q587*180/PI(),Q587*180/PI())</f>
        <v>2.0518492438984074E-2</v>
      </c>
    </row>
    <row r="588" spans="2:18" x14ac:dyDescent="0.25">
      <c r="B588" s="13">
        <f>B587+'1_Constantes'!$B$4</f>
        <v>2.91999999999996</v>
      </c>
      <c r="D588" s="68">
        <f>'1_Constantes'!$D$8-'2_Odometrie'!D588</f>
        <v>0.85662237696487864</v>
      </c>
      <c r="E588" s="57">
        <f>'1_Constantes'!$E$8-'2_Odometrie'!E588</f>
        <v>-0.10669008519062118</v>
      </c>
      <c r="F588" s="81"/>
      <c r="G588" s="54">
        <f t="shared" si="64"/>
        <v>0.8632407954881075</v>
      </c>
      <c r="H588" s="100">
        <f>ATAN2(D588,E588)-'2_Odometrie'!F588</f>
        <v>3.5811525060583382E-4</v>
      </c>
      <c r="I588" s="106">
        <f t="shared" si="65"/>
        <v>3.5811525060583382E-4</v>
      </c>
      <c r="J588" s="82"/>
      <c r="K588" s="69">
        <f t="shared" si="66"/>
        <v>0</v>
      </c>
      <c r="L588" s="45">
        <f t="shared" si="63"/>
        <v>0.8632407954881075</v>
      </c>
      <c r="M588" s="72">
        <f t="shared" si="67"/>
        <v>3.5811525060583382E-4</v>
      </c>
      <c r="O588" s="69">
        <f>IF(AND(L588&lt;'1_Constantes'!$B$8,L588&gt;-'1_Constantes'!$B$8),1,0)</f>
        <v>1</v>
      </c>
      <c r="P588" s="54">
        <f t="shared" si="68"/>
        <v>0.8632407954881075</v>
      </c>
      <c r="Q588" s="61">
        <f t="shared" si="69"/>
        <v>3.5811525060583382E-4</v>
      </c>
      <c r="R588" s="57">
        <f>IF('1_Constantes'!$B$13=1,-Q588*180/PI(),Q588*180/PI())</f>
        <v>2.0518492438984074E-2</v>
      </c>
    </row>
    <row r="589" spans="2:18" x14ac:dyDescent="0.25">
      <c r="B589" s="13">
        <f>B588+'1_Constantes'!$B$4</f>
        <v>2.9249999999999599</v>
      </c>
      <c r="D589" s="68">
        <f>'1_Constantes'!$D$8-'2_Odometrie'!D589</f>
        <v>0.85662237696487864</v>
      </c>
      <c r="E589" s="57">
        <f>'1_Constantes'!$E$8-'2_Odometrie'!E589</f>
        <v>-0.10669008519062118</v>
      </c>
      <c r="F589" s="81"/>
      <c r="G589" s="54">
        <f t="shared" si="64"/>
        <v>0.8632407954881075</v>
      </c>
      <c r="H589" s="100">
        <f>ATAN2(D589,E589)-'2_Odometrie'!F589</f>
        <v>-1.0730588325931489E-4</v>
      </c>
      <c r="I589" s="106">
        <f t="shared" si="65"/>
        <v>-1.0730588325931489E-4</v>
      </c>
      <c r="J589" s="82"/>
      <c r="K589" s="69">
        <f t="shared" si="66"/>
        <v>0</v>
      </c>
      <c r="L589" s="45">
        <f t="shared" si="63"/>
        <v>0.8632407954881075</v>
      </c>
      <c r="M589" s="72">
        <f t="shared" si="67"/>
        <v>-1.0730588325931489E-4</v>
      </c>
      <c r="O589" s="69">
        <f>IF(AND(L589&lt;'1_Constantes'!$B$8,L589&gt;-'1_Constantes'!$B$8),1,0)</f>
        <v>1</v>
      </c>
      <c r="P589" s="54">
        <f t="shared" si="68"/>
        <v>0.8632407954881075</v>
      </c>
      <c r="Q589" s="61">
        <f t="shared" si="69"/>
        <v>-1.0730588325931489E-4</v>
      </c>
      <c r="R589" s="57">
        <f>IF('1_Constantes'!$B$13=1,-Q589*180/PI(),Q589*180/PI())</f>
        <v>-6.1481742276822578E-3</v>
      </c>
    </row>
    <row r="590" spans="2:18" x14ac:dyDescent="0.25">
      <c r="B590" s="13">
        <f>B589+'1_Constantes'!$B$4</f>
        <v>2.9299999999999597</v>
      </c>
      <c r="D590" s="68">
        <f>'1_Constantes'!$D$8-'2_Odometrie'!D590</f>
        <v>0.85662237696487864</v>
      </c>
      <c r="E590" s="57">
        <f>'1_Constantes'!$E$8-'2_Odometrie'!E590</f>
        <v>-0.10669008519062118</v>
      </c>
      <c r="F590" s="81"/>
      <c r="G590" s="54">
        <f t="shared" si="64"/>
        <v>0.8632407954881075</v>
      </c>
      <c r="H590" s="100">
        <f>ATAN2(D590,E590)-'2_Odometrie'!F590</f>
        <v>-1.0730588325931489E-4</v>
      </c>
      <c r="I590" s="106">
        <f t="shared" si="65"/>
        <v>-1.0730588325931489E-4</v>
      </c>
      <c r="J590" s="82"/>
      <c r="K590" s="69">
        <f t="shared" si="66"/>
        <v>0</v>
      </c>
      <c r="L590" s="45">
        <f t="shared" si="63"/>
        <v>0.8632407954881075</v>
      </c>
      <c r="M590" s="72">
        <f t="shared" si="67"/>
        <v>-1.0730588325931489E-4</v>
      </c>
      <c r="O590" s="69">
        <f>IF(AND(L590&lt;'1_Constantes'!$B$8,L590&gt;-'1_Constantes'!$B$8),1,0)</f>
        <v>1</v>
      </c>
      <c r="P590" s="54">
        <f t="shared" si="68"/>
        <v>0.8632407954881075</v>
      </c>
      <c r="Q590" s="61">
        <f t="shared" si="69"/>
        <v>-1.0730588325931489E-4</v>
      </c>
      <c r="R590" s="57">
        <f>IF('1_Constantes'!$B$13=1,-Q590*180/PI(),Q590*180/PI())</f>
        <v>-6.1481742276822578E-3</v>
      </c>
    </row>
    <row r="591" spans="2:18" x14ac:dyDescent="0.25">
      <c r="B591" s="13">
        <f>B590+'1_Constantes'!$B$4</f>
        <v>2.9349999999999596</v>
      </c>
      <c r="D591" s="68">
        <f>'1_Constantes'!$D$8-'2_Odometrie'!D591</f>
        <v>0.85662237696487864</v>
      </c>
      <c r="E591" s="57">
        <f>'1_Constantes'!$E$8-'2_Odometrie'!E591</f>
        <v>-0.10669008519062118</v>
      </c>
      <c r="F591" s="81"/>
      <c r="G591" s="54">
        <f t="shared" si="64"/>
        <v>0.8632407954881075</v>
      </c>
      <c r="H591" s="100">
        <f>ATAN2(D591,E591)-'2_Odometrie'!F591</f>
        <v>3.5811525060583382E-4</v>
      </c>
      <c r="I591" s="106">
        <f t="shared" si="65"/>
        <v>3.5811525060583382E-4</v>
      </c>
      <c r="J591" s="82"/>
      <c r="K591" s="69">
        <f t="shared" si="66"/>
        <v>0</v>
      </c>
      <c r="L591" s="45">
        <f t="shared" si="63"/>
        <v>0.8632407954881075</v>
      </c>
      <c r="M591" s="72">
        <f t="shared" si="67"/>
        <v>3.5811525060583382E-4</v>
      </c>
      <c r="O591" s="69">
        <f>IF(AND(L591&lt;'1_Constantes'!$B$8,L591&gt;-'1_Constantes'!$B$8),1,0)</f>
        <v>1</v>
      </c>
      <c r="P591" s="54">
        <f t="shared" si="68"/>
        <v>0.8632407954881075</v>
      </c>
      <c r="Q591" s="61">
        <f t="shared" si="69"/>
        <v>3.5811525060583382E-4</v>
      </c>
      <c r="R591" s="57">
        <f>IF('1_Constantes'!$B$13=1,-Q591*180/PI(),Q591*180/PI())</f>
        <v>2.0518492438984074E-2</v>
      </c>
    </row>
    <row r="592" spans="2:18" x14ac:dyDescent="0.25">
      <c r="B592" s="13">
        <f>B591+'1_Constantes'!$B$4</f>
        <v>2.9399999999999595</v>
      </c>
      <c r="D592" s="68">
        <f>'1_Constantes'!$D$8-'2_Odometrie'!D592</f>
        <v>0.85662237696487864</v>
      </c>
      <c r="E592" s="57">
        <f>'1_Constantes'!$E$8-'2_Odometrie'!E592</f>
        <v>-0.10669008519062118</v>
      </c>
      <c r="F592" s="81"/>
      <c r="G592" s="54">
        <f t="shared" si="64"/>
        <v>0.8632407954881075</v>
      </c>
      <c r="H592" s="100">
        <f>ATAN2(D592,E592)-'2_Odometrie'!F592</f>
        <v>3.5811525060583382E-4</v>
      </c>
      <c r="I592" s="106">
        <f t="shared" si="65"/>
        <v>3.5811525060583382E-4</v>
      </c>
      <c r="J592" s="82"/>
      <c r="K592" s="69">
        <f t="shared" si="66"/>
        <v>0</v>
      </c>
      <c r="L592" s="45">
        <f t="shared" si="63"/>
        <v>0.8632407954881075</v>
      </c>
      <c r="M592" s="72">
        <f t="shared" si="67"/>
        <v>3.5811525060583382E-4</v>
      </c>
      <c r="O592" s="69">
        <f>IF(AND(L592&lt;'1_Constantes'!$B$8,L592&gt;-'1_Constantes'!$B$8),1,0)</f>
        <v>1</v>
      </c>
      <c r="P592" s="54">
        <f t="shared" si="68"/>
        <v>0.8632407954881075</v>
      </c>
      <c r="Q592" s="61">
        <f t="shared" si="69"/>
        <v>3.5811525060583382E-4</v>
      </c>
      <c r="R592" s="57">
        <f>IF('1_Constantes'!$B$13=1,-Q592*180/PI(),Q592*180/PI())</f>
        <v>2.0518492438984074E-2</v>
      </c>
    </row>
    <row r="593" spans="2:18" x14ac:dyDescent="0.25">
      <c r="B593" s="13">
        <f>B592+'1_Constantes'!$B$4</f>
        <v>2.9449999999999594</v>
      </c>
      <c r="D593" s="68">
        <f>'1_Constantes'!$D$8-'2_Odometrie'!D593</f>
        <v>0.85662237696487864</v>
      </c>
      <c r="E593" s="57">
        <f>'1_Constantes'!$E$8-'2_Odometrie'!E593</f>
        <v>-0.10669008519062118</v>
      </c>
      <c r="F593" s="81"/>
      <c r="G593" s="54">
        <f t="shared" si="64"/>
        <v>0.8632407954881075</v>
      </c>
      <c r="H593" s="100">
        <f>ATAN2(D593,E593)-'2_Odometrie'!F593</f>
        <v>3.5811525060583382E-4</v>
      </c>
      <c r="I593" s="106">
        <f t="shared" si="65"/>
        <v>3.5811525060583382E-4</v>
      </c>
      <c r="J593" s="82"/>
      <c r="K593" s="69">
        <f t="shared" si="66"/>
        <v>0</v>
      </c>
      <c r="L593" s="45">
        <f t="shared" si="63"/>
        <v>0.8632407954881075</v>
      </c>
      <c r="M593" s="72">
        <f t="shared" si="67"/>
        <v>3.5811525060583382E-4</v>
      </c>
      <c r="O593" s="69">
        <f>IF(AND(L593&lt;'1_Constantes'!$B$8,L593&gt;-'1_Constantes'!$B$8),1,0)</f>
        <v>1</v>
      </c>
      <c r="P593" s="54">
        <f t="shared" si="68"/>
        <v>0.8632407954881075</v>
      </c>
      <c r="Q593" s="61">
        <f t="shared" si="69"/>
        <v>3.5811525060583382E-4</v>
      </c>
      <c r="R593" s="57">
        <f>IF('1_Constantes'!$B$13=1,-Q593*180/PI(),Q593*180/PI())</f>
        <v>2.0518492438984074E-2</v>
      </c>
    </row>
    <row r="594" spans="2:18" x14ac:dyDescent="0.25">
      <c r="B594" s="13">
        <f>B593+'1_Constantes'!$B$4</f>
        <v>2.9499999999999593</v>
      </c>
      <c r="D594" s="68">
        <f>'1_Constantes'!$D$8-'2_Odometrie'!D594</f>
        <v>0.85662237696487864</v>
      </c>
      <c r="E594" s="57">
        <f>'1_Constantes'!$E$8-'2_Odometrie'!E594</f>
        <v>-0.10669008519062118</v>
      </c>
      <c r="F594" s="81"/>
      <c r="G594" s="54">
        <f t="shared" si="64"/>
        <v>0.8632407954881075</v>
      </c>
      <c r="H594" s="100">
        <f>ATAN2(D594,E594)-'2_Odometrie'!F594</f>
        <v>-1.0730588325931489E-4</v>
      </c>
      <c r="I594" s="106">
        <f t="shared" si="65"/>
        <v>-1.0730588325931489E-4</v>
      </c>
      <c r="J594" s="82"/>
      <c r="K594" s="69">
        <f t="shared" si="66"/>
        <v>0</v>
      </c>
      <c r="L594" s="45">
        <f t="shared" si="63"/>
        <v>0.8632407954881075</v>
      </c>
      <c r="M594" s="72">
        <f t="shared" si="67"/>
        <v>-1.0730588325931489E-4</v>
      </c>
      <c r="O594" s="69">
        <f>IF(AND(L594&lt;'1_Constantes'!$B$8,L594&gt;-'1_Constantes'!$B$8),1,0)</f>
        <v>1</v>
      </c>
      <c r="P594" s="54">
        <f t="shared" si="68"/>
        <v>0.8632407954881075</v>
      </c>
      <c r="Q594" s="61">
        <f t="shared" si="69"/>
        <v>-1.0730588325931489E-4</v>
      </c>
      <c r="R594" s="57">
        <f>IF('1_Constantes'!$B$13=1,-Q594*180/PI(),Q594*180/PI())</f>
        <v>-6.1481742276822578E-3</v>
      </c>
    </row>
    <row r="595" spans="2:18" x14ac:dyDescent="0.25">
      <c r="B595" s="13">
        <f>B594+'1_Constantes'!$B$4</f>
        <v>2.9549999999999592</v>
      </c>
      <c r="D595" s="68">
        <f>'1_Constantes'!$D$8-'2_Odometrie'!D595</f>
        <v>0.85662237696487864</v>
      </c>
      <c r="E595" s="57">
        <f>'1_Constantes'!$E$8-'2_Odometrie'!E595</f>
        <v>-0.10669008519062118</v>
      </c>
      <c r="F595" s="81"/>
      <c r="G595" s="54">
        <f t="shared" si="64"/>
        <v>0.8632407954881075</v>
      </c>
      <c r="H595" s="100">
        <f>ATAN2(D595,E595)-'2_Odometrie'!F595</f>
        <v>-1.0730588325931489E-4</v>
      </c>
      <c r="I595" s="106">
        <f t="shared" si="65"/>
        <v>-1.0730588325931489E-4</v>
      </c>
      <c r="J595" s="82"/>
      <c r="K595" s="69">
        <f t="shared" si="66"/>
        <v>0</v>
      </c>
      <c r="L595" s="45">
        <f t="shared" si="63"/>
        <v>0.8632407954881075</v>
      </c>
      <c r="M595" s="72">
        <f t="shared" si="67"/>
        <v>-1.0730588325931489E-4</v>
      </c>
      <c r="O595" s="69">
        <f>IF(AND(L595&lt;'1_Constantes'!$B$8,L595&gt;-'1_Constantes'!$B$8),1,0)</f>
        <v>1</v>
      </c>
      <c r="P595" s="54">
        <f t="shared" si="68"/>
        <v>0.8632407954881075</v>
      </c>
      <c r="Q595" s="61">
        <f t="shared" si="69"/>
        <v>-1.0730588325931489E-4</v>
      </c>
      <c r="R595" s="57">
        <f>IF('1_Constantes'!$B$13=1,-Q595*180/PI(),Q595*180/PI())</f>
        <v>-6.1481742276822578E-3</v>
      </c>
    </row>
    <row r="596" spans="2:18" x14ac:dyDescent="0.25">
      <c r="B596" s="13">
        <f>B595+'1_Constantes'!$B$4</f>
        <v>2.9599999999999591</v>
      </c>
      <c r="D596" s="68">
        <f>'1_Constantes'!$D$8-'2_Odometrie'!D596</f>
        <v>0.85662237696487864</v>
      </c>
      <c r="E596" s="57">
        <f>'1_Constantes'!$E$8-'2_Odometrie'!E596</f>
        <v>-0.10669008519062118</v>
      </c>
      <c r="F596" s="81"/>
      <c r="G596" s="54">
        <f t="shared" si="64"/>
        <v>0.8632407954881075</v>
      </c>
      <c r="H596" s="100">
        <f>ATAN2(D596,E596)-'2_Odometrie'!F596</f>
        <v>3.5811525060583382E-4</v>
      </c>
      <c r="I596" s="106">
        <f t="shared" si="65"/>
        <v>3.5811525060583382E-4</v>
      </c>
      <c r="J596" s="82"/>
      <c r="K596" s="69">
        <f t="shared" si="66"/>
        <v>0</v>
      </c>
      <c r="L596" s="45">
        <f t="shared" si="63"/>
        <v>0.8632407954881075</v>
      </c>
      <c r="M596" s="72">
        <f t="shared" si="67"/>
        <v>3.5811525060583382E-4</v>
      </c>
      <c r="O596" s="69">
        <f>IF(AND(L596&lt;'1_Constantes'!$B$8,L596&gt;-'1_Constantes'!$B$8),1,0)</f>
        <v>1</v>
      </c>
      <c r="P596" s="54">
        <f t="shared" si="68"/>
        <v>0.8632407954881075</v>
      </c>
      <c r="Q596" s="61">
        <f t="shared" si="69"/>
        <v>3.5811525060583382E-4</v>
      </c>
      <c r="R596" s="57">
        <f>IF('1_Constantes'!$B$13=1,-Q596*180/PI(),Q596*180/PI())</f>
        <v>2.0518492438984074E-2</v>
      </c>
    </row>
    <row r="597" spans="2:18" x14ac:dyDescent="0.25">
      <c r="B597" s="13">
        <f>B596+'1_Constantes'!$B$4</f>
        <v>2.964999999999959</v>
      </c>
      <c r="D597" s="68">
        <f>'1_Constantes'!$D$8-'2_Odometrie'!D597</f>
        <v>0.85662237696487864</v>
      </c>
      <c r="E597" s="57">
        <f>'1_Constantes'!$E$8-'2_Odometrie'!E597</f>
        <v>-0.10669008519062118</v>
      </c>
      <c r="F597" s="81"/>
      <c r="G597" s="54">
        <f t="shared" si="64"/>
        <v>0.8632407954881075</v>
      </c>
      <c r="H597" s="100">
        <f>ATAN2(D597,E597)-'2_Odometrie'!F597</f>
        <v>3.5811525060583382E-4</v>
      </c>
      <c r="I597" s="106">
        <f t="shared" si="65"/>
        <v>3.5811525060583382E-4</v>
      </c>
      <c r="J597" s="82"/>
      <c r="K597" s="69">
        <f t="shared" si="66"/>
        <v>0</v>
      </c>
      <c r="L597" s="45">
        <f t="shared" si="63"/>
        <v>0.8632407954881075</v>
      </c>
      <c r="M597" s="72">
        <f t="shared" si="67"/>
        <v>3.5811525060583382E-4</v>
      </c>
      <c r="O597" s="69">
        <f>IF(AND(L597&lt;'1_Constantes'!$B$8,L597&gt;-'1_Constantes'!$B$8),1,0)</f>
        <v>1</v>
      </c>
      <c r="P597" s="54">
        <f t="shared" si="68"/>
        <v>0.8632407954881075</v>
      </c>
      <c r="Q597" s="61">
        <f t="shared" si="69"/>
        <v>3.5811525060583382E-4</v>
      </c>
      <c r="R597" s="57">
        <f>IF('1_Constantes'!$B$13=1,-Q597*180/PI(),Q597*180/PI())</f>
        <v>2.0518492438984074E-2</v>
      </c>
    </row>
    <row r="598" spans="2:18" x14ac:dyDescent="0.25">
      <c r="B598" s="13">
        <f>B597+'1_Constantes'!$B$4</f>
        <v>2.9699999999999589</v>
      </c>
      <c r="D598" s="68">
        <f>'1_Constantes'!$D$8-'2_Odometrie'!D598</f>
        <v>0.85662237696487864</v>
      </c>
      <c r="E598" s="57">
        <f>'1_Constantes'!$E$8-'2_Odometrie'!E598</f>
        <v>-0.10669008519062118</v>
      </c>
      <c r="F598" s="81"/>
      <c r="G598" s="54">
        <f t="shared" si="64"/>
        <v>0.8632407954881075</v>
      </c>
      <c r="H598" s="100">
        <f>ATAN2(D598,E598)-'2_Odometrie'!F598</f>
        <v>-1.0730588325931489E-4</v>
      </c>
      <c r="I598" s="106">
        <f t="shared" si="65"/>
        <v>-1.0730588325931489E-4</v>
      </c>
      <c r="J598" s="82"/>
      <c r="K598" s="69">
        <f t="shared" si="66"/>
        <v>0</v>
      </c>
      <c r="L598" s="45">
        <f t="shared" si="63"/>
        <v>0.8632407954881075</v>
      </c>
      <c r="M598" s="72">
        <f t="shared" si="67"/>
        <v>-1.0730588325931489E-4</v>
      </c>
      <c r="O598" s="69">
        <f>IF(AND(L598&lt;'1_Constantes'!$B$8,L598&gt;-'1_Constantes'!$B$8),1,0)</f>
        <v>1</v>
      </c>
      <c r="P598" s="54">
        <f t="shared" si="68"/>
        <v>0.8632407954881075</v>
      </c>
      <c r="Q598" s="61">
        <f t="shared" si="69"/>
        <v>-1.0730588325931489E-4</v>
      </c>
      <c r="R598" s="57">
        <f>IF('1_Constantes'!$B$13=1,-Q598*180/PI(),Q598*180/PI())</f>
        <v>-6.1481742276822578E-3</v>
      </c>
    </row>
    <row r="599" spans="2:18" x14ac:dyDescent="0.25">
      <c r="B599" s="13">
        <f>B598+'1_Constantes'!$B$4</f>
        <v>2.9749999999999588</v>
      </c>
      <c r="D599" s="68">
        <f>'1_Constantes'!$D$8-'2_Odometrie'!D599</f>
        <v>0.85662237696487864</v>
      </c>
      <c r="E599" s="57">
        <f>'1_Constantes'!$E$8-'2_Odometrie'!E599</f>
        <v>-0.10669008519062118</v>
      </c>
      <c r="F599" s="81"/>
      <c r="G599" s="54">
        <f t="shared" si="64"/>
        <v>0.8632407954881075</v>
      </c>
      <c r="H599" s="100">
        <f>ATAN2(D599,E599)-'2_Odometrie'!F599</f>
        <v>-1.0730588325931489E-4</v>
      </c>
      <c r="I599" s="106">
        <f t="shared" si="65"/>
        <v>-1.0730588325931489E-4</v>
      </c>
      <c r="J599" s="82"/>
      <c r="K599" s="69">
        <f t="shared" si="66"/>
        <v>0</v>
      </c>
      <c r="L599" s="45">
        <f t="shared" si="63"/>
        <v>0.8632407954881075</v>
      </c>
      <c r="M599" s="72">
        <f t="shared" si="67"/>
        <v>-1.0730588325931489E-4</v>
      </c>
      <c r="O599" s="69">
        <f>IF(AND(L599&lt;'1_Constantes'!$B$8,L599&gt;-'1_Constantes'!$B$8),1,0)</f>
        <v>1</v>
      </c>
      <c r="P599" s="54">
        <f t="shared" si="68"/>
        <v>0.8632407954881075</v>
      </c>
      <c r="Q599" s="61">
        <f t="shared" si="69"/>
        <v>-1.0730588325931489E-4</v>
      </c>
      <c r="R599" s="57">
        <f>IF('1_Constantes'!$B$13=1,-Q599*180/PI(),Q599*180/PI())</f>
        <v>-6.1481742276822578E-3</v>
      </c>
    </row>
    <row r="600" spans="2:18" x14ac:dyDescent="0.25">
      <c r="B600" s="13">
        <f>B599+'1_Constantes'!$B$4</f>
        <v>2.9799999999999587</v>
      </c>
      <c r="D600" s="68">
        <f>'1_Constantes'!$D$8-'2_Odometrie'!D600</f>
        <v>0.85662237696487864</v>
      </c>
      <c r="E600" s="57">
        <f>'1_Constantes'!$E$8-'2_Odometrie'!E600</f>
        <v>-0.10669008519062118</v>
      </c>
      <c r="F600" s="81"/>
      <c r="G600" s="54">
        <f t="shared" si="64"/>
        <v>0.8632407954881075</v>
      </c>
      <c r="H600" s="100">
        <f>ATAN2(D600,E600)-'2_Odometrie'!F600</f>
        <v>-1.0730588325931489E-4</v>
      </c>
      <c r="I600" s="106">
        <f t="shared" si="65"/>
        <v>-1.0730588325931489E-4</v>
      </c>
      <c r="J600" s="82"/>
      <c r="K600" s="69">
        <f t="shared" si="66"/>
        <v>0</v>
      </c>
      <c r="L600" s="45">
        <f t="shared" si="63"/>
        <v>0.8632407954881075</v>
      </c>
      <c r="M600" s="72">
        <f t="shared" si="67"/>
        <v>-1.0730588325931489E-4</v>
      </c>
      <c r="O600" s="69">
        <f>IF(AND(L600&lt;'1_Constantes'!$B$8,L600&gt;-'1_Constantes'!$B$8),1,0)</f>
        <v>1</v>
      </c>
      <c r="P600" s="54">
        <f t="shared" si="68"/>
        <v>0.8632407954881075</v>
      </c>
      <c r="Q600" s="61">
        <f t="shared" si="69"/>
        <v>-1.0730588325931489E-4</v>
      </c>
      <c r="R600" s="57">
        <f>IF('1_Constantes'!$B$13=1,-Q600*180/PI(),Q600*180/PI())</f>
        <v>-6.1481742276822578E-3</v>
      </c>
    </row>
    <row r="601" spans="2:18" x14ac:dyDescent="0.25">
      <c r="B601" s="13">
        <f>B600+'1_Constantes'!$B$4</f>
        <v>2.9849999999999586</v>
      </c>
      <c r="D601" s="68">
        <f>'1_Constantes'!$D$8-'2_Odometrie'!D601</f>
        <v>0.85662237696487864</v>
      </c>
      <c r="E601" s="57">
        <f>'1_Constantes'!$E$8-'2_Odometrie'!E601</f>
        <v>-0.10669008519062118</v>
      </c>
      <c r="F601" s="81"/>
      <c r="G601" s="54">
        <f t="shared" si="64"/>
        <v>0.8632407954881075</v>
      </c>
      <c r="H601" s="100">
        <f>ATAN2(D601,E601)-'2_Odometrie'!F601</f>
        <v>3.5811525060583382E-4</v>
      </c>
      <c r="I601" s="106">
        <f t="shared" si="65"/>
        <v>3.5811525060583382E-4</v>
      </c>
      <c r="J601" s="82"/>
      <c r="K601" s="69">
        <f t="shared" si="66"/>
        <v>0</v>
      </c>
      <c r="L601" s="45">
        <f t="shared" si="63"/>
        <v>0.8632407954881075</v>
      </c>
      <c r="M601" s="72">
        <f t="shared" si="67"/>
        <v>3.5811525060583382E-4</v>
      </c>
      <c r="O601" s="69">
        <f>IF(AND(L601&lt;'1_Constantes'!$B$8,L601&gt;-'1_Constantes'!$B$8),1,0)</f>
        <v>1</v>
      </c>
      <c r="P601" s="54">
        <f t="shared" si="68"/>
        <v>0.8632407954881075</v>
      </c>
      <c r="Q601" s="61">
        <f t="shared" si="69"/>
        <v>3.5811525060583382E-4</v>
      </c>
      <c r="R601" s="57">
        <f>IF('1_Constantes'!$B$13=1,-Q601*180/PI(),Q601*180/PI())</f>
        <v>2.0518492438984074E-2</v>
      </c>
    </row>
    <row r="602" spans="2:18" x14ac:dyDescent="0.25">
      <c r="B602" s="13">
        <f>B601+'1_Constantes'!$B$4</f>
        <v>2.9899999999999585</v>
      </c>
      <c r="D602" s="68">
        <f>'1_Constantes'!$D$8-'2_Odometrie'!D602</f>
        <v>0.85662237696487864</v>
      </c>
      <c r="E602" s="57">
        <f>'1_Constantes'!$E$8-'2_Odometrie'!E602</f>
        <v>-0.10669008519062118</v>
      </c>
      <c r="F602" s="81"/>
      <c r="G602" s="54">
        <f t="shared" si="64"/>
        <v>0.8632407954881075</v>
      </c>
      <c r="H602" s="100">
        <f>ATAN2(D602,E602)-'2_Odometrie'!F602</f>
        <v>3.5811525060583382E-4</v>
      </c>
      <c r="I602" s="106">
        <f t="shared" si="65"/>
        <v>3.5811525060583382E-4</v>
      </c>
      <c r="J602" s="82"/>
      <c r="K602" s="69">
        <f t="shared" si="66"/>
        <v>0</v>
      </c>
      <c r="L602" s="45">
        <f t="shared" si="63"/>
        <v>0.8632407954881075</v>
      </c>
      <c r="M602" s="72">
        <f t="shared" si="67"/>
        <v>3.5811525060583382E-4</v>
      </c>
      <c r="O602" s="69">
        <f>IF(AND(L602&lt;'1_Constantes'!$B$8,L602&gt;-'1_Constantes'!$B$8),1,0)</f>
        <v>1</v>
      </c>
      <c r="P602" s="54">
        <f t="shared" si="68"/>
        <v>0.8632407954881075</v>
      </c>
      <c r="Q602" s="61">
        <f t="shared" si="69"/>
        <v>3.5811525060583382E-4</v>
      </c>
      <c r="R602" s="57">
        <f>IF('1_Constantes'!$B$13=1,-Q602*180/PI(),Q602*180/PI())</f>
        <v>2.0518492438984074E-2</v>
      </c>
    </row>
    <row r="603" spans="2:18" x14ac:dyDescent="0.25">
      <c r="B603" s="13">
        <f>B602+'1_Constantes'!$B$4</f>
        <v>2.9949999999999584</v>
      </c>
      <c r="D603" s="68">
        <f>'1_Constantes'!$D$8-'2_Odometrie'!D603</f>
        <v>0.85662237696487864</v>
      </c>
      <c r="E603" s="57">
        <f>'1_Constantes'!$E$8-'2_Odometrie'!E603</f>
        <v>-0.10669008519062118</v>
      </c>
      <c r="F603" s="81"/>
      <c r="G603" s="54">
        <f t="shared" si="64"/>
        <v>0.8632407954881075</v>
      </c>
      <c r="H603" s="100">
        <f>ATAN2(D603,E603)-'2_Odometrie'!F603</f>
        <v>-1.0730588325931489E-4</v>
      </c>
      <c r="I603" s="106">
        <f t="shared" si="65"/>
        <v>-1.0730588325931489E-4</v>
      </c>
      <c r="J603" s="82"/>
      <c r="K603" s="69">
        <f t="shared" si="66"/>
        <v>0</v>
      </c>
      <c r="L603" s="45">
        <f t="shared" si="63"/>
        <v>0.8632407954881075</v>
      </c>
      <c r="M603" s="72">
        <f t="shared" si="67"/>
        <v>-1.0730588325931489E-4</v>
      </c>
      <c r="O603" s="69">
        <f>IF(AND(L603&lt;'1_Constantes'!$B$8,L603&gt;-'1_Constantes'!$B$8),1,0)</f>
        <v>1</v>
      </c>
      <c r="P603" s="54">
        <f t="shared" si="68"/>
        <v>0.8632407954881075</v>
      </c>
      <c r="Q603" s="61">
        <f t="shared" si="69"/>
        <v>-1.0730588325931489E-4</v>
      </c>
      <c r="R603" s="57">
        <f>IF('1_Constantes'!$B$13=1,-Q603*180/PI(),Q603*180/PI())</f>
        <v>-6.1481742276822578E-3</v>
      </c>
    </row>
    <row r="604" spans="2:18" x14ac:dyDescent="0.25">
      <c r="B604" s="13">
        <f>B603+'1_Constantes'!$B$4</f>
        <v>2.9999999999999583</v>
      </c>
      <c r="D604" s="68">
        <f>'1_Constantes'!$D$8-'2_Odometrie'!D604</f>
        <v>0.85662237696487864</v>
      </c>
      <c r="E604" s="57">
        <f>'1_Constantes'!$E$8-'2_Odometrie'!E604</f>
        <v>-0.10669008519062118</v>
      </c>
      <c r="F604" s="81"/>
      <c r="G604" s="54">
        <f t="shared" si="64"/>
        <v>0.8632407954881075</v>
      </c>
      <c r="H604" s="100">
        <f>ATAN2(D604,E604)-'2_Odometrie'!F604</f>
        <v>-1.0730588325931489E-4</v>
      </c>
      <c r="I604" s="106">
        <f t="shared" si="65"/>
        <v>-1.0730588325931489E-4</v>
      </c>
      <c r="J604" s="82"/>
      <c r="K604" s="69">
        <f t="shared" si="66"/>
        <v>0</v>
      </c>
      <c r="L604" s="45">
        <f t="shared" si="63"/>
        <v>0.8632407954881075</v>
      </c>
      <c r="M604" s="72">
        <f t="shared" si="67"/>
        <v>-1.0730588325931489E-4</v>
      </c>
      <c r="O604" s="69">
        <f>IF(AND(L604&lt;'1_Constantes'!$B$8,L604&gt;-'1_Constantes'!$B$8),1,0)</f>
        <v>1</v>
      </c>
      <c r="P604" s="54">
        <f t="shared" si="68"/>
        <v>0.8632407954881075</v>
      </c>
      <c r="Q604" s="61">
        <f t="shared" si="69"/>
        <v>-1.0730588325931489E-4</v>
      </c>
      <c r="R604" s="57">
        <f>IF('1_Constantes'!$B$13=1,-Q604*180/PI(),Q604*180/PI())</f>
        <v>-6.1481742276822578E-3</v>
      </c>
    </row>
    <row r="605" spans="2:18" x14ac:dyDescent="0.25">
      <c r="B605" s="13">
        <f>B604+'1_Constantes'!$B$4</f>
        <v>3.0049999999999581</v>
      </c>
      <c r="D605" s="68">
        <f>'1_Constantes'!$D$8-'2_Odometrie'!D605</f>
        <v>0.85662237696487864</v>
      </c>
      <c r="E605" s="57">
        <f>'1_Constantes'!$E$8-'2_Odometrie'!E605</f>
        <v>-0.10669008519062118</v>
      </c>
      <c r="F605" s="81"/>
      <c r="G605" s="54">
        <f t="shared" si="64"/>
        <v>0.8632407954881075</v>
      </c>
      <c r="H605" s="100">
        <f>ATAN2(D605,E605)-'2_Odometrie'!F605</f>
        <v>3.5811525060583382E-4</v>
      </c>
      <c r="I605" s="106">
        <f t="shared" si="65"/>
        <v>3.5811525060583382E-4</v>
      </c>
      <c r="J605" s="82"/>
      <c r="K605" s="69">
        <f t="shared" si="66"/>
        <v>0</v>
      </c>
      <c r="L605" s="45">
        <f t="shared" si="63"/>
        <v>0.8632407954881075</v>
      </c>
      <c r="M605" s="72">
        <f t="shared" si="67"/>
        <v>3.5811525060583382E-4</v>
      </c>
      <c r="O605" s="69">
        <f>IF(AND(L605&lt;'1_Constantes'!$B$8,L605&gt;-'1_Constantes'!$B$8),1,0)</f>
        <v>1</v>
      </c>
      <c r="P605" s="54">
        <f t="shared" si="68"/>
        <v>0.8632407954881075</v>
      </c>
      <c r="Q605" s="61">
        <f t="shared" si="69"/>
        <v>3.5811525060583382E-4</v>
      </c>
      <c r="R605" s="57">
        <f>IF('1_Constantes'!$B$13=1,-Q605*180/PI(),Q605*180/PI())</f>
        <v>2.0518492438984074E-2</v>
      </c>
    </row>
    <row r="606" spans="2:18" x14ac:dyDescent="0.25">
      <c r="B606" s="13">
        <f>B605+'1_Constantes'!$B$4</f>
        <v>3.009999999999958</v>
      </c>
      <c r="D606" s="68">
        <f>'1_Constantes'!$D$8-'2_Odometrie'!D606</f>
        <v>0.85662237696487864</v>
      </c>
      <c r="E606" s="57">
        <f>'1_Constantes'!$E$8-'2_Odometrie'!E606</f>
        <v>-0.10669008519062118</v>
      </c>
      <c r="F606" s="81"/>
      <c r="G606" s="54">
        <f t="shared" si="64"/>
        <v>0.8632407954881075</v>
      </c>
      <c r="H606" s="100">
        <f>ATAN2(D606,E606)-'2_Odometrie'!F606</f>
        <v>3.5811525060583382E-4</v>
      </c>
      <c r="I606" s="106">
        <f t="shared" si="65"/>
        <v>3.5811525060583382E-4</v>
      </c>
      <c r="J606" s="82"/>
      <c r="K606" s="69">
        <f t="shared" si="66"/>
        <v>0</v>
      </c>
      <c r="L606" s="45">
        <f t="shared" si="63"/>
        <v>0.8632407954881075</v>
      </c>
      <c r="M606" s="72">
        <f t="shared" si="67"/>
        <v>3.5811525060583382E-4</v>
      </c>
      <c r="O606" s="69">
        <f>IF(AND(L606&lt;'1_Constantes'!$B$8,L606&gt;-'1_Constantes'!$B$8),1,0)</f>
        <v>1</v>
      </c>
      <c r="P606" s="54">
        <f t="shared" si="68"/>
        <v>0.8632407954881075</v>
      </c>
      <c r="Q606" s="61">
        <f t="shared" si="69"/>
        <v>3.5811525060583382E-4</v>
      </c>
      <c r="R606" s="57">
        <f>IF('1_Constantes'!$B$13=1,-Q606*180/PI(),Q606*180/PI())</f>
        <v>2.0518492438984074E-2</v>
      </c>
    </row>
    <row r="607" spans="2:18" x14ac:dyDescent="0.25">
      <c r="B607" s="13">
        <f>B606+'1_Constantes'!$B$4</f>
        <v>3.0149999999999579</v>
      </c>
      <c r="D607" s="68">
        <f>'1_Constantes'!$D$8-'2_Odometrie'!D607</f>
        <v>0.85662237696487864</v>
      </c>
      <c r="E607" s="57">
        <f>'1_Constantes'!$E$8-'2_Odometrie'!E607</f>
        <v>-0.10669008519062118</v>
      </c>
      <c r="F607" s="81"/>
      <c r="G607" s="54">
        <f t="shared" si="64"/>
        <v>0.8632407954881075</v>
      </c>
      <c r="H607" s="100">
        <f>ATAN2(D607,E607)-'2_Odometrie'!F607</f>
        <v>3.5811525060583382E-4</v>
      </c>
      <c r="I607" s="106">
        <f t="shared" si="65"/>
        <v>3.5811525060583382E-4</v>
      </c>
      <c r="J607" s="82"/>
      <c r="K607" s="69">
        <f t="shared" si="66"/>
        <v>0</v>
      </c>
      <c r="L607" s="45">
        <f t="shared" si="63"/>
        <v>0.8632407954881075</v>
      </c>
      <c r="M607" s="72">
        <f t="shared" si="67"/>
        <v>3.5811525060583382E-4</v>
      </c>
      <c r="O607" s="69">
        <f>IF(AND(L607&lt;'1_Constantes'!$B$8,L607&gt;-'1_Constantes'!$B$8),1,0)</f>
        <v>1</v>
      </c>
      <c r="P607" s="54">
        <f t="shared" si="68"/>
        <v>0.8632407954881075</v>
      </c>
      <c r="Q607" s="61">
        <f t="shared" si="69"/>
        <v>3.5811525060583382E-4</v>
      </c>
      <c r="R607" s="57">
        <f>IF('1_Constantes'!$B$13=1,-Q607*180/PI(),Q607*180/PI())</f>
        <v>2.0518492438984074E-2</v>
      </c>
    </row>
    <row r="608" spans="2:18" x14ac:dyDescent="0.25">
      <c r="B608" s="13">
        <f>B607+'1_Constantes'!$B$4</f>
        <v>3.0199999999999578</v>
      </c>
      <c r="D608" s="68">
        <f>'1_Constantes'!$D$8-'2_Odometrie'!D608</f>
        <v>0.85662237696487864</v>
      </c>
      <c r="E608" s="57">
        <f>'1_Constantes'!$E$8-'2_Odometrie'!E608</f>
        <v>-0.10669008519062118</v>
      </c>
      <c r="F608" s="81"/>
      <c r="G608" s="54">
        <f t="shared" si="64"/>
        <v>0.8632407954881075</v>
      </c>
      <c r="H608" s="100">
        <f>ATAN2(D608,E608)-'2_Odometrie'!F608</f>
        <v>-1.0730588325931489E-4</v>
      </c>
      <c r="I608" s="106">
        <f t="shared" si="65"/>
        <v>-1.0730588325931489E-4</v>
      </c>
      <c r="J608" s="82"/>
      <c r="K608" s="69">
        <f t="shared" si="66"/>
        <v>0</v>
      </c>
      <c r="L608" s="45">
        <f t="shared" si="63"/>
        <v>0.8632407954881075</v>
      </c>
      <c r="M608" s="72">
        <f t="shared" si="67"/>
        <v>-1.0730588325931489E-4</v>
      </c>
      <c r="O608" s="69">
        <f>IF(AND(L608&lt;'1_Constantes'!$B$8,L608&gt;-'1_Constantes'!$B$8),1,0)</f>
        <v>1</v>
      </c>
      <c r="P608" s="54">
        <f t="shared" si="68"/>
        <v>0.8632407954881075</v>
      </c>
      <c r="Q608" s="61">
        <f t="shared" si="69"/>
        <v>-1.0730588325931489E-4</v>
      </c>
      <c r="R608" s="57">
        <f>IF('1_Constantes'!$B$13=1,-Q608*180/PI(),Q608*180/PI())</f>
        <v>-6.1481742276822578E-3</v>
      </c>
    </row>
    <row r="609" spans="2:18" x14ac:dyDescent="0.25">
      <c r="B609" s="13">
        <f>B608+'1_Constantes'!$B$4</f>
        <v>3.0249999999999577</v>
      </c>
      <c r="D609" s="68">
        <f>'1_Constantes'!$D$8-'2_Odometrie'!D609</f>
        <v>0.85662237696487864</v>
      </c>
      <c r="E609" s="57">
        <f>'1_Constantes'!$E$8-'2_Odometrie'!E609</f>
        <v>-0.10669008519062118</v>
      </c>
      <c r="F609" s="81"/>
      <c r="G609" s="54">
        <f t="shared" si="64"/>
        <v>0.8632407954881075</v>
      </c>
      <c r="H609" s="100">
        <f>ATAN2(D609,E609)-'2_Odometrie'!F609</f>
        <v>-1.0730588325931489E-4</v>
      </c>
      <c r="I609" s="106">
        <f t="shared" si="65"/>
        <v>-1.0730588325931489E-4</v>
      </c>
      <c r="J609" s="82"/>
      <c r="K609" s="69">
        <f t="shared" si="66"/>
        <v>0</v>
      </c>
      <c r="L609" s="45">
        <f t="shared" si="63"/>
        <v>0.8632407954881075</v>
      </c>
      <c r="M609" s="72">
        <f t="shared" si="67"/>
        <v>-1.0730588325931489E-4</v>
      </c>
      <c r="O609" s="69">
        <f>IF(AND(L609&lt;'1_Constantes'!$B$8,L609&gt;-'1_Constantes'!$B$8),1,0)</f>
        <v>1</v>
      </c>
      <c r="P609" s="54">
        <f t="shared" si="68"/>
        <v>0.8632407954881075</v>
      </c>
      <c r="Q609" s="61">
        <f t="shared" si="69"/>
        <v>-1.0730588325931489E-4</v>
      </c>
      <c r="R609" s="57">
        <f>IF('1_Constantes'!$B$13=1,-Q609*180/PI(),Q609*180/PI())</f>
        <v>-6.1481742276822578E-3</v>
      </c>
    </row>
    <row r="610" spans="2:18" x14ac:dyDescent="0.25">
      <c r="B610" s="13">
        <f>B609+'1_Constantes'!$B$4</f>
        <v>3.0299999999999576</v>
      </c>
      <c r="D610" s="68">
        <f>'1_Constantes'!$D$8-'2_Odometrie'!D610</f>
        <v>0.85662237696487864</v>
      </c>
      <c r="E610" s="57">
        <f>'1_Constantes'!$E$8-'2_Odometrie'!E610</f>
        <v>-0.10669008519062118</v>
      </c>
      <c r="F610" s="81"/>
      <c r="G610" s="54">
        <f t="shared" si="64"/>
        <v>0.8632407954881075</v>
      </c>
      <c r="H610" s="100">
        <f>ATAN2(D610,E610)-'2_Odometrie'!F610</f>
        <v>3.5811525060583382E-4</v>
      </c>
      <c r="I610" s="106">
        <f t="shared" si="65"/>
        <v>3.5811525060583382E-4</v>
      </c>
      <c r="J610" s="82"/>
      <c r="K610" s="69">
        <f t="shared" si="66"/>
        <v>0</v>
      </c>
      <c r="L610" s="45">
        <f t="shared" si="63"/>
        <v>0.8632407954881075</v>
      </c>
      <c r="M610" s="72">
        <f t="shared" si="67"/>
        <v>3.5811525060583382E-4</v>
      </c>
      <c r="O610" s="69">
        <f>IF(AND(L610&lt;'1_Constantes'!$B$8,L610&gt;-'1_Constantes'!$B$8),1,0)</f>
        <v>1</v>
      </c>
      <c r="P610" s="54">
        <f t="shared" si="68"/>
        <v>0.8632407954881075</v>
      </c>
      <c r="Q610" s="61">
        <f t="shared" si="69"/>
        <v>3.5811525060583382E-4</v>
      </c>
      <c r="R610" s="57">
        <f>IF('1_Constantes'!$B$13=1,-Q610*180/PI(),Q610*180/PI())</f>
        <v>2.0518492438984074E-2</v>
      </c>
    </row>
    <row r="611" spans="2:18" x14ac:dyDescent="0.25">
      <c r="B611" s="13">
        <f>B610+'1_Constantes'!$B$4</f>
        <v>3.0349999999999575</v>
      </c>
      <c r="D611" s="68">
        <f>'1_Constantes'!$D$8-'2_Odometrie'!D611</f>
        <v>0.85662237696487864</v>
      </c>
      <c r="E611" s="57">
        <f>'1_Constantes'!$E$8-'2_Odometrie'!E611</f>
        <v>-0.10669008519062118</v>
      </c>
      <c r="F611" s="81"/>
      <c r="G611" s="54">
        <f t="shared" si="64"/>
        <v>0.8632407954881075</v>
      </c>
      <c r="H611" s="100">
        <f>ATAN2(D611,E611)-'2_Odometrie'!F611</f>
        <v>3.5811525060583382E-4</v>
      </c>
      <c r="I611" s="106">
        <f t="shared" si="65"/>
        <v>3.5811525060583382E-4</v>
      </c>
      <c r="J611" s="82"/>
      <c r="K611" s="69">
        <f t="shared" si="66"/>
        <v>0</v>
      </c>
      <c r="L611" s="45">
        <f t="shared" si="63"/>
        <v>0.8632407954881075</v>
      </c>
      <c r="M611" s="72">
        <f t="shared" si="67"/>
        <v>3.5811525060583382E-4</v>
      </c>
      <c r="O611" s="69">
        <f>IF(AND(L611&lt;'1_Constantes'!$B$8,L611&gt;-'1_Constantes'!$B$8),1,0)</f>
        <v>1</v>
      </c>
      <c r="P611" s="54">
        <f t="shared" si="68"/>
        <v>0.8632407954881075</v>
      </c>
      <c r="Q611" s="61">
        <f t="shared" si="69"/>
        <v>3.5811525060583382E-4</v>
      </c>
      <c r="R611" s="57">
        <f>IF('1_Constantes'!$B$13=1,-Q611*180/PI(),Q611*180/PI())</f>
        <v>2.0518492438984074E-2</v>
      </c>
    </row>
    <row r="612" spans="2:18" x14ac:dyDescent="0.25">
      <c r="B612" s="13">
        <f>B611+'1_Constantes'!$B$4</f>
        <v>3.0399999999999574</v>
      </c>
      <c r="D612" s="68">
        <f>'1_Constantes'!$D$8-'2_Odometrie'!D612</f>
        <v>0.85662237696487864</v>
      </c>
      <c r="E612" s="57">
        <f>'1_Constantes'!$E$8-'2_Odometrie'!E612</f>
        <v>-0.10669008519062118</v>
      </c>
      <c r="F612" s="81"/>
      <c r="G612" s="54">
        <f t="shared" si="64"/>
        <v>0.8632407954881075</v>
      </c>
      <c r="H612" s="100">
        <f>ATAN2(D612,E612)-'2_Odometrie'!F612</f>
        <v>-1.0730588325931489E-4</v>
      </c>
      <c r="I612" s="106">
        <f t="shared" si="65"/>
        <v>-1.0730588325931489E-4</v>
      </c>
      <c r="J612" s="82"/>
      <c r="K612" s="69">
        <f t="shared" si="66"/>
        <v>0</v>
      </c>
      <c r="L612" s="45">
        <f t="shared" si="63"/>
        <v>0.8632407954881075</v>
      </c>
      <c r="M612" s="72">
        <f t="shared" si="67"/>
        <v>-1.0730588325931489E-4</v>
      </c>
      <c r="O612" s="69">
        <f>IF(AND(L612&lt;'1_Constantes'!$B$8,L612&gt;-'1_Constantes'!$B$8),1,0)</f>
        <v>1</v>
      </c>
      <c r="P612" s="54">
        <f t="shared" si="68"/>
        <v>0.8632407954881075</v>
      </c>
      <c r="Q612" s="61">
        <f t="shared" si="69"/>
        <v>-1.0730588325931489E-4</v>
      </c>
      <c r="R612" s="57">
        <f>IF('1_Constantes'!$B$13=1,-Q612*180/PI(),Q612*180/PI())</f>
        <v>-6.1481742276822578E-3</v>
      </c>
    </row>
    <row r="613" spans="2:18" x14ac:dyDescent="0.25">
      <c r="B613" s="13">
        <f>B612+'1_Constantes'!$B$4</f>
        <v>3.0449999999999573</v>
      </c>
      <c r="D613" s="68">
        <f>'1_Constantes'!$D$8-'2_Odometrie'!D613</f>
        <v>0.85662237696487864</v>
      </c>
      <c r="E613" s="57">
        <f>'1_Constantes'!$E$8-'2_Odometrie'!E613</f>
        <v>-0.10669008519062118</v>
      </c>
      <c r="F613" s="81"/>
      <c r="G613" s="54">
        <f t="shared" si="64"/>
        <v>0.8632407954881075</v>
      </c>
      <c r="H613" s="100">
        <f>ATAN2(D613,E613)-'2_Odometrie'!F613</f>
        <v>-1.0730588325931489E-4</v>
      </c>
      <c r="I613" s="106">
        <f t="shared" si="65"/>
        <v>-1.0730588325931489E-4</v>
      </c>
      <c r="J613" s="82"/>
      <c r="K613" s="69">
        <f t="shared" si="66"/>
        <v>0</v>
      </c>
      <c r="L613" s="45">
        <f t="shared" si="63"/>
        <v>0.8632407954881075</v>
      </c>
      <c r="M613" s="72">
        <f t="shared" si="67"/>
        <v>-1.0730588325931489E-4</v>
      </c>
      <c r="O613" s="69">
        <f>IF(AND(L613&lt;'1_Constantes'!$B$8,L613&gt;-'1_Constantes'!$B$8),1,0)</f>
        <v>1</v>
      </c>
      <c r="P613" s="54">
        <f t="shared" si="68"/>
        <v>0.8632407954881075</v>
      </c>
      <c r="Q613" s="61">
        <f t="shared" si="69"/>
        <v>-1.0730588325931489E-4</v>
      </c>
      <c r="R613" s="57">
        <f>IF('1_Constantes'!$B$13=1,-Q613*180/PI(),Q613*180/PI())</f>
        <v>-6.1481742276822578E-3</v>
      </c>
    </row>
    <row r="614" spans="2:18" x14ac:dyDescent="0.25">
      <c r="B614" s="13">
        <f>B613+'1_Constantes'!$B$4</f>
        <v>3.0499999999999572</v>
      </c>
      <c r="D614" s="68">
        <f>'1_Constantes'!$D$8-'2_Odometrie'!D614</f>
        <v>0.85662237696487864</v>
      </c>
      <c r="E614" s="57">
        <f>'1_Constantes'!$E$8-'2_Odometrie'!E614</f>
        <v>-0.10669008519062118</v>
      </c>
      <c r="F614" s="81"/>
      <c r="G614" s="54">
        <f t="shared" si="64"/>
        <v>0.8632407954881075</v>
      </c>
      <c r="H614" s="100">
        <f>ATAN2(D614,E614)-'2_Odometrie'!F614</f>
        <v>-1.0730588325931489E-4</v>
      </c>
      <c r="I614" s="106">
        <f t="shared" si="65"/>
        <v>-1.0730588325931489E-4</v>
      </c>
      <c r="J614" s="82"/>
      <c r="K614" s="69">
        <f t="shared" si="66"/>
        <v>0</v>
      </c>
      <c r="L614" s="45">
        <f t="shared" si="63"/>
        <v>0.8632407954881075</v>
      </c>
      <c r="M614" s="72">
        <f t="shared" si="67"/>
        <v>-1.0730588325931489E-4</v>
      </c>
      <c r="O614" s="69">
        <f>IF(AND(L614&lt;'1_Constantes'!$B$8,L614&gt;-'1_Constantes'!$B$8),1,0)</f>
        <v>1</v>
      </c>
      <c r="P614" s="54">
        <f t="shared" si="68"/>
        <v>0.8632407954881075</v>
      </c>
      <c r="Q614" s="61">
        <f t="shared" si="69"/>
        <v>-1.0730588325931489E-4</v>
      </c>
      <c r="R614" s="57">
        <f>IF('1_Constantes'!$B$13=1,-Q614*180/PI(),Q614*180/PI())</f>
        <v>-6.1481742276822578E-3</v>
      </c>
    </row>
    <row r="615" spans="2:18" x14ac:dyDescent="0.25">
      <c r="B615" s="13">
        <f>B614+'1_Constantes'!$B$4</f>
        <v>3.0549999999999571</v>
      </c>
      <c r="D615" s="68">
        <f>'1_Constantes'!$D$8-'2_Odometrie'!D615</f>
        <v>0.85662237696487864</v>
      </c>
      <c r="E615" s="57">
        <f>'1_Constantes'!$E$8-'2_Odometrie'!E615</f>
        <v>-0.10669008519062118</v>
      </c>
      <c r="F615" s="81"/>
      <c r="G615" s="54">
        <f t="shared" si="64"/>
        <v>0.8632407954881075</v>
      </c>
      <c r="H615" s="100">
        <f>ATAN2(D615,E615)-'2_Odometrie'!F615</f>
        <v>3.5811525060583382E-4</v>
      </c>
      <c r="I615" s="106">
        <f t="shared" si="65"/>
        <v>3.5811525060583382E-4</v>
      </c>
      <c r="J615" s="82"/>
      <c r="K615" s="69">
        <f t="shared" si="66"/>
        <v>0</v>
      </c>
      <c r="L615" s="45">
        <f t="shared" si="63"/>
        <v>0.8632407954881075</v>
      </c>
      <c r="M615" s="72">
        <f t="shared" si="67"/>
        <v>3.5811525060583382E-4</v>
      </c>
      <c r="O615" s="69">
        <f>IF(AND(L615&lt;'1_Constantes'!$B$8,L615&gt;-'1_Constantes'!$B$8),1,0)</f>
        <v>1</v>
      </c>
      <c r="P615" s="54">
        <f t="shared" si="68"/>
        <v>0.8632407954881075</v>
      </c>
      <c r="Q615" s="61">
        <f t="shared" si="69"/>
        <v>3.5811525060583382E-4</v>
      </c>
      <c r="R615" s="57">
        <f>IF('1_Constantes'!$B$13=1,-Q615*180/PI(),Q615*180/PI())</f>
        <v>2.0518492438984074E-2</v>
      </c>
    </row>
    <row r="616" spans="2:18" x14ac:dyDescent="0.25">
      <c r="B616" s="13">
        <f>B615+'1_Constantes'!$B$4</f>
        <v>3.059999999999957</v>
      </c>
      <c r="D616" s="68">
        <f>'1_Constantes'!$D$8-'2_Odometrie'!D616</f>
        <v>0.85662237696487864</v>
      </c>
      <c r="E616" s="57">
        <f>'1_Constantes'!$E$8-'2_Odometrie'!E616</f>
        <v>-0.10669008519062118</v>
      </c>
      <c r="F616" s="81"/>
      <c r="G616" s="54">
        <f t="shared" si="64"/>
        <v>0.8632407954881075</v>
      </c>
      <c r="H616" s="100">
        <f>ATAN2(D616,E616)-'2_Odometrie'!F616</f>
        <v>3.5811525060583382E-4</v>
      </c>
      <c r="I616" s="106">
        <f t="shared" si="65"/>
        <v>3.5811525060583382E-4</v>
      </c>
      <c r="J616" s="82"/>
      <c r="K616" s="69">
        <f t="shared" si="66"/>
        <v>0</v>
      </c>
      <c r="L616" s="45">
        <f t="shared" si="63"/>
        <v>0.8632407954881075</v>
      </c>
      <c r="M616" s="72">
        <f t="shared" si="67"/>
        <v>3.5811525060583382E-4</v>
      </c>
      <c r="O616" s="69">
        <f>IF(AND(L616&lt;'1_Constantes'!$B$8,L616&gt;-'1_Constantes'!$B$8),1,0)</f>
        <v>1</v>
      </c>
      <c r="P616" s="54">
        <f t="shared" si="68"/>
        <v>0.8632407954881075</v>
      </c>
      <c r="Q616" s="61">
        <f t="shared" si="69"/>
        <v>3.5811525060583382E-4</v>
      </c>
      <c r="R616" s="57">
        <f>IF('1_Constantes'!$B$13=1,-Q616*180/PI(),Q616*180/PI())</f>
        <v>2.0518492438984074E-2</v>
      </c>
    </row>
    <row r="617" spans="2:18" x14ac:dyDescent="0.25">
      <c r="B617" s="13">
        <f>B616+'1_Constantes'!$B$4</f>
        <v>3.0649999999999569</v>
      </c>
      <c r="D617" s="68">
        <f>'1_Constantes'!$D$8-'2_Odometrie'!D617</f>
        <v>0.85662237696487864</v>
      </c>
      <c r="E617" s="57">
        <f>'1_Constantes'!$E$8-'2_Odometrie'!E617</f>
        <v>-0.10669008519062118</v>
      </c>
      <c r="F617" s="81"/>
      <c r="G617" s="54">
        <f t="shared" si="64"/>
        <v>0.8632407954881075</v>
      </c>
      <c r="H617" s="100">
        <f>ATAN2(D617,E617)-'2_Odometrie'!F617</f>
        <v>-1.0730588325931489E-4</v>
      </c>
      <c r="I617" s="106">
        <f t="shared" si="65"/>
        <v>-1.0730588325931489E-4</v>
      </c>
      <c r="J617" s="82"/>
      <c r="K617" s="69">
        <f t="shared" si="66"/>
        <v>0</v>
      </c>
      <c r="L617" s="45">
        <f t="shared" si="63"/>
        <v>0.8632407954881075</v>
      </c>
      <c r="M617" s="72">
        <f t="shared" si="67"/>
        <v>-1.0730588325931489E-4</v>
      </c>
      <c r="O617" s="69">
        <f>IF(AND(L617&lt;'1_Constantes'!$B$8,L617&gt;-'1_Constantes'!$B$8),1,0)</f>
        <v>1</v>
      </c>
      <c r="P617" s="54">
        <f t="shared" si="68"/>
        <v>0.8632407954881075</v>
      </c>
      <c r="Q617" s="61">
        <f t="shared" si="69"/>
        <v>-1.0730588325931489E-4</v>
      </c>
      <c r="R617" s="57">
        <f>IF('1_Constantes'!$B$13=1,-Q617*180/PI(),Q617*180/PI())</f>
        <v>-6.1481742276822578E-3</v>
      </c>
    </row>
    <row r="618" spans="2:18" x14ac:dyDescent="0.25">
      <c r="B618" s="13">
        <f>B617+'1_Constantes'!$B$4</f>
        <v>3.0699999999999568</v>
      </c>
      <c r="D618" s="68">
        <f>'1_Constantes'!$D$8-'2_Odometrie'!D618</f>
        <v>0.85662237696487864</v>
      </c>
      <c r="E618" s="57">
        <f>'1_Constantes'!$E$8-'2_Odometrie'!E618</f>
        <v>-0.10669008519062118</v>
      </c>
      <c r="F618" s="81"/>
      <c r="G618" s="54">
        <f t="shared" si="64"/>
        <v>0.8632407954881075</v>
      </c>
      <c r="H618" s="100">
        <f>ATAN2(D618,E618)-'2_Odometrie'!F618</f>
        <v>-1.0730588325931489E-4</v>
      </c>
      <c r="I618" s="106">
        <f t="shared" si="65"/>
        <v>-1.0730588325931489E-4</v>
      </c>
      <c r="J618" s="82"/>
      <c r="K618" s="69">
        <f t="shared" si="66"/>
        <v>0</v>
      </c>
      <c r="L618" s="45">
        <f t="shared" si="63"/>
        <v>0.8632407954881075</v>
      </c>
      <c r="M618" s="72">
        <f t="shared" si="67"/>
        <v>-1.0730588325931489E-4</v>
      </c>
      <c r="O618" s="69">
        <f>IF(AND(L618&lt;'1_Constantes'!$B$8,L618&gt;-'1_Constantes'!$B$8),1,0)</f>
        <v>1</v>
      </c>
      <c r="P618" s="54">
        <f t="shared" si="68"/>
        <v>0.8632407954881075</v>
      </c>
      <c r="Q618" s="61">
        <f t="shared" si="69"/>
        <v>-1.0730588325931489E-4</v>
      </c>
      <c r="R618" s="57">
        <f>IF('1_Constantes'!$B$13=1,-Q618*180/PI(),Q618*180/PI())</f>
        <v>-6.1481742276822578E-3</v>
      </c>
    </row>
    <row r="619" spans="2:18" x14ac:dyDescent="0.25">
      <c r="B619" s="13">
        <f>B618+'1_Constantes'!$B$4</f>
        <v>3.0749999999999567</v>
      </c>
      <c r="D619" s="68">
        <f>'1_Constantes'!$D$8-'2_Odometrie'!D619</f>
        <v>0.85662237696487864</v>
      </c>
      <c r="E619" s="57">
        <f>'1_Constantes'!$E$8-'2_Odometrie'!E619</f>
        <v>-0.10669008519062118</v>
      </c>
      <c r="F619" s="81"/>
      <c r="G619" s="54">
        <f t="shared" si="64"/>
        <v>0.8632407954881075</v>
      </c>
      <c r="H619" s="100">
        <f>ATAN2(D619,E619)-'2_Odometrie'!F619</f>
        <v>3.5811525060583382E-4</v>
      </c>
      <c r="I619" s="106">
        <f t="shared" si="65"/>
        <v>3.5811525060583382E-4</v>
      </c>
      <c r="J619" s="82"/>
      <c r="K619" s="69">
        <f t="shared" si="66"/>
        <v>0</v>
      </c>
      <c r="L619" s="45">
        <f t="shared" si="63"/>
        <v>0.8632407954881075</v>
      </c>
      <c r="M619" s="72">
        <f t="shared" si="67"/>
        <v>3.5811525060583382E-4</v>
      </c>
      <c r="O619" s="69">
        <f>IF(AND(L619&lt;'1_Constantes'!$B$8,L619&gt;-'1_Constantes'!$B$8),1,0)</f>
        <v>1</v>
      </c>
      <c r="P619" s="54">
        <f t="shared" si="68"/>
        <v>0.8632407954881075</v>
      </c>
      <c r="Q619" s="61">
        <f t="shared" si="69"/>
        <v>3.5811525060583382E-4</v>
      </c>
      <c r="R619" s="57">
        <f>IF('1_Constantes'!$B$13=1,-Q619*180/PI(),Q619*180/PI())</f>
        <v>2.0518492438984074E-2</v>
      </c>
    </row>
    <row r="620" spans="2:18" x14ac:dyDescent="0.25">
      <c r="B620" s="13">
        <f>B619+'1_Constantes'!$B$4</f>
        <v>3.0799999999999566</v>
      </c>
      <c r="D620" s="68">
        <f>'1_Constantes'!$D$8-'2_Odometrie'!D620</f>
        <v>0.85662237696487864</v>
      </c>
      <c r="E620" s="57">
        <f>'1_Constantes'!$E$8-'2_Odometrie'!E620</f>
        <v>-0.10669008519062118</v>
      </c>
      <c r="F620" s="81"/>
      <c r="G620" s="54">
        <f t="shared" si="64"/>
        <v>0.8632407954881075</v>
      </c>
      <c r="H620" s="100">
        <f>ATAN2(D620,E620)-'2_Odometrie'!F620</f>
        <v>3.5811525060583382E-4</v>
      </c>
      <c r="I620" s="106">
        <f t="shared" si="65"/>
        <v>3.5811525060583382E-4</v>
      </c>
      <c r="J620" s="82"/>
      <c r="K620" s="69">
        <f t="shared" si="66"/>
        <v>0</v>
      </c>
      <c r="L620" s="45">
        <f t="shared" si="63"/>
        <v>0.8632407954881075</v>
      </c>
      <c r="M620" s="72">
        <f t="shared" si="67"/>
        <v>3.5811525060583382E-4</v>
      </c>
      <c r="O620" s="69">
        <f>IF(AND(L620&lt;'1_Constantes'!$B$8,L620&gt;-'1_Constantes'!$B$8),1,0)</f>
        <v>1</v>
      </c>
      <c r="P620" s="54">
        <f t="shared" si="68"/>
        <v>0.8632407954881075</v>
      </c>
      <c r="Q620" s="61">
        <f t="shared" si="69"/>
        <v>3.5811525060583382E-4</v>
      </c>
      <c r="R620" s="57">
        <f>IF('1_Constantes'!$B$13=1,-Q620*180/PI(),Q620*180/PI())</f>
        <v>2.0518492438984074E-2</v>
      </c>
    </row>
    <row r="621" spans="2:18" x14ac:dyDescent="0.25">
      <c r="B621" s="13">
        <f>B620+'1_Constantes'!$B$4</f>
        <v>3.0849999999999564</v>
      </c>
      <c r="D621" s="68">
        <f>'1_Constantes'!$D$8-'2_Odometrie'!D621</f>
        <v>0.85662237696487864</v>
      </c>
      <c r="E621" s="57">
        <f>'1_Constantes'!$E$8-'2_Odometrie'!E621</f>
        <v>-0.10669008519062118</v>
      </c>
      <c r="F621" s="81"/>
      <c r="G621" s="54">
        <f t="shared" si="64"/>
        <v>0.8632407954881075</v>
      </c>
      <c r="H621" s="100">
        <f>ATAN2(D621,E621)-'2_Odometrie'!F621</f>
        <v>3.5811525060583382E-4</v>
      </c>
      <c r="I621" s="106">
        <f t="shared" si="65"/>
        <v>3.5811525060583382E-4</v>
      </c>
      <c r="J621" s="82"/>
      <c r="K621" s="69">
        <f t="shared" si="66"/>
        <v>0</v>
      </c>
      <c r="L621" s="45">
        <f t="shared" si="63"/>
        <v>0.8632407954881075</v>
      </c>
      <c r="M621" s="72">
        <f t="shared" si="67"/>
        <v>3.5811525060583382E-4</v>
      </c>
      <c r="O621" s="69">
        <f>IF(AND(L621&lt;'1_Constantes'!$B$8,L621&gt;-'1_Constantes'!$B$8),1,0)</f>
        <v>1</v>
      </c>
      <c r="P621" s="54">
        <f t="shared" si="68"/>
        <v>0.8632407954881075</v>
      </c>
      <c r="Q621" s="61">
        <f t="shared" si="69"/>
        <v>3.5811525060583382E-4</v>
      </c>
      <c r="R621" s="57">
        <f>IF('1_Constantes'!$B$13=1,-Q621*180/PI(),Q621*180/PI())</f>
        <v>2.0518492438984074E-2</v>
      </c>
    </row>
    <row r="622" spans="2:18" x14ac:dyDescent="0.25">
      <c r="B622" s="13">
        <f>B621+'1_Constantes'!$B$4</f>
        <v>3.0899999999999563</v>
      </c>
      <c r="D622" s="68">
        <f>'1_Constantes'!$D$8-'2_Odometrie'!D622</f>
        <v>0.85662237696487864</v>
      </c>
      <c r="E622" s="57">
        <f>'1_Constantes'!$E$8-'2_Odometrie'!E622</f>
        <v>-0.10669008519062118</v>
      </c>
      <c r="F622" s="81"/>
      <c r="G622" s="54">
        <f t="shared" si="64"/>
        <v>0.8632407954881075</v>
      </c>
      <c r="H622" s="100">
        <f>ATAN2(D622,E622)-'2_Odometrie'!F622</f>
        <v>-1.0730588325931489E-4</v>
      </c>
      <c r="I622" s="106">
        <f t="shared" si="65"/>
        <v>-1.0730588325931489E-4</v>
      </c>
      <c r="J622" s="82"/>
      <c r="K622" s="69">
        <f t="shared" si="66"/>
        <v>0</v>
      </c>
      <c r="L622" s="45">
        <f t="shared" si="63"/>
        <v>0.8632407954881075</v>
      </c>
      <c r="M622" s="72">
        <f t="shared" si="67"/>
        <v>-1.0730588325931489E-4</v>
      </c>
      <c r="O622" s="69">
        <f>IF(AND(L622&lt;'1_Constantes'!$B$8,L622&gt;-'1_Constantes'!$B$8),1,0)</f>
        <v>1</v>
      </c>
      <c r="P622" s="54">
        <f t="shared" si="68"/>
        <v>0.8632407954881075</v>
      </c>
      <c r="Q622" s="61">
        <f t="shared" si="69"/>
        <v>-1.0730588325931489E-4</v>
      </c>
      <c r="R622" s="57">
        <f>IF('1_Constantes'!$B$13=1,-Q622*180/PI(),Q622*180/PI())</f>
        <v>-6.1481742276822578E-3</v>
      </c>
    </row>
    <row r="623" spans="2:18" x14ac:dyDescent="0.25">
      <c r="B623" s="13">
        <f>B622+'1_Constantes'!$B$4</f>
        <v>3.0949999999999562</v>
      </c>
      <c r="D623" s="68">
        <f>'1_Constantes'!$D$8-'2_Odometrie'!D623</f>
        <v>0.85662237696487864</v>
      </c>
      <c r="E623" s="57">
        <f>'1_Constantes'!$E$8-'2_Odometrie'!E623</f>
        <v>-0.10669008519062118</v>
      </c>
      <c r="F623" s="81"/>
      <c r="G623" s="54">
        <f t="shared" si="64"/>
        <v>0.8632407954881075</v>
      </c>
      <c r="H623" s="100">
        <f>ATAN2(D623,E623)-'2_Odometrie'!F623</f>
        <v>-1.0730588325931489E-4</v>
      </c>
      <c r="I623" s="106">
        <f t="shared" si="65"/>
        <v>-1.0730588325931489E-4</v>
      </c>
      <c r="J623" s="82"/>
      <c r="K623" s="69">
        <f t="shared" si="66"/>
        <v>0</v>
      </c>
      <c r="L623" s="45">
        <f t="shared" si="63"/>
        <v>0.8632407954881075</v>
      </c>
      <c r="M623" s="72">
        <f t="shared" si="67"/>
        <v>-1.0730588325931489E-4</v>
      </c>
      <c r="O623" s="69">
        <f>IF(AND(L623&lt;'1_Constantes'!$B$8,L623&gt;-'1_Constantes'!$B$8),1,0)</f>
        <v>1</v>
      </c>
      <c r="P623" s="54">
        <f t="shared" si="68"/>
        <v>0.8632407954881075</v>
      </c>
      <c r="Q623" s="61">
        <f t="shared" si="69"/>
        <v>-1.0730588325931489E-4</v>
      </c>
      <c r="R623" s="57">
        <f>IF('1_Constantes'!$B$13=1,-Q623*180/PI(),Q623*180/PI())</f>
        <v>-6.1481742276822578E-3</v>
      </c>
    </row>
    <row r="624" spans="2:18" x14ac:dyDescent="0.25">
      <c r="B624" s="13">
        <f>B623+'1_Constantes'!$B$4</f>
        <v>3.0999999999999561</v>
      </c>
      <c r="D624" s="68">
        <f>'1_Constantes'!$D$8-'2_Odometrie'!D624</f>
        <v>0.85662237696487864</v>
      </c>
      <c r="E624" s="57">
        <f>'1_Constantes'!$E$8-'2_Odometrie'!E624</f>
        <v>-0.10669008519062118</v>
      </c>
      <c r="F624" s="81"/>
      <c r="G624" s="54">
        <f t="shared" si="64"/>
        <v>0.8632407954881075</v>
      </c>
      <c r="H624" s="100">
        <f>ATAN2(D624,E624)-'2_Odometrie'!F624</f>
        <v>3.5811525060583382E-4</v>
      </c>
      <c r="I624" s="106">
        <f t="shared" si="65"/>
        <v>3.5811525060583382E-4</v>
      </c>
      <c r="J624" s="82"/>
      <c r="K624" s="69">
        <f t="shared" si="66"/>
        <v>0</v>
      </c>
      <c r="L624" s="45">
        <f t="shared" si="63"/>
        <v>0.8632407954881075</v>
      </c>
      <c r="M624" s="72">
        <f t="shared" si="67"/>
        <v>3.5811525060583382E-4</v>
      </c>
      <c r="O624" s="69">
        <f>IF(AND(L624&lt;'1_Constantes'!$B$8,L624&gt;-'1_Constantes'!$B$8),1,0)</f>
        <v>1</v>
      </c>
      <c r="P624" s="54">
        <f t="shared" si="68"/>
        <v>0.8632407954881075</v>
      </c>
      <c r="Q624" s="61">
        <f t="shared" si="69"/>
        <v>3.5811525060583382E-4</v>
      </c>
      <c r="R624" s="57">
        <f>IF('1_Constantes'!$B$13=1,-Q624*180/PI(),Q624*180/PI())</f>
        <v>2.0518492438984074E-2</v>
      </c>
    </row>
    <row r="625" spans="2:18" x14ac:dyDescent="0.25">
      <c r="B625" s="13">
        <f>B624+'1_Constantes'!$B$4</f>
        <v>3.104999999999956</v>
      </c>
      <c r="D625" s="68">
        <f>'1_Constantes'!$D$8-'2_Odometrie'!D625</f>
        <v>0.85662237696487864</v>
      </c>
      <c r="E625" s="57">
        <f>'1_Constantes'!$E$8-'2_Odometrie'!E625</f>
        <v>-0.10669008519062118</v>
      </c>
      <c r="F625" s="81"/>
      <c r="G625" s="54">
        <f t="shared" si="64"/>
        <v>0.8632407954881075</v>
      </c>
      <c r="H625" s="100">
        <f>ATAN2(D625,E625)-'2_Odometrie'!F625</f>
        <v>3.5811525060583382E-4</v>
      </c>
      <c r="I625" s="106">
        <f t="shared" si="65"/>
        <v>3.5811525060583382E-4</v>
      </c>
      <c r="J625" s="82"/>
      <c r="K625" s="69">
        <f t="shared" si="66"/>
        <v>0</v>
      </c>
      <c r="L625" s="45">
        <f t="shared" si="63"/>
        <v>0.8632407954881075</v>
      </c>
      <c r="M625" s="72">
        <f t="shared" si="67"/>
        <v>3.5811525060583382E-4</v>
      </c>
      <c r="O625" s="69">
        <f>IF(AND(L625&lt;'1_Constantes'!$B$8,L625&gt;-'1_Constantes'!$B$8),1,0)</f>
        <v>1</v>
      </c>
      <c r="P625" s="54">
        <f t="shared" si="68"/>
        <v>0.8632407954881075</v>
      </c>
      <c r="Q625" s="61">
        <f t="shared" si="69"/>
        <v>3.5811525060583382E-4</v>
      </c>
      <c r="R625" s="57">
        <f>IF('1_Constantes'!$B$13=1,-Q625*180/PI(),Q625*180/PI())</f>
        <v>2.0518492438984074E-2</v>
      </c>
    </row>
    <row r="626" spans="2:18" x14ac:dyDescent="0.25">
      <c r="B626" s="13">
        <f>B625+'1_Constantes'!$B$4</f>
        <v>3.1099999999999559</v>
      </c>
      <c r="D626" s="68">
        <f>'1_Constantes'!$D$8-'2_Odometrie'!D626</f>
        <v>0.85662237696487864</v>
      </c>
      <c r="E626" s="57">
        <f>'1_Constantes'!$E$8-'2_Odometrie'!E626</f>
        <v>-0.10669008519062118</v>
      </c>
      <c r="F626" s="81"/>
      <c r="G626" s="54">
        <f t="shared" si="64"/>
        <v>0.8632407954881075</v>
      </c>
      <c r="H626" s="100">
        <f>ATAN2(D626,E626)-'2_Odometrie'!F626</f>
        <v>-1.0730588325931489E-4</v>
      </c>
      <c r="I626" s="106">
        <f t="shared" si="65"/>
        <v>-1.0730588325931489E-4</v>
      </c>
      <c r="J626" s="82"/>
      <c r="K626" s="69">
        <f t="shared" si="66"/>
        <v>0</v>
      </c>
      <c r="L626" s="45">
        <f t="shared" si="63"/>
        <v>0.8632407954881075</v>
      </c>
      <c r="M626" s="72">
        <f t="shared" si="67"/>
        <v>-1.0730588325931489E-4</v>
      </c>
      <c r="O626" s="69">
        <f>IF(AND(L626&lt;'1_Constantes'!$B$8,L626&gt;-'1_Constantes'!$B$8),1,0)</f>
        <v>1</v>
      </c>
      <c r="P626" s="54">
        <f t="shared" si="68"/>
        <v>0.8632407954881075</v>
      </c>
      <c r="Q626" s="61">
        <f t="shared" si="69"/>
        <v>-1.0730588325931489E-4</v>
      </c>
      <c r="R626" s="57">
        <f>IF('1_Constantes'!$B$13=1,-Q626*180/PI(),Q626*180/PI())</f>
        <v>-6.1481742276822578E-3</v>
      </c>
    </row>
    <row r="627" spans="2:18" x14ac:dyDescent="0.25">
      <c r="B627" s="13">
        <f>B626+'1_Constantes'!$B$4</f>
        <v>3.1149999999999558</v>
      </c>
      <c r="D627" s="68">
        <f>'1_Constantes'!$D$8-'2_Odometrie'!D627</f>
        <v>0.85662237696487864</v>
      </c>
      <c r="E627" s="57">
        <f>'1_Constantes'!$E$8-'2_Odometrie'!E627</f>
        <v>-0.10669008519062118</v>
      </c>
      <c r="F627" s="81"/>
      <c r="G627" s="54">
        <f t="shared" si="64"/>
        <v>0.8632407954881075</v>
      </c>
      <c r="H627" s="100">
        <f>ATAN2(D627,E627)-'2_Odometrie'!F627</f>
        <v>-1.0730588325931489E-4</v>
      </c>
      <c r="I627" s="106">
        <f t="shared" si="65"/>
        <v>-1.0730588325931489E-4</v>
      </c>
      <c r="J627" s="82"/>
      <c r="K627" s="69">
        <f t="shared" si="66"/>
        <v>0</v>
      </c>
      <c r="L627" s="45">
        <f t="shared" si="63"/>
        <v>0.8632407954881075</v>
      </c>
      <c r="M627" s="72">
        <f t="shared" si="67"/>
        <v>-1.0730588325931489E-4</v>
      </c>
      <c r="O627" s="69">
        <f>IF(AND(L627&lt;'1_Constantes'!$B$8,L627&gt;-'1_Constantes'!$B$8),1,0)</f>
        <v>1</v>
      </c>
      <c r="P627" s="54">
        <f t="shared" si="68"/>
        <v>0.8632407954881075</v>
      </c>
      <c r="Q627" s="61">
        <f t="shared" si="69"/>
        <v>-1.0730588325931489E-4</v>
      </c>
      <c r="R627" s="57">
        <f>IF('1_Constantes'!$B$13=1,-Q627*180/PI(),Q627*180/PI())</f>
        <v>-6.1481742276822578E-3</v>
      </c>
    </row>
    <row r="628" spans="2:18" x14ac:dyDescent="0.25">
      <c r="B628" s="13">
        <f>B627+'1_Constantes'!$B$4</f>
        <v>3.1199999999999557</v>
      </c>
      <c r="D628" s="68">
        <f>'1_Constantes'!$D$8-'2_Odometrie'!D628</f>
        <v>0.85662237696487864</v>
      </c>
      <c r="E628" s="57">
        <f>'1_Constantes'!$E$8-'2_Odometrie'!E628</f>
        <v>-0.10669008519062118</v>
      </c>
      <c r="F628" s="81"/>
      <c r="G628" s="54">
        <f t="shared" si="64"/>
        <v>0.8632407954881075</v>
      </c>
      <c r="H628" s="100">
        <f>ATAN2(D628,E628)-'2_Odometrie'!F628</f>
        <v>-1.0730588325931489E-4</v>
      </c>
      <c r="I628" s="106">
        <f t="shared" si="65"/>
        <v>-1.0730588325931489E-4</v>
      </c>
      <c r="J628" s="82"/>
      <c r="K628" s="69">
        <f t="shared" si="66"/>
        <v>0</v>
      </c>
      <c r="L628" s="45">
        <f t="shared" si="63"/>
        <v>0.8632407954881075</v>
      </c>
      <c r="M628" s="72">
        <f t="shared" si="67"/>
        <v>-1.0730588325931489E-4</v>
      </c>
      <c r="O628" s="69">
        <f>IF(AND(L628&lt;'1_Constantes'!$B$8,L628&gt;-'1_Constantes'!$B$8),1,0)</f>
        <v>1</v>
      </c>
      <c r="P628" s="54">
        <f t="shared" si="68"/>
        <v>0.8632407954881075</v>
      </c>
      <c r="Q628" s="61">
        <f t="shared" si="69"/>
        <v>-1.0730588325931489E-4</v>
      </c>
      <c r="R628" s="57">
        <f>IF('1_Constantes'!$B$13=1,-Q628*180/PI(),Q628*180/PI())</f>
        <v>-6.1481742276822578E-3</v>
      </c>
    </row>
    <row r="629" spans="2:18" x14ac:dyDescent="0.25">
      <c r="B629" s="13">
        <f>B628+'1_Constantes'!$B$4</f>
        <v>3.1249999999999556</v>
      </c>
      <c r="D629" s="68">
        <f>'1_Constantes'!$D$8-'2_Odometrie'!D629</f>
        <v>0.85662237696487864</v>
      </c>
      <c r="E629" s="57">
        <f>'1_Constantes'!$E$8-'2_Odometrie'!E629</f>
        <v>-0.10669008519062118</v>
      </c>
      <c r="F629" s="81"/>
      <c r="G629" s="54">
        <f t="shared" si="64"/>
        <v>0.8632407954881075</v>
      </c>
      <c r="H629" s="100">
        <f>ATAN2(D629,E629)-'2_Odometrie'!F629</f>
        <v>3.5811525060583382E-4</v>
      </c>
      <c r="I629" s="106">
        <f t="shared" si="65"/>
        <v>3.5811525060583382E-4</v>
      </c>
      <c r="J629" s="82"/>
      <c r="K629" s="69">
        <f t="shared" si="66"/>
        <v>0</v>
      </c>
      <c r="L629" s="45">
        <f t="shared" si="63"/>
        <v>0.8632407954881075</v>
      </c>
      <c r="M629" s="72">
        <f t="shared" si="67"/>
        <v>3.5811525060583382E-4</v>
      </c>
      <c r="O629" s="69">
        <f>IF(AND(L629&lt;'1_Constantes'!$B$8,L629&gt;-'1_Constantes'!$B$8),1,0)</f>
        <v>1</v>
      </c>
      <c r="P629" s="54">
        <f t="shared" si="68"/>
        <v>0.8632407954881075</v>
      </c>
      <c r="Q629" s="61">
        <f t="shared" si="69"/>
        <v>3.5811525060583382E-4</v>
      </c>
      <c r="R629" s="57">
        <f>IF('1_Constantes'!$B$13=1,-Q629*180/PI(),Q629*180/PI())</f>
        <v>2.0518492438984074E-2</v>
      </c>
    </row>
    <row r="630" spans="2:18" x14ac:dyDescent="0.25">
      <c r="B630" s="13">
        <f>B629+'1_Constantes'!$B$4</f>
        <v>3.1299999999999555</v>
      </c>
      <c r="D630" s="68">
        <f>'1_Constantes'!$D$8-'2_Odometrie'!D630</f>
        <v>0.85662237696487864</v>
      </c>
      <c r="E630" s="57">
        <f>'1_Constantes'!$E$8-'2_Odometrie'!E630</f>
        <v>-0.10669008519062118</v>
      </c>
      <c r="F630" s="81"/>
      <c r="G630" s="54">
        <f t="shared" si="64"/>
        <v>0.8632407954881075</v>
      </c>
      <c r="H630" s="100">
        <f>ATAN2(D630,E630)-'2_Odometrie'!F630</f>
        <v>3.5811525060583382E-4</v>
      </c>
      <c r="I630" s="106">
        <f t="shared" si="65"/>
        <v>3.5811525060583382E-4</v>
      </c>
      <c r="J630" s="82"/>
      <c r="K630" s="69">
        <f t="shared" si="66"/>
        <v>0</v>
      </c>
      <c r="L630" s="45">
        <f t="shared" si="63"/>
        <v>0.8632407954881075</v>
      </c>
      <c r="M630" s="72">
        <f t="shared" si="67"/>
        <v>3.5811525060583382E-4</v>
      </c>
      <c r="O630" s="69">
        <f>IF(AND(L630&lt;'1_Constantes'!$B$8,L630&gt;-'1_Constantes'!$B$8),1,0)</f>
        <v>1</v>
      </c>
      <c r="P630" s="54">
        <f t="shared" si="68"/>
        <v>0.8632407954881075</v>
      </c>
      <c r="Q630" s="61">
        <f t="shared" si="69"/>
        <v>3.5811525060583382E-4</v>
      </c>
      <c r="R630" s="57">
        <f>IF('1_Constantes'!$B$13=1,-Q630*180/PI(),Q630*180/PI())</f>
        <v>2.0518492438984074E-2</v>
      </c>
    </row>
    <row r="631" spans="2:18" x14ac:dyDescent="0.25">
      <c r="B631" s="13">
        <f>B630+'1_Constantes'!$B$4</f>
        <v>3.1349999999999554</v>
      </c>
      <c r="D631" s="68">
        <f>'1_Constantes'!$D$8-'2_Odometrie'!D631</f>
        <v>0.85662237696487864</v>
      </c>
      <c r="E631" s="57">
        <f>'1_Constantes'!$E$8-'2_Odometrie'!E631</f>
        <v>-0.10669008519062118</v>
      </c>
      <c r="F631" s="81"/>
      <c r="G631" s="54">
        <f t="shared" si="64"/>
        <v>0.8632407954881075</v>
      </c>
      <c r="H631" s="100">
        <f>ATAN2(D631,E631)-'2_Odometrie'!F631</f>
        <v>-1.0730588325931489E-4</v>
      </c>
      <c r="I631" s="106">
        <f t="shared" si="65"/>
        <v>-1.0730588325931489E-4</v>
      </c>
      <c r="J631" s="82"/>
      <c r="K631" s="69">
        <f t="shared" si="66"/>
        <v>0</v>
      </c>
      <c r="L631" s="45">
        <f t="shared" si="63"/>
        <v>0.8632407954881075</v>
      </c>
      <c r="M631" s="72">
        <f t="shared" si="67"/>
        <v>-1.0730588325931489E-4</v>
      </c>
      <c r="O631" s="69">
        <f>IF(AND(L631&lt;'1_Constantes'!$B$8,L631&gt;-'1_Constantes'!$B$8),1,0)</f>
        <v>1</v>
      </c>
      <c r="P631" s="54">
        <f t="shared" si="68"/>
        <v>0.8632407954881075</v>
      </c>
      <c r="Q631" s="61">
        <f t="shared" si="69"/>
        <v>-1.0730588325931489E-4</v>
      </c>
      <c r="R631" s="57">
        <f>IF('1_Constantes'!$B$13=1,-Q631*180/PI(),Q631*180/PI())</f>
        <v>-6.1481742276822578E-3</v>
      </c>
    </row>
    <row r="632" spans="2:18" x14ac:dyDescent="0.25">
      <c r="B632" s="13">
        <f>B631+'1_Constantes'!$B$4</f>
        <v>3.1399999999999553</v>
      </c>
      <c r="D632" s="68">
        <f>'1_Constantes'!$D$8-'2_Odometrie'!D632</f>
        <v>0.85662237696487864</v>
      </c>
      <c r="E632" s="57">
        <f>'1_Constantes'!$E$8-'2_Odometrie'!E632</f>
        <v>-0.10669008519062118</v>
      </c>
      <c r="F632" s="81"/>
      <c r="G632" s="54">
        <f t="shared" si="64"/>
        <v>0.8632407954881075</v>
      </c>
      <c r="H632" s="100">
        <f>ATAN2(D632,E632)-'2_Odometrie'!F632</f>
        <v>-1.0730588325931489E-4</v>
      </c>
      <c r="I632" s="106">
        <f t="shared" si="65"/>
        <v>-1.0730588325931489E-4</v>
      </c>
      <c r="J632" s="82"/>
      <c r="K632" s="69">
        <f t="shared" si="66"/>
        <v>0</v>
      </c>
      <c r="L632" s="45">
        <f t="shared" si="63"/>
        <v>0.8632407954881075</v>
      </c>
      <c r="M632" s="72">
        <f t="shared" si="67"/>
        <v>-1.0730588325931489E-4</v>
      </c>
      <c r="O632" s="69">
        <f>IF(AND(L632&lt;'1_Constantes'!$B$8,L632&gt;-'1_Constantes'!$B$8),1,0)</f>
        <v>1</v>
      </c>
      <c r="P632" s="54">
        <f t="shared" si="68"/>
        <v>0.8632407954881075</v>
      </c>
      <c r="Q632" s="61">
        <f t="shared" si="69"/>
        <v>-1.0730588325931489E-4</v>
      </c>
      <c r="R632" s="57">
        <f>IF('1_Constantes'!$B$13=1,-Q632*180/PI(),Q632*180/PI())</f>
        <v>-6.1481742276822578E-3</v>
      </c>
    </row>
    <row r="633" spans="2:18" x14ac:dyDescent="0.25">
      <c r="B633" s="13">
        <f>B632+'1_Constantes'!$B$4</f>
        <v>3.1449999999999552</v>
      </c>
      <c r="D633" s="68">
        <f>'1_Constantes'!$D$8-'2_Odometrie'!D633</f>
        <v>0.85662237696487864</v>
      </c>
      <c r="E633" s="57">
        <f>'1_Constantes'!$E$8-'2_Odometrie'!E633</f>
        <v>-0.10669008519062118</v>
      </c>
      <c r="F633" s="81"/>
      <c r="G633" s="54">
        <f t="shared" si="64"/>
        <v>0.8632407954881075</v>
      </c>
      <c r="H633" s="100">
        <f>ATAN2(D633,E633)-'2_Odometrie'!F633</f>
        <v>3.5811525060583382E-4</v>
      </c>
      <c r="I633" s="106">
        <f t="shared" si="65"/>
        <v>3.5811525060583382E-4</v>
      </c>
      <c r="J633" s="82"/>
      <c r="K633" s="69">
        <f t="shared" si="66"/>
        <v>0</v>
      </c>
      <c r="L633" s="45">
        <f t="shared" si="63"/>
        <v>0.8632407954881075</v>
      </c>
      <c r="M633" s="72">
        <f t="shared" si="67"/>
        <v>3.5811525060583382E-4</v>
      </c>
      <c r="O633" s="69">
        <f>IF(AND(L633&lt;'1_Constantes'!$B$8,L633&gt;-'1_Constantes'!$B$8),1,0)</f>
        <v>1</v>
      </c>
      <c r="P633" s="54">
        <f t="shared" si="68"/>
        <v>0.8632407954881075</v>
      </c>
      <c r="Q633" s="61">
        <f t="shared" si="69"/>
        <v>3.5811525060583382E-4</v>
      </c>
      <c r="R633" s="57">
        <f>IF('1_Constantes'!$B$13=1,-Q633*180/PI(),Q633*180/PI())</f>
        <v>2.0518492438984074E-2</v>
      </c>
    </row>
    <row r="634" spans="2:18" x14ac:dyDescent="0.25">
      <c r="B634" s="13">
        <f>B633+'1_Constantes'!$B$4</f>
        <v>3.1499999999999551</v>
      </c>
      <c r="D634" s="68">
        <f>'1_Constantes'!$D$8-'2_Odometrie'!D634</f>
        <v>0.85662237696487864</v>
      </c>
      <c r="E634" s="57">
        <f>'1_Constantes'!$E$8-'2_Odometrie'!E634</f>
        <v>-0.10669008519062118</v>
      </c>
      <c r="F634" s="81"/>
      <c r="G634" s="54">
        <f t="shared" si="64"/>
        <v>0.8632407954881075</v>
      </c>
      <c r="H634" s="100">
        <f>ATAN2(D634,E634)-'2_Odometrie'!F634</f>
        <v>3.5811525060583382E-4</v>
      </c>
      <c r="I634" s="106">
        <f t="shared" si="65"/>
        <v>3.5811525060583382E-4</v>
      </c>
      <c r="J634" s="82"/>
      <c r="K634" s="69">
        <f t="shared" si="66"/>
        <v>0</v>
      </c>
      <c r="L634" s="45">
        <f t="shared" si="63"/>
        <v>0.8632407954881075</v>
      </c>
      <c r="M634" s="72">
        <f t="shared" si="67"/>
        <v>3.5811525060583382E-4</v>
      </c>
      <c r="O634" s="69">
        <f>IF(AND(L634&lt;'1_Constantes'!$B$8,L634&gt;-'1_Constantes'!$B$8),1,0)</f>
        <v>1</v>
      </c>
      <c r="P634" s="54">
        <f t="shared" si="68"/>
        <v>0.8632407954881075</v>
      </c>
      <c r="Q634" s="61">
        <f t="shared" si="69"/>
        <v>3.5811525060583382E-4</v>
      </c>
      <c r="R634" s="57">
        <f>IF('1_Constantes'!$B$13=1,-Q634*180/PI(),Q634*180/PI())</f>
        <v>2.0518492438984074E-2</v>
      </c>
    </row>
    <row r="635" spans="2:18" x14ac:dyDescent="0.25">
      <c r="B635" s="13">
        <f>B634+'1_Constantes'!$B$4</f>
        <v>3.154999999999955</v>
      </c>
      <c r="D635" s="68">
        <f>'1_Constantes'!$D$8-'2_Odometrie'!D635</f>
        <v>0.85662237696487864</v>
      </c>
      <c r="E635" s="57">
        <f>'1_Constantes'!$E$8-'2_Odometrie'!E635</f>
        <v>-0.10669008519062118</v>
      </c>
      <c r="F635" s="81"/>
      <c r="G635" s="54">
        <f t="shared" si="64"/>
        <v>0.8632407954881075</v>
      </c>
      <c r="H635" s="100">
        <f>ATAN2(D635,E635)-'2_Odometrie'!F635</f>
        <v>3.5811525060583382E-4</v>
      </c>
      <c r="I635" s="106">
        <f t="shared" si="65"/>
        <v>3.5811525060583382E-4</v>
      </c>
      <c r="J635" s="82"/>
      <c r="K635" s="69">
        <f t="shared" si="66"/>
        <v>0</v>
      </c>
      <c r="L635" s="45">
        <f t="shared" si="63"/>
        <v>0.8632407954881075</v>
      </c>
      <c r="M635" s="72">
        <f t="shared" si="67"/>
        <v>3.5811525060583382E-4</v>
      </c>
      <c r="O635" s="69">
        <f>IF(AND(L635&lt;'1_Constantes'!$B$8,L635&gt;-'1_Constantes'!$B$8),1,0)</f>
        <v>1</v>
      </c>
      <c r="P635" s="54">
        <f t="shared" si="68"/>
        <v>0.8632407954881075</v>
      </c>
      <c r="Q635" s="61">
        <f t="shared" si="69"/>
        <v>3.5811525060583382E-4</v>
      </c>
      <c r="R635" s="57">
        <f>IF('1_Constantes'!$B$13=1,-Q635*180/PI(),Q635*180/PI())</f>
        <v>2.0518492438984074E-2</v>
      </c>
    </row>
    <row r="636" spans="2:18" x14ac:dyDescent="0.25">
      <c r="B636" s="13">
        <f>B635+'1_Constantes'!$B$4</f>
        <v>3.1599999999999548</v>
      </c>
      <c r="D636" s="68">
        <f>'1_Constantes'!$D$8-'2_Odometrie'!D636</f>
        <v>0.85662237696487864</v>
      </c>
      <c r="E636" s="57">
        <f>'1_Constantes'!$E$8-'2_Odometrie'!E636</f>
        <v>-0.10669008519062118</v>
      </c>
      <c r="F636" s="81"/>
      <c r="G636" s="54">
        <f t="shared" si="64"/>
        <v>0.8632407954881075</v>
      </c>
      <c r="H636" s="100">
        <f>ATAN2(D636,E636)-'2_Odometrie'!F636</f>
        <v>-1.0730588325931489E-4</v>
      </c>
      <c r="I636" s="106">
        <f t="shared" si="65"/>
        <v>-1.0730588325931489E-4</v>
      </c>
      <c r="J636" s="82"/>
      <c r="K636" s="69">
        <f t="shared" si="66"/>
        <v>0</v>
      </c>
      <c r="L636" s="45">
        <f t="shared" si="63"/>
        <v>0.8632407954881075</v>
      </c>
      <c r="M636" s="72">
        <f t="shared" si="67"/>
        <v>-1.0730588325931489E-4</v>
      </c>
      <c r="O636" s="69">
        <f>IF(AND(L636&lt;'1_Constantes'!$B$8,L636&gt;-'1_Constantes'!$B$8),1,0)</f>
        <v>1</v>
      </c>
      <c r="P636" s="54">
        <f t="shared" si="68"/>
        <v>0.8632407954881075</v>
      </c>
      <c r="Q636" s="61">
        <f t="shared" si="69"/>
        <v>-1.0730588325931489E-4</v>
      </c>
      <c r="R636" s="57">
        <f>IF('1_Constantes'!$B$13=1,-Q636*180/PI(),Q636*180/PI())</f>
        <v>-6.1481742276822578E-3</v>
      </c>
    </row>
    <row r="637" spans="2:18" x14ac:dyDescent="0.25">
      <c r="B637" s="13">
        <f>B636+'1_Constantes'!$B$4</f>
        <v>3.1649999999999547</v>
      </c>
      <c r="D637" s="68">
        <f>'1_Constantes'!$D$8-'2_Odometrie'!D637</f>
        <v>0.85662237696487864</v>
      </c>
      <c r="E637" s="57">
        <f>'1_Constantes'!$E$8-'2_Odometrie'!E637</f>
        <v>-0.10669008519062118</v>
      </c>
      <c r="F637" s="81"/>
      <c r="G637" s="54">
        <f t="shared" si="64"/>
        <v>0.8632407954881075</v>
      </c>
      <c r="H637" s="100">
        <f>ATAN2(D637,E637)-'2_Odometrie'!F637</f>
        <v>-1.0730588325931489E-4</v>
      </c>
      <c r="I637" s="106">
        <f t="shared" si="65"/>
        <v>-1.0730588325931489E-4</v>
      </c>
      <c r="J637" s="82"/>
      <c r="K637" s="69">
        <f t="shared" si="66"/>
        <v>0</v>
      </c>
      <c r="L637" s="45">
        <f t="shared" si="63"/>
        <v>0.8632407954881075</v>
      </c>
      <c r="M637" s="72">
        <f t="shared" si="67"/>
        <v>-1.0730588325931489E-4</v>
      </c>
      <c r="O637" s="69">
        <f>IF(AND(L637&lt;'1_Constantes'!$B$8,L637&gt;-'1_Constantes'!$B$8),1,0)</f>
        <v>1</v>
      </c>
      <c r="P637" s="54">
        <f t="shared" si="68"/>
        <v>0.8632407954881075</v>
      </c>
      <c r="Q637" s="61">
        <f t="shared" si="69"/>
        <v>-1.0730588325931489E-4</v>
      </c>
      <c r="R637" s="57">
        <f>IF('1_Constantes'!$B$13=1,-Q637*180/PI(),Q637*180/PI())</f>
        <v>-6.1481742276822578E-3</v>
      </c>
    </row>
    <row r="638" spans="2:18" x14ac:dyDescent="0.25">
      <c r="B638" s="13">
        <f>B637+'1_Constantes'!$B$4</f>
        <v>3.1699999999999546</v>
      </c>
      <c r="D638" s="68">
        <f>'1_Constantes'!$D$8-'2_Odometrie'!D638</f>
        <v>0.85662237696487864</v>
      </c>
      <c r="E638" s="57">
        <f>'1_Constantes'!$E$8-'2_Odometrie'!E638</f>
        <v>-0.10669008519062118</v>
      </c>
      <c r="F638" s="81"/>
      <c r="G638" s="54">
        <f t="shared" si="64"/>
        <v>0.8632407954881075</v>
      </c>
      <c r="H638" s="100">
        <f>ATAN2(D638,E638)-'2_Odometrie'!F638</f>
        <v>3.5811525060583382E-4</v>
      </c>
      <c r="I638" s="106">
        <f t="shared" si="65"/>
        <v>3.5811525060583382E-4</v>
      </c>
      <c r="J638" s="82"/>
      <c r="K638" s="69">
        <f t="shared" si="66"/>
        <v>0</v>
      </c>
      <c r="L638" s="45">
        <f t="shared" si="63"/>
        <v>0.8632407954881075</v>
      </c>
      <c r="M638" s="72">
        <f t="shared" si="67"/>
        <v>3.5811525060583382E-4</v>
      </c>
      <c r="O638" s="69">
        <f>IF(AND(L638&lt;'1_Constantes'!$B$8,L638&gt;-'1_Constantes'!$B$8),1,0)</f>
        <v>1</v>
      </c>
      <c r="P638" s="54">
        <f t="shared" si="68"/>
        <v>0.8632407954881075</v>
      </c>
      <c r="Q638" s="61">
        <f t="shared" si="69"/>
        <v>3.5811525060583382E-4</v>
      </c>
      <c r="R638" s="57">
        <f>IF('1_Constantes'!$B$13=1,-Q638*180/PI(),Q638*180/PI())</f>
        <v>2.0518492438984074E-2</v>
      </c>
    </row>
    <row r="639" spans="2:18" x14ac:dyDescent="0.25">
      <c r="B639" s="13">
        <f>B638+'1_Constantes'!$B$4</f>
        <v>3.1749999999999545</v>
      </c>
      <c r="D639" s="68">
        <f>'1_Constantes'!$D$8-'2_Odometrie'!D639</f>
        <v>0.85662237696487864</v>
      </c>
      <c r="E639" s="57">
        <f>'1_Constantes'!$E$8-'2_Odometrie'!E639</f>
        <v>-0.10669008519062118</v>
      </c>
      <c r="F639" s="81"/>
      <c r="G639" s="54">
        <f t="shared" si="64"/>
        <v>0.8632407954881075</v>
      </c>
      <c r="H639" s="100">
        <f>ATAN2(D639,E639)-'2_Odometrie'!F639</f>
        <v>3.5811525060583382E-4</v>
      </c>
      <c r="I639" s="106">
        <f t="shared" si="65"/>
        <v>3.5811525060583382E-4</v>
      </c>
      <c r="J639" s="82"/>
      <c r="K639" s="69">
        <f t="shared" si="66"/>
        <v>0</v>
      </c>
      <c r="L639" s="45">
        <f t="shared" si="63"/>
        <v>0.8632407954881075</v>
      </c>
      <c r="M639" s="72">
        <f t="shared" si="67"/>
        <v>3.5811525060583382E-4</v>
      </c>
      <c r="O639" s="69">
        <f>IF(AND(L639&lt;'1_Constantes'!$B$8,L639&gt;-'1_Constantes'!$B$8),1,0)</f>
        <v>1</v>
      </c>
      <c r="P639" s="54">
        <f t="shared" si="68"/>
        <v>0.8632407954881075</v>
      </c>
      <c r="Q639" s="61">
        <f t="shared" si="69"/>
        <v>3.5811525060583382E-4</v>
      </c>
      <c r="R639" s="57">
        <f>IF('1_Constantes'!$B$13=1,-Q639*180/PI(),Q639*180/PI())</f>
        <v>2.0518492438984074E-2</v>
      </c>
    </row>
    <row r="640" spans="2:18" x14ac:dyDescent="0.25">
      <c r="B640" s="13">
        <f>B639+'1_Constantes'!$B$4</f>
        <v>3.1799999999999544</v>
      </c>
      <c r="D640" s="68">
        <f>'1_Constantes'!$D$8-'2_Odometrie'!D640</f>
        <v>0.85662237696487864</v>
      </c>
      <c r="E640" s="57">
        <f>'1_Constantes'!$E$8-'2_Odometrie'!E640</f>
        <v>-0.10669008519062118</v>
      </c>
      <c r="F640" s="81"/>
      <c r="G640" s="54">
        <f t="shared" si="64"/>
        <v>0.8632407954881075</v>
      </c>
      <c r="H640" s="100">
        <f>ATAN2(D640,E640)-'2_Odometrie'!F640</f>
        <v>-1.0730588325931489E-4</v>
      </c>
      <c r="I640" s="106">
        <f t="shared" si="65"/>
        <v>-1.0730588325931489E-4</v>
      </c>
      <c r="J640" s="82"/>
      <c r="K640" s="69">
        <f t="shared" si="66"/>
        <v>0</v>
      </c>
      <c r="L640" s="45">
        <f t="shared" si="63"/>
        <v>0.8632407954881075</v>
      </c>
      <c r="M640" s="72">
        <f t="shared" si="67"/>
        <v>-1.0730588325931489E-4</v>
      </c>
      <c r="O640" s="69">
        <f>IF(AND(L640&lt;'1_Constantes'!$B$8,L640&gt;-'1_Constantes'!$B$8),1,0)</f>
        <v>1</v>
      </c>
      <c r="P640" s="54">
        <f t="shared" si="68"/>
        <v>0.8632407954881075</v>
      </c>
      <c r="Q640" s="61">
        <f t="shared" si="69"/>
        <v>-1.0730588325931489E-4</v>
      </c>
      <c r="R640" s="57">
        <f>IF('1_Constantes'!$B$13=1,-Q640*180/PI(),Q640*180/PI())</f>
        <v>-6.1481742276822578E-3</v>
      </c>
    </row>
    <row r="641" spans="2:18" x14ac:dyDescent="0.25">
      <c r="B641" s="13">
        <f>B640+'1_Constantes'!$B$4</f>
        <v>3.1849999999999543</v>
      </c>
      <c r="D641" s="68">
        <f>'1_Constantes'!$D$8-'2_Odometrie'!D641</f>
        <v>0.85662237696487864</v>
      </c>
      <c r="E641" s="57">
        <f>'1_Constantes'!$E$8-'2_Odometrie'!E641</f>
        <v>-0.10669008519062118</v>
      </c>
      <c r="F641" s="81"/>
      <c r="G641" s="54">
        <f t="shared" si="64"/>
        <v>0.8632407954881075</v>
      </c>
      <c r="H641" s="100">
        <f>ATAN2(D641,E641)-'2_Odometrie'!F641</f>
        <v>-1.0730588325931489E-4</v>
      </c>
      <c r="I641" s="106">
        <f t="shared" si="65"/>
        <v>-1.0730588325931489E-4</v>
      </c>
      <c r="J641" s="82"/>
      <c r="K641" s="69">
        <f t="shared" si="66"/>
        <v>0</v>
      </c>
      <c r="L641" s="45">
        <f t="shared" si="63"/>
        <v>0.8632407954881075</v>
      </c>
      <c r="M641" s="72">
        <f t="shared" si="67"/>
        <v>-1.0730588325931489E-4</v>
      </c>
      <c r="O641" s="69">
        <f>IF(AND(L641&lt;'1_Constantes'!$B$8,L641&gt;-'1_Constantes'!$B$8),1,0)</f>
        <v>1</v>
      </c>
      <c r="P641" s="54">
        <f t="shared" si="68"/>
        <v>0.8632407954881075</v>
      </c>
      <c r="Q641" s="61">
        <f t="shared" si="69"/>
        <v>-1.0730588325931489E-4</v>
      </c>
      <c r="R641" s="57">
        <f>IF('1_Constantes'!$B$13=1,-Q641*180/PI(),Q641*180/PI())</f>
        <v>-6.1481742276822578E-3</v>
      </c>
    </row>
    <row r="642" spans="2:18" x14ac:dyDescent="0.25">
      <c r="B642" s="13">
        <f>B641+'1_Constantes'!$B$4</f>
        <v>3.1899999999999542</v>
      </c>
      <c r="D642" s="68">
        <f>'1_Constantes'!$D$8-'2_Odometrie'!D642</f>
        <v>0.85662237696487864</v>
      </c>
      <c r="E642" s="57">
        <f>'1_Constantes'!$E$8-'2_Odometrie'!E642</f>
        <v>-0.10669008519062118</v>
      </c>
      <c r="F642" s="81"/>
      <c r="G642" s="54">
        <f t="shared" si="64"/>
        <v>0.8632407954881075</v>
      </c>
      <c r="H642" s="100">
        <f>ATAN2(D642,E642)-'2_Odometrie'!F642</f>
        <v>-1.0730588325931489E-4</v>
      </c>
      <c r="I642" s="106">
        <f t="shared" si="65"/>
        <v>-1.0730588325931489E-4</v>
      </c>
      <c r="J642" s="82"/>
      <c r="K642" s="69">
        <f t="shared" si="66"/>
        <v>0</v>
      </c>
      <c r="L642" s="45">
        <f t="shared" si="63"/>
        <v>0.8632407954881075</v>
      </c>
      <c r="M642" s="72">
        <f t="shared" si="67"/>
        <v>-1.0730588325931489E-4</v>
      </c>
      <c r="O642" s="69">
        <f>IF(AND(L642&lt;'1_Constantes'!$B$8,L642&gt;-'1_Constantes'!$B$8),1,0)</f>
        <v>1</v>
      </c>
      <c r="P642" s="54">
        <f t="shared" si="68"/>
        <v>0.8632407954881075</v>
      </c>
      <c r="Q642" s="61">
        <f t="shared" si="69"/>
        <v>-1.0730588325931489E-4</v>
      </c>
      <c r="R642" s="57">
        <f>IF('1_Constantes'!$B$13=1,-Q642*180/PI(),Q642*180/PI())</f>
        <v>-6.1481742276822578E-3</v>
      </c>
    </row>
    <row r="643" spans="2:18" x14ac:dyDescent="0.25">
      <c r="B643" s="13">
        <f>B642+'1_Constantes'!$B$4</f>
        <v>3.1949999999999541</v>
      </c>
      <c r="D643" s="68">
        <f>'1_Constantes'!$D$8-'2_Odometrie'!D643</f>
        <v>0.85662237696487864</v>
      </c>
      <c r="E643" s="57">
        <f>'1_Constantes'!$E$8-'2_Odometrie'!E643</f>
        <v>-0.10669008519062118</v>
      </c>
      <c r="F643" s="81"/>
      <c r="G643" s="54">
        <f t="shared" si="64"/>
        <v>0.8632407954881075</v>
      </c>
      <c r="H643" s="100">
        <f>ATAN2(D643,E643)-'2_Odometrie'!F643</f>
        <v>3.5811525060583382E-4</v>
      </c>
      <c r="I643" s="106">
        <f t="shared" si="65"/>
        <v>3.5811525060583382E-4</v>
      </c>
      <c r="J643" s="82"/>
      <c r="K643" s="69">
        <f t="shared" si="66"/>
        <v>0</v>
      </c>
      <c r="L643" s="45">
        <f t="shared" si="63"/>
        <v>0.8632407954881075</v>
      </c>
      <c r="M643" s="72">
        <f t="shared" si="67"/>
        <v>3.5811525060583382E-4</v>
      </c>
      <c r="O643" s="69">
        <f>IF(AND(L643&lt;'1_Constantes'!$B$8,L643&gt;-'1_Constantes'!$B$8),1,0)</f>
        <v>1</v>
      </c>
      <c r="P643" s="54">
        <f t="shared" si="68"/>
        <v>0.8632407954881075</v>
      </c>
      <c r="Q643" s="61">
        <f t="shared" si="69"/>
        <v>3.5811525060583382E-4</v>
      </c>
      <c r="R643" s="57">
        <f>IF('1_Constantes'!$B$13=1,-Q643*180/PI(),Q643*180/PI())</f>
        <v>2.0518492438984074E-2</v>
      </c>
    </row>
    <row r="644" spans="2:18" x14ac:dyDescent="0.25">
      <c r="B644" s="13">
        <f>B643+'1_Constantes'!$B$4</f>
        <v>3.199999999999954</v>
      </c>
      <c r="D644" s="68">
        <f>'1_Constantes'!$D$8-'2_Odometrie'!D644</f>
        <v>0.85662237696487864</v>
      </c>
      <c r="E644" s="57">
        <f>'1_Constantes'!$E$8-'2_Odometrie'!E644</f>
        <v>-0.10669008519062118</v>
      </c>
      <c r="F644" s="81"/>
      <c r="G644" s="54">
        <f t="shared" si="64"/>
        <v>0.8632407954881075</v>
      </c>
      <c r="H644" s="100">
        <f>ATAN2(D644,E644)-'2_Odometrie'!F644</f>
        <v>3.5811525060583382E-4</v>
      </c>
      <c r="I644" s="106">
        <f t="shared" si="65"/>
        <v>3.5811525060583382E-4</v>
      </c>
      <c r="J644" s="82"/>
      <c r="K644" s="69">
        <f t="shared" si="66"/>
        <v>0</v>
      </c>
      <c r="L644" s="45">
        <f t="shared" ref="L644:L697" si="70">IF($K644=1,-G644,G644)</f>
        <v>0.8632407954881075</v>
      </c>
      <c r="M644" s="72">
        <f t="shared" si="67"/>
        <v>3.5811525060583382E-4</v>
      </c>
      <c r="O644" s="69">
        <f>IF(AND(L644&lt;'1_Constantes'!$B$8,L644&gt;-'1_Constantes'!$B$8),1,0)</f>
        <v>1</v>
      </c>
      <c r="P644" s="54">
        <f t="shared" si="68"/>
        <v>0.8632407954881075</v>
      </c>
      <c r="Q644" s="61">
        <f t="shared" si="69"/>
        <v>3.5811525060583382E-4</v>
      </c>
      <c r="R644" s="57">
        <f>IF('1_Constantes'!$B$13=1,-Q644*180/PI(),Q644*180/PI())</f>
        <v>2.0518492438984074E-2</v>
      </c>
    </row>
    <row r="645" spans="2:18" x14ac:dyDescent="0.25">
      <c r="B645" s="13">
        <f>B644+'1_Constantes'!$B$4</f>
        <v>3.2049999999999539</v>
      </c>
      <c r="D645" s="68">
        <f>'1_Constantes'!$D$8-'2_Odometrie'!D645</f>
        <v>0.85662237696487864</v>
      </c>
      <c r="E645" s="57">
        <f>'1_Constantes'!$E$8-'2_Odometrie'!E645</f>
        <v>-0.10669008519062118</v>
      </c>
      <c r="F645" s="81"/>
      <c r="G645" s="54">
        <f t="shared" ref="G645:G697" si="71">SQRT(((D645)^2)+((E645)^2))</f>
        <v>0.8632407954881075</v>
      </c>
      <c r="H645" s="100">
        <f>ATAN2(D645,E645)-'2_Odometrie'!F645</f>
        <v>-1.0730588325931489E-4</v>
      </c>
      <c r="I645" s="106">
        <f t="shared" ref="I645:I697" si="72">IF(H645&gt;PI(),H645-2*PI(),IF(H645&lt;-PI(),H645+2*PI(),H645))</f>
        <v>-1.0730588325931489E-4</v>
      </c>
      <c r="J645" s="82"/>
      <c r="K645" s="69">
        <f t="shared" ref="K645:K697" si="73">IF(OR(I645&gt;PI()/2,I645&lt;-PI()/2),1,0)</f>
        <v>0</v>
      </c>
      <c r="L645" s="45">
        <f t="shared" si="70"/>
        <v>0.8632407954881075</v>
      </c>
      <c r="M645" s="72">
        <f t="shared" ref="M645:M697" si="74">IF($K645=1,I645+PI(),I645)</f>
        <v>-1.0730588325931489E-4</v>
      </c>
      <c r="O645" s="69">
        <f>IF(AND(L645&lt;'1_Constantes'!$B$8,L645&gt;-'1_Constantes'!$B$8),1,0)</f>
        <v>1</v>
      </c>
      <c r="P645" s="54">
        <f t="shared" ref="P645:P697" si="75">L645</f>
        <v>0.8632407954881075</v>
      </c>
      <c r="Q645" s="61">
        <f t="shared" ref="Q645:Q697" si="76">IF(M645&gt;PI(),M645-2*PI(),IF(M645&lt;-PI(),M645+2*PI(),M645))</f>
        <v>-1.0730588325931489E-4</v>
      </c>
      <c r="R645" s="57">
        <f>IF('1_Constantes'!$B$13=1,-Q645*180/PI(),Q645*180/PI())</f>
        <v>-6.1481742276822578E-3</v>
      </c>
    </row>
    <row r="646" spans="2:18" x14ac:dyDescent="0.25">
      <c r="B646" s="13">
        <f>B645+'1_Constantes'!$B$4</f>
        <v>3.2099999999999538</v>
      </c>
      <c r="D646" s="68">
        <f>'1_Constantes'!$D$8-'2_Odometrie'!D646</f>
        <v>0.85662237696487864</v>
      </c>
      <c r="E646" s="57">
        <f>'1_Constantes'!$E$8-'2_Odometrie'!E646</f>
        <v>-0.10669008519062118</v>
      </c>
      <c r="F646" s="81"/>
      <c r="G646" s="54">
        <f t="shared" si="71"/>
        <v>0.8632407954881075</v>
      </c>
      <c r="H646" s="100">
        <f>ATAN2(D646,E646)-'2_Odometrie'!F646</f>
        <v>-1.0730588325931489E-4</v>
      </c>
      <c r="I646" s="106">
        <f t="shared" si="72"/>
        <v>-1.0730588325931489E-4</v>
      </c>
      <c r="J646" s="82"/>
      <c r="K646" s="69">
        <f t="shared" si="73"/>
        <v>0</v>
      </c>
      <c r="L646" s="45">
        <f t="shared" si="70"/>
        <v>0.8632407954881075</v>
      </c>
      <c r="M646" s="72">
        <f t="shared" si="74"/>
        <v>-1.0730588325931489E-4</v>
      </c>
      <c r="O646" s="69">
        <f>IF(AND(L646&lt;'1_Constantes'!$B$8,L646&gt;-'1_Constantes'!$B$8),1,0)</f>
        <v>1</v>
      </c>
      <c r="P646" s="54">
        <f t="shared" si="75"/>
        <v>0.8632407954881075</v>
      </c>
      <c r="Q646" s="61">
        <f t="shared" si="76"/>
        <v>-1.0730588325931489E-4</v>
      </c>
      <c r="R646" s="57">
        <f>IF('1_Constantes'!$B$13=1,-Q646*180/PI(),Q646*180/PI())</f>
        <v>-6.1481742276822578E-3</v>
      </c>
    </row>
    <row r="647" spans="2:18" x14ac:dyDescent="0.25">
      <c r="B647" s="13">
        <f>B646+'1_Constantes'!$B$4</f>
        <v>3.2149999999999537</v>
      </c>
      <c r="D647" s="68">
        <f>'1_Constantes'!$D$8-'2_Odometrie'!D647</f>
        <v>0.85662237696487864</v>
      </c>
      <c r="E647" s="57">
        <f>'1_Constantes'!$E$8-'2_Odometrie'!E647</f>
        <v>-0.10669008519062118</v>
      </c>
      <c r="F647" s="81"/>
      <c r="G647" s="54">
        <f t="shared" si="71"/>
        <v>0.8632407954881075</v>
      </c>
      <c r="H647" s="100">
        <f>ATAN2(D647,E647)-'2_Odometrie'!F647</f>
        <v>3.5811525060583382E-4</v>
      </c>
      <c r="I647" s="106">
        <f t="shared" si="72"/>
        <v>3.5811525060583382E-4</v>
      </c>
      <c r="J647" s="82"/>
      <c r="K647" s="69">
        <f t="shared" si="73"/>
        <v>0</v>
      </c>
      <c r="L647" s="45">
        <f t="shared" si="70"/>
        <v>0.8632407954881075</v>
      </c>
      <c r="M647" s="72">
        <f t="shared" si="74"/>
        <v>3.5811525060583382E-4</v>
      </c>
      <c r="O647" s="69">
        <f>IF(AND(L647&lt;'1_Constantes'!$B$8,L647&gt;-'1_Constantes'!$B$8),1,0)</f>
        <v>1</v>
      </c>
      <c r="P647" s="54">
        <f t="shared" si="75"/>
        <v>0.8632407954881075</v>
      </c>
      <c r="Q647" s="61">
        <f t="shared" si="76"/>
        <v>3.5811525060583382E-4</v>
      </c>
      <c r="R647" s="57">
        <f>IF('1_Constantes'!$B$13=1,-Q647*180/PI(),Q647*180/PI())</f>
        <v>2.0518492438984074E-2</v>
      </c>
    </row>
    <row r="648" spans="2:18" x14ac:dyDescent="0.25">
      <c r="B648" s="13">
        <f>B647+'1_Constantes'!$B$4</f>
        <v>3.2199999999999536</v>
      </c>
      <c r="D648" s="68">
        <f>'1_Constantes'!$D$8-'2_Odometrie'!D648</f>
        <v>0.85662237696487864</v>
      </c>
      <c r="E648" s="57">
        <f>'1_Constantes'!$E$8-'2_Odometrie'!E648</f>
        <v>-0.10669008519062118</v>
      </c>
      <c r="F648" s="81"/>
      <c r="G648" s="54">
        <f t="shared" si="71"/>
        <v>0.8632407954881075</v>
      </c>
      <c r="H648" s="100">
        <f>ATAN2(D648,E648)-'2_Odometrie'!F648</f>
        <v>3.5811525060583382E-4</v>
      </c>
      <c r="I648" s="106">
        <f t="shared" si="72"/>
        <v>3.5811525060583382E-4</v>
      </c>
      <c r="J648" s="82"/>
      <c r="K648" s="69">
        <f t="shared" si="73"/>
        <v>0</v>
      </c>
      <c r="L648" s="45">
        <f t="shared" si="70"/>
        <v>0.8632407954881075</v>
      </c>
      <c r="M648" s="72">
        <f t="shared" si="74"/>
        <v>3.5811525060583382E-4</v>
      </c>
      <c r="O648" s="69">
        <f>IF(AND(L648&lt;'1_Constantes'!$B$8,L648&gt;-'1_Constantes'!$B$8),1,0)</f>
        <v>1</v>
      </c>
      <c r="P648" s="54">
        <f t="shared" si="75"/>
        <v>0.8632407954881075</v>
      </c>
      <c r="Q648" s="61">
        <f t="shared" si="76"/>
        <v>3.5811525060583382E-4</v>
      </c>
      <c r="R648" s="57">
        <f>IF('1_Constantes'!$B$13=1,-Q648*180/PI(),Q648*180/PI())</f>
        <v>2.0518492438984074E-2</v>
      </c>
    </row>
    <row r="649" spans="2:18" x14ac:dyDescent="0.25">
      <c r="B649" s="13">
        <f>B648+'1_Constantes'!$B$4</f>
        <v>3.2249999999999535</v>
      </c>
      <c r="D649" s="68">
        <f>'1_Constantes'!$D$8-'2_Odometrie'!D649</f>
        <v>0.85662237696487864</v>
      </c>
      <c r="E649" s="57">
        <f>'1_Constantes'!$E$8-'2_Odometrie'!E649</f>
        <v>-0.10669008519062118</v>
      </c>
      <c r="F649" s="81"/>
      <c r="G649" s="54">
        <f t="shared" si="71"/>
        <v>0.8632407954881075</v>
      </c>
      <c r="H649" s="100">
        <f>ATAN2(D649,E649)-'2_Odometrie'!F649</f>
        <v>3.5811525060583382E-4</v>
      </c>
      <c r="I649" s="106">
        <f t="shared" si="72"/>
        <v>3.5811525060583382E-4</v>
      </c>
      <c r="J649" s="82"/>
      <c r="K649" s="69">
        <f t="shared" si="73"/>
        <v>0</v>
      </c>
      <c r="L649" s="45">
        <f t="shared" si="70"/>
        <v>0.8632407954881075</v>
      </c>
      <c r="M649" s="72">
        <f t="shared" si="74"/>
        <v>3.5811525060583382E-4</v>
      </c>
      <c r="O649" s="69">
        <f>IF(AND(L649&lt;'1_Constantes'!$B$8,L649&gt;-'1_Constantes'!$B$8),1,0)</f>
        <v>1</v>
      </c>
      <c r="P649" s="54">
        <f t="shared" si="75"/>
        <v>0.8632407954881075</v>
      </c>
      <c r="Q649" s="61">
        <f t="shared" si="76"/>
        <v>3.5811525060583382E-4</v>
      </c>
      <c r="R649" s="57">
        <f>IF('1_Constantes'!$B$13=1,-Q649*180/PI(),Q649*180/PI())</f>
        <v>2.0518492438984074E-2</v>
      </c>
    </row>
    <row r="650" spans="2:18" x14ac:dyDescent="0.25">
      <c r="B650" s="13">
        <f>B649+'1_Constantes'!$B$4</f>
        <v>3.2299999999999534</v>
      </c>
      <c r="D650" s="68">
        <f>'1_Constantes'!$D$8-'2_Odometrie'!D650</f>
        <v>0.85662237696487864</v>
      </c>
      <c r="E650" s="57">
        <f>'1_Constantes'!$E$8-'2_Odometrie'!E650</f>
        <v>-0.10669008519062118</v>
      </c>
      <c r="F650" s="81"/>
      <c r="G650" s="54">
        <f t="shared" si="71"/>
        <v>0.8632407954881075</v>
      </c>
      <c r="H650" s="100">
        <f>ATAN2(D650,E650)-'2_Odometrie'!F650</f>
        <v>-1.0730588325931489E-4</v>
      </c>
      <c r="I650" s="106">
        <f t="shared" si="72"/>
        <v>-1.0730588325931489E-4</v>
      </c>
      <c r="J650" s="82"/>
      <c r="K650" s="69">
        <f t="shared" si="73"/>
        <v>0</v>
      </c>
      <c r="L650" s="45">
        <f t="shared" si="70"/>
        <v>0.8632407954881075</v>
      </c>
      <c r="M650" s="72">
        <f t="shared" si="74"/>
        <v>-1.0730588325931489E-4</v>
      </c>
      <c r="O650" s="69">
        <f>IF(AND(L650&lt;'1_Constantes'!$B$8,L650&gt;-'1_Constantes'!$B$8),1,0)</f>
        <v>1</v>
      </c>
      <c r="P650" s="54">
        <f t="shared" si="75"/>
        <v>0.8632407954881075</v>
      </c>
      <c r="Q650" s="61">
        <f t="shared" si="76"/>
        <v>-1.0730588325931489E-4</v>
      </c>
      <c r="R650" s="57">
        <f>IF('1_Constantes'!$B$13=1,-Q650*180/PI(),Q650*180/PI())</f>
        <v>-6.1481742276822578E-3</v>
      </c>
    </row>
    <row r="651" spans="2:18" x14ac:dyDescent="0.25">
      <c r="B651" s="13">
        <f>B650+'1_Constantes'!$B$4</f>
        <v>3.2349999999999532</v>
      </c>
      <c r="D651" s="68">
        <f>'1_Constantes'!$D$8-'2_Odometrie'!D651</f>
        <v>0.85662237696487864</v>
      </c>
      <c r="E651" s="57">
        <f>'1_Constantes'!$E$8-'2_Odometrie'!E651</f>
        <v>-0.10669008519062118</v>
      </c>
      <c r="F651" s="81"/>
      <c r="G651" s="54">
        <f t="shared" si="71"/>
        <v>0.8632407954881075</v>
      </c>
      <c r="H651" s="100">
        <f>ATAN2(D651,E651)-'2_Odometrie'!F651</f>
        <v>-1.0730588325931489E-4</v>
      </c>
      <c r="I651" s="106">
        <f t="shared" si="72"/>
        <v>-1.0730588325931489E-4</v>
      </c>
      <c r="J651" s="82"/>
      <c r="K651" s="69">
        <f t="shared" si="73"/>
        <v>0</v>
      </c>
      <c r="L651" s="45">
        <f t="shared" si="70"/>
        <v>0.8632407954881075</v>
      </c>
      <c r="M651" s="72">
        <f t="shared" si="74"/>
        <v>-1.0730588325931489E-4</v>
      </c>
      <c r="O651" s="69">
        <f>IF(AND(L651&lt;'1_Constantes'!$B$8,L651&gt;-'1_Constantes'!$B$8),1,0)</f>
        <v>1</v>
      </c>
      <c r="P651" s="54">
        <f t="shared" si="75"/>
        <v>0.8632407954881075</v>
      </c>
      <c r="Q651" s="61">
        <f t="shared" si="76"/>
        <v>-1.0730588325931489E-4</v>
      </c>
      <c r="R651" s="57">
        <f>IF('1_Constantes'!$B$13=1,-Q651*180/PI(),Q651*180/PI())</f>
        <v>-6.1481742276822578E-3</v>
      </c>
    </row>
    <row r="652" spans="2:18" x14ac:dyDescent="0.25">
      <c r="B652" s="13">
        <f>B651+'1_Constantes'!$B$4</f>
        <v>3.2399999999999531</v>
      </c>
      <c r="D652" s="68">
        <f>'1_Constantes'!$D$8-'2_Odometrie'!D652</f>
        <v>0.85662237696487864</v>
      </c>
      <c r="E652" s="57">
        <f>'1_Constantes'!$E$8-'2_Odometrie'!E652</f>
        <v>-0.10669008519062118</v>
      </c>
      <c r="F652" s="81"/>
      <c r="G652" s="54">
        <f t="shared" si="71"/>
        <v>0.8632407954881075</v>
      </c>
      <c r="H652" s="100">
        <f>ATAN2(D652,E652)-'2_Odometrie'!F652</f>
        <v>3.5811525060583382E-4</v>
      </c>
      <c r="I652" s="106">
        <f t="shared" si="72"/>
        <v>3.5811525060583382E-4</v>
      </c>
      <c r="J652" s="82"/>
      <c r="K652" s="69">
        <f t="shared" si="73"/>
        <v>0</v>
      </c>
      <c r="L652" s="45">
        <f t="shared" si="70"/>
        <v>0.8632407954881075</v>
      </c>
      <c r="M652" s="72">
        <f t="shared" si="74"/>
        <v>3.5811525060583382E-4</v>
      </c>
      <c r="O652" s="69">
        <f>IF(AND(L652&lt;'1_Constantes'!$B$8,L652&gt;-'1_Constantes'!$B$8),1,0)</f>
        <v>1</v>
      </c>
      <c r="P652" s="54">
        <f t="shared" si="75"/>
        <v>0.8632407954881075</v>
      </c>
      <c r="Q652" s="61">
        <f t="shared" si="76"/>
        <v>3.5811525060583382E-4</v>
      </c>
      <c r="R652" s="57">
        <f>IF('1_Constantes'!$B$13=1,-Q652*180/PI(),Q652*180/PI())</f>
        <v>2.0518492438984074E-2</v>
      </c>
    </row>
    <row r="653" spans="2:18" x14ac:dyDescent="0.25">
      <c r="B653" s="13">
        <f>B652+'1_Constantes'!$B$4</f>
        <v>3.244999999999953</v>
      </c>
      <c r="D653" s="68">
        <f>'1_Constantes'!$D$8-'2_Odometrie'!D653</f>
        <v>0.85662237696487864</v>
      </c>
      <c r="E653" s="57">
        <f>'1_Constantes'!$E$8-'2_Odometrie'!E653</f>
        <v>-0.10669008519062118</v>
      </c>
      <c r="F653" s="81"/>
      <c r="G653" s="54">
        <f t="shared" si="71"/>
        <v>0.8632407954881075</v>
      </c>
      <c r="H653" s="100">
        <f>ATAN2(D653,E653)-'2_Odometrie'!F653</f>
        <v>3.5811525060583382E-4</v>
      </c>
      <c r="I653" s="106">
        <f t="shared" si="72"/>
        <v>3.5811525060583382E-4</v>
      </c>
      <c r="J653" s="82"/>
      <c r="K653" s="69">
        <f t="shared" si="73"/>
        <v>0</v>
      </c>
      <c r="L653" s="45">
        <f t="shared" si="70"/>
        <v>0.8632407954881075</v>
      </c>
      <c r="M653" s="72">
        <f t="shared" si="74"/>
        <v>3.5811525060583382E-4</v>
      </c>
      <c r="O653" s="69">
        <f>IF(AND(L653&lt;'1_Constantes'!$B$8,L653&gt;-'1_Constantes'!$B$8),1,0)</f>
        <v>1</v>
      </c>
      <c r="P653" s="54">
        <f t="shared" si="75"/>
        <v>0.8632407954881075</v>
      </c>
      <c r="Q653" s="61">
        <f t="shared" si="76"/>
        <v>3.5811525060583382E-4</v>
      </c>
      <c r="R653" s="57">
        <f>IF('1_Constantes'!$B$13=1,-Q653*180/PI(),Q653*180/PI())</f>
        <v>2.0518492438984074E-2</v>
      </c>
    </row>
    <row r="654" spans="2:18" x14ac:dyDescent="0.25">
      <c r="B654" s="13">
        <f>B653+'1_Constantes'!$B$4</f>
        <v>3.2499999999999529</v>
      </c>
      <c r="D654" s="68">
        <f>'1_Constantes'!$D$8-'2_Odometrie'!D654</f>
        <v>0.85662237696487864</v>
      </c>
      <c r="E654" s="57">
        <f>'1_Constantes'!$E$8-'2_Odometrie'!E654</f>
        <v>-0.10669008519062118</v>
      </c>
      <c r="F654" s="81"/>
      <c r="G654" s="54">
        <f t="shared" si="71"/>
        <v>0.8632407954881075</v>
      </c>
      <c r="H654" s="100">
        <f>ATAN2(D654,E654)-'2_Odometrie'!F654</f>
        <v>-1.0730588325931489E-4</v>
      </c>
      <c r="I654" s="106">
        <f t="shared" si="72"/>
        <v>-1.0730588325931489E-4</v>
      </c>
      <c r="J654" s="82"/>
      <c r="K654" s="69">
        <f t="shared" si="73"/>
        <v>0</v>
      </c>
      <c r="L654" s="45">
        <f t="shared" si="70"/>
        <v>0.8632407954881075</v>
      </c>
      <c r="M654" s="72">
        <f t="shared" si="74"/>
        <v>-1.0730588325931489E-4</v>
      </c>
      <c r="O654" s="69">
        <f>IF(AND(L654&lt;'1_Constantes'!$B$8,L654&gt;-'1_Constantes'!$B$8),1,0)</f>
        <v>1</v>
      </c>
      <c r="P654" s="54">
        <f t="shared" si="75"/>
        <v>0.8632407954881075</v>
      </c>
      <c r="Q654" s="61">
        <f t="shared" si="76"/>
        <v>-1.0730588325931489E-4</v>
      </c>
      <c r="R654" s="57">
        <f>IF('1_Constantes'!$B$13=1,-Q654*180/PI(),Q654*180/PI())</f>
        <v>-6.1481742276822578E-3</v>
      </c>
    </row>
    <row r="655" spans="2:18" x14ac:dyDescent="0.25">
      <c r="B655" s="13">
        <f>B654+'1_Constantes'!$B$4</f>
        <v>3.2549999999999528</v>
      </c>
      <c r="D655" s="68">
        <f>'1_Constantes'!$D$8-'2_Odometrie'!D655</f>
        <v>0.85662237696487864</v>
      </c>
      <c r="E655" s="57">
        <f>'1_Constantes'!$E$8-'2_Odometrie'!E655</f>
        <v>-0.10669008519062118</v>
      </c>
      <c r="F655" s="81"/>
      <c r="G655" s="54">
        <f t="shared" si="71"/>
        <v>0.8632407954881075</v>
      </c>
      <c r="H655" s="100">
        <f>ATAN2(D655,E655)-'2_Odometrie'!F655</f>
        <v>-1.0730588325931489E-4</v>
      </c>
      <c r="I655" s="106">
        <f t="shared" si="72"/>
        <v>-1.0730588325931489E-4</v>
      </c>
      <c r="J655" s="82"/>
      <c r="K655" s="69">
        <f t="shared" si="73"/>
        <v>0</v>
      </c>
      <c r="L655" s="45">
        <f t="shared" si="70"/>
        <v>0.8632407954881075</v>
      </c>
      <c r="M655" s="72">
        <f t="shared" si="74"/>
        <v>-1.0730588325931489E-4</v>
      </c>
      <c r="O655" s="69">
        <f>IF(AND(L655&lt;'1_Constantes'!$B$8,L655&gt;-'1_Constantes'!$B$8),1,0)</f>
        <v>1</v>
      </c>
      <c r="P655" s="54">
        <f t="shared" si="75"/>
        <v>0.8632407954881075</v>
      </c>
      <c r="Q655" s="61">
        <f t="shared" si="76"/>
        <v>-1.0730588325931489E-4</v>
      </c>
      <c r="R655" s="57">
        <f>IF('1_Constantes'!$B$13=1,-Q655*180/PI(),Q655*180/PI())</f>
        <v>-6.1481742276822578E-3</v>
      </c>
    </row>
    <row r="656" spans="2:18" x14ac:dyDescent="0.25">
      <c r="B656" s="13">
        <f>B655+'1_Constantes'!$B$4</f>
        <v>3.2599999999999527</v>
      </c>
      <c r="D656" s="68">
        <f>'1_Constantes'!$D$8-'2_Odometrie'!D656</f>
        <v>0.85662237696487864</v>
      </c>
      <c r="E656" s="57">
        <f>'1_Constantes'!$E$8-'2_Odometrie'!E656</f>
        <v>-0.10669008519062118</v>
      </c>
      <c r="F656" s="81"/>
      <c r="G656" s="54">
        <f t="shared" si="71"/>
        <v>0.8632407954881075</v>
      </c>
      <c r="H656" s="100">
        <f>ATAN2(D656,E656)-'2_Odometrie'!F656</f>
        <v>-1.0730588325931489E-4</v>
      </c>
      <c r="I656" s="106">
        <f t="shared" si="72"/>
        <v>-1.0730588325931489E-4</v>
      </c>
      <c r="J656" s="82"/>
      <c r="K656" s="69">
        <f t="shared" si="73"/>
        <v>0</v>
      </c>
      <c r="L656" s="45">
        <f t="shared" si="70"/>
        <v>0.8632407954881075</v>
      </c>
      <c r="M656" s="72">
        <f t="shared" si="74"/>
        <v>-1.0730588325931489E-4</v>
      </c>
      <c r="O656" s="69">
        <f>IF(AND(L656&lt;'1_Constantes'!$B$8,L656&gt;-'1_Constantes'!$B$8),1,0)</f>
        <v>1</v>
      </c>
      <c r="P656" s="54">
        <f t="shared" si="75"/>
        <v>0.8632407954881075</v>
      </c>
      <c r="Q656" s="61">
        <f t="shared" si="76"/>
        <v>-1.0730588325931489E-4</v>
      </c>
      <c r="R656" s="57">
        <f>IF('1_Constantes'!$B$13=1,-Q656*180/PI(),Q656*180/PI())</f>
        <v>-6.1481742276822578E-3</v>
      </c>
    </row>
    <row r="657" spans="2:18" x14ac:dyDescent="0.25">
      <c r="B657" s="13">
        <f>B656+'1_Constantes'!$B$4</f>
        <v>3.2649999999999526</v>
      </c>
      <c r="D657" s="68">
        <f>'1_Constantes'!$D$8-'2_Odometrie'!D657</f>
        <v>0.85662237696487864</v>
      </c>
      <c r="E657" s="57">
        <f>'1_Constantes'!$E$8-'2_Odometrie'!E657</f>
        <v>-0.10669008519062118</v>
      </c>
      <c r="F657" s="81"/>
      <c r="G657" s="54">
        <f t="shared" si="71"/>
        <v>0.8632407954881075</v>
      </c>
      <c r="H657" s="100">
        <f>ATAN2(D657,E657)-'2_Odometrie'!F657</f>
        <v>3.5811525060583382E-4</v>
      </c>
      <c r="I657" s="106">
        <f t="shared" si="72"/>
        <v>3.5811525060583382E-4</v>
      </c>
      <c r="J657" s="82"/>
      <c r="K657" s="69">
        <f t="shared" si="73"/>
        <v>0</v>
      </c>
      <c r="L657" s="45">
        <f t="shared" si="70"/>
        <v>0.8632407954881075</v>
      </c>
      <c r="M657" s="72">
        <f t="shared" si="74"/>
        <v>3.5811525060583382E-4</v>
      </c>
      <c r="O657" s="69">
        <f>IF(AND(L657&lt;'1_Constantes'!$B$8,L657&gt;-'1_Constantes'!$B$8),1,0)</f>
        <v>1</v>
      </c>
      <c r="P657" s="54">
        <f t="shared" si="75"/>
        <v>0.8632407954881075</v>
      </c>
      <c r="Q657" s="61">
        <f t="shared" si="76"/>
        <v>3.5811525060583382E-4</v>
      </c>
      <c r="R657" s="57">
        <f>IF('1_Constantes'!$B$13=1,-Q657*180/PI(),Q657*180/PI())</f>
        <v>2.0518492438984074E-2</v>
      </c>
    </row>
    <row r="658" spans="2:18" x14ac:dyDescent="0.25">
      <c r="B658" s="13">
        <f>B657+'1_Constantes'!$B$4</f>
        <v>3.2699999999999525</v>
      </c>
      <c r="D658" s="68">
        <f>'1_Constantes'!$D$8-'2_Odometrie'!D658</f>
        <v>0.85662237696487864</v>
      </c>
      <c r="E658" s="57">
        <f>'1_Constantes'!$E$8-'2_Odometrie'!E658</f>
        <v>-0.10669008519062118</v>
      </c>
      <c r="F658" s="81"/>
      <c r="G658" s="54">
        <f t="shared" si="71"/>
        <v>0.8632407954881075</v>
      </c>
      <c r="H658" s="100">
        <f>ATAN2(D658,E658)-'2_Odometrie'!F658</f>
        <v>3.5811525060583382E-4</v>
      </c>
      <c r="I658" s="106">
        <f t="shared" si="72"/>
        <v>3.5811525060583382E-4</v>
      </c>
      <c r="J658" s="82"/>
      <c r="K658" s="69">
        <f t="shared" si="73"/>
        <v>0</v>
      </c>
      <c r="L658" s="45">
        <f t="shared" si="70"/>
        <v>0.8632407954881075</v>
      </c>
      <c r="M658" s="72">
        <f t="shared" si="74"/>
        <v>3.5811525060583382E-4</v>
      </c>
      <c r="O658" s="69">
        <f>IF(AND(L658&lt;'1_Constantes'!$B$8,L658&gt;-'1_Constantes'!$B$8),1,0)</f>
        <v>1</v>
      </c>
      <c r="P658" s="54">
        <f t="shared" si="75"/>
        <v>0.8632407954881075</v>
      </c>
      <c r="Q658" s="61">
        <f t="shared" si="76"/>
        <v>3.5811525060583382E-4</v>
      </c>
      <c r="R658" s="57">
        <f>IF('1_Constantes'!$B$13=1,-Q658*180/PI(),Q658*180/PI())</f>
        <v>2.0518492438984074E-2</v>
      </c>
    </row>
    <row r="659" spans="2:18" x14ac:dyDescent="0.25">
      <c r="B659" s="13">
        <f>B658+'1_Constantes'!$B$4</f>
        <v>3.2749999999999524</v>
      </c>
      <c r="D659" s="68">
        <f>'1_Constantes'!$D$8-'2_Odometrie'!D659</f>
        <v>0.85662237696487864</v>
      </c>
      <c r="E659" s="57">
        <f>'1_Constantes'!$E$8-'2_Odometrie'!E659</f>
        <v>-0.10669008519062118</v>
      </c>
      <c r="F659" s="81"/>
      <c r="G659" s="54">
        <f t="shared" si="71"/>
        <v>0.8632407954881075</v>
      </c>
      <c r="H659" s="100">
        <f>ATAN2(D659,E659)-'2_Odometrie'!F659</f>
        <v>-1.0730588325931489E-4</v>
      </c>
      <c r="I659" s="106">
        <f t="shared" si="72"/>
        <v>-1.0730588325931489E-4</v>
      </c>
      <c r="J659" s="82"/>
      <c r="K659" s="69">
        <f t="shared" si="73"/>
        <v>0</v>
      </c>
      <c r="L659" s="45">
        <f t="shared" si="70"/>
        <v>0.8632407954881075</v>
      </c>
      <c r="M659" s="72">
        <f t="shared" si="74"/>
        <v>-1.0730588325931489E-4</v>
      </c>
      <c r="O659" s="69">
        <f>IF(AND(L659&lt;'1_Constantes'!$B$8,L659&gt;-'1_Constantes'!$B$8),1,0)</f>
        <v>1</v>
      </c>
      <c r="P659" s="54">
        <f t="shared" si="75"/>
        <v>0.8632407954881075</v>
      </c>
      <c r="Q659" s="61">
        <f t="shared" si="76"/>
        <v>-1.0730588325931489E-4</v>
      </c>
      <c r="R659" s="57">
        <f>IF('1_Constantes'!$B$13=1,-Q659*180/PI(),Q659*180/PI())</f>
        <v>-6.1481742276822578E-3</v>
      </c>
    </row>
    <row r="660" spans="2:18" x14ac:dyDescent="0.25">
      <c r="B660" s="13">
        <f>B659+'1_Constantes'!$B$4</f>
        <v>3.2799999999999523</v>
      </c>
      <c r="D660" s="68">
        <f>'1_Constantes'!$D$8-'2_Odometrie'!D660</f>
        <v>0.85662237696487864</v>
      </c>
      <c r="E660" s="57">
        <f>'1_Constantes'!$E$8-'2_Odometrie'!E660</f>
        <v>-0.10669008519062118</v>
      </c>
      <c r="F660" s="81"/>
      <c r="G660" s="54">
        <f t="shared" si="71"/>
        <v>0.8632407954881075</v>
      </c>
      <c r="H660" s="100">
        <f>ATAN2(D660,E660)-'2_Odometrie'!F660</f>
        <v>-1.0730588325931489E-4</v>
      </c>
      <c r="I660" s="106">
        <f t="shared" si="72"/>
        <v>-1.0730588325931489E-4</v>
      </c>
      <c r="J660" s="82"/>
      <c r="K660" s="69">
        <f t="shared" si="73"/>
        <v>0</v>
      </c>
      <c r="L660" s="45">
        <f t="shared" si="70"/>
        <v>0.8632407954881075</v>
      </c>
      <c r="M660" s="72">
        <f t="shared" si="74"/>
        <v>-1.0730588325931489E-4</v>
      </c>
      <c r="O660" s="69">
        <f>IF(AND(L660&lt;'1_Constantes'!$B$8,L660&gt;-'1_Constantes'!$B$8),1,0)</f>
        <v>1</v>
      </c>
      <c r="P660" s="54">
        <f t="shared" si="75"/>
        <v>0.8632407954881075</v>
      </c>
      <c r="Q660" s="61">
        <f t="shared" si="76"/>
        <v>-1.0730588325931489E-4</v>
      </c>
      <c r="R660" s="57">
        <f>IF('1_Constantes'!$B$13=1,-Q660*180/PI(),Q660*180/PI())</f>
        <v>-6.1481742276822578E-3</v>
      </c>
    </row>
    <row r="661" spans="2:18" x14ac:dyDescent="0.25">
      <c r="B661" s="13">
        <f>B660+'1_Constantes'!$B$4</f>
        <v>3.2849999999999522</v>
      </c>
      <c r="D661" s="68">
        <f>'1_Constantes'!$D$8-'2_Odometrie'!D661</f>
        <v>0.85662237696487864</v>
      </c>
      <c r="E661" s="57">
        <f>'1_Constantes'!$E$8-'2_Odometrie'!E661</f>
        <v>-0.10669008519062118</v>
      </c>
      <c r="F661" s="81"/>
      <c r="G661" s="54">
        <f t="shared" si="71"/>
        <v>0.8632407954881075</v>
      </c>
      <c r="H661" s="100">
        <f>ATAN2(D661,E661)-'2_Odometrie'!F661</f>
        <v>3.5811525060583382E-4</v>
      </c>
      <c r="I661" s="106">
        <f t="shared" si="72"/>
        <v>3.5811525060583382E-4</v>
      </c>
      <c r="J661" s="82"/>
      <c r="K661" s="69">
        <f t="shared" si="73"/>
        <v>0</v>
      </c>
      <c r="L661" s="45">
        <f t="shared" si="70"/>
        <v>0.8632407954881075</v>
      </c>
      <c r="M661" s="72">
        <f t="shared" si="74"/>
        <v>3.5811525060583382E-4</v>
      </c>
      <c r="O661" s="69">
        <f>IF(AND(L661&lt;'1_Constantes'!$B$8,L661&gt;-'1_Constantes'!$B$8),1,0)</f>
        <v>1</v>
      </c>
      <c r="P661" s="54">
        <f t="shared" si="75"/>
        <v>0.8632407954881075</v>
      </c>
      <c r="Q661" s="61">
        <f t="shared" si="76"/>
        <v>3.5811525060583382E-4</v>
      </c>
      <c r="R661" s="57">
        <f>IF('1_Constantes'!$B$13=1,-Q661*180/PI(),Q661*180/PI())</f>
        <v>2.0518492438984074E-2</v>
      </c>
    </row>
    <row r="662" spans="2:18" x14ac:dyDescent="0.25">
      <c r="B662" s="13">
        <f>B661+'1_Constantes'!$B$4</f>
        <v>3.2899999999999521</v>
      </c>
      <c r="D662" s="68">
        <f>'1_Constantes'!$D$8-'2_Odometrie'!D662</f>
        <v>0.85662237696487864</v>
      </c>
      <c r="E662" s="57">
        <f>'1_Constantes'!$E$8-'2_Odometrie'!E662</f>
        <v>-0.10669008519062118</v>
      </c>
      <c r="F662" s="81"/>
      <c r="G662" s="54">
        <f t="shared" si="71"/>
        <v>0.8632407954881075</v>
      </c>
      <c r="H662" s="100">
        <f>ATAN2(D662,E662)-'2_Odometrie'!F662</f>
        <v>3.5811525060583382E-4</v>
      </c>
      <c r="I662" s="106">
        <f t="shared" si="72"/>
        <v>3.5811525060583382E-4</v>
      </c>
      <c r="J662" s="82"/>
      <c r="K662" s="69">
        <f t="shared" si="73"/>
        <v>0</v>
      </c>
      <c r="L662" s="45">
        <f t="shared" si="70"/>
        <v>0.8632407954881075</v>
      </c>
      <c r="M662" s="72">
        <f t="shared" si="74"/>
        <v>3.5811525060583382E-4</v>
      </c>
      <c r="O662" s="69">
        <f>IF(AND(L662&lt;'1_Constantes'!$B$8,L662&gt;-'1_Constantes'!$B$8),1,0)</f>
        <v>1</v>
      </c>
      <c r="P662" s="54">
        <f t="shared" si="75"/>
        <v>0.8632407954881075</v>
      </c>
      <c r="Q662" s="61">
        <f t="shared" si="76"/>
        <v>3.5811525060583382E-4</v>
      </c>
      <c r="R662" s="57">
        <f>IF('1_Constantes'!$B$13=1,-Q662*180/PI(),Q662*180/PI())</f>
        <v>2.0518492438984074E-2</v>
      </c>
    </row>
    <row r="663" spans="2:18" x14ac:dyDescent="0.25">
      <c r="B663" s="13">
        <f>B662+'1_Constantes'!$B$4</f>
        <v>3.294999999999952</v>
      </c>
      <c r="D663" s="68">
        <f>'1_Constantes'!$D$8-'2_Odometrie'!D663</f>
        <v>0.85662237696487864</v>
      </c>
      <c r="E663" s="57">
        <f>'1_Constantes'!$E$8-'2_Odometrie'!E663</f>
        <v>-0.10669008519062118</v>
      </c>
      <c r="F663" s="81"/>
      <c r="G663" s="54">
        <f t="shared" si="71"/>
        <v>0.8632407954881075</v>
      </c>
      <c r="H663" s="100">
        <f>ATAN2(D663,E663)-'2_Odometrie'!F663</f>
        <v>3.5811525060583382E-4</v>
      </c>
      <c r="I663" s="106">
        <f t="shared" si="72"/>
        <v>3.5811525060583382E-4</v>
      </c>
      <c r="J663" s="82"/>
      <c r="K663" s="69">
        <f t="shared" si="73"/>
        <v>0</v>
      </c>
      <c r="L663" s="45">
        <f t="shared" si="70"/>
        <v>0.8632407954881075</v>
      </c>
      <c r="M663" s="72">
        <f t="shared" si="74"/>
        <v>3.5811525060583382E-4</v>
      </c>
      <c r="O663" s="69">
        <f>IF(AND(L663&lt;'1_Constantes'!$B$8,L663&gt;-'1_Constantes'!$B$8),1,0)</f>
        <v>1</v>
      </c>
      <c r="P663" s="54">
        <f t="shared" si="75"/>
        <v>0.8632407954881075</v>
      </c>
      <c r="Q663" s="61">
        <f t="shared" si="76"/>
        <v>3.5811525060583382E-4</v>
      </c>
      <c r="R663" s="57">
        <f>IF('1_Constantes'!$B$13=1,-Q663*180/PI(),Q663*180/PI())</f>
        <v>2.0518492438984074E-2</v>
      </c>
    </row>
    <row r="664" spans="2:18" x14ac:dyDescent="0.25">
      <c r="B664" s="13">
        <f>B663+'1_Constantes'!$B$4</f>
        <v>3.2999999999999519</v>
      </c>
      <c r="D664" s="68">
        <f>'1_Constantes'!$D$8-'2_Odometrie'!D664</f>
        <v>0.85662237696487864</v>
      </c>
      <c r="E664" s="57">
        <f>'1_Constantes'!$E$8-'2_Odometrie'!E664</f>
        <v>-0.10669008519062118</v>
      </c>
      <c r="F664" s="81"/>
      <c r="G664" s="54">
        <f t="shared" si="71"/>
        <v>0.8632407954881075</v>
      </c>
      <c r="H664" s="100">
        <f>ATAN2(D664,E664)-'2_Odometrie'!F664</f>
        <v>-1.0730588325931489E-4</v>
      </c>
      <c r="I664" s="106">
        <f t="shared" si="72"/>
        <v>-1.0730588325931489E-4</v>
      </c>
      <c r="J664" s="82"/>
      <c r="K664" s="69">
        <f t="shared" si="73"/>
        <v>0</v>
      </c>
      <c r="L664" s="45">
        <f t="shared" si="70"/>
        <v>0.8632407954881075</v>
      </c>
      <c r="M664" s="72">
        <f t="shared" si="74"/>
        <v>-1.0730588325931489E-4</v>
      </c>
      <c r="O664" s="69">
        <f>IF(AND(L664&lt;'1_Constantes'!$B$8,L664&gt;-'1_Constantes'!$B$8),1,0)</f>
        <v>1</v>
      </c>
      <c r="P664" s="54">
        <f t="shared" si="75"/>
        <v>0.8632407954881075</v>
      </c>
      <c r="Q664" s="61">
        <f t="shared" si="76"/>
        <v>-1.0730588325931489E-4</v>
      </c>
      <c r="R664" s="57">
        <f>IF('1_Constantes'!$B$13=1,-Q664*180/PI(),Q664*180/PI())</f>
        <v>-6.1481742276822578E-3</v>
      </c>
    </row>
    <row r="665" spans="2:18" x14ac:dyDescent="0.25">
      <c r="B665" s="13">
        <f>B664+'1_Constantes'!$B$4</f>
        <v>3.3049999999999518</v>
      </c>
      <c r="D665" s="68">
        <f>'1_Constantes'!$D$8-'2_Odometrie'!D665</f>
        <v>0.85662237696487864</v>
      </c>
      <c r="E665" s="57">
        <f>'1_Constantes'!$E$8-'2_Odometrie'!E665</f>
        <v>-0.10669008519062118</v>
      </c>
      <c r="F665" s="81"/>
      <c r="G665" s="54">
        <f t="shared" si="71"/>
        <v>0.8632407954881075</v>
      </c>
      <c r="H665" s="100">
        <f>ATAN2(D665,E665)-'2_Odometrie'!F665</f>
        <v>-1.0730588325931489E-4</v>
      </c>
      <c r="I665" s="106">
        <f t="shared" si="72"/>
        <v>-1.0730588325931489E-4</v>
      </c>
      <c r="J665" s="82"/>
      <c r="K665" s="69">
        <f t="shared" si="73"/>
        <v>0</v>
      </c>
      <c r="L665" s="45">
        <f t="shared" si="70"/>
        <v>0.8632407954881075</v>
      </c>
      <c r="M665" s="72">
        <f t="shared" si="74"/>
        <v>-1.0730588325931489E-4</v>
      </c>
      <c r="O665" s="69">
        <f>IF(AND(L665&lt;'1_Constantes'!$B$8,L665&gt;-'1_Constantes'!$B$8),1,0)</f>
        <v>1</v>
      </c>
      <c r="P665" s="54">
        <f t="shared" si="75"/>
        <v>0.8632407954881075</v>
      </c>
      <c r="Q665" s="61">
        <f t="shared" si="76"/>
        <v>-1.0730588325931489E-4</v>
      </c>
      <c r="R665" s="57">
        <f>IF('1_Constantes'!$B$13=1,-Q665*180/PI(),Q665*180/PI())</f>
        <v>-6.1481742276822578E-3</v>
      </c>
    </row>
    <row r="666" spans="2:18" x14ac:dyDescent="0.25">
      <c r="B666" s="13">
        <f>B665+'1_Constantes'!$B$4</f>
        <v>3.3099999999999516</v>
      </c>
      <c r="D666" s="68">
        <f>'1_Constantes'!$D$8-'2_Odometrie'!D666</f>
        <v>0.85662237696487864</v>
      </c>
      <c r="E666" s="57">
        <f>'1_Constantes'!$E$8-'2_Odometrie'!E666</f>
        <v>-0.10669008519062118</v>
      </c>
      <c r="F666" s="81"/>
      <c r="G666" s="54">
        <f t="shared" si="71"/>
        <v>0.8632407954881075</v>
      </c>
      <c r="H666" s="100">
        <f>ATAN2(D666,E666)-'2_Odometrie'!F666</f>
        <v>3.5811525060583382E-4</v>
      </c>
      <c r="I666" s="106">
        <f t="shared" si="72"/>
        <v>3.5811525060583382E-4</v>
      </c>
      <c r="J666" s="82"/>
      <c r="K666" s="69">
        <f t="shared" si="73"/>
        <v>0</v>
      </c>
      <c r="L666" s="45">
        <f t="shared" si="70"/>
        <v>0.8632407954881075</v>
      </c>
      <c r="M666" s="72">
        <f t="shared" si="74"/>
        <v>3.5811525060583382E-4</v>
      </c>
      <c r="O666" s="69">
        <f>IF(AND(L666&lt;'1_Constantes'!$B$8,L666&gt;-'1_Constantes'!$B$8),1,0)</f>
        <v>1</v>
      </c>
      <c r="P666" s="54">
        <f t="shared" si="75"/>
        <v>0.8632407954881075</v>
      </c>
      <c r="Q666" s="61">
        <f t="shared" si="76"/>
        <v>3.5811525060583382E-4</v>
      </c>
      <c r="R666" s="57">
        <f>IF('1_Constantes'!$B$13=1,-Q666*180/PI(),Q666*180/PI())</f>
        <v>2.0518492438984074E-2</v>
      </c>
    </row>
    <row r="667" spans="2:18" x14ac:dyDescent="0.25">
      <c r="B667" s="13">
        <f>B666+'1_Constantes'!$B$4</f>
        <v>3.3149999999999515</v>
      </c>
      <c r="D667" s="68">
        <f>'1_Constantes'!$D$8-'2_Odometrie'!D667</f>
        <v>0.85662237696487864</v>
      </c>
      <c r="E667" s="57">
        <f>'1_Constantes'!$E$8-'2_Odometrie'!E667</f>
        <v>-0.10669008519062118</v>
      </c>
      <c r="F667" s="81"/>
      <c r="G667" s="54">
        <f t="shared" si="71"/>
        <v>0.8632407954881075</v>
      </c>
      <c r="H667" s="100">
        <f>ATAN2(D667,E667)-'2_Odometrie'!F667</f>
        <v>3.5811525060583382E-4</v>
      </c>
      <c r="I667" s="106">
        <f t="shared" si="72"/>
        <v>3.5811525060583382E-4</v>
      </c>
      <c r="J667" s="82"/>
      <c r="K667" s="69">
        <f t="shared" si="73"/>
        <v>0</v>
      </c>
      <c r="L667" s="45">
        <f t="shared" si="70"/>
        <v>0.8632407954881075</v>
      </c>
      <c r="M667" s="72">
        <f t="shared" si="74"/>
        <v>3.5811525060583382E-4</v>
      </c>
      <c r="O667" s="69">
        <f>IF(AND(L667&lt;'1_Constantes'!$B$8,L667&gt;-'1_Constantes'!$B$8),1,0)</f>
        <v>1</v>
      </c>
      <c r="P667" s="54">
        <f t="shared" si="75"/>
        <v>0.8632407954881075</v>
      </c>
      <c r="Q667" s="61">
        <f t="shared" si="76"/>
        <v>3.5811525060583382E-4</v>
      </c>
      <c r="R667" s="57">
        <f>IF('1_Constantes'!$B$13=1,-Q667*180/PI(),Q667*180/PI())</f>
        <v>2.0518492438984074E-2</v>
      </c>
    </row>
    <row r="668" spans="2:18" x14ac:dyDescent="0.25">
      <c r="B668" s="13">
        <f>B667+'1_Constantes'!$B$4</f>
        <v>3.3199999999999514</v>
      </c>
      <c r="D668" s="68">
        <f>'1_Constantes'!$D$8-'2_Odometrie'!D668</f>
        <v>0.85662237696487864</v>
      </c>
      <c r="E668" s="57">
        <f>'1_Constantes'!$E$8-'2_Odometrie'!E668</f>
        <v>-0.10669008519062118</v>
      </c>
      <c r="F668" s="81"/>
      <c r="G668" s="54">
        <f t="shared" si="71"/>
        <v>0.8632407954881075</v>
      </c>
      <c r="H668" s="100">
        <f>ATAN2(D668,E668)-'2_Odometrie'!F668</f>
        <v>-1.0730588325931489E-4</v>
      </c>
      <c r="I668" s="106">
        <f t="shared" si="72"/>
        <v>-1.0730588325931489E-4</v>
      </c>
      <c r="J668" s="82"/>
      <c r="K668" s="69">
        <f t="shared" si="73"/>
        <v>0</v>
      </c>
      <c r="L668" s="45">
        <f t="shared" si="70"/>
        <v>0.8632407954881075</v>
      </c>
      <c r="M668" s="72">
        <f t="shared" si="74"/>
        <v>-1.0730588325931489E-4</v>
      </c>
      <c r="O668" s="69">
        <f>IF(AND(L668&lt;'1_Constantes'!$B$8,L668&gt;-'1_Constantes'!$B$8),1,0)</f>
        <v>1</v>
      </c>
      <c r="P668" s="54">
        <f t="shared" si="75"/>
        <v>0.8632407954881075</v>
      </c>
      <c r="Q668" s="61">
        <f t="shared" si="76"/>
        <v>-1.0730588325931489E-4</v>
      </c>
      <c r="R668" s="57">
        <f>IF('1_Constantes'!$B$13=1,-Q668*180/PI(),Q668*180/PI())</f>
        <v>-6.1481742276822578E-3</v>
      </c>
    </row>
    <row r="669" spans="2:18" x14ac:dyDescent="0.25">
      <c r="B669" s="13">
        <f>B668+'1_Constantes'!$B$4</f>
        <v>3.3249999999999513</v>
      </c>
      <c r="D669" s="68">
        <f>'1_Constantes'!$D$8-'2_Odometrie'!D669</f>
        <v>0.85662237696487864</v>
      </c>
      <c r="E669" s="57">
        <f>'1_Constantes'!$E$8-'2_Odometrie'!E669</f>
        <v>-0.10669008519062118</v>
      </c>
      <c r="F669" s="81"/>
      <c r="G669" s="54">
        <f t="shared" si="71"/>
        <v>0.8632407954881075</v>
      </c>
      <c r="H669" s="100">
        <f>ATAN2(D669,E669)-'2_Odometrie'!F669</f>
        <v>-1.0730588325931489E-4</v>
      </c>
      <c r="I669" s="106">
        <f t="shared" si="72"/>
        <v>-1.0730588325931489E-4</v>
      </c>
      <c r="J669" s="82"/>
      <c r="K669" s="69">
        <f t="shared" si="73"/>
        <v>0</v>
      </c>
      <c r="L669" s="45">
        <f t="shared" si="70"/>
        <v>0.8632407954881075</v>
      </c>
      <c r="M669" s="72">
        <f t="shared" si="74"/>
        <v>-1.0730588325931489E-4</v>
      </c>
      <c r="O669" s="69">
        <f>IF(AND(L669&lt;'1_Constantes'!$B$8,L669&gt;-'1_Constantes'!$B$8),1,0)</f>
        <v>1</v>
      </c>
      <c r="P669" s="54">
        <f t="shared" si="75"/>
        <v>0.8632407954881075</v>
      </c>
      <c r="Q669" s="61">
        <f t="shared" si="76"/>
        <v>-1.0730588325931489E-4</v>
      </c>
      <c r="R669" s="57">
        <f>IF('1_Constantes'!$B$13=1,-Q669*180/PI(),Q669*180/PI())</f>
        <v>-6.1481742276822578E-3</v>
      </c>
    </row>
    <row r="670" spans="2:18" x14ac:dyDescent="0.25">
      <c r="B670" s="13">
        <f>B669+'1_Constantes'!$B$4</f>
        <v>3.3299999999999512</v>
      </c>
      <c r="D670" s="68">
        <f>'1_Constantes'!$D$8-'2_Odometrie'!D670</f>
        <v>0.85662237696487864</v>
      </c>
      <c r="E670" s="57">
        <f>'1_Constantes'!$E$8-'2_Odometrie'!E670</f>
        <v>-0.10669008519062118</v>
      </c>
      <c r="F670" s="81"/>
      <c r="G670" s="54">
        <f t="shared" si="71"/>
        <v>0.8632407954881075</v>
      </c>
      <c r="H670" s="100">
        <f>ATAN2(D670,E670)-'2_Odometrie'!F670</f>
        <v>-1.0730588325931489E-4</v>
      </c>
      <c r="I670" s="106">
        <f t="shared" si="72"/>
        <v>-1.0730588325931489E-4</v>
      </c>
      <c r="J670" s="82"/>
      <c r="K670" s="69">
        <f t="shared" si="73"/>
        <v>0</v>
      </c>
      <c r="L670" s="45">
        <f t="shared" si="70"/>
        <v>0.8632407954881075</v>
      </c>
      <c r="M670" s="72">
        <f t="shared" si="74"/>
        <v>-1.0730588325931489E-4</v>
      </c>
      <c r="O670" s="69">
        <f>IF(AND(L670&lt;'1_Constantes'!$B$8,L670&gt;-'1_Constantes'!$B$8),1,0)</f>
        <v>1</v>
      </c>
      <c r="P670" s="54">
        <f t="shared" si="75"/>
        <v>0.8632407954881075</v>
      </c>
      <c r="Q670" s="61">
        <f t="shared" si="76"/>
        <v>-1.0730588325931489E-4</v>
      </c>
      <c r="R670" s="57">
        <f>IF('1_Constantes'!$B$13=1,-Q670*180/PI(),Q670*180/PI())</f>
        <v>-6.1481742276822578E-3</v>
      </c>
    </row>
    <row r="671" spans="2:18" x14ac:dyDescent="0.25">
      <c r="B671" s="13">
        <f>B670+'1_Constantes'!$B$4</f>
        <v>3.3349999999999511</v>
      </c>
      <c r="D671" s="68">
        <f>'1_Constantes'!$D$8-'2_Odometrie'!D671</f>
        <v>0.85662237696487864</v>
      </c>
      <c r="E671" s="57">
        <f>'1_Constantes'!$E$8-'2_Odometrie'!E671</f>
        <v>-0.10669008519062118</v>
      </c>
      <c r="F671" s="81"/>
      <c r="G671" s="54">
        <f t="shared" si="71"/>
        <v>0.8632407954881075</v>
      </c>
      <c r="H671" s="100">
        <f>ATAN2(D671,E671)-'2_Odometrie'!F671</f>
        <v>3.5811525060583382E-4</v>
      </c>
      <c r="I671" s="106">
        <f t="shared" si="72"/>
        <v>3.5811525060583382E-4</v>
      </c>
      <c r="J671" s="82"/>
      <c r="K671" s="69">
        <f t="shared" si="73"/>
        <v>0</v>
      </c>
      <c r="L671" s="45">
        <f t="shared" si="70"/>
        <v>0.8632407954881075</v>
      </c>
      <c r="M671" s="72">
        <f t="shared" si="74"/>
        <v>3.5811525060583382E-4</v>
      </c>
      <c r="O671" s="69">
        <f>IF(AND(L671&lt;'1_Constantes'!$B$8,L671&gt;-'1_Constantes'!$B$8),1,0)</f>
        <v>1</v>
      </c>
      <c r="P671" s="54">
        <f t="shared" si="75"/>
        <v>0.8632407954881075</v>
      </c>
      <c r="Q671" s="61">
        <f t="shared" si="76"/>
        <v>3.5811525060583382E-4</v>
      </c>
      <c r="R671" s="57">
        <f>IF('1_Constantes'!$B$13=1,-Q671*180/PI(),Q671*180/PI())</f>
        <v>2.0518492438984074E-2</v>
      </c>
    </row>
    <row r="672" spans="2:18" x14ac:dyDescent="0.25">
      <c r="B672" s="13">
        <f>B671+'1_Constantes'!$B$4</f>
        <v>3.339999999999951</v>
      </c>
      <c r="D672" s="68">
        <f>'1_Constantes'!$D$8-'2_Odometrie'!D672</f>
        <v>0.85662237696487864</v>
      </c>
      <c r="E672" s="57">
        <f>'1_Constantes'!$E$8-'2_Odometrie'!E672</f>
        <v>-0.10669008519062118</v>
      </c>
      <c r="F672" s="81"/>
      <c r="G672" s="54">
        <f t="shared" si="71"/>
        <v>0.8632407954881075</v>
      </c>
      <c r="H672" s="100">
        <f>ATAN2(D672,E672)-'2_Odometrie'!F672</f>
        <v>3.5811525060583382E-4</v>
      </c>
      <c r="I672" s="106">
        <f t="shared" si="72"/>
        <v>3.5811525060583382E-4</v>
      </c>
      <c r="J672" s="82"/>
      <c r="K672" s="69">
        <f t="shared" si="73"/>
        <v>0</v>
      </c>
      <c r="L672" s="45">
        <f t="shared" si="70"/>
        <v>0.8632407954881075</v>
      </c>
      <c r="M672" s="72">
        <f t="shared" si="74"/>
        <v>3.5811525060583382E-4</v>
      </c>
      <c r="O672" s="69">
        <f>IF(AND(L672&lt;'1_Constantes'!$B$8,L672&gt;-'1_Constantes'!$B$8),1,0)</f>
        <v>1</v>
      </c>
      <c r="P672" s="54">
        <f t="shared" si="75"/>
        <v>0.8632407954881075</v>
      </c>
      <c r="Q672" s="61">
        <f t="shared" si="76"/>
        <v>3.5811525060583382E-4</v>
      </c>
      <c r="R672" s="57">
        <f>IF('1_Constantes'!$B$13=1,-Q672*180/PI(),Q672*180/PI())</f>
        <v>2.0518492438984074E-2</v>
      </c>
    </row>
    <row r="673" spans="2:18" x14ac:dyDescent="0.25">
      <c r="B673" s="13">
        <f>B672+'1_Constantes'!$B$4</f>
        <v>3.3449999999999509</v>
      </c>
      <c r="D673" s="68">
        <f>'1_Constantes'!$D$8-'2_Odometrie'!D673</f>
        <v>0.85662237696487864</v>
      </c>
      <c r="E673" s="57">
        <f>'1_Constantes'!$E$8-'2_Odometrie'!E673</f>
        <v>-0.10669008519062118</v>
      </c>
      <c r="F673" s="81"/>
      <c r="G673" s="54">
        <f t="shared" si="71"/>
        <v>0.8632407954881075</v>
      </c>
      <c r="H673" s="100">
        <f>ATAN2(D673,E673)-'2_Odometrie'!F673</f>
        <v>-1.0730588325931489E-4</v>
      </c>
      <c r="I673" s="106">
        <f t="shared" si="72"/>
        <v>-1.0730588325931489E-4</v>
      </c>
      <c r="J673" s="82"/>
      <c r="K673" s="69">
        <f t="shared" si="73"/>
        <v>0</v>
      </c>
      <c r="L673" s="45">
        <f t="shared" si="70"/>
        <v>0.8632407954881075</v>
      </c>
      <c r="M673" s="72">
        <f t="shared" si="74"/>
        <v>-1.0730588325931489E-4</v>
      </c>
      <c r="O673" s="69">
        <f>IF(AND(L673&lt;'1_Constantes'!$B$8,L673&gt;-'1_Constantes'!$B$8),1,0)</f>
        <v>1</v>
      </c>
      <c r="P673" s="54">
        <f t="shared" si="75"/>
        <v>0.8632407954881075</v>
      </c>
      <c r="Q673" s="61">
        <f t="shared" si="76"/>
        <v>-1.0730588325931489E-4</v>
      </c>
      <c r="R673" s="57">
        <f>IF('1_Constantes'!$B$13=1,-Q673*180/PI(),Q673*180/PI())</f>
        <v>-6.1481742276822578E-3</v>
      </c>
    </row>
    <row r="674" spans="2:18" x14ac:dyDescent="0.25">
      <c r="B674" s="13">
        <f>B673+'1_Constantes'!$B$4</f>
        <v>3.3499999999999508</v>
      </c>
      <c r="D674" s="68">
        <f>'1_Constantes'!$D$8-'2_Odometrie'!D674</f>
        <v>0.85662237696487864</v>
      </c>
      <c r="E674" s="57">
        <f>'1_Constantes'!$E$8-'2_Odometrie'!E674</f>
        <v>-0.10669008519062118</v>
      </c>
      <c r="F674" s="81"/>
      <c r="G674" s="54">
        <f t="shared" si="71"/>
        <v>0.8632407954881075</v>
      </c>
      <c r="H674" s="100">
        <f>ATAN2(D674,E674)-'2_Odometrie'!F674</f>
        <v>-1.0730588325931489E-4</v>
      </c>
      <c r="I674" s="106">
        <f t="shared" si="72"/>
        <v>-1.0730588325931489E-4</v>
      </c>
      <c r="J674" s="82"/>
      <c r="K674" s="69">
        <f t="shared" si="73"/>
        <v>0</v>
      </c>
      <c r="L674" s="45">
        <f t="shared" si="70"/>
        <v>0.8632407954881075</v>
      </c>
      <c r="M674" s="72">
        <f t="shared" si="74"/>
        <v>-1.0730588325931489E-4</v>
      </c>
      <c r="O674" s="69">
        <f>IF(AND(L674&lt;'1_Constantes'!$B$8,L674&gt;-'1_Constantes'!$B$8),1,0)</f>
        <v>1</v>
      </c>
      <c r="P674" s="54">
        <f t="shared" si="75"/>
        <v>0.8632407954881075</v>
      </c>
      <c r="Q674" s="61">
        <f t="shared" si="76"/>
        <v>-1.0730588325931489E-4</v>
      </c>
      <c r="R674" s="57">
        <f>IF('1_Constantes'!$B$13=1,-Q674*180/PI(),Q674*180/PI())</f>
        <v>-6.1481742276822578E-3</v>
      </c>
    </row>
    <row r="675" spans="2:18" x14ac:dyDescent="0.25">
      <c r="B675" s="13">
        <f>B674+'1_Constantes'!$B$4</f>
        <v>3.3549999999999507</v>
      </c>
      <c r="D675" s="68">
        <f>'1_Constantes'!$D$8-'2_Odometrie'!D675</f>
        <v>0.85662237696487864</v>
      </c>
      <c r="E675" s="57">
        <f>'1_Constantes'!$E$8-'2_Odometrie'!E675</f>
        <v>-0.10669008519062118</v>
      </c>
      <c r="F675" s="81"/>
      <c r="G675" s="54">
        <f t="shared" si="71"/>
        <v>0.8632407954881075</v>
      </c>
      <c r="H675" s="100">
        <f>ATAN2(D675,E675)-'2_Odometrie'!F675</f>
        <v>3.5811525060583382E-4</v>
      </c>
      <c r="I675" s="106">
        <f t="shared" si="72"/>
        <v>3.5811525060583382E-4</v>
      </c>
      <c r="J675" s="82"/>
      <c r="K675" s="69">
        <f t="shared" si="73"/>
        <v>0</v>
      </c>
      <c r="L675" s="45">
        <f t="shared" si="70"/>
        <v>0.8632407954881075</v>
      </c>
      <c r="M675" s="72">
        <f t="shared" si="74"/>
        <v>3.5811525060583382E-4</v>
      </c>
      <c r="O675" s="69">
        <f>IF(AND(L675&lt;'1_Constantes'!$B$8,L675&gt;-'1_Constantes'!$B$8),1,0)</f>
        <v>1</v>
      </c>
      <c r="P675" s="54">
        <f t="shared" si="75"/>
        <v>0.8632407954881075</v>
      </c>
      <c r="Q675" s="61">
        <f t="shared" si="76"/>
        <v>3.5811525060583382E-4</v>
      </c>
      <c r="R675" s="57">
        <f>IF('1_Constantes'!$B$13=1,-Q675*180/PI(),Q675*180/PI())</f>
        <v>2.0518492438984074E-2</v>
      </c>
    </row>
    <row r="676" spans="2:18" x14ac:dyDescent="0.25">
      <c r="B676" s="13">
        <f>B675+'1_Constantes'!$B$4</f>
        <v>3.3599999999999506</v>
      </c>
      <c r="D676" s="68">
        <f>'1_Constantes'!$D$8-'2_Odometrie'!D676</f>
        <v>0.85662237696487864</v>
      </c>
      <c r="E676" s="57">
        <f>'1_Constantes'!$E$8-'2_Odometrie'!E676</f>
        <v>-0.10669008519062118</v>
      </c>
      <c r="F676" s="81"/>
      <c r="G676" s="54">
        <f t="shared" si="71"/>
        <v>0.8632407954881075</v>
      </c>
      <c r="H676" s="100">
        <f>ATAN2(D676,E676)-'2_Odometrie'!F676</f>
        <v>3.5811525060583382E-4</v>
      </c>
      <c r="I676" s="106">
        <f t="shared" si="72"/>
        <v>3.5811525060583382E-4</v>
      </c>
      <c r="J676" s="82"/>
      <c r="K676" s="69">
        <f t="shared" si="73"/>
        <v>0</v>
      </c>
      <c r="L676" s="45">
        <f t="shared" si="70"/>
        <v>0.8632407954881075</v>
      </c>
      <c r="M676" s="72">
        <f t="shared" si="74"/>
        <v>3.5811525060583382E-4</v>
      </c>
      <c r="O676" s="69">
        <f>IF(AND(L676&lt;'1_Constantes'!$B$8,L676&gt;-'1_Constantes'!$B$8),1,0)</f>
        <v>1</v>
      </c>
      <c r="P676" s="54">
        <f t="shared" si="75"/>
        <v>0.8632407954881075</v>
      </c>
      <c r="Q676" s="61">
        <f t="shared" si="76"/>
        <v>3.5811525060583382E-4</v>
      </c>
      <c r="R676" s="57">
        <f>IF('1_Constantes'!$B$13=1,-Q676*180/PI(),Q676*180/PI())</f>
        <v>2.0518492438984074E-2</v>
      </c>
    </row>
    <row r="677" spans="2:18" x14ac:dyDescent="0.25">
      <c r="B677" s="13">
        <f>B676+'1_Constantes'!$B$4</f>
        <v>3.3649999999999505</v>
      </c>
      <c r="D677" s="68">
        <f>'1_Constantes'!$D$8-'2_Odometrie'!D677</f>
        <v>0.85662237696487864</v>
      </c>
      <c r="E677" s="57">
        <f>'1_Constantes'!$E$8-'2_Odometrie'!E677</f>
        <v>-0.10669008519062118</v>
      </c>
      <c r="F677" s="81"/>
      <c r="G677" s="54">
        <f t="shared" si="71"/>
        <v>0.8632407954881075</v>
      </c>
      <c r="H677" s="100">
        <f>ATAN2(D677,E677)-'2_Odometrie'!F677</f>
        <v>3.5811525060583382E-4</v>
      </c>
      <c r="I677" s="106">
        <f t="shared" si="72"/>
        <v>3.5811525060583382E-4</v>
      </c>
      <c r="J677" s="82"/>
      <c r="K677" s="69">
        <f t="shared" si="73"/>
        <v>0</v>
      </c>
      <c r="L677" s="45">
        <f t="shared" si="70"/>
        <v>0.8632407954881075</v>
      </c>
      <c r="M677" s="72">
        <f t="shared" si="74"/>
        <v>3.5811525060583382E-4</v>
      </c>
      <c r="O677" s="69">
        <f>IF(AND(L677&lt;'1_Constantes'!$B$8,L677&gt;-'1_Constantes'!$B$8),1,0)</f>
        <v>1</v>
      </c>
      <c r="P677" s="54">
        <f t="shared" si="75"/>
        <v>0.8632407954881075</v>
      </c>
      <c r="Q677" s="61">
        <f t="shared" si="76"/>
        <v>3.5811525060583382E-4</v>
      </c>
      <c r="R677" s="57">
        <f>IF('1_Constantes'!$B$13=1,-Q677*180/PI(),Q677*180/PI())</f>
        <v>2.0518492438984074E-2</v>
      </c>
    </row>
    <row r="678" spans="2:18" x14ac:dyDescent="0.25">
      <c r="B678" s="13">
        <f>B677+'1_Constantes'!$B$4</f>
        <v>3.3699999999999504</v>
      </c>
      <c r="D678" s="68">
        <f>'1_Constantes'!$D$8-'2_Odometrie'!D678</f>
        <v>0.85662237696487864</v>
      </c>
      <c r="E678" s="57">
        <f>'1_Constantes'!$E$8-'2_Odometrie'!E678</f>
        <v>-0.10669008519062118</v>
      </c>
      <c r="F678" s="81"/>
      <c r="G678" s="54">
        <f t="shared" si="71"/>
        <v>0.8632407954881075</v>
      </c>
      <c r="H678" s="100">
        <f>ATAN2(D678,E678)-'2_Odometrie'!F678</f>
        <v>-1.0730588325931489E-4</v>
      </c>
      <c r="I678" s="106">
        <f t="shared" si="72"/>
        <v>-1.0730588325931489E-4</v>
      </c>
      <c r="J678" s="82"/>
      <c r="K678" s="69">
        <f t="shared" si="73"/>
        <v>0</v>
      </c>
      <c r="L678" s="45">
        <f t="shared" si="70"/>
        <v>0.8632407954881075</v>
      </c>
      <c r="M678" s="72">
        <f t="shared" si="74"/>
        <v>-1.0730588325931489E-4</v>
      </c>
      <c r="O678" s="69">
        <f>IF(AND(L678&lt;'1_Constantes'!$B$8,L678&gt;-'1_Constantes'!$B$8),1,0)</f>
        <v>1</v>
      </c>
      <c r="P678" s="54">
        <f t="shared" si="75"/>
        <v>0.8632407954881075</v>
      </c>
      <c r="Q678" s="61">
        <f t="shared" si="76"/>
        <v>-1.0730588325931489E-4</v>
      </c>
      <c r="R678" s="57">
        <f>IF('1_Constantes'!$B$13=1,-Q678*180/PI(),Q678*180/PI())</f>
        <v>-6.1481742276822578E-3</v>
      </c>
    </row>
    <row r="679" spans="2:18" x14ac:dyDescent="0.25">
      <c r="B679" s="13">
        <f>B678+'1_Constantes'!$B$4</f>
        <v>3.3749999999999503</v>
      </c>
      <c r="D679" s="68">
        <f>'1_Constantes'!$D$8-'2_Odometrie'!D679</f>
        <v>0.85662237696487864</v>
      </c>
      <c r="E679" s="57">
        <f>'1_Constantes'!$E$8-'2_Odometrie'!E679</f>
        <v>-0.10669008519062118</v>
      </c>
      <c r="F679" s="81"/>
      <c r="G679" s="54">
        <f t="shared" si="71"/>
        <v>0.8632407954881075</v>
      </c>
      <c r="H679" s="100">
        <f>ATAN2(D679,E679)-'2_Odometrie'!F679</f>
        <v>-1.0730588325931489E-4</v>
      </c>
      <c r="I679" s="106">
        <f t="shared" si="72"/>
        <v>-1.0730588325931489E-4</v>
      </c>
      <c r="J679" s="82"/>
      <c r="K679" s="69">
        <f t="shared" si="73"/>
        <v>0</v>
      </c>
      <c r="L679" s="45">
        <f t="shared" si="70"/>
        <v>0.8632407954881075</v>
      </c>
      <c r="M679" s="72">
        <f t="shared" si="74"/>
        <v>-1.0730588325931489E-4</v>
      </c>
      <c r="O679" s="69">
        <f>IF(AND(L679&lt;'1_Constantes'!$B$8,L679&gt;-'1_Constantes'!$B$8),1,0)</f>
        <v>1</v>
      </c>
      <c r="P679" s="54">
        <f t="shared" si="75"/>
        <v>0.8632407954881075</v>
      </c>
      <c r="Q679" s="61">
        <f t="shared" si="76"/>
        <v>-1.0730588325931489E-4</v>
      </c>
      <c r="R679" s="57">
        <f>IF('1_Constantes'!$B$13=1,-Q679*180/PI(),Q679*180/PI())</f>
        <v>-6.1481742276822578E-3</v>
      </c>
    </row>
    <row r="680" spans="2:18" x14ac:dyDescent="0.25">
      <c r="B680" s="13">
        <f>B679+'1_Constantes'!$B$4</f>
        <v>3.3799999999999502</v>
      </c>
      <c r="D680" s="68">
        <f>'1_Constantes'!$D$8-'2_Odometrie'!D680</f>
        <v>0.85662237696487864</v>
      </c>
      <c r="E680" s="57">
        <f>'1_Constantes'!$E$8-'2_Odometrie'!E680</f>
        <v>-0.10669008519062118</v>
      </c>
      <c r="F680" s="81"/>
      <c r="G680" s="54">
        <f t="shared" si="71"/>
        <v>0.8632407954881075</v>
      </c>
      <c r="H680" s="100">
        <f>ATAN2(D680,E680)-'2_Odometrie'!F680</f>
        <v>3.5811525060583382E-4</v>
      </c>
      <c r="I680" s="106">
        <f t="shared" si="72"/>
        <v>3.5811525060583382E-4</v>
      </c>
      <c r="J680" s="82"/>
      <c r="K680" s="69">
        <f t="shared" si="73"/>
        <v>0</v>
      </c>
      <c r="L680" s="45">
        <f t="shared" si="70"/>
        <v>0.8632407954881075</v>
      </c>
      <c r="M680" s="72">
        <f t="shared" si="74"/>
        <v>3.5811525060583382E-4</v>
      </c>
      <c r="O680" s="69">
        <f>IF(AND(L680&lt;'1_Constantes'!$B$8,L680&gt;-'1_Constantes'!$B$8),1,0)</f>
        <v>1</v>
      </c>
      <c r="P680" s="54">
        <f t="shared" si="75"/>
        <v>0.8632407954881075</v>
      </c>
      <c r="Q680" s="61">
        <f t="shared" si="76"/>
        <v>3.5811525060583382E-4</v>
      </c>
      <c r="R680" s="57">
        <f>IF('1_Constantes'!$B$13=1,-Q680*180/PI(),Q680*180/PI())</f>
        <v>2.0518492438984074E-2</v>
      </c>
    </row>
    <row r="681" spans="2:18" x14ac:dyDescent="0.25">
      <c r="B681" s="13">
        <f>B680+'1_Constantes'!$B$4</f>
        <v>3.38499999999995</v>
      </c>
      <c r="D681" s="68">
        <f>'1_Constantes'!$D$8-'2_Odometrie'!D681</f>
        <v>0.85662237696487864</v>
      </c>
      <c r="E681" s="57">
        <f>'1_Constantes'!$E$8-'2_Odometrie'!E681</f>
        <v>-0.10669008519062118</v>
      </c>
      <c r="F681" s="81"/>
      <c r="G681" s="54">
        <f t="shared" si="71"/>
        <v>0.8632407954881075</v>
      </c>
      <c r="H681" s="100">
        <f>ATAN2(D681,E681)-'2_Odometrie'!F681</f>
        <v>3.5811525060583382E-4</v>
      </c>
      <c r="I681" s="106">
        <f t="shared" si="72"/>
        <v>3.5811525060583382E-4</v>
      </c>
      <c r="J681" s="82"/>
      <c r="K681" s="69">
        <f t="shared" si="73"/>
        <v>0</v>
      </c>
      <c r="L681" s="45">
        <f t="shared" si="70"/>
        <v>0.8632407954881075</v>
      </c>
      <c r="M681" s="72">
        <f t="shared" si="74"/>
        <v>3.5811525060583382E-4</v>
      </c>
      <c r="O681" s="69">
        <f>IF(AND(L681&lt;'1_Constantes'!$B$8,L681&gt;-'1_Constantes'!$B$8),1,0)</f>
        <v>1</v>
      </c>
      <c r="P681" s="54">
        <f t="shared" si="75"/>
        <v>0.8632407954881075</v>
      </c>
      <c r="Q681" s="61">
        <f t="shared" si="76"/>
        <v>3.5811525060583382E-4</v>
      </c>
      <c r="R681" s="57">
        <f>IF('1_Constantes'!$B$13=1,-Q681*180/PI(),Q681*180/PI())</f>
        <v>2.0518492438984074E-2</v>
      </c>
    </row>
    <row r="682" spans="2:18" x14ac:dyDescent="0.25">
      <c r="B682" s="13">
        <f>B681+'1_Constantes'!$B$4</f>
        <v>3.3899999999999499</v>
      </c>
      <c r="D682" s="68">
        <f>'1_Constantes'!$D$8-'2_Odometrie'!D682</f>
        <v>0.85662237696487864</v>
      </c>
      <c r="E682" s="57">
        <f>'1_Constantes'!$E$8-'2_Odometrie'!E682</f>
        <v>-0.10669008519062118</v>
      </c>
      <c r="F682" s="81"/>
      <c r="G682" s="54">
        <f t="shared" si="71"/>
        <v>0.8632407954881075</v>
      </c>
      <c r="H682" s="100">
        <f>ATAN2(D682,E682)-'2_Odometrie'!F682</f>
        <v>-1.0730588325931489E-4</v>
      </c>
      <c r="I682" s="106">
        <f t="shared" si="72"/>
        <v>-1.0730588325931489E-4</v>
      </c>
      <c r="J682" s="82"/>
      <c r="K682" s="69">
        <f t="shared" si="73"/>
        <v>0</v>
      </c>
      <c r="L682" s="45">
        <f t="shared" si="70"/>
        <v>0.8632407954881075</v>
      </c>
      <c r="M682" s="72">
        <f t="shared" si="74"/>
        <v>-1.0730588325931489E-4</v>
      </c>
      <c r="O682" s="69">
        <f>IF(AND(L682&lt;'1_Constantes'!$B$8,L682&gt;-'1_Constantes'!$B$8),1,0)</f>
        <v>1</v>
      </c>
      <c r="P682" s="54">
        <f t="shared" si="75"/>
        <v>0.8632407954881075</v>
      </c>
      <c r="Q682" s="61">
        <f t="shared" si="76"/>
        <v>-1.0730588325931489E-4</v>
      </c>
      <c r="R682" s="57">
        <f>IF('1_Constantes'!$B$13=1,-Q682*180/PI(),Q682*180/PI())</f>
        <v>-6.1481742276822578E-3</v>
      </c>
    </row>
    <row r="683" spans="2:18" x14ac:dyDescent="0.25">
      <c r="B683" s="13">
        <f>B682+'1_Constantes'!$B$4</f>
        <v>3.3949999999999498</v>
      </c>
      <c r="D683" s="68">
        <f>'1_Constantes'!$D$8-'2_Odometrie'!D683</f>
        <v>0.85662237696487864</v>
      </c>
      <c r="E683" s="57">
        <f>'1_Constantes'!$E$8-'2_Odometrie'!E683</f>
        <v>-0.10669008519062118</v>
      </c>
      <c r="F683" s="81"/>
      <c r="G683" s="54">
        <f t="shared" si="71"/>
        <v>0.8632407954881075</v>
      </c>
      <c r="H683" s="100">
        <f>ATAN2(D683,E683)-'2_Odometrie'!F683</f>
        <v>-1.0730588325931489E-4</v>
      </c>
      <c r="I683" s="106">
        <f t="shared" si="72"/>
        <v>-1.0730588325931489E-4</v>
      </c>
      <c r="J683" s="82"/>
      <c r="K683" s="69">
        <f t="shared" si="73"/>
        <v>0</v>
      </c>
      <c r="L683" s="45">
        <f t="shared" si="70"/>
        <v>0.8632407954881075</v>
      </c>
      <c r="M683" s="72">
        <f t="shared" si="74"/>
        <v>-1.0730588325931489E-4</v>
      </c>
      <c r="O683" s="69">
        <f>IF(AND(L683&lt;'1_Constantes'!$B$8,L683&gt;-'1_Constantes'!$B$8),1,0)</f>
        <v>1</v>
      </c>
      <c r="P683" s="54">
        <f t="shared" si="75"/>
        <v>0.8632407954881075</v>
      </c>
      <c r="Q683" s="61">
        <f t="shared" si="76"/>
        <v>-1.0730588325931489E-4</v>
      </c>
      <c r="R683" s="57">
        <f>IF('1_Constantes'!$B$13=1,-Q683*180/PI(),Q683*180/PI())</f>
        <v>-6.1481742276822578E-3</v>
      </c>
    </row>
    <row r="684" spans="2:18" x14ac:dyDescent="0.25">
      <c r="B684" s="13">
        <f>B683+'1_Constantes'!$B$4</f>
        <v>3.3999999999999497</v>
      </c>
      <c r="D684" s="68">
        <f>'1_Constantes'!$D$8-'2_Odometrie'!D684</f>
        <v>0.85662237696487864</v>
      </c>
      <c r="E684" s="57">
        <f>'1_Constantes'!$E$8-'2_Odometrie'!E684</f>
        <v>-0.10669008519062118</v>
      </c>
      <c r="F684" s="81"/>
      <c r="G684" s="54">
        <f t="shared" si="71"/>
        <v>0.8632407954881075</v>
      </c>
      <c r="H684" s="100">
        <f>ATAN2(D684,E684)-'2_Odometrie'!F684</f>
        <v>-1.0730588325931489E-4</v>
      </c>
      <c r="I684" s="106">
        <f t="shared" si="72"/>
        <v>-1.0730588325931489E-4</v>
      </c>
      <c r="J684" s="82"/>
      <c r="K684" s="69">
        <f t="shared" si="73"/>
        <v>0</v>
      </c>
      <c r="L684" s="45">
        <f t="shared" si="70"/>
        <v>0.8632407954881075</v>
      </c>
      <c r="M684" s="72">
        <f t="shared" si="74"/>
        <v>-1.0730588325931489E-4</v>
      </c>
      <c r="O684" s="69">
        <f>IF(AND(L684&lt;'1_Constantes'!$B$8,L684&gt;-'1_Constantes'!$B$8),1,0)</f>
        <v>1</v>
      </c>
      <c r="P684" s="54">
        <f t="shared" si="75"/>
        <v>0.8632407954881075</v>
      </c>
      <c r="Q684" s="61">
        <f t="shared" si="76"/>
        <v>-1.0730588325931489E-4</v>
      </c>
      <c r="R684" s="57">
        <f>IF('1_Constantes'!$B$13=1,-Q684*180/PI(),Q684*180/PI())</f>
        <v>-6.1481742276822578E-3</v>
      </c>
    </row>
    <row r="685" spans="2:18" x14ac:dyDescent="0.25">
      <c r="B685" s="13">
        <f>B684+'1_Constantes'!$B$4</f>
        <v>3.4049999999999496</v>
      </c>
      <c r="D685" s="68">
        <f>'1_Constantes'!$D$8-'2_Odometrie'!D685</f>
        <v>0.85662237696487864</v>
      </c>
      <c r="E685" s="57">
        <f>'1_Constantes'!$E$8-'2_Odometrie'!E685</f>
        <v>-0.10669008519062118</v>
      </c>
      <c r="F685" s="81"/>
      <c r="G685" s="54">
        <f t="shared" si="71"/>
        <v>0.8632407954881075</v>
      </c>
      <c r="H685" s="100">
        <f>ATAN2(D685,E685)-'2_Odometrie'!F685</f>
        <v>3.5811525060583382E-4</v>
      </c>
      <c r="I685" s="106">
        <f t="shared" si="72"/>
        <v>3.5811525060583382E-4</v>
      </c>
      <c r="J685" s="82"/>
      <c r="K685" s="69">
        <f t="shared" si="73"/>
        <v>0</v>
      </c>
      <c r="L685" s="45">
        <f t="shared" si="70"/>
        <v>0.8632407954881075</v>
      </c>
      <c r="M685" s="72">
        <f t="shared" si="74"/>
        <v>3.5811525060583382E-4</v>
      </c>
      <c r="O685" s="69">
        <f>IF(AND(L685&lt;'1_Constantes'!$B$8,L685&gt;-'1_Constantes'!$B$8),1,0)</f>
        <v>1</v>
      </c>
      <c r="P685" s="54">
        <f t="shared" si="75"/>
        <v>0.8632407954881075</v>
      </c>
      <c r="Q685" s="61">
        <f t="shared" si="76"/>
        <v>3.5811525060583382E-4</v>
      </c>
      <c r="R685" s="57">
        <f>IF('1_Constantes'!$B$13=1,-Q685*180/PI(),Q685*180/PI())</f>
        <v>2.0518492438984074E-2</v>
      </c>
    </row>
    <row r="686" spans="2:18" x14ac:dyDescent="0.25">
      <c r="B686" s="13">
        <f>B685+'1_Constantes'!$B$4</f>
        <v>3.4099999999999495</v>
      </c>
      <c r="D686" s="68">
        <f>'1_Constantes'!$D$8-'2_Odometrie'!D686</f>
        <v>0.85662237696487864</v>
      </c>
      <c r="E686" s="57">
        <f>'1_Constantes'!$E$8-'2_Odometrie'!E686</f>
        <v>-0.10669008519062118</v>
      </c>
      <c r="F686" s="81"/>
      <c r="G686" s="54">
        <f t="shared" si="71"/>
        <v>0.8632407954881075</v>
      </c>
      <c r="H686" s="100">
        <f>ATAN2(D686,E686)-'2_Odometrie'!F686</f>
        <v>3.5811525060583382E-4</v>
      </c>
      <c r="I686" s="106">
        <f t="shared" si="72"/>
        <v>3.5811525060583382E-4</v>
      </c>
      <c r="J686" s="82"/>
      <c r="K686" s="69">
        <f t="shared" si="73"/>
        <v>0</v>
      </c>
      <c r="L686" s="45">
        <f t="shared" si="70"/>
        <v>0.8632407954881075</v>
      </c>
      <c r="M686" s="72">
        <f t="shared" si="74"/>
        <v>3.5811525060583382E-4</v>
      </c>
      <c r="O686" s="69">
        <f>IF(AND(L686&lt;'1_Constantes'!$B$8,L686&gt;-'1_Constantes'!$B$8),1,0)</f>
        <v>1</v>
      </c>
      <c r="P686" s="54">
        <f t="shared" si="75"/>
        <v>0.8632407954881075</v>
      </c>
      <c r="Q686" s="61">
        <f t="shared" si="76"/>
        <v>3.5811525060583382E-4</v>
      </c>
      <c r="R686" s="57">
        <f>IF('1_Constantes'!$B$13=1,-Q686*180/PI(),Q686*180/PI())</f>
        <v>2.0518492438984074E-2</v>
      </c>
    </row>
    <row r="687" spans="2:18" x14ac:dyDescent="0.25">
      <c r="B687" s="13">
        <f>B686+'1_Constantes'!$B$4</f>
        <v>3.4149999999999494</v>
      </c>
      <c r="D687" s="68">
        <f>'1_Constantes'!$D$8-'2_Odometrie'!D687</f>
        <v>0.85662237696487864</v>
      </c>
      <c r="E687" s="57">
        <f>'1_Constantes'!$E$8-'2_Odometrie'!E687</f>
        <v>-0.10669008519062118</v>
      </c>
      <c r="F687" s="81"/>
      <c r="G687" s="54">
        <f t="shared" si="71"/>
        <v>0.8632407954881075</v>
      </c>
      <c r="H687" s="100">
        <f>ATAN2(D687,E687)-'2_Odometrie'!F687</f>
        <v>-1.0730588325931489E-4</v>
      </c>
      <c r="I687" s="106">
        <f t="shared" si="72"/>
        <v>-1.0730588325931489E-4</v>
      </c>
      <c r="J687" s="82"/>
      <c r="K687" s="69">
        <f t="shared" si="73"/>
        <v>0</v>
      </c>
      <c r="L687" s="45">
        <f t="shared" si="70"/>
        <v>0.8632407954881075</v>
      </c>
      <c r="M687" s="72">
        <f t="shared" si="74"/>
        <v>-1.0730588325931489E-4</v>
      </c>
      <c r="O687" s="69">
        <f>IF(AND(L687&lt;'1_Constantes'!$B$8,L687&gt;-'1_Constantes'!$B$8),1,0)</f>
        <v>1</v>
      </c>
      <c r="P687" s="54">
        <f t="shared" si="75"/>
        <v>0.8632407954881075</v>
      </c>
      <c r="Q687" s="61">
        <f t="shared" si="76"/>
        <v>-1.0730588325931489E-4</v>
      </c>
      <c r="R687" s="57">
        <f>IF('1_Constantes'!$B$13=1,-Q687*180/PI(),Q687*180/PI())</f>
        <v>-6.1481742276822578E-3</v>
      </c>
    </row>
    <row r="688" spans="2:18" x14ac:dyDescent="0.25">
      <c r="B688" s="13">
        <f>B687+'1_Constantes'!$B$4</f>
        <v>3.4199999999999493</v>
      </c>
      <c r="D688" s="68">
        <f>'1_Constantes'!$D$8-'2_Odometrie'!D688</f>
        <v>0.85662237696487864</v>
      </c>
      <c r="E688" s="57">
        <f>'1_Constantes'!$E$8-'2_Odometrie'!E688</f>
        <v>-0.10669008519062118</v>
      </c>
      <c r="F688" s="81"/>
      <c r="G688" s="54">
        <f t="shared" si="71"/>
        <v>0.8632407954881075</v>
      </c>
      <c r="H688" s="100">
        <f>ATAN2(D688,E688)-'2_Odometrie'!F688</f>
        <v>-1.0730588325931489E-4</v>
      </c>
      <c r="I688" s="106">
        <f t="shared" si="72"/>
        <v>-1.0730588325931489E-4</v>
      </c>
      <c r="J688" s="82"/>
      <c r="K688" s="69">
        <f t="shared" si="73"/>
        <v>0</v>
      </c>
      <c r="L688" s="45">
        <f t="shared" si="70"/>
        <v>0.8632407954881075</v>
      </c>
      <c r="M688" s="72">
        <f t="shared" si="74"/>
        <v>-1.0730588325931489E-4</v>
      </c>
      <c r="O688" s="69">
        <f>IF(AND(L688&lt;'1_Constantes'!$B$8,L688&gt;-'1_Constantes'!$B$8),1,0)</f>
        <v>1</v>
      </c>
      <c r="P688" s="54">
        <f t="shared" si="75"/>
        <v>0.8632407954881075</v>
      </c>
      <c r="Q688" s="61">
        <f t="shared" si="76"/>
        <v>-1.0730588325931489E-4</v>
      </c>
      <c r="R688" s="57">
        <f>IF('1_Constantes'!$B$13=1,-Q688*180/PI(),Q688*180/PI())</f>
        <v>-6.1481742276822578E-3</v>
      </c>
    </row>
    <row r="689" spans="2:18" x14ac:dyDescent="0.25">
      <c r="B689" s="13">
        <f>B688+'1_Constantes'!$B$4</f>
        <v>3.4249999999999492</v>
      </c>
      <c r="D689" s="68">
        <f>'1_Constantes'!$D$8-'2_Odometrie'!D689</f>
        <v>0.85662237696487864</v>
      </c>
      <c r="E689" s="57">
        <f>'1_Constantes'!$E$8-'2_Odometrie'!E689</f>
        <v>-0.10669008519062118</v>
      </c>
      <c r="F689" s="81"/>
      <c r="G689" s="54">
        <f t="shared" si="71"/>
        <v>0.8632407954881075</v>
      </c>
      <c r="H689" s="100">
        <f>ATAN2(D689,E689)-'2_Odometrie'!F689</f>
        <v>3.5811525060583382E-4</v>
      </c>
      <c r="I689" s="106">
        <f t="shared" si="72"/>
        <v>3.5811525060583382E-4</v>
      </c>
      <c r="J689" s="82"/>
      <c r="K689" s="69">
        <f t="shared" si="73"/>
        <v>0</v>
      </c>
      <c r="L689" s="45">
        <f t="shared" si="70"/>
        <v>0.8632407954881075</v>
      </c>
      <c r="M689" s="72">
        <f t="shared" si="74"/>
        <v>3.5811525060583382E-4</v>
      </c>
      <c r="O689" s="69">
        <f>IF(AND(L689&lt;'1_Constantes'!$B$8,L689&gt;-'1_Constantes'!$B$8),1,0)</f>
        <v>1</v>
      </c>
      <c r="P689" s="54">
        <f t="shared" si="75"/>
        <v>0.8632407954881075</v>
      </c>
      <c r="Q689" s="61">
        <f t="shared" si="76"/>
        <v>3.5811525060583382E-4</v>
      </c>
      <c r="R689" s="57">
        <f>IF('1_Constantes'!$B$13=1,-Q689*180/PI(),Q689*180/PI())</f>
        <v>2.0518492438984074E-2</v>
      </c>
    </row>
    <row r="690" spans="2:18" x14ac:dyDescent="0.25">
      <c r="B690" s="13">
        <f>B689+'1_Constantes'!$B$4</f>
        <v>3.4299999999999491</v>
      </c>
      <c r="D690" s="68">
        <f>'1_Constantes'!$D$8-'2_Odometrie'!D690</f>
        <v>0.85662237696487864</v>
      </c>
      <c r="E690" s="57">
        <f>'1_Constantes'!$E$8-'2_Odometrie'!E690</f>
        <v>-0.10669008519062118</v>
      </c>
      <c r="F690" s="81"/>
      <c r="G690" s="54">
        <f t="shared" si="71"/>
        <v>0.8632407954881075</v>
      </c>
      <c r="H690" s="100">
        <f>ATAN2(D690,E690)-'2_Odometrie'!F690</f>
        <v>3.5811525060583382E-4</v>
      </c>
      <c r="I690" s="106">
        <f t="shared" si="72"/>
        <v>3.5811525060583382E-4</v>
      </c>
      <c r="J690" s="82"/>
      <c r="K690" s="69">
        <f t="shared" si="73"/>
        <v>0</v>
      </c>
      <c r="L690" s="45">
        <f t="shared" si="70"/>
        <v>0.8632407954881075</v>
      </c>
      <c r="M690" s="72">
        <f t="shared" si="74"/>
        <v>3.5811525060583382E-4</v>
      </c>
      <c r="O690" s="69">
        <f>IF(AND(L690&lt;'1_Constantes'!$B$8,L690&gt;-'1_Constantes'!$B$8),1,0)</f>
        <v>1</v>
      </c>
      <c r="P690" s="54">
        <f t="shared" si="75"/>
        <v>0.8632407954881075</v>
      </c>
      <c r="Q690" s="61">
        <f t="shared" si="76"/>
        <v>3.5811525060583382E-4</v>
      </c>
      <c r="R690" s="57">
        <f>IF('1_Constantes'!$B$13=1,-Q690*180/PI(),Q690*180/PI())</f>
        <v>2.0518492438984074E-2</v>
      </c>
    </row>
    <row r="691" spans="2:18" x14ac:dyDescent="0.25">
      <c r="B691" s="13">
        <f>B690+'1_Constantes'!$B$4</f>
        <v>3.434999999999949</v>
      </c>
      <c r="D691" s="68">
        <f>'1_Constantes'!$D$8-'2_Odometrie'!D691</f>
        <v>0.85662237696487864</v>
      </c>
      <c r="E691" s="57">
        <f>'1_Constantes'!$E$8-'2_Odometrie'!E691</f>
        <v>-0.10669008519062118</v>
      </c>
      <c r="F691" s="81"/>
      <c r="G691" s="54">
        <f t="shared" si="71"/>
        <v>0.8632407954881075</v>
      </c>
      <c r="H691" s="100">
        <f>ATAN2(D691,E691)-'2_Odometrie'!F691</f>
        <v>3.5811525060583382E-4</v>
      </c>
      <c r="I691" s="106">
        <f t="shared" si="72"/>
        <v>3.5811525060583382E-4</v>
      </c>
      <c r="J691" s="82"/>
      <c r="K691" s="69">
        <f t="shared" si="73"/>
        <v>0</v>
      </c>
      <c r="L691" s="45">
        <f t="shared" si="70"/>
        <v>0.8632407954881075</v>
      </c>
      <c r="M691" s="72">
        <f t="shared" si="74"/>
        <v>3.5811525060583382E-4</v>
      </c>
      <c r="O691" s="69">
        <f>IF(AND(L691&lt;'1_Constantes'!$B$8,L691&gt;-'1_Constantes'!$B$8),1,0)</f>
        <v>1</v>
      </c>
      <c r="P691" s="54">
        <f t="shared" si="75"/>
        <v>0.8632407954881075</v>
      </c>
      <c r="Q691" s="61">
        <f t="shared" si="76"/>
        <v>3.5811525060583382E-4</v>
      </c>
      <c r="R691" s="57">
        <f>IF('1_Constantes'!$B$13=1,-Q691*180/PI(),Q691*180/PI())</f>
        <v>2.0518492438984074E-2</v>
      </c>
    </row>
    <row r="692" spans="2:18" x14ac:dyDescent="0.25">
      <c r="B692" s="13">
        <f>B691+'1_Constantes'!$B$4</f>
        <v>3.4399999999999489</v>
      </c>
      <c r="D692" s="68">
        <f>'1_Constantes'!$D$8-'2_Odometrie'!D692</f>
        <v>0.85662237696487864</v>
      </c>
      <c r="E692" s="57">
        <f>'1_Constantes'!$E$8-'2_Odometrie'!E692</f>
        <v>-0.10669008519062118</v>
      </c>
      <c r="F692" s="81"/>
      <c r="G692" s="54">
        <f t="shared" si="71"/>
        <v>0.8632407954881075</v>
      </c>
      <c r="H692" s="100">
        <f>ATAN2(D692,E692)-'2_Odometrie'!F692</f>
        <v>-1.0730588325931489E-4</v>
      </c>
      <c r="I692" s="106">
        <f t="shared" si="72"/>
        <v>-1.0730588325931489E-4</v>
      </c>
      <c r="J692" s="82"/>
      <c r="K692" s="69">
        <f t="shared" si="73"/>
        <v>0</v>
      </c>
      <c r="L692" s="45">
        <f t="shared" si="70"/>
        <v>0.8632407954881075</v>
      </c>
      <c r="M692" s="72">
        <f t="shared" si="74"/>
        <v>-1.0730588325931489E-4</v>
      </c>
      <c r="O692" s="69">
        <f>IF(AND(L692&lt;'1_Constantes'!$B$8,L692&gt;-'1_Constantes'!$B$8),1,0)</f>
        <v>1</v>
      </c>
      <c r="P692" s="54">
        <f t="shared" si="75"/>
        <v>0.8632407954881075</v>
      </c>
      <c r="Q692" s="61">
        <f t="shared" si="76"/>
        <v>-1.0730588325931489E-4</v>
      </c>
      <c r="R692" s="57">
        <f>IF('1_Constantes'!$B$13=1,-Q692*180/PI(),Q692*180/PI())</f>
        <v>-6.1481742276822578E-3</v>
      </c>
    </row>
    <row r="693" spans="2:18" x14ac:dyDescent="0.25">
      <c r="B693" s="13">
        <f>B692+'1_Constantes'!$B$4</f>
        <v>3.4449999999999488</v>
      </c>
      <c r="D693" s="68">
        <f>'1_Constantes'!$D$8-'2_Odometrie'!D693</f>
        <v>0.85662237696487864</v>
      </c>
      <c r="E693" s="57">
        <f>'1_Constantes'!$E$8-'2_Odometrie'!E693</f>
        <v>-0.10669008519062118</v>
      </c>
      <c r="F693" s="81"/>
      <c r="G693" s="54">
        <f t="shared" si="71"/>
        <v>0.8632407954881075</v>
      </c>
      <c r="H693" s="100">
        <f>ATAN2(D693,E693)-'2_Odometrie'!F693</f>
        <v>-1.0730588325931489E-4</v>
      </c>
      <c r="I693" s="106">
        <f t="shared" si="72"/>
        <v>-1.0730588325931489E-4</v>
      </c>
      <c r="J693" s="82"/>
      <c r="K693" s="69">
        <f t="shared" si="73"/>
        <v>0</v>
      </c>
      <c r="L693" s="45">
        <f t="shared" si="70"/>
        <v>0.8632407954881075</v>
      </c>
      <c r="M693" s="72">
        <f t="shared" si="74"/>
        <v>-1.0730588325931489E-4</v>
      </c>
      <c r="O693" s="69">
        <f>IF(AND(L693&lt;'1_Constantes'!$B$8,L693&gt;-'1_Constantes'!$B$8),1,0)</f>
        <v>1</v>
      </c>
      <c r="P693" s="54">
        <f t="shared" si="75"/>
        <v>0.8632407954881075</v>
      </c>
      <c r="Q693" s="61">
        <f t="shared" si="76"/>
        <v>-1.0730588325931489E-4</v>
      </c>
      <c r="R693" s="57">
        <f>IF('1_Constantes'!$B$13=1,-Q693*180/PI(),Q693*180/PI())</f>
        <v>-6.1481742276822578E-3</v>
      </c>
    </row>
    <row r="694" spans="2:18" x14ac:dyDescent="0.25">
      <c r="B694" s="13">
        <f>B693+'1_Constantes'!$B$4</f>
        <v>3.4499999999999487</v>
      </c>
      <c r="D694" s="68">
        <f>'1_Constantes'!$D$8-'2_Odometrie'!D694</f>
        <v>0.85662237696487864</v>
      </c>
      <c r="E694" s="57">
        <f>'1_Constantes'!$E$8-'2_Odometrie'!E694</f>
        <v>-0.10669008519062118</v>
      </c>
      <c r="F694" s="81"/>
      <c r="G694" s="54">
        <f t="shared" si="71"/>
        <v>0.8632407954881075</v>
      </c>
      <c r="H694" s="100">
        <f>ATAN2(D694,E694)-'2_Odometrie'!F694</f>
        <v>3.5811525060583382E-4</v>
      </c>
      <c r="I694" s="106">
        <f t="shared" si="72"/>
        <v>3.5811525060583382E-4</v>
      </c>
      <c r="J694" s="82"/>
      <c r="K694" s="69">
        <f t="shared" si="73"/>
        <v>0</v>
      </c>
      <c r="L694" s="45">
        <f t="shared" si="70"/>
        <v>0.8632407954881075</v>
      </c>
      <c r="M694" s="72">
        <f t="shared" si="74"/>
        <v>3.5811525060583382E-4</v>
      </c>
      <c r="O694" s="69">
        <f>IF(AND(L694&lt;'1_Constantes'!$B$8,L694&gt;-'1_Constantes'!$B$8),1,0)</f>
        <v>1</v>
      </c>
      <c r="P694" s="54">
        <f t="shared" si="75"/>
        <v>0.8632407954881075</v>
      </c>
      <c r="Q694" s="61">
        <f t="shared" si="76"/>
        <v>3.5811525060583382E-4</v>
      </c>
      <c r="R694" s="57">
        <f>IF('1_Constantes'!$B$13=1,-Q694*180/PI(),Q694*180/PI())</f>
        <v>2.0518492438984074E-2</v>
      </c>
    </row>
    <row r="695" spans="2:18" x14ac:dyDescent="0.25">
      <c r="B695" s="13">
        <f>B694+'1_Constantes'!$B$4</f>
        <v>3.4549999999999486</v>
      </c>
      <c r="D695" s="68">
        <f>'1_Constantes'!$D$8-'2_Odometrie'!D695</f>
        <v>0.85662237696487864</v>
      </c>
      <c r="E695" s="57">
        <f>'1_Constantes'!$E$8-'2_Odometrie'!E695</f>
        <v>-0.10669008519062118</v>
      </c>
      <c r="F695" s="81"/>
      <c r="G695" s="54">
        <f t="shared" si="71"/>
        <v>0.8632407954881075</v>
      </c>
      <c r="H695" s="100">
        <f>ATAN2(D695,E695)-'2_Odometrie'!F695</f>
        <v>3.5811525060583382E-4</v>
      </c>
      <c r="I695" s="106">
        <f t="shared" si="72"/>
        <v>3.5811525060583382E-4</v>
      </c>
      <c r="J695" s="82"/>
      <c r="K695" s="69">
        <f t="shared" si="73"/>
        <v>0</v>
      </c>
      <c r="L695" s="45">
        <f t="shared" si="70"/>
        <v>0.8632407954881075</v>
      </c>
      <c r="M695" s="72">
        <f t="shared" si="74"/>
        <v>3.5811525060583382E-4</v>
      </c>
      <c r="O695" s="69">
        <f>IF(AND(L695&lt;'1_Constantes'!$B$8,L695&gt;-'1_Constantes'!$B$8),1,0)</f>
        <v>1</v>
      </c>
      <c r="P695" s="54">
        <f t="shared" si="75"/>
        <v>0.8632407954881075</v>
      </c>
      <c r="Q695" s="61">
        <f t="shared" si="76"/>
        <v>3.5811525060583382E-4</v>
      </c>
      <c r="R695" s="57">
        <f>IF('1_Constantes'!$B$13=1,-Q695*180/PI(),Q695*180/PI())</f>
        <v>2.0518492438984074E-2</v>
      </c>
    </row>
    <row r="696" spans="2:18" x14ac:dyDescent="0.25">
      <c r="B696" s="13">
        <f>B695+'1_Constantes'!$B$4</f>
        <v>3.4599999999999485</v>
      </c>
      <c r="D696" s="68">
        <f>'1_Constantes'!$D$8-'2_Odometrie'!D696</f>
        <v>0.85662237696487864</v>
      </c>
      <c r="E696" s="57">
        <f>'1_Constantes'!$E$8-'2_Odometrie'!E696</f>
        <v>-0.10669008519062118</v>
      </c>
      <c r="F696" s="81"/>
      <c r="G696" s="54">
        <f t="shared" si="71"/>
        <v>0.8632407954881075</v>
      </c>
      <c r="H696" s="100">
        <f>ATAN2(D696,E696)-'2_Odometrie'!F696</f>
        <v>-1.0730588325931489E-4</v>
      </c>
      <c r="I696" s="106">
        <f t="shared" si="72"/>
        <v>-1.0730588325931489E-4</v>
      </c>
      <c r="J696" s="82"/>
      <c r="K696" s="69">
        <f t="shared" si="73"/>
        <v>0</v>
      </c>
      <c r="L696" s="45">
        <f t="shared" si="70"/>
        <v>0.8632407954881075</v>
      </c>
      <c r="M696" s="72">
        <f t="shared" si="74"/>
        <v>-1.0730588325931489E-4</v>
      </c>
      <c r="O696" s="69">
        <f>IF(AND(L696&lt;'1_Constantes'!$B$8,L696&gt;-'1_Constantes'!$B$8),1,0)</f>
        <v>1</v>
      </c>
      <c r="P696" s="54">
        <f t="shared" si="75"/>
        <v>0.8632407954881075</v>
      </c>
      <c r="Q696" s="61">
        <f t="shared" si="76"/>
        <v>-1.0730588325931489E-4</v>
      </c>
      <c r="R696" s="57">
        <f>IF('1_Constantes'!$B$13=1,-Q696*180/PI(),Q696*180/PI())</f>
        <v>-6.1481742276822578E-3</v>
      </c>
    </row>
    <row r="697" spans="2:18" x14ac:dyDescent="0.25">
      <c r="B697" s="13">
        <f>B696+'1_Constantes'!$B$4</f>
        <v>3.4649999999999483</v>
      </c>
      <c r="D697" s="68">
        <f>'1_Constantes'!$D$8-'2_Odometrie'!D697</f>
        <v>0.85662237696487864</v>
      </c>
      <c r="E697" s="57">
        <f>'1_Constantes'!$E$8-'2_Odometrie'!E697</f>
        <v>-0.10669008519062118</v>
      </c>
      <c r="F697" s="81"/>
      <c r="G697" s="54">
        <f t="shared" si="71"/>
        <v>0.8632407954881075</v>
      </c>
      <c r="H697" s="100">
        <f>ATAN2(D697,E697)-'2_Odometrie'!F697</f>
        <v>-1.0730588325931489E-4</v>
      </c>
      <c r="I697" s="106">
        <f t="shared" si="72"/>
        <v>-1.0730588325931489E-4</v>
      </c>
      <c r="J697" s="82"/>
      <c r="K697" s="69">
        <f t="shared" si="73"/>
        <v>0</v>
      </c>
      <c r="L697" s="45">
        <f t="shared" si="70"/>
        <v>0.8632407954881075</v>
      </c>
      <c r="M697" s="72">
        <f t="shared" si="74"/>
        <v>-1.0730588325931489E-4</v>
      </c>
      <c r="O697" s="69">
        <f>IF(AND(L697&lt;'1_Constantes'!$B$8,L697&gt;-'1_Constantes'!$B$8),1,0)</f>
        <v>1</v>
      </c>
      <c r="P697" s="54">
        <f t="shared" si="75"/>
        <v>0.8632407954881075</v>
      </c>
      <c r="Q697" s="61">
        <f t="shared" si="76"/>
        <v>-1.0730588325931489E-4</v>
      </c>
      <c r="R697" s="57">
        <f>IF('1_Constantes'!$B$13=1,-Q697*180/PI(),Q697*180/PI())</f>
        <v>-6.1481742276822578E-3</v>
      </c>
    </row>
  </sheetData>
  <mergeCells count="8">
    <mergeCell ref="P1:R1"/>
    <mergeCell ref="Q2:R2"/>
    <mergeCell ref="O1:O3"/>
    <mergeCell ref="B1:B2"/>
    <mergeCell ref="L1:M1"/>
    <mergeCell ref="K1:K3"/>
    <mergeCell ref="D1:E1"/>
    <mergeCell ref="H2:I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7"/>
  <sheetViews>
    <sheetView topLeftCell="B1" workbookViewId="0">
      <pane xSplit="1" ySplit="3" topLeftCell="C4" activePane="bottomRight" state="frozen"/>
      <selection activeCell="B1" sqref="B1"/>
      <selection pane="topRight" activeCell="C1" sqref="C1"/>
      <selection pane="bottomLeft" activeCell="B4" sqref="B4"/>
      <selection pane="bottomRight" activeCell="Q8" sqref="Q8"/>
    </sheetView>
  </sheetViews>
  <sheetFormatPr baseColWidth="10" defaultRowHeight="15" x14ac:dyDescent="0.25"/>
  <cols>
    <col min="1" max="1" width="3.140625" style="1" customWidth="1"/>
    <col min="2" max="2" width="11.42578125" style="48"/>
    <col min="3" max="3" width="3.140625" style="131" customWidth="1"/>
    <col min="4" max="4" width="11.42578125" style="49"/>
    <col min="5" max="5" width="11.42578125" style="51"/>
    <col min="6" max="6" width="3.140625" style="131" customWidth="1"/>
    <col min="7" max="7" width="11.42578125" style="49"/>
    <col min="8" max="8" width="11.42578125" style="51" customWidth="1"/>
    <col min="9" max="9" width="3.140625" style="1" customWidth="1"/>
    <col min="10" max="10" width="11.42578125" style="49"/>
    <col min="11" max="11" width="11.42578125" style="51"/>
    <col min="12" max="12" width="3.140625" style="1" customWidth="1"/>
    <col min="13" max="14" width="11.42578125" style="48"/>
    <col min="15" max="15" width="3.140625" style="1" customWidth="1"/>
    <col min="16" max="16" width="11.42578125" style="49"/>
    <col min="17" max="17" width="11.42578125" style="53"/>
    <col min="18" max="18" width="11.42578125" style="51"/>
    <col min="19" max="19" width="11.42578125" style="49"/>
    <col min="20" max="20" width="11.42578125" style="53"/>
    <col min="21" max="21" width="11.42578125" style="51"/>
    <col min="22" max="22" width="3.140625" style="1" customWidth="1"/>
    <col min="23" max="23" width="11.42578125" style="135"/>
    <col min="24" max="24" width="6.28515625" style="50" customWidth="1"/>
    <col min="25" max="25" width="6.28515625" style="58" customWidth="1"/>
    <col min="26" max="16384" width="11.42578125" style="1"/>
  </cols>
  <sheetData>
    <row r="1" spans="2:25" ht="15.75" customHeight="1" thickBot="1" x14ac:dyDescent="0.3">
      <c r="B1" s="169" t="s">
        <v>12</v>
      </c>
      <c r="C1" s="193" t="s">
        <v>95</v>
      </c>
      <c r="D1" s="180" t="s">
        <v>68</v>
      </c>
      <c r="E1" s="182"/>
      <c r="F1" s="193" t="s">
        <v>95</v>
      </c>
      <c r="G1" s="180" t="s">
        <v>69</v>
      </c>
      <c r="H1" s="182"/>
      <c r="J1" s="180" t="s">
        <v>70</v>
      </c>
      <c r="K1" s="182"/>
      <c r="M1" s="194" t="s">
        <v>75</v>
      </c>
      <c r="N1" s="195"/>
      <c r="P1" s="190" t="s">
        <v>82</v>
      </c>
      <c r="Q1" s="191"/>
      <c r="R1" s="192"/>
      <c r="S1" s="190" t="s">
        <v>83</v>
      </c>
      <c r="T1" s="191"/>
      <c r="U1" s="192"/>
      <c r="W1" s="190" t="s">
        <v>81</v>
      </c>
      <c r="X1" s="191"/>
      <c r="Y1" s="192"/>
    </row>
    <row r="2" spans="2:25" x14ac:dyDescent="0.25">
      <c r="B2" s="170"/>
      <c r="C2" s="193"/>
      <c r="D2" s="94" t="s">
        <v>37</v>
      </c>
      <c r="E2" s="93" t="s">
        <v>38</v>
      </c>
      <c r="F2" s="193"/>
      <c r="G2" s="94" t="s">
        <v>37</v>
      </c>
      <c r="H2" s="93" t="s">
        <v>38</v>
      </c>
      <c r="J2" s="94" t="s">
        <v>37</v>
      </c>
      <c r="K2" s="93" t="s">
        <v>38</v>
      </c>
      <c r="M2" s="196"/>
      <c r="N2" s="197"/>
      <c r="P2" s="94" t="s">
        <v>80</v>
      </c>
      <c r="Q2" s="109" t="s">
        <v>78</v>
      </c>
      <c r="R2" s="93" t="s">
        <v>79</v>
      </c>
      <c r="S2" s="94" t="s">
        <v>80</v>
      </c>
      <c r="T2" s="109" t="s">
        <v>78</v>
      </c>
      <c r="U2" s="93" t="s">
        <v>79</v>
      </c>
      <c r="W2" s="132" t="s">
        <v>37</v>
      </c>
      <c r="X2" s="183" t="s">
        <v>38</v>
      </c>
      <c r="Y2" s="184"/>
    </row>
    <row r="3" spans="2:25" ht="15.75" thickBot="1" x14ac:dyDescent="0.3">
      <c r="B3" s="29" t="s">
        <v>33</v>
      </c>
      <c r="C3" s="193"/>
      <c r="D3" s="96" t="s">
        <v>32</v>
      </c>
      <c r="E3" s="99" t="s">
        <v>36</v>
      </c>
      <c r="F3" s="193"/>
      <c r="G3" s="96" t="s">
        <v>76</v>
      </c>
      <c r="H3" s="99" t="s">
        <v>85</v>
      </c>
      <c r="J3" s="96" t="s">
        <v>71</v>
      </c>
      <c r="K3" s="99" t="s">
        <v>86</v>
      </c>
      <c r="M3" s="29" t="s">
        <v>32</v>
      </c>
      <c r="N3" s="29" t="s">
        <v>36</v>
      </c>
      <c r="P3" s="96" t="s">
        <v>76</v>
      </c>
      <c r="Q3" s="110" t="s">
        <v>76</v>
      </c>
      <c r="R3" s="99" t="s">
        <v>76</v>
      </c>
      <c r="S3" s="96" t="s">
        <v>85</v>
      </c>
      <c r="T3" s="110" t="s">
        <v>85</v>
      </c>
      <c r="U3" s="99" t="s">
        <v>87</v>
      </c>
      <c r="W3" s="133" t="s">
        <v>76</v>
      </c>
      <c r="X3" s="34" t="s">
        <v>85</v>
      </c>
      <c r="Y3" s="136" t="s">
        <v>77</v>
      </c>
    </row>
    <row r="4" spans="2:25" x14ac:dyDescent="0.25">
      <c r="B4" s="28">
        <v>0</v>
      </c>
      <c r="C4" s="131">
        <f>ABS(D4)</f>
        <v>1000</v>
      </c>
      <c r="D4" s="54">
        <f>'3_Consigne'!P4</f>
        <v>1000</v>
      </c>
      <c r="E4" s="44">
        <f>'3_Consigne'!Q4</f>
        <v>-1.5707963267948966</v>
      </c>
      <c r="F4" s="131">
        <f>ABS(E4)</f>
        <v>1.5707963267948966</v>
      </c>
      <c r="G4" s="127">
        <v>0</v>
      </c>
      <c r="H4" s="129">
        <v>0</v>
      </c>
      <c r="J4" s="127">
        <v>0</v>
      </c>
      <c r="K4" s="129">
        <v>0</v>
      </c>
      <c r="M4" s="130">
        <f>(G4*G4)/(2*'1_Constantes'!$F$27)</f>
        <v>0</v>
      </c>
      <c r="N4" s="130">
        <f>(H4*H4)/(2*'1_Constantes'!$J$27)</f>
        <v>0</v>
      </c>
      <c r="P4" s="127">
        <v>0</v>
      </c>
      <c r="Q4" s="128">
        <f>0+('1_Constantes'!$E$27*'1_Constantes'!$B$4)</f>
        <v>3</v>
      </c>
      <c r="R4" s="129">
        <v>0</v>
      </c>
      <c r="S4" s="127">
        <v>0</v>
      </c>
      <c r="T4" s="128">
        <f>0+('1_Constantes'!$I$27*'1_Constantes'!$B$4)</f>
        <v>1.4999999999999999E-2</v>
      </c>
      <c r="U4" s="129">
        <v>0</v>
      </c>
      <c r="W4" s="134">
        <f>IF(C4&lt;'1_Constantes'!$B$8,0,IF(D4&lt;0,-ABS(P4+Q4+R4),ABS(P4+Q4+R4)))</f>
        <v>3</v>
      </c>
      <c r="X4" s="43">
        <f>IF(E4&lt;0,-ABS(S4+T4+U4),(ABS(S4+T4+U4)))</f>
        <v>-1.4999999999999999E-2</v>
      </c>
      <c r="Y4" s="57">
        <f>IF(F4*180/PI()&lt;'1_Constantes'!$B$9,0,X4*180/PI())</f>
        <v>-0.85943669269623479</v>
      </c>
    </row>
    <row r="5" spans="2:25" x14ac:dyDescent="0.25">
      <c r="B5" s="13">
        <f>B4+'1_Constantes'!$B$4</f>
        <v>5.0000000000000001E-3</v>
      </c>
      <c r="C5" s="131">
        <f t="shared" ref="C5:C68" si="0">ABS(D5)</f>
        <v>1000</v>
      </c>
      <c r="D5" s="54">
        <f>'3_Consigne'!P5</f>
        <v>1000</v>
      </c>
      <c r="E5" s="44">
        <f>'3_Consigne'!Q5</f>
        <v>-1.5707963267948966</v>
      </c>
      <c r="F5" s="131">
        <f t="shared" ref="F5:F68" si="1">ABS(E5)</f>
        <v>1.5707963267948966</v>
      </c>
      <c r="G5" s="54">
        <f>ABS(D4-D5)/'1_Constantes'!$B$4</f>
        <v>0</v>
      </c>
      <c r="H5" s="44">
        <f>ABS(E4-E5)/'1_Constantes'!$B$4</f>
        <v>0</v>
      </c>
      <c r="J5" s="54">
        <f>ABS(G4-G5)/'1_Constantes'!$B$4</f>
        <v>0</v>
      </c>
      <c r="K5" s="44">
        <f>ABS(H4-H5)/'1_Constantes'!$B$4</f>
        <v>0</v>
      </c>
      <c r="M5" s="108">
        <f>(G5*G5)/(2*'1_Constantes'!$F$27)</f>
        <v>0</v>
      </c>
      <c r="N5" s="108">
        <f>(H5*H5)/(2*'1_Constantes'!$J$27)</f>
        <v>0</v>
      </c>
      <c r="P5" s="54">
        <f>IF(C5&lt;M5+(M5*'1_Constantes'!$G$27),ABS(W4)-('1_Constantes'!$F$27*'1_Constantes'!$B$4),0)</f>
        <v>0</v>
      </c>
      <c r="Q5" s="111">
        <f>IF(P5=0,IF(ABS(W4)&lt;'1_Constantes'!$D$27,ABS(W4)+('1_Constantes'!$E$27*'1_Constantes'!$B$4),0),0)</f>
        <v>6</v>
      </c>
      <c r="R5" s="44">
        <f>IF(P5=0,IF(Q5=0,'1_Constantes'!$D$27,0),0)</f>
        <v>0</v>
      </c>
      <c r="S5" s="54">
        <f>IF(F5&lt;N5+(N5*'1_Constantes'!$G$27),ABS(X4)-('1_Constantes'!$J$27*'1_Constantes'!$B$4),0)</f>
        <v>0</v>
      </c>
      <c r="T5" s="111">
        <f>IF(S5=0,IF(ABS(X4)&lt;'1_Constantes'!$H$27,ABS(X4)+('1_Constantes'!$I$27*'1_Constantes'!$B$4),0),0)</f>
        <v>0.03</v>
      </c>
      <c r="U5" s="44">
        <f>IF(S5=0,IF(T5=0,'1_Constantes'!$H$27,0),0)</f>
        <v>0</v>
      </c>
      <c r="W5" s="134">
        <f>IF(C5&lt;'1_Constantes'!$B$8,0,IF(D5&lt;0,-ABS(P5+Q5+R5),ABS(P5+Q5+R5)))</f>
        <v>6</v>
      </c>
      <c r="X5" s="43">
        <f t="shared" ref="X5:X68" si="2">IF(E5&lt;0,-ABS(S5+T5+U5),(ABS(S5+T5+U5)))</f>
        <v>-0.03</v>
      </c>
      <c r="Y5" s="57">
        <f>IF(F5*180/PI()&lt;'1_Constantes'!$B$9,0,X5*180/PI())</f>
        <v>-1.7188733853924696</v>
      </c>
    </row>
    <row r="6" spans="2:25" x14ac:dyDescent="0.25">
      <c r="B6" s="13">
        <f>B5+'1_Constantes'!$B$4</f>
        <v>0.01</v>
      </c>
      <c r="C6" s="131">
        <f t="shared" si="0"/>
        <v>999.99999609074325</v>
      </c>
      <c r="D6" s="54">
        <f>'3_Consigne'!P6</f>
        <v>999.99999609074325</v>
      </c>
      <c r="E6" s="44">
        <f>'3_Consigne'!Q6</f>
        <v>-1.5705810695200801</v>
      </c>
      <c r="F6" s="131">
        <f t="shared" si="1"/>
        <v>1.5705810695200801</v>
      </c>
      <c r="G6" s="54">
        <f>ABS(D5-D6)/'1_Constantes'!$B$4</f>
        <v>7.81851349529461E-4</v>
      </c>
      <c r="H6" s="44">
        <f>ABS(E5-E6)/'1_Constantes'!$B$4</f>
        <v>4.305145496328322E-2</v>
      </c>
      <c r="J6" s="54">
        <f>ABS(G5-G6)/'1_Constantes'!$B$4</f>
        <v>0.1563702699058922</v>
      </c>
      <c r="K6" s="44">
        <f>ABS(H5-H6)/'1_Constantes'!$B$4</f>
        <v>8.610290992656644</v>
      </c>
      <c r="M6" s="108">
        <f>(G6*G6)/(2*'1_Constantes'!$F$27)</f>
        <v>3.056457663805197E-10</v>
      </c>
      <c r="N6" s="108">
        <f>(H6*H6)/(2*'1_Constantes'!$J$27)</f>
        <v>2.3167847180695041E-4</v>
      </c>
      <c r="P6" s="54">
        <f>IF(C6&lt;M6+(M6*'1_Constantes'!$G$27),ABS(W5)-('1_Constantes'!$F$27*'1_Constantes'!$B$4),0)</f>
        <v>0</v>
      </c>
      <c r="Q6" s="111">
        <f>IF(P6=0,IF(ABS(W5)&lt;'1_Constantes'!$D$27,ABS(W5)+('1_Constantes'!$E$27*'1_Constantes'!$B$4),0),0)</f>
        <v>9</v>
      </c>
      <c r="R6" s="44">
        <f>IF(P6=0,IF(Q6=0,'1_Constantes'!$D$27,0),0)</f>
        <v>0</v>
      </c>
      <c r="S6" s="54">
        <f>IF(F6&lt;N6+(N6*'1_Constantes'!$G$27),ABS(X5)-('1_Constantes'!$J$27*'1_Constantes'!$B$4),0)</f>
        <v>0</v>
      </c>
      <c r="T6" s="111">
        <f>IF(S6=0,IF(ABS(X5)&lt;'1_Constantes'!$H$27,ABS(X5)+('1_Constantes'!$I$27*'1_Constantes'!$B$4),0),0)</f>
        <v>4.4999999999999998E-2</v>
      </c>
      <c r="U6" s="44">
        <f>IF(S6=0,IF(T6=0,'1_Constantes'!$H$27,0),0)</f>
        <v>0</v>
      </c>
      <c r="W6" s="134">
        <f>IF(C6&lt;'1_Constantes'!$B$8,0,IF(D6&lt;0,-ABS(P6+Q6+R6),ABS(P6+Q6+R6)))</f>
        <v>9</v>
      </c>
      <c r="X6" s="43">
        <f t="shared" si="2"/>
        <v>-4.4999999999999998E-2</v>
      </c>
      <c r="Y6" s="57">
        <f>IF(F6*180/PI()&lt;'1_Constantes'!$B$9,0,X6*180/PI())</f>
        <v>-2.5783100780887045</v>
      </c>
    </row>
    <row r="7" spans="2:25" x14ac:dyDescent="0.25">
      <c r="B7" s="13">
        <f>B6+'1_Constantes'!$B$4</f>
        <v>1.4999999999999999E-2</v>
      </c>
      <c r="C7" s="131">
        <f t="shared" si="0"/>
        <v>999.99997293982085</v>
      </c>
      <c r="D7" s="54">
        <f>'3_Consigne'!P7</f>
        <v>999.99997293982085</v>
      </c>
      <c r="E7" s="44">
        <f>'3_Consigne'!Q7</f>
        <v>-1.5701505549641204</v>
      </c>
      <c r="F7" s="131">
        <f t="shared" si="1"/>
        <v>1.5701505549641204</v>
      </c>
      <c r="G7" s="54">
        <f>ABS(D6-D7)/'1_Constantes'!$B$4</f>
        <v>4.6301844804474968E-3</v>
      </c>
      <c r="H7" s="44">
        <f>ABS(E6-E7)/'1_Constantes'!$B$4</f>
        <v>8.6102911191954234E-2</v>
      </c>
      <c r="J7" s="54">
        <f>ABS(G6-G7)/'1_Constantes'!$B$4</f>
        <v>0.76966662618360715</v>
      </c>
      <c r="K7" s="44">
        <f>ABS(H6-H7)/'1_Constantes'!$B$4</f>
        <v>8.6102912457342029</v>
      </c>
      <c r="M7" s="108">
        <f>(G7*G7)/(2*'1_Constantes'!$F$27)</f>
        <v>1.0719304161488427E-8</v>
      </c>
      <c r="N7" s="108">
        <f>(H7*H7)/(2*'1_Constantes'!$J$27)</f>
        <v>9.2671391446619473E-4</v>
      </c>
      <c r="P7" s="54">
        <f>IF(C7&lt;M7+(M7*'1_Constantes'!$G$27),ABS(W6)-('1_Constantes'!$F$27*'1_Constantes'!$B$4),0)</f>
        <v>0</v>
      </c>
      <c r="Q7" s="111">
        <f>IF(P7=0,IF(ABS(W6)&lt;'1_Constantes'!$D$27,ABS(W6)+('1_Constantes'!$E$27*'1_Constantes'!$B$4),0),0)</f>
        <v>12</v>
      </c>
      <c r="R7" s="44">
        <f>IF(P7=0,IF(Q7=0,'1_Constantes'!$D$27,0),0)</f>
        <v>0</v>
      </c>
      <c r="S7" s="54">
        <f>IF(F7&lt;N7+(N7*'1_Constantes'!$G$27),ABS(X6)-('1_Constantes'!$J$27*'1_Constantes'!$B$4),0)</f>
        <v>0</v>
      </c>
      <c r="T7" s="111">
        <f>IF(S7=0,IF(ABS(X6)&lt;'1_Constantes'!$H$27,ABS(X6)+('1_Constantes'!$I$27*'1_Constantes'!$B$4),0),0)</f>
        <v>0.06</v>
      </c>
      <c r="U7" s="44">
        <f>IF(S7=0,IF(T7=0,'1_Constantes'!$H$27,0),0)</f>
        <v>0</v>
      </c>
      <c r="W7" s="134">
        <f>IF(C7&lt;'1_Constantes'!$B$8,0,IF(D7&lt;0,-ABS(P7+Q7+R7),ABS(P7+Q7+R7)))</f>
        <v>12</v>
      </c>
      <c r="X7" s="43">
        <f t="shared" si="2"/>
        <v>-0.06</v>
      </c>
      <c r="Y7" s="57">
        <f>IF(F7*180/PI()&lt;'1_Constantes'!$B$9,0,X7*180/PI())</f>
        <v>-3.4377467707849392</v>
      </c>
    </row>
    <row r="8" spans="2:25" x14ac:dyDescent="0.25">
      <c r="B8" s="13">
        <f>B7+'1_Constantes'!$B$4</f>
        <v>0.02</v>
      </c>
      <c r="C8" s="131">
        <f t="shared" si="0"/>
        <v>999.99990394399367</v>
      </c>
      <c r="D8" s="54">
        <f>'3_Consigne'!P8</f>
        <v>999.99990394399367</v>
      </c>
      <c r="E8" s="44">
        <f>'3_Consigne'!Q8</f>
        <v>-1.5695047830986524</v>
      </c>
      <c r="F8" s="131">
        <f t="shared" si="1"/>
        <v>1.5695047830986524</v>
      </c>
      <c r="G8" s="54">
        <f>ABS(D7-D8)/'1_Constantes'!$B$4</f>
        <v>1.379916543555737E-2</v>
      </c>
      <c r="H8" s="44">
        <f>ABS(E7-E8)/'1_Constantes'!$B$4</f>
        <v>0.12915437309359845</v>
      </c>
      <c r="J8" s="54">
        <f>ABS(G7-G8)/'1_Constantes'!$B$4</f>
        <v>1.8337961910219747</v>
      </c>
      <c r="K8" s="44">
        <f>ABS(H7-H8)/'1_Constantes'!$B$4</f>
        <v>8.6102923803288434</v>
      </c>
      <c r="M8" s="108">
        <f>(G8*G8)/(2*'1_Constantes'!$F$27)</f>
        <v>9.520848335894062E-8</v>
      </c>
      <c r="N8" s="108">
        <f>(H8*H8)/(2*'1_Constantes'!$J$27)</f>
        <v>2.0851065111500535E-3</v>
      </c>
      <c r="P8" s="54">
        <f>IF(C8&lt;M8+(M8*'1_Constantes'!$G$27),ABS(W7)-('1_Constantes'!$F$27*'1_Constantes'!$B$4),0)</f>
        <v>0</v>
      </c>
      <c r="Q8" s="111">
        <f>IF(P8=0,IF(ABS(W7)&lt;'1_Constantes'!$D$27,ABS(W7)+('1_Constantes'!$E$27*'1_Constantes'!$B$4),0),0)</f>
        <v>15</v>
      </c>
      <c r="R8" s="44">
        <f>IF(P8=0,IF(Q8=0,'1_Constantes'!$D$27,0),0)</f>
        <v>0</v>
      </c>
      <c r="S8" s="54">
        <f>IF(F8&lt;N8+(N8*'1_Constantes'!$G$27),ABS(X7)-('1_Constantes'!$J$27*'1_Constantes'!$B$4),0)</f>
        <v>0</v>
      </c>
      <c r="T8" s="111">
        <f>IF(S8=0,IF(ABS(X7)&lt;'1_Constantes'!$H$27,ABS(X7)+('1_Constantes'!$I$27*'1_Constantes'!$B$4),0),0)</f>
        <v>7.4999999999999997E-2</v>
      </c>
      <c r="U8" s="44">
        <f>IF(S8=0,IF(T8=0,'1_Constantes'!$H$27,0),0)</f>
        <v>0</v>
      </c>
      <c r="W8" s="134">
        <f>IF(C8&lt;'1_Constantes'!$B$8,0,IF(D8&lt;0,-ABS(P8+Q8+R8),ABS(P8+Q8+R8)))</f>
        <v>15</v>
      </c>
      <c r="X8" s="43">
        <f t="shared" si="2"/>
        <v>-7.4999999999999997E-2</v>
      </c>
      <c r="Y8" s="57">
        <f>IF(F8*180/PI()&lt;'1_Constantes'!$B$9,0,X8*180/PI())</f>
        <v>-4.2971834634811739</v>
      </c>
    </row>
    <row r="9" spans="2:25" x14ac:dyDescent="0.25">
      <c r="B9" s="13">
        <f>B8+'1_Constantes'!$B$4</f>
        <v>2.5000000000000001E-2</v>
      </c>
      <c r="C9" s="131">
        <f t="shared" si="0"/>
        <v>999.99975122924002</v>
      </c>
      <c r="D9" s="54">
        <f>'3_Consigne'!P9</f>
        <v>999.99975122924002</v>
      </c>
      <c r="E9" s="44">
        <f>'3_Consigne'!Q9</f>
        <v>-1.5686437538460229</v>
      </c>
      <c r="F9" s="131">
        <f t="shared" si="1"/>
        <v>1.5686437538460229</v>
      </c>
      <c r="G9" s="54">
        <f>ABS(D8-D9)/'1_Constantes'!$B$4</f>
        <v>3.0542950730705343E-2</v>
      </c>
      <c r="H9" s="44">
        <f>ABS(E8-E9)/'1_Constantes'!$B$4</f>
        <v>0.17220585052588611</v>
      </c>
      <c r="J9" s="54">
        <f>ABS(G8-G9)/'1_Constantes'!$B$4</f>
        <v>3.3487570590295945</v>
      </c>
      <c r="K9" s="44">
        <f>ABS(H8-H9)/'1_Constantes'!$B$4</f>
        <v>8.610295486457531</v>
      </c>
      <c r="M9" s="108">
        <f>(G9*G9)/(2*'1_Constantes'!$F$27)</f>
        <v>4.6643591966914698E-7</v>
      </c>
      <c r="N9" s="108">
        <f>(H9*H9)/(2*'1_Constantes'!$J$27)</f>
        <v>3.7068568694179787E-3</v>
      </c>
      <c r="P9" s="54">
        <f>IF(C9&lt;M9+(M9*'1_Constantes'!$G$27),ABS(W8)-('1_Constantes'!$F$27*'1_Constantes'!$B$4),0)</f>
        <v>0</v>
      </c>
      <c r="Q9" s="111">
        <f>IF(P9=0,IF(ABS(W8)&lt;'1_Constantes'!$D$27,ABS(W8)+('1_Constantes'!$E$27*'1_Constantes'!$B$4),0),0)</f>
        <v>18</v>
      </c>
      <c r="R9" s="44">
        <f>IF(P9=0,IF(Q9=0,'1_Constantes'!$D$27,0),0)</f>
        <v>0</v>
      </c>
      <c r="S9" s="54">
        <f>IF(F9&lt;N9+(N9*'1_Constantes'!$G$27),ABS(X8)-('1_Constantes'!$J$27*'1_Constantes'!$B$4),0)</f>
        <v>0</v>
      </c>
      <c r="T9" s="111">
        <f>IF(S9=0,IF(ABS(X8)&lt;'1_Constantes'!$H$27,ABS(X8)+('1_Constantes'!$I$27*'1_Constantes'!$B$4),0),0)</f>
        <v>0.09</v>
      </c>
      <c r="U9" s="44">
        <f>IF(S9=0,IF(T9=0,'1_Constantes'!$H$27,0),0)</f>
        <v>0</v>
      </c>
      <c r="W9" s="134">
        <f>IF(C9&lt;'1_Constantes'!$B$8,0,IF(D9&lt;0,-ABS(P9+Q9+R9),ABS(P9+Q9+R9)))</f>
        <v>18</v>
      </c>
      <c r="X9" s="43">
        <f t="shared" si="2"/>
        <v>-0.09</v>
      </c>
      <c r="Y9" s="57">
        <f>IF(F9*180/PI()&lt;'1_Constantes'!$B$9,0,X9*180/PI())</f>
        <v>-5.156620156177409</v>
      </c>
    </row>
    <row r="10" spans="2:25" x14ac:dyDescent="0.25">
      <c r="B10" s="13">
        <f>B9+'1_Constantes'!$B$4</f>
        <v>3.0000000000000002E-2</v>
      </c>
      <c r="C10" s="131">
        <f t="shared" si="0"/>
        <v>999.99946565088169</v>
      </c>
      <c r="D10" s="54">
        <f>'3_Consigne'!P10</f>
        <v>999.99946565088169</v>
      </c>
      <c r="E10" s="44">
        <f>'3_Consigne'!Q10</f>
        <v>-1.5675674670408801</v>
      </c>
      <c r="F10" s="131">
        <f t="shared" si="1"/>
        <v>1.5675674670408801</v>
      </c>
      <c r="G10" s="54">
        <f>ABS(D9-D10)/'1_Constantes'!$B$4</f>
        <v>5.711567166599707E-2</v>
      </c>
      <c r="H10" s="44">
        <f>ABS(E9-E10)/'1_Constantes'!$B$4</f>
        <v>0.21525736102856463</v>
      </c>
      <c r="J10" s="54">
        <f>ABS(G9-G10)/'1_Constantes'!$B$4</f>
        <v>5.3145441870583454</v>
      </c>
      <c r="K10" s="44">
        <f>ABS(H9-H10)/'1_Constantes'!$B$4</f>
        <v>8.610302100535705</v>
      </c>
      <c r="M10" s="108">
        <f>(G10*G10)/(2*'1_Constantes'!$F$27)</f>
        <v>1.6310999749289902E-6</v>
      </c>
      <c r="N10" s="108">
        <f>(H10*H10)/(2*'1_Constantes'!$J$27)</f>
        <v>5.7919664346227267E-3</v>
      </c>
      <c r="P10" s="54">
        <f>IF(C10&lt;M10+(M10*'1_Constantes'!$G$27),ABS(W9)-('1_Constantes'!$F$27*'1_Constantes'!$B$4),0)</f>
        <v>0</v>
      </c>
      <c r="Q10" s="111">
        <f>IF(P10=0,IF(ABS(W9)&lt;'1_Constantes'!$D$27,ABS(W9)+('1_Constantes'!$E$27*'1_Constantes'!$B$4),0),0)</f>
        <v>21</v>
      </c>
      <c r="R10" s="44">
        <f>IF(P10=0,IF(Q10=0,'1_Constantes'!$D$27,0),0)</f>
        <v>0</v>
      </c>
      <c r="S10" s="54">
        <f>IF(F10&lt;N10+(N10*'1_Constantes'!$G$27),ABS(X9)-('1_Constantes'!$J$27*'1_Constantes'!$B$4),0)</f>
        <v>0</v>
      </c>
      <c r="T10" s="111">
        <f>IF(S10=0,IF(ABS(X9)&lt;'1_Constantes'!$H$27,ABS(X9)+('1_Constantes'!$I$27*'1_Constantes'!$B$4),0),0)</f>
        <v>0.105</v>
      </c>
      <c r="U10" s="44">
        <f>IF(S10=0,IF(T10=0,'1_Constantes'!$H$27,0),0)</f>
        <v>0</v>
      </c>
      <c r="W10" s="134">
        <f>IF(C10&lt;'1_Constantes'!$B$8,0,IF(D10&lt;0,-ABS(P10+Q10+R10),ABS(P10+Q10+R10)))</f>
        <v>21</v>
      </c>
      <c r="X10" s="43">
        <f t="shared" si="2"/>
        <v>-0.105</v>
      </c>
      <c r="Y10" s="57">
        <f>IF(F10*180/PI()&lt;'1_Constantes'!$B$9,0,X10*180/PI())</f>
        <v>-6.0160568488736432</v>
      </c>
    </row>
    <row r="11" spans="2:25" x14ac:dyDescent="0.25">
      <c r="B11" s="13">
        <f>B10+'1_Constantes'!$B$4</f>
        <v>3.5000000000000003E-2</v>
      </c>
      <c r="C11" s="131">
        <f t="shared" si="0"/>
        <v>999.99898679384603</v>
      </c>
      <c r="D11" s="54">
        <f>'3_Consigne'!P11</f>
        <v>999.99898679384603</v>
      </c>
      <c r="E11" s="44">
        <f>'3_Consigne'!Q11</f>
        <v>-1.5662759223806295</v>
      </c>
      <c r="F11" s="131">
        <f t="shared" si="1"/>
        <v>1.5662759223806295</v>
      </c>
      <c r="G11" s="54">
        <f>ABS(D10-D11)/'1_Constantes'!$B$4</f>
        <v>9.5771407131906017E-2</v>
      </c>
      <c r="H11" s="44">
        <f>ABS(E10-E11)/'1_Constantes'!$B$4</f>
        <v>0.25830893205012195</v>
      </c>
      <c r="J11" s="54">
        <f>ABS(G10-G11)/'1_Constantes'!$B$4</f>
        <v>7.7311470931817894</v>
      </c>
      <c r="K11" s="44">
        <f>ABS(H10-H11)/'1_Constantes'!$B$4</f>
        <v>8.6103142043114644</v>
      </c>
      <c r="M11" s="108">
        <f>(G11*G11)/(2*'1_Constantes'!$F$27)</f>
        <v>4.5860812120126496E-6</v>
      </c>
      <c r="N11" s="108">
        <f>(H11*H11)/(2*'1_Constantes'!$J$27)</f>
        <v>8.3404380471093151E-3</v>
      </c>
      <c r="P11" s="54">
        <f>IF(C11&lt;M11+(M11*'1_Constantes'!$G$27),ABS(W10)-('1_Constantes'!$F$27*'1_Constantes'!$B$4),0)</f>
        <v>0</v>
      </c>
      <c r="Q11" s="111">
        <f>IF(P11=0,IF(ABS(W10)&lt;'1_Constantes'!$D$27,ABS(W10)+('1_Constantes'!$E$27*'1_Constantes'!$B$4),0),0)</f>
        <v>24</v>
      </c>
      <c r="R11" s="44">
        <f>IF(P11=0,IF(Q11=0,'1_Constantes'!$D$27,0),0)</f>
        <v>0</v>
      </c>
      <c r="S11" s="54">
        <f>IF(F11&lt;N11+(N11*'1_Constantes'!$G$27),ABS(X10)-('1_Constantes'!$J$27*'1_Constantes'!$B$4),0)</f>
        <v>0</v>
      </c>
      <c r="T11" s="111">
        <f>IF(S11=0,IF(ABS(X10)&lt;'1_Constantes'!$H$27,ABS(X10)+('1_Constantes'!$I$27*'1_Constantes'!$B$4),0),0)</f>
        <v>0.12</v>
      </c>
      <c r="U11" s="44">
        <f>IF(S11=0,IF(T11=0,'1_Constantes'!$H$27,0),0)</f>
        <v>0</v>
      </c>
      <c r="W11" s="134">
        <f>IF(C11&lt;'1_Constantes'!$B$8,0,IF(D11&lt;0,-ABS(P11+Q11+R11),ABS(P11+Q11+R11)))</f>
        <v>24</v>
      </c>
      <c r="X11" s="43">
        <f t="shared" si="2"/>
        <v>-0.12</v>
      </c>
      <c r="Y11" s="57">
        <f>IF(F11*180/PI()&lt;'1_Constantes'!$B$9,0,X11*180/PI())</f>
        <v>-6.8754935415698784</v>
      </c>
    </row>
    <row r="12" spans="2:25" x14ac:dyDescent="0.25">
      <c r="B12" s="13">
        <f>B11+'1_Constantes'!$B$4</f>
        <v>0.04</v>
      </c>
      <c r="C12" s="131">
        <f t="shared" si="0"/>
        <v>999.99824297314069</v>
      </c>
      <c r="D12" s="54">
        <f>'3_Consigne'!P12</f>
        <v>999.99824297314069</v>
      </c>
      <c r="E12" s="44">
        <f>'3_Consigne'!Q12</f>
        <v>-1.564769119364732</v>
      </c>
      <c r="F12" s="131">
        <f t="shared" si="1"/>
        <v>1.564769119364732</v>
      </c>
      <c r="G12" s="54">
        <f>ABS(D11-D12)/'1_Constantes'!$B$4</f>
        <v>0.14876414106765878</v>
      </c>
      <c r="H12" s="44">
        <f>ABS(E11-E12)/'1_Constantes'!$B$4</f>
        <v>0.30136060317951241</v>
      </c>
      <c r="J12" s="54">
        <f>ABS(G11-G12)/'1_Constantes'!$B$4</f>
        <v>10.598546787150553</v>
      </c>
      <c r="K12" s="44">
        <f>ABS(H11-H12)/'1_Constantes'!$B$4</f>
        <v>8.6103342258780913</v>
      </c>
      <c r="M12" s="108">
        <f>(G12*G12)/(2*'1_Constantes'!$F$27)</f>
        <v>1.1065384833799142E-5</v>
      </c>
      <c r="N12" s="108">
        <f>(H12*H12)/(2*'1_Constantes'!$J$27)</f>
        <v>1.1352276643589943E-2</v>
      </c>
      <c r="P12" s="54">
        <f>IF(C12&lt;M12+(M12*'1_Constantes'!$G$27),ABS(W11)-('1_Constantes'!$F$27*'1_Constantes'!$B$4),0)</f>
        <v>0</v>
      </c>
      <c r="Q12" s="111">
        <f>IF(P12=0,IF(ABS(W11)&lt;'1_Constantes'!$D$27,ABS(W11)+('1_Constantes'!$E$27*'1_Constantes'!$B$4),0),0)</f>
        <v>27</v>
      </c>
      <c r="R12" s="44">
        <f>IF(P12=0,IF(Q12=0,'1_Constantes'!$D$27,0),0)</f>
        <v>0</v>
      </c>
      <c r="S12" s="54">
        <f>IF(F12&lt;N12+(N12*'1_Constantes'!$G$27),ABS(X11)-('1_Constantes'!$J$27*'1_Constantes'!$B$4),0)</f>
        <v>0</v>
      </c>
      <c r="T12" s="111">
        <f>IF(S12=0,IF(ABS(X11)&lt;'1_Constantes'!$H$27,ABS(X11)+('1_Constantes'!$I$27*'1_Constantes'!$B$4),0),0)</f>
        <v>0.13500000000000001</v>
      </c>
      <c r="U12" s="44">
        <f>IF(S12=0,IF(T12=0,'1_Constantes'!$H$27,0),0)</f>
        <v>0</v>
      </c>
      <c r="W12" s="134">
        <f>IF(C12&lt;'1_Constantes'!$B$8,0,IF(D12&lt;0,-ABS(P12+Q12+R12),ABS(P12+Q12+R12)))</f>
        <v>27</v>
      </c>
      <c r="X12" s="43">
        <f t="shared" si="2"/>
        <v>-0.13500000000000001</v>
      </c>
      <c r="Y12" s="57">
        <f>IF(F12*180/PI()&lt;'1_Constantes'!$B$9,0,X12*180/PI())</f>
        <v>-7.7349302342661135</v>
      </c>
    </row>
    <row r="13" spans="2:25" x14ac:dyDescent="0.25">
      <c r="B13" s="13">
        <f>B12+'1_Constantes'!$B$4</f>
        <v>4.4999999999999998E-2</v>
      </c>
      <c r="C13" s="131">
        <f t="shared" si="0"/>
        <v>999.99715123463136</v>
      </c>
      <c r="D13" s="54">
        <f>'3_Consigne'!P13</f>
        <v>999.99715123463136</v>
      </c>
      <c r="E13" s="44">
        <f>'3_Consigne'!Q13</f>
        <v>-1.5630470572228623</v>
      </c>
      <c r="F13" s="131">
        <f t="shared" si="1"/>
        <v>1.5630470572228623</v>
      </c>
      <c r="G13" s="54">
        <f>ABS(D12-D13)/'1_Constantes'!$B$4</f>
        <v>0.2183477018661506</v>
      </c>
      <c r="H13" s="44">
        <f>ABS(E12-E13)/'1_Constantes'!$B$4</f>
        <v>0.34441242837393027</v>
      </c>
      <c r="J13" s="54">
        <f>ABS(G12-G13)/'1_Constantes'!$B$4</f>
        <v>13.916712159698363</v>
      </c>
      <c r="K13" s="44">
        <f>ABS(H12-H13)/'1_Constantes'!$B$4</f>
        <v>8.6103650388835717</v>
      </c>
      <c r="M13" s="108">
        <f>(G13*G13)/(2*'1_Constantes'!$F$27)</f>
        <v>2.3837859455114691E-5</v>
      </c>
      <c r="N13" s="108">
        <f>(H13*H13)/(2*'1_Constantes'!$J$27)</f>
        <v>1.4827490102303456E-2</v>
      </c>
      <c r="P13" s="54">
        <f>IF(C13&lt;M13+(M13*'1_Constantes'!$G$27),ABS(W12)-('1_Constantes'!$F$27*'1_Constantes'!$B$4),0)</f>
        <v>0</v>
      </c>
      <c r="Q13" s="111">
        <f>IF(P13=0,IF(ABS(W12)&lt;'1_Constantes'!$D$27,ABS(W12)+('1_Constantes'!$E$27*'1_Constantes'!$B$4),0),0)</f>
        <v>30</v>
      </c>
      <c r="R13" s="44">
        <f>IF(P13=0,IF(Q13=0,'1_Constantes'!$D$27,0),0)</f>
        <v>0</v>
      </c>
      <c r="S13" s="54">
        <f>IF(F13&lt;N13+(N13*'1_Constantes'!$G$27),ABS(X12)-('1_Constantes'!$J$27*'1_Constantes'!$B$4),0)</f>
        <v>0</v>
      </c>
      <c r="T13" s="111">
        <f>IF(S13=0,IF(ABS(X12)&lt;'1_Constantes'!$H$27,ABS(X12)+('1_Constantes'!$I$27*'1_Constantes'!$B$4),0),0)</f>
        <v>0.15000000000000002</v>
      </c>
      <c r="U13" s="44">
        <f>IF(S13=0,IF(T13=0,'1_Constantes'!$H$27,0),0)</f>
        <v>0</v>
      </c>
      <c r="W13" s="134">
        <f>IF(C13&lt;'1_Constantes'!$B$8,0,IF(D13&lt;0,-ABS(P13+Q13+R13),ABS(P13+Q13+R13)))</f>
        <v>30</v>
      </c>
      <c r="X13" s="43">
        <f t="shared" si="2"/>
        <v>-0.15000000000000002</v>
      </c>
      <c r="Y13" s="57">
        <f>IF(F13*180/PI()&lt;'1_Constantes'!$B$9,0,X13*180/PI())</f>
        <v>-8.5943669269623495</v>
      </c>
    </row>
    <row r="14" spans="2:25" x14ac:dyDescent="0.25">
      <c r="B14" s="13">
        <f>B13+'1_Constantes'!$B$4</f>
        <v>4.9999999999999996E-2</v>
      </c>
      <c r="C14" s="131">
        <f t="shared" si="0"/>
        <v>999.99561735623536</v>
      </c>
      <c r="D14" s="54">
        <f>'3_Consigne'!P14</f>
        <v>999.99561735623536</v>
      </c>
      <c r="E14" s="44">
        <f>'3_Consigne'!Q14</f>
        <v>-1.5611097348319194</v>
      </c>
      <c r="F14" s="131">
        <f t="shared" si="1"/>
        <v>1.5611097348319194</v>
      </c>
      <c r="G14" s="54">
        <f>ABS(D13-D14)/'1_Constantes'!$B$4</f>
        <v>0.30677567920065485</v>
      </c>
      <c r="H14" s="44">
        <f>ABS(E13-E14)/'1_Constantes'!$B$4</f>
        <v>0.38746447818858165</v>
      </c>
      <c r="J14" s="54">
        <f>ABS(G13-G14)/'1_Constantes'!$B$4</f>
        <v>17.68559546690085</v>
      </c>
      <c r="K14" s="44">
        <f>ABS(H13-H14)/'1_Constantes'!$B$4</f>
        <v>8.6104099629302766</v>
      </c>
      <c r="M14" s="108">
        <f>(G14*G14)/(2*'1_Constantes'!$F$27)</f>
        <v>4.7055658674511549E-5</v>
      </c>
      <c r="N14" s="108">
        <f>(H14*H14)/(2*'1_Constantes'!$J$27)</f>
        <v>1.8766090232243734E-2</v>
      </c>
      <c r="P14" s="54">
        <f>IF(C14&lt;M14+(M14*'1_Constantes'!$G$27),ABS(W13)-('1_Constantes'!$F$27*'1_Constantes'!$B$4),0)</f>
        <v>0</v>
      </c>
      <c r="Q14" s="111">
        <f>IF(P14=0,IF(ABS(W13)&lt;'1_Constantes'!$D$27,ABS(W13)+('1_Constantes'!$E$27*'1_Constantes'!$B$4),0),0)</f>
        <v>33</v>
      </c>
      <c r="R14" s="44">
        <f>IF(P14=0,IF(Q14=0,'1_Constantes'!$D$27,0),0)</f>
        <v>0</v>
      </c>
      <c r="S14" s="54">
        <f>IF(F14&lt;N14+(N14*'1_Constantes'!$G$27),ABS(X13)-('1_Constantes'!$J$27*'1_Constantes'!$B$4),0)</f>
        <v>0</v>
      </c>
      <c r="T14" s="111">
        <f>IF(S14=0,IF(ABS(X13)&lt;'1_Constantes'!$H$27,ABS(X13)+('1_Constantes'!$I$27*'1_Constantes'!$B$4),0),0)</f>
        <v>0.16500000000000004</v>
      </c>
      <c r="U14" s="44">
        <f>IF(S14=0,IF(T14=0,'1_Constantes'!$H$27,0),0)</f>
        <v>0</v>
      </c>
      <c r="W14" s="134">
        <f>IF(C14&lt;'1_Constantes'!$B$8,0,IF(D14&lt;0,-ABS(P14+Q14+R14),ABS(P14+Q14+R14)))</f>
        <v>33</v>
      </c>
      <c r="X14" s="43">
        <f t="shared" si="2"/>
        <v>-0.16500000000000004</v>
      </c>
      <c r="Y14" s="57">
        <f>IF(F14*180/PI()&lt;'1_Constantes'!$B$9,0,X14*180/PI())</f>
        <v>-9.4538036196585846</v>
      </c>
    </row>
    <row r="15" spans="2:25" x14ac:dyDescent="0.25">
      <c r="B15" s="13">
        <f>B14+'1_Constantes'!$B$4</f>
        <v>5.4999999999999993E-2</v>
      </c>
      <c r="C15" s="131">
        <f t="shared" si="0"/>
        <v>999.99353584965399</v>
      </c>
      <c r="D15" s="54">
        <f>'3_Consigne'!P15</f>
        <v>999.99353584965399</v>
      </c>
      <c r="E15" s="44">
        <f>'3_Consigne'!Q15</f>
        <v>-1.5589571506218882</v>
      </c>
      <c r="F15" s="131">
        <f t="shared" si="1"/>
        <v>1.5589571506218882</v>
      </c>
      <c r="G15" s="54">
        <f>ABS(D14-D15)/'1_Constantes'!$B$4</f>
        <v>0.41630131627243827</v>
      </c>
      <c r="H15" s="44">
        <f>ABS(E14-E15)/'1_Constantes'!$B$4</f>
        <v>0.43051684200623441</v>
      </c>
      <c r="J15" s="54">
        <f>ABS(G14-G15)/'1_Constantes'!$B$4</f>
        <v>21.905127414356684</v>
      </c>
      <c r="K15" s="44">
        <f>ABS(H14-H15)/'1_Constantes'!$B$4</f>
        <v>8.6104727635305522</v>
      </c>
      <c r="M15" s="108">
        <f>(G15*G15)/(2*'1_Constantes'!$F$27)</f>
        <v>8.6653392965082348E-5</v>
      </c>
      <c r="N15" s="108">
        <f>(H15*H15)/(2*'1_Constantes'!$J$27)</f>
        <v>2.3168093906377626E-2</v>
      </c>
      <c r="P15" s="54">
        <f>IF(C15&lt;M15+(M15*'1_Constantes'!$G$27),ABS(W14)-('1_Constantes'!$F$27*'1_Constantes'!$B$4),0)</f>
        <v>0</v>
      </c>
      <c r="Q15" s="111">
        <f>IF(P15=0,IF(ABS(W14)&lt;'1_Constantes'!$D$27,ABS(W14)+('1_Constantes'!$E$27*'1_Constantes'!$B$4),0),0)</f>
        <v>36</v>
      </c>
      <c r="R15" s="44">
        <f>IF(P15=0,IF(Q15=0,'1_Constantes'!$D$27,0),0)</f>
        <v>0</v>
      </c>
      <c r="S15" s="54">
        <f>IF(F15&lt;N15+(N15*'1_Constantes'!$G$27),ABS(X14)-('1_Constantes'!$J$27*'1_Constantes'!$B$4),0)</f>
        <v>0</v>
      </c>
      <c r="T15" s="111">
        <f>IF(S15=0,IF(ABS(X14)&lt;'1_Constantes'!$H$27,ABS(X14)+('1_Constantes'!$I$27*'1_Constantes'!$B$4),0),0)</f>
        <v>0.18000000000000005</v>
      </c>
      <c r="U15" s="44">
        <f>IF(S15=0,IF(T15=0,'1_Constantes'!$H$27,0),0)</f>
        <v>0</v>
      </c>
      <c r="W15" s="134">
        <f>IF(C15&lt;'1_Constantes'!$B$8,0,IF(D15&lt;0,-ABS(P15+Q15+R15),ABS(P15+Q15+R15)))</f>
        <v>36</v>
      </c>
      <c r="X15" s="43">
        <f t="shared" si="2"/>
        <v>-0.18000000000000005</v>
      </c>
      <c r="Y15" s="57">
        <f>IF(F15*180/PI()&lt;'1_Constantes'!$B$9,0,X15*180/PI())</f>
        <v>-10.31324031235482</v>
      </c>
    </row>
    <row r="16" spans="2:25" x14ac:dyDescent="0.25">
      <c r="B16" s="13">
        <f>B15+'1_Constantes'!$B$4</f>
        <v>5.9999999999999991E-2</v>
      </c>
      <c r="C16" s="131">
        <f t="shared" si="0"/>
        <v>999.99078996278899</v>
      </c>
      <c r="D16" s="54">
        <f>'3_Consigne'!P16</f>
        <v>999.99078996278899</v>
      </c>
      <c r="E16" s="44">
        <f>'3_Consigne'!Q16</f>
        <v>-1.5565893024705599</v>
      </c>
      <c r="F16" s="131">
        <f t="shared" si="1"/>
        <v>1.5565893024705599</v>
      </c>
      <c r="G16" s="54">
        <f>ABS(D15-D16)/'1_Constantes'!$B$4</f>
        <v>0.54917737300002045</v>
      </c>
      <c r="H16" s="44">
        <f>ABS(E15-E16)/'1_Constantes'!$B$4</f>
        <v>0.47356963026565779</v>
      </c>
      <c r="J16" s="54">
        <f>ABS(G15-G16)/'1_Constantes'!$B$4</f>
        <v>26.575211345516436</v>
      </c>
      <c r="K16" s="44">
        <f>ABS(H15-H16)/'1_Constantes'!$B$4</f>
        <v>8.610557651884676</v>
      </c>
      <c r="M16" s="108">
        <f>(G16*G16)/(2*'1_Constantes'!$F$27)</f>
        <v>1.5079789350760182E-4</v>
      </c>
      <c r="N16" s="108">
        <f>(H16*H16)/(2*'1_Constantes'!$J$27)</f>
        <v>2.8033524338743978E-2</v>
      </c>
      <c r="P16" s="54">
        <f>IF(C16&lt;M16+(M16*'1_Constantes'!$G$27),ABS(W15)-('1_Constantes'!$F$27*'1_Constantes'!$B$4),0)</f>
        <v>0</v>
      </c>
      <c r="Q16" s="111">
        <f>IF(P16=0,IF(ABS(W15)&lt;'1_Constantes'!$D$27,ABS(W15)+('1_Constantes'!$E$27*'1_Constantes'!$B$4),0),0)</f>
        <v>39</v>
      </c>
      <c r="R16" s="44">
        <f>IF(P16=0,IF(Q16=0,'1_Constantes'!$D$27,0),0)</f>
        <v>0</v>
      </c>
      <c r="S16" s="54">
        <f>IF(F16&lt;N16+(N16*'1_Constantes'!$G$27),ABS(X15)-('1_Constantes'!$J$27*'1_Constantes'!$B$4),0)</f>
        <v>0</v>
      </c>
      <c r="T16" s="111">
        <f>IF(S16=0,IF(ABS(X15)&lt;'1_Constantes'!$H$27,ABS(X15)+('1_Constantes'!$I$27*'1_Constantes'!$B$4),0),0)</f>
        <v>0.19500000000000006</v>
      </c>
      <c r="U16" s="44">
        <f>IF(S16=0,IF(T16=0,'1_Constantes'!$H$27,0),0)</f>
        <v>0</v>
      </c>
      <c r="W16" s="134">
        <f>IF(C16&lt;'1_Constantes'!$B$8,0,IF(D16&lt;0,-ABS(P16+Q16+R16),ABS(P16+Q16+R16)))</f>
        <v>39</v>
      </c>
      <c r="X16" s="43">
        <f t="shared" si="2"/>
        <v>-0.19500000000000006</v>
      </c>
      <c r="Y16" s="57">
        <f>IF(F16*180/PI()&lt;'1_Constantes'!$B$9,0,X16*180/PI())</f>
        <v>-11.172677005051055</v>
      </c>
    </row>
    <row r="17" spans="2:25" x14ac:dyDescent="0.25">
      <c r="B17" s="13">
        <f>B16+'1_Constantes'!$B$4</f>
        <v>6.4999999999999988E-2</v>
      </c>
      <c r="C17" s="131">
        <f t="shared" si="0"/>
        <v>999.98725168300291</v>
      </c>
      <c r="D17" s="54">
        <f>'3_Consigne'!P17</f>
        <v>999.98725168300291</v>
      </c>
      <c r="E17" s="44">
        <f>'3_Consigne'!Q17</f>
        <v>-1.5540061875871061</v>
      </c>
      <c r="F17" s="131">
        <f t="shared" si="1"/>
        <v>1.5540061875871061</v>
      </c>
      <c r="G17" s="54">
        <f>ABS(D16-D17)/'1_Constantes'!$B$4</f>
        <v>0.70765595721695718</v>
      </c>
      <c r="H17" s="44">
        <f>ABS(E16-E17)/'1_Constantes'!$B$4</f>
        <v>0.51662297669077262</v>
      </c>
      <c r="J17" s="54">
        <f>ABS(G16-G17)/'1_Constantes'!$B$4</f>
        <v>31.695716843387345</v>
      </c>
      <c r="K17" s="44">
        <f>ABS(H16-H17)/'1_Constantes'!$B$4</f>
        <v>8.6106692850229649</v>
      </c>
      <c r="M17" s="108">
        <f>(G17*G17)/(2*'1_Constantes'!$F$27)</f>
        <v>2.5038847689232396E-4</v>
      </c>
      <c r="N17" s="108">
        <f>(H17*H17)/(2*'1_Constantes'!$J$27)</f>
        <v>3.3362412505604323E-2</v>
      </c>
      <c r="P17" s="54">
        <f>IF(C17&lt;M17+(M17*'1_Constantes'!$G$27),ABS(W16)-('1_Constantes'!$F$27*'1_Constantes'!$B$4),0)</f>
        <v>0</v>
      </c>
      <c r="Q17" s="111">
        <f>IF(P17=0,IF(ABS(W16)&lt;'1_Constantes'!$D$27,ABS(W16)+('1_Constantes'!$E$27*'1_Constantes'!$B$4),0),0)</f>
        <v>42</v>
      </c>
      <c r="R17" s="44">
        <f>IF(P17=0,IF(Q17=0,'1_Constantes'!$D$27,0),0)</f>
        <v>0</v>
      </c>
      <c r="S17" s="54">
        <f>IF(F17&lt;N17+(N17*'1_Constantes'!$G$27),ABS(X16)-('1_Constantes'!$J$27*'1_Constantes'!$B$4),0)</f>
        <v>0</v>
      </c>
      <c r="T17" s="111">
        <f>IF(S17=0,IF(ABS(X16)&lt;'1_Constantes'!$H$27,ABS(X16)+('1_Constantes'!$I$27*'1_Constantes'!$B$4),0),0)</f>
        <v>0.21000000000000008</v>
      </c>
      <c r="U17" s="44">
        <f>IF(S17=0,IF(T17=0,'1_Constantes'!$H$27,0),0)</f>
        <v>0</v>
      </c>
      <c r="W17" s="134">
        <f>IF(C17&lt;'1_Constantes'!$B$8,0,IF(D17&lt;0,-ABS(P17+Q17+R17),ABS(P17+Q17+R17)))</f>
        <v>42</v>
      </c>
      <c r="X17" s="43">
        <f t="shared" si="2"/>
        <v>-0.21000000000000008</v>
      </c>
      <c r="Y17" s="57">
        <f>IF(F17*180/PI()&lt;'1_Constantes'!$B$9,0,X17*180/PI())</f>
        <v>-12.032113697747292</v>
      </c>
    </row>
    <row r="18" spans="2:25" x14ac:dyDescent="0.25">
      <c r="B18" s="13">
        <f>B17+'1_Constantes'!$B$4</f>
        <v>6.9999999999999993E-2</v>
      </c>
      <c r="C18" s="131">
        <f t="shared" si="0"/>
        <v>999.98278174140034</v>
      </c>
      <c r="D18" s="54">
        <f>'3_Consigne'!P18</f>
        <v>999.98278174140034</v>
      </c>
      <c r="E18" s="44">
        <f>'3_Consigne'!Q18</f>
        <v>-1.5512078023845115</v>
      </c>
      <c r="F18" s="131">
        <f t="shared" si="1"/>
        <v>1.5512078023845115</v>
      </c>
      <c r="G18" s="54">
        <f>ABS(D17-D18)/'1_Constantes'!$B$4</f>
        <v>0.89398832051301724</v>
      </c>
      <c r="H18" s="44">
        <f>ABS(E17-E18)/'1_Constantes'!$B$4</f>
        <v>0.55967704051891332</v>
      </c>
      <c r="J18" s="54">
        <f>ABS(G17-G18)/'1_Constantes'!$B$4</f>
        <v>37.266472659212013</v>
      </c>
      <c r="K18" s="44">
        <f>ABS(H17-H18)/'1_Constantes'!$B$4</f>
        <v>8.6108127656281397</v>
      </c>
      <c r="M18" s="108">
        <f>(G18*G18)/(2*'1_Constantes'!$F$27)</f>
        <v>3.996075586068426E-4</v>
      </c>
      <c r="N18" s="108">
        <f>(H18*H18)/(2*'1_Constantes'!$J$27)</f>
        <v>3.9154798710501169E-2</v>
      </c>
      <c r="P18" s="54">
        <f>IF(C18&lt;M18+(M18*'1_Constantes'!$G$27),ABS(W17)-('1_Constantes'!$F$27*'1_Constantes'!$B$4),0)</f>
        <v>0</v>
      </c>
      <c r="Q18" s="111">
        <f>IF(P18=0,IF(ABS(W17)&lt;'1_Constantes'!$D$27,ABS(W17)+('1_Constantes'!$E$27*'1_Constantes'!$B$4),0),0)</f>
        <v>45</v>
      </c>
      <c r="R18" s="44">
        <f>IF(P18=0,IF(Q18=0,'1_Constantes'!$D$27,0),0)</f>
        <v>0</v>
      </c>
      <c r="S18" s="54">
        <f>IF(F18&lt;N18+(N18*'1_Constantes'!$G$27),ABS(X17)-('1_Constantes'!$J$27*'1_Constantes'!$B$4),0)</f>
        <v>0</v>
      </c>
      <c r="T18" s="111">
        <f>IF(S18=0,IF(ABS(X17)&lt;'1_Constantes'!$H$27,ABS(X17)+('1_Constantes'!$I$27*'1_Constantes'!$B$4),0),0)</f>
        <v>0.22500000000000009</v>
      </c>
      <c r="U18" s="44">
        <f>IF(S18=0,IF(T18=0,'1_Constantes'!$H$27,0),0)</f>
        <v>0</v>
      </c>
      <c r="W18" s="134">
        <f>IF(C18&lt;'1_Constantes'!$B$8,0,IF(D18&lt;0,-ABS(P18+Q18+R18),ABS(P18+Q18+R18)))</f>
        <v>45</v>
      </c>
      <c r="X18" s="43">
        <f t="shared" si="2"/>
        <v>-0.22500000000000009</v>
      </c>
      <c r="Y18" s="57">
        <f>IF(F18*180/PI()&lt;'1_Constantes'!$B$9,0,X18*180/PI())</f>
        <v>-12.891550390443527</v>
      </c>
    </row>
    <row r="19" spans="2:25" x14ac:dyDescent="0.25">
      <c r="B19" s="13">
        <f>B18+'1_Constantes'!$B$4</f>
        <v>7.4999999999999997E-2</v>
      </c>
      <c r="C19" s="131">
        <f t="shared" si="0"/>
        <v>999.97722961832335</v>
      </c>
      <c r="D19" s="54">
        <f>'3_Consigne'!P19</f>
        <v>999.97722961832335</v>
      </c>
      <c r="E19" s="44">
        <f>'3_Consigne'!Q19</f>
        <v>-1.5481941423408636</v>
      </c>
      <c r="F19" s="131">
        <f t="shared" si="1"/>
        <v>1.5481941423408636</v>
      </c>
      <c r="G19" s="54">
        <f>ABS(D18-D19)/'1_Constantes'!$B$4</f>
        <v>1.1104246153990971</v>
      </c>
      <c r="H19" s="44">
        <f>ABS(E18-E19)/'1_Constantes'!$B$4</f>
        <v>0.60273200872957844</v>
      </c>
      <c r="J19" s="54">
        <f>ABS(G18-G19)/'1_Constantes'!$B$4</f>
        <v>43.28725897721597</v>
      </c>
      <c r="K19" s="44">
        <f>ABS(H18-H19)/'1_Constantes'!$B$4</f>
        <v>8.6109936421330247</v>
      </c>
      <c r="M19" s="108">
        <f>(G19*G19)/(2*'1_Constantes'!$F$27)</f>
        <v>6.1652141324211639E-4</v>
      </c>
      <c r="N19" s="108">
        <f>(H19*H19)/(2*'1_Constantes'!$J$27)</f>
        <v>4.5410734293399077E-2</v>
      </c>
      <c r="P19" s="54">
        <f>IF(C19&lt;M19+(M19*'1_Constantes'!$G$27),ABS(W18)-('1_Constantes'!$F$27*'1_Constantes'!$B$4),0)</f>
        <v>0</v>
      </c>
      <c r="Q19" s="111">
        <f>IF(P19=0,IF(ABS(W18)&lt;'1_Constantes'!$D$27,ABS(W18)+('1_Constantes'!$E$27*'1_Constantes'!$B$4),0),0)</f>
        <v>48</v>
      </c>
      <c r="R19" s="44">
        <f>IF(P19=0,IF(Q19=0,'1_Constantes'!$D$27,0),0)</f>
        <v>0</v>
      </c>
      <c r="S19" s="54">
        <f>IF(F19&lt;N19+(N19*'1_Constantes'!$G$27),ABS(X18)-('1_Constantes'!$J$27*'1_Constantes'!$B$4),0)</f>
        <v>0</v>
      </c>
      <c r="T19" s="111">
        <f>IF(S19=0,IF(ABS(X18)&lt;'1_Constantes'!$H$27,ABS(X18)+('1_Constantes'!$I$27*'1_Constantes'!$B$4),0),0)</f>
        <v>0.2400000000000001</v>
      </c>
      <c r="U19" s="44">
        <f>IF(S19=0,IF(T19=0,'1_Constantes'!$H$27,0),0)</f>
        <v>0</v>
      </c>
      <c r="W19" s="134">
        <f>IF(C19&lt;'1_Constantes'!$B$8,0,IF(D19&lt;0,-ABS(P19+Q19+R19),ABS(P19+Q19+R19)))</f>
        <v>48</v>
      </c>
      <c r="X19" s="43">
        <f t="shared" si="2"/>
        <v>-0.2400000000000001</v>
      </c>
      <c r="Y19" s="57">
        <f>IF(F19*180/PI()&lt;'1_Constantes'!$B$9,0,X19*180/PI())</f>
        <v>-13.750987083139764</v>
      </c>
    </row>
    <row r="20" spans="2:25" x14ac:dyDescent="0.25">
      <c r="B20" s="13">
        <f>B19+'1_Constantes'!$B$4</f>
        <v>0.08</v>
      </c>
      <c r="C20" s="131">
        <f t="shared" si="0"/>
        <v>999.97082764777804</v>
      </c>
      <c r="D20" s="54">
        <f>'3_Consigne'!P20</f>
        <v>999.97082764777804</v>
      </c>
      <c r="E20" s="44">
        <f>'3_Consigne'!Q20</f>
        <v>-1.5447150418282591</v>
      </c>
      <c r="F20" s="131">
        <f t="shared" si="1"/>
        <v>1.5447150418282591</v>
      </c>
      <c r="G20" s="54">
        <f>ABS(D19-D20)/'1_Constantes'!$B$4</f>
        <v>1.2803941090623994</v>
      </c>
      <c r="H20" s="44">
        <f>ABS(E19-E20)/'1_Constantes'!$B$4</f>
        <v>0.69582010252089432</v>
      </c>
      <c r="J20" s="54">
        <f>ABS(G19-G20)/'1_Constantes'!$B$4</f>
        <v>33.993898732660455</v>
      </c>
      <c r="K20" s="44">
        <f>ABS(H19-H20)/'1_Constantes'!$B$4</f>
        <v>18.617618758263177</v>
      </c>
      <c r="M20" s="108">
        <f>(G20*G20)/(2*'1_Constantes'!$F$27)</f>
        <v>8.1970453726084767E-4</v>
      </c>
      <c r="N20" s="108">
        <f>(H20*H20)/(2*'1_Constantes'!$J$27)</f>
        <v>6.0520701884023483E-2</v>
      </c>
      <c r="P20" s="54">
        <f>IF(C20&lt;M20+(M20*'1_Constantes'!$G$27),ABS(W19)-('1_Constantes'!$F$27*'1_Constantes'!$B$4),0)</f>
        <v>0</v>
      </c>
      <c r="Q20" s="111">
        <f>IF(P20=0,IF(ABS(W19)&lt;'1_Constantes'!$D$27,ABS(W19)+('1_Constantes'!$E$27*'1_Constantes'!$B$4),0),0)</f>
        <v>51</v>
      </c>
      <c r="R20" s="44">
        <f>IF(P20=0,IF(Q20=0,'1_Constantes'!$D$27,0),0)</f>
        <v>0</v>
      </c>
      <c r="S20" s="54">
        <f>IF(F20&lt;N20+(N20*'1_Constantes'!$G$27),ABS(X19)-('1_Constantes'!$J$27*'1_Constantes'!$B$4),0)</f>
        <v>0</v>
      </c>
      <c r="T20" s="111">
        <f>IF(S20=0,IF(ABS(X19)&lt;'1_Constantes'!$H$27,ABS(X19)+('1_Constantes'!$I$27*'1_Constantes'!$B$4),0),0)</f>
        <v>0.25500000000000012</v>
      </c>
      <c r="U20" s="44">
        <f>IF(S20=0,IF(T20=0,'1_Constantes'!$H$27,0),0)</f>
        <v>0</v>
      </c>
      <c r="W20" s="134">
        <f>IF(C20&lt;'1_Constantes'!$B$8,0,IF(D20&lt;0,-ABS(P20+Q20+R20),ABS(P20+Q20+R20)))</f>
        <v>51</v>
      </c>
      <c r="X20" s="43">
        <f t="shared" si="2"/>
        <v>-0.25500000000000012</v>
      </c>
      <c r="Y20" s="57">
        <f>IF(F20*180/PI()&lt;'1_Constantes'!$B$9,0,X20*180/PI())</f>
        <v>-14.610423775835999</v>
      </c>
    </row>
    <row r="21" spans="2:25" x14ac:dyDescent="0.25">
      <c r="B21" s="13">
        <f>B20+'1_Constantes'!$B$4</f>
        <v>8.5000000000000006E-2</v>
      </c>
      <c r="C21" s="131">
        <f t="shared" si="0"/>
        <v>999.96299930638179</v>
      </c>
      <c r="D21" s="54">
        <f>'3_Consigne'!P21</f>
        <v>999.96299930638179</v>
      </c>
      <c r="E21" s="44">
        <f>'3_Consigne'!Q21</f>
        <v>-1.5410206531694504</v>
      </c>
      <c r="F21" s="131">
        <f t="shared" si="1"/>
        <v>1.5410206531694504</v>
      </c>
      <c r="G21" s="54">
        <f>ABS(D20-D21)/'1_Constantes'!$B$4</f>
        <v>1.5656682792496213</v>
      </c>
      <c r="H21" s="44">
        <f>ABS(E20-E21)/'1_Constantes'!$B$4</f>
        <v>0.73887773176175564</v>
      </c>
      <c r="J21" s="54">
        <f>ABS(G20-G21)/'1_Constantes'!$B$4</f>
        <v>57.05483403744438</v>
      </c>
      <c r="K21" s="44">
        <f>ABS(H20-H21)/'1_Constantes'!$B$4</f>
        <v>8.6115258481722634</v>
      </c>
      <c r="M21" s="108">
        <f>(G21*G21)/(2*'1_Constantes'!$F$27)</f>
        <v>1.225658580324235E-3</v>
      </c>
      <c r="N21" s="108">
        <f>(H21*H21)/(2*'1_Constantes'!$J$27)</f>
        <v>6.8242537811674608E-2</v>
      </c>
      <c r="P21" s="54">
        <f>IF(C21&lt;M21+(M21*'1_Constantes'!$G$27),ABS(W20)-('1_Constantes'!$F$27*'1_Constantes'!$B$4),0)</f>
        <v>0</v>
      </c>
      <c r="Q21" s="111">
        <f>IF(P21=0,IF(ABS(W20)&lt;'1_Constantes'!$D$27,ABS(W20)+('1_Constantes'!$E$27*'1_Constantes'!$B$4),0),0)</f>
        <v>54</v>
      </c>
      <c r="R21" s="44">
        <f>IF(P21=0,IF(Q21=0,'1_Constantes'!$D$27,0),0)</f>
        <v>0</v>
      </c>
      <c r="S21" s="54">
        <f>IF(F21&lt;N21+(N21*'1_Constantes'!$G$27),ABS(X20)-('1_Constantes'!$J$27*'1_Constantes'!$B$4),0)</f>
        <v>0</v>
      </c>
      <c r="T21" s="111">
        <f>IF(S21=0,IF(ABS(X20)&lt;'1_Constantes'!$H$27,ABS(X20)+('1_Constantes'!$I$27*'1_Constantes'!$B$4),0),0)</f>
        <v>0.27000000000000013</v>
      </c>
      <c r="U21" s="44">
        <f>IF(S21=0,IF(T21=0,'1_Constantes'!$H$27,0),0)</f>
        <v>0</v>
      </c>
      <c r="W21" s="134">
        <f>IF(C21&lt;'1_Constantes'!$B$8,0,IF(D21&lt;0,-ABS(P21+Q21+R21),ABS(P21+Q21+R21)))</f>
        <v>54</v>
      </c>
      <c r="X21" s="43">
        <f t="shared" si="2"/>
        <v>-0.27000000000000013</v>
      </c>
      <c r="Y21" s="57">
        <f>IF(F21*180/PI()&lt;'1_Constantes'!$B$9,0,X21*180/PI())</f>
        <v>-15.469860468532234</v>
      </c>
    </row>
    <row r="22" spans="2:25" x14ac:dyDescent="0.25">
      <c r="B22" s="13">
        <f>B21+'1_Constantes'!$B$4</f>
        <v>9.0000000000000011E-2</v>
      </c>
      <c r="C22" s="131">
        <f t="shared" si="0"/>
        <v>999.9535554101551</v>
      </c>
      <c r="D22" s="54">
        <f>'3_Consigne'!P22</f>
        <v>999.9535554101551</v>
      </c>
      <c r="E22" s="44">
        <f>'3_Consigne'!Q22</f>
        <v>-1.5371109675561643</v>
      </c>
      <c r="F22" s="131">
        <f t="shared" si="1"/>
        <v>1.5371109675561643</v>
      </c>
      <c r="G22" s="54">
        <f>ABS(D21-D22)/'1_Constantes'!$B$4</f>
        <v>1.8887792453369912</v>
      </c>
      <c r="H22" s="44">
        <f>ABS(E21-E22)/'1_Constantes'!$B$4</f>
        <v>0.78193712265721693</v>
      </c>
      <c r="J22" s="54">
        <f>ABS(G21-G22)/'1_Constantes'!$B$4</f>
        <v>64.622193217473978</v>
      </c>
      <c r="K22" s="44">
        <f>ABS(H21-H22)/'1_Constantes'!$B$4</f>
        <v>8.6118781790922583</v>
      </c>
      <c r="M22" s="108">
        <f>(G22*G22)/(2*'1_Constantes'!$F$27)</f>
        <v>1.783743518807887E-3</v>
      </c>
      <c r="N22" s="108">
        <f>(H22*H22)/(2*'1_Constantes'!$J$27)</f>
        <v>7.6428207973680939E-2</v>
      </c>
      <c r="P22" s="54">
        <f>IF(C22&lt;M22+(M22*'1_Constantes'!$G$27),ABS(W21)-('1_Constantes'!$F$27*'1_Constantes'!$B$4),0)</f>
        <v>0</v>
      </c>
      <c r="Q22" s="111">
        <f>IF(P22=0,IF(ABS(W21)&lt;'1_Constantes'!$D$27,ABS(W21)+('1_Constantes'!$E$27*'1_Constantes'!$B$4),0),0)</f>
        <v>57</v>
      </c>
      <c r="R22" s="44">
        <f>IF(P22=0,IF(Q22=0,'1_Constantes'!$D$27,0),0)</f>
        <v>0</v>
      </c>
      <c r="S22" s="54">
        <f>IF(F22&lt;N22+(N22*'1_Constantes'!$G$27),ABS(X21)-('1_Constantes'!$J$27*'1_Constantes'!$B$4),0)</f>
        <v>0</v>
      </c>
      <c r="T22" s="111">
        <f>IF(S22=0,IF(ABS(X21)&lt;'1_Constantes'!$H$27,ABS(X21)+('1_Constantes'!$I$27*'1_Constantes'!$B$4),0),0)</f>
        <v>0.28500000000000014</v>
      </c>
      <c r="U22" s="44">
        <f>IF(S22=0,IF(T22=0,'1_Constantes'!$H$27,0),0)</f>
        <v>0</v>
      </c>
      <c r="W22" s="134">
        <f>IF(C22&lt;'1_Constantes'!$B$8,0,IF(D22&lt;0,-ABS(P22+Q22+R22),ABS(P22+Q22+R22)))</f>
        <v>57</v>
      </c>
      <c r="X22" s="43">
        <f t="shared" si="2"/>
        <v>-0.28500000000000014</v>
      </c>
      <c r="Y22" s="57">
        <f>IF(F22*180/PI()&lt;'1_Constantes'!$B$9,0,X22*180/PI())</f>
        <v>-16.329297161228471</v>
      </c>
    </row>
    <row r="23" spans="2:25" x14ac:dyDescent="0.25">
      <c r="B23" s="13">
        <f>B22+'1_Constantes'!$B$4</f>
        <v>9.5000000000000015E-2</v>
      </c>
      <c r="C23" s="131">
        <f t="shared" si="0"/>
        <v>999.94229556928303</v>
      </c>
      <c r="D23" s="54">
        <f>'3_Consigne'!P23</f>
        <v>999.94229556928303</v>
      </c>
      <c r="E23" s="44">
        <f>'3_Consigne'!Q23</f>
        <v>-1.5329859744692693</v>
      </c>
      <c r="F23" s="131">
        <f t="shared" si="1"/>
        <v>1.5329859744692693</v>
      </c>
      <c r="G23" s="54">
        <f>ABS(D22-D23)/'1_Constantes'!$B$4</f>
        <v>2.2519681744142872</v>
      </c>
      <c r="H23" s="44">
        <f>ABS(E22-E23)/'1_Constantes'!$B$4</f>
        <v>0.82499861737899138</v>
      </c>
      <c r="J23" s="54">
        <f>ABS(G22-G23)/'1_Constantes'!$B$4</f>
        <v>72.63778581545921</v>
      </c>
      <c r="K23" s="44">
        <f>ABS(H22-H23)/'1_Constantes'!$B$4</f>
        <v>8.6122989443548903</v>
      </c>
      <c r="M23" s="108">
        <f>(G23*G23)/(2*'1_Constantes'!$F$27)</f>
        <v>2.5356803292874088E-3</v>
      </c>
      <c r="N23" s="108">
        <f>(H23*H23)/(2*'1_Constantes'!$J$27)</f>
        <v>8.507783983465593E-2</v>
      </c>
      <c r="P23" s="54">
        <f>IF(C23&lt;M23+(M23*'1_Constantes'!$G$27),ABS(W22)-('1_Constantes'!$F$27*'1_Constantes'!$B$4),0)</f>
        <v>0</v>
      </c>
      <c r="Q23" s="111">
        <f>IF(P23=0,IF(ABS(W22)&lt;'1_Constantes'!$D$27,ABS(W22)+('1_Constantes'!$E$27*'1_Constantes'!$B$4),0),0)</f>
        <v>60</v>
      </c>
      <c r="R23" s="44">
        <f>IF(P23=0,IF(Q23=0,'1_Constantes'!$D$27,0),0)</f>
        <v>0</v>
      </c>
      <c r="S23" s="54">
        <f>IF(F23&lt;N23+(N23*'1_Constantes'!$G$27),ABS(X22)-('1_Constantes'!$J$27*'1_Constantes'!$B$4),0)</f>
        <v>0</v>
      </c>
      <c r="T23" s="111">
        <f>IF(S23=0,IF(ABS(X22)&lt;'1_Constantes'!$H$27,ABS(X22)+('1_Constantes'!$I$27*'1_Constantes'!$B$4),0),0)</f>
        <v>0.30000000000000016</v>
      </c>
      <c r="U23" s="44">
        <f>IF(S23=0,IF(T23=0,'1_Constantes'!$H$27,0),0)</f>
        <v>0</v>
      </c>
      <c r="W23" s="134">
        <f>IF(C23&lt;'1_Constantes'!$B$8,0,IF(D23&lt;0,-ABS(P23+Q23+R23),ABS(P23+Q23+R23)))</f>
        <v>60</v>
      </c>
      <c r="X23" s="43">
        <f t="shared" si="2"/>
        <v>-0.30000000000000016</v>
      </c>
      <c r="Y23" s="57">
        <f>IF(F23*180/PI()&lt;'1_Constantes'!$B$9,0,X23*180/PI())</f>
        <v>-17.188733853924706</v>
      </c>
    </row>
    <row r="24" spans="2:25" x14ac:dyDescent="0.25">
      <c r="B24" s="13">
        <f>B23+'1_Constantes'!$B$4</f>
        <v>0.10000000000000002</v>
      </c>
      <c r="C24" s="131">
        <f t="shared" si="0"/>
        <v>999.92900820477757</v>
      </c>
      <c r="D24" s="54">
        <f>'3_Consigne'!P24</f>
        <v>999.92900820477757</v>
      </c>
      <c r="E24" s="44">
        <f>'3_Consigne'!Q24</f>
        <v>-1.528645661475754</v>
      </c>
      <c r="F24" s="131">
        <f t="shared" si="1"/>
        <v>1.528645661475754</v>
      </c>
      <c r="G24" s="54">
        <f>ABS(D23-D24)/'1_Constantes'!$B$4</f>
        <v>2.6574729010917508</v>
      </c>
      <c r="H24" s="44">
        <f>ABS(E23-E24)/'1_Constantes'!$B$4</f>
        <v>0.86806259870306768</v>
      </c>
      <c r="J24" s="54">
        <f>ABS(G23-G24)/'1_Constantes'!$B$4</f>
        <v>81.100945335492725</v>
      </c>
      <c r="K24" s="44">
        <f>ABS(H23-H24)/'1_Constantes'!$B$4</f>
        <v>8.612796264815259</v>
      </c>
      <c r="M24" s="108">
        <f>(G24*G24)/(2*'1_Constantes'!$F$27)</f>
        <v>3.5310811100185031E-3</v>
      </c>
      <c r="N24" s="108">
        <f>(H24*H24)/(2*'1_Constantes'!$J$27)</f>
        <v>9.4191584408390386E-2</v>
      </c>
      <c r="P24" s="54">
        <f>IF(C24&lt;M24+(M24*'1_Constantes'!$G$27),ABS(W23)-('1_Constantes'!$F$27*'1_Constantes'!$B$4),0)</f>
        <v>0</v>
      </c>
      <c r="Q24" s="111">
        <f>IF(P24=0,IF(ABS(W23)&lt;'1_Constantes'!$D$27,ABS(W23)+('1_Constantes'!$E$27*'1_Constantes'!$B$4),0),0)</f>
        <v>63</v>
      </c>
      <c r="R24" s="44">
        <f>IF(P24=0,IF(Q24=0,'1_Constantes'!$D$27,0),0)</f>
        <v>0</v>
      </c>
      <c r="S24" s="54">
        <f>IF(F24&lt;N24+(N24*'1_Constantes'!$G$27),ABS(X23)-('1_Constantes'!$J$27*'1_Constantes'!$B$4),0)</f>
        <v>0</v>
      </c>
      <c r="T24" s="111">
        <f>IF(S24=0,IF(ABS(X23)&lt;'1_Constantes'!$H$27,ABS(X23)+('1_Constantes'!$I$27*'1_Constantes'!$B$4),0),0)</f>
        <v>0.31500000000000017</v>
      </c>
      <c r="U24" s="44">
        <f>IF(S24=0,IF(T24=0,'1_Constantes'!$H$27,0),0)</f>
        <v>0</v>
      </c>
      <c r="W24" s="134">
        <f>IF(C24&lt;'1_Constantes'!$B$8,0,IF(D24&lt;0,-ABS(P24+Q24+R24),ABS(P24+Q24+R24)))</f>
        <v>63</v>
      </c>
      <c r="X24" s="43">
        <f t="shared" si="2"/>
        <v>-0.31500000000000017</v>
      </c>
      <c r="Y24" s="57">
        <f>IF(F24*180/PI()&lt;'1_Constantes'!$B$9,0,X24*180/PI())</f>
        <v>-18.048170546620941</v>
      </c>
    </row>
    <row r="25" spans="2:25" x14ac:dyDescent="0.25">
      <c r="B25" s="13">
        <f>B24+'1_Constantes'!$B$4</f>
        <v>0.10500000000000002</v>
      </c>
      <c r="C25" s="131">
        <f t="shared" si="0"/>
        <v>999.91347056810184</v>
      </c>
      <c r="D25" s="54">
        <f>'3_Consigne'!P25</f>
        <v>999.91347056810184</v>
      </c>
      <c r="E25" s="44">
        <f>'3_Consigne'!Q25</f>
        <v>-1.5240900140146001</v>
      </c>
      <c r="F25" s="131">
        <f t="shared" si="1"/>
        <v>1.5240900140146001</v>
      </c>
      <c r="G25" s="54">
        <f>ABS(D24-D25)/'1_Constantes'!$B$4</f>
        <v>3.1075273351461874</v>
      </c>
      <c r="H25" s="44">
        <f>ABS(E24-E25)/'1_Constantes'!$B$4</f>
        <v>0.91112949223077777</v>
      </c>
      <c r="J25" s="54">
        <f>ABS(G24-G25)/'1_Constantes'!$B$4</f>
        <v>90.010886810887314</v>
      </c>
      <c r="K25" s="44">
        <f>ABS(H24-H25)/'1_Constantes'!$B$4</f>
        <v>8.6133787055420186</v>
      </c>
      <c r="M25" s="108">
        <f>(G25*G25)/(2*'1_Constantes'!$F$27)</f>
        <v>4.8283630693403828E-3</v>
      </c>
      <c r="N25" s="108">
        <f>(H25*H25)/(2*'1_Constantes'!$J$27)</f>
        <v>0.10376961895158937</v>
      </c>
      <c r="P25" s="54">
        <f>IF(C25&lt;M25+(M25*'1_Constantes'!$G$27),ABS(W24)-('1_Constantes'!$F$27*'1_Constantes'!$B$4),0)</f>
        <v>0</v>
      </c>
      <c r="Q25" s="111">
        <f>IF(P25=0,IF(ABS(W24)&lt;'1_Constantes'!$D$27,ABS(W24)+('1_Constantes'!$E$27*'1_Constantes'!$B$4),0),0)</f>
        <v>66</v>
      </c>
      <c r="R25" s="44">
        <f>IF(P25=0,IF(Q25=0,'1_Constantes'!$D$27,0),0)</f>
        <v>0</v>
      </c>
      <c r="S25" s="54">
        <f>IF(F25&lt;N25+(N25*'1_Constantes'!$G$27),ABS(X24)-('1_Constantes'!$J$27*'1_Constantes'!$B$4),0)</f>
        <v>0</v>
      </c>
      <c r="T25" s="111">
        <f>IF(S25=0,IF(ABS(X24)&lt;'1_Constantes'!$H$27,ABS(X24)+('1_Constantes'!$I$27*'1_Constantes'!$B$4),0),0)</f>
        <v>0.33000000000000018</v>
      </c>
      <c r="U25" s="44">
        <f>IF(S25=0,IF(T25=0,'1_Constantes'!$H$27,0),0)</f>
        <v>0</v>
      </c>
      <c r="W25" s="134">
        <f>IF(C25&lt;'1_Constantes'!$B$8,0,IF(D25&lt;0,-ABS(P25+Q25+R25),ABS(P25+Q25+R25)))</f>
        <v>66</v>
      </c>
      <c r="X25" s="43">
        <f t="shared" si="2"/>
        <v>-0.33000000000000018</v>
      </c>
      <c r="Y25" s="57">
        <f>IF(F25*180/PI()&lt;'1_Constantes'!$B$9,0,X25*180/PI())</f>
        <v>-18.907607239317176</v>
      </c>
    </row>
    <row r="26" spans="2:25" x14ac:dyDescent="0.25">
      <c r="B26" s="13">
        <f>B25+'1_Constantes'!$B$4</f>
        <v>0.11000000000000003</v>
      </c>
      <c r="C26" s="131">
        <f t="shared" si="0"/>
        <v>999.8954487640849</v>
      </c>
      <c r="D26" s="54">
        <f>'3_Consigne'!P26</f>
        <v>999.8954487640849</v>
      </c>
      <c r="E26" s="44">
        <f>'3_Consigne'!Q26</f>
        <v>-1.5193190151715623</v>
      </c>
      <c r="F26" s="131">
        <f t="shared" si="1"/>
        <v>1.5193190151715623</v>
      </c>
      <c r="G26" s="54">
        <f>ABS(D25-D26)/'1_Constantes'!$B$4</f>
        <v>3.6043608033878627</v>
      </c>
      <c r="H26" s="44">
        <f>ABS(E25-E26)/'1_Constantes'!$B$4</f>
        <v>0.9541997686075554</v>
      </c>
      <c r="J26" s="54">
        <f>ABS(G25-G26)/'1_Constantes'!$B$4</f>
        <v>99.366693648335058</v>
      </c>
      <c r="K26" s="44">
        <f>ABS(H25-H26)/'1_Constantes'!$B$4</f>
        <v>8.6140552753555255</v>
      </c>
      <c r="M26" s="108">
        <f>(G26*G26)/(2*'1_Constantes'!$F$27)</f>
        <v>6.4957084004993995E-3</v>
      </c>
      <c r="N26" s="108">
        <f>(H26*H26)/(2*'1_Constantes'!$J$27)</f>
        <v>0.11381214980133904</v>
      </c>
      <c r="P26" s="54">
        <f>IF(C26&lt;M26+(M26*'1_Constantes'!$G$27),ABS(W25)-('1_Constantes'!$F$27*'1_Constantes'!$B$4),0)</f>
        <v>0</v>
      </c>
      <c r="Q26" s="111">
        <f>IF(P26=0,IF(ABS(W25)&lt;'1_Constantes'!$D$27,ABS(W25)+('1_Constantes'!$E$27*'1_Constantes'!$B$4),0),0)</f>
        <v>69</v>
      </c>
      <c r="R26" s="44">
        <f>IF(P26=0,IF(Q26=0,'1_Constantes'!$D$27,0),0)</f>
        <v>0</v>
      </c>
      <c r="S26" s="54">
        <f>IF(F26&lt;N26+(N26*'1_Constantes'!$G$27),ABS(X25)-('1_Constantes'!$J$27*'1_Constantes'!$B$4),0)</f>
        <v>0</v>
      </c>
      <c r="T26" s="111">
        <f>IF(S26=0,IF(ABS(X25)&lt;'1_Constantes'!$H$27,ABS(X25)+('1_Constantes'!$I$27*'1_Constantes'!$B$4),0),0)</f>
        <v>0.3450000000000002</v>
      </c>
      <c r="U26" s="44">
        <f>IF(S26=0,IF(T26=0,'1_Constantes'!$H$27,0),0)</f>
        <v>0</v>
      </c>
      <c r="W26" s="134">
        <f>IF(C26&lt;'1_Constantes'!$B$8,0,IF(D26&lt;0,-ABS(P26+Q26+R26),ABS(P26+Q26+R26)))</f>
        <v>69</v>
      </c>
      <c r="X26" s="43">
        <f t="shared" si="2"/>
        <v>-0.3450000000000002</v>
      </c>
      <c r="Y26" s="57">
        <f>IF(F26*180/PI()&lt;'1_Constantes'!$B$9,0,X26*180/PI())</f>
        <v>-19.767043932013411</v>
      </c>
    </row>
    <row r="27" spans="2:25" x14ac:dyDescent="0.25">
      <c r="B27" s="13">
        <f>B26+'1_Constantes'!$B$4</f>
        <v>0.11500000000000003</v>
      </c>
      <c r="C27" s="131">
        <f t="shared" si="0"/>
        <v>999.87469777746924</v>
      </c>
      <c r="D27" s="54">
        <f>'3_Consigne'!P27</f>
        <v>999.87469777746924</v>
      </c>
      <c r="E27" s="44">
        <f>'3_Consigne'!Q27</f>
        <v>-1.5143326454428609</v>
      </c>
      <c r="F27" s="131">
        <f t="shared" si="1"/>
        <v>1.5143326454428609</v>
      </c>
      <c r="G27" s="54">
        <f>ABS(D26-D27)/'1_Constantes'!$B$4</f>
        <v>4.1501973231333977</v>
      </c>
      <c r="H27" s="44">
        <f>ABS(E26-E27)/'1_Constantes'!$B$4</f>
        <v>0.9972739457402735</v>
      </c>
      <c r="J27" s="54">
        <f>ABS(G26-G27)/'1_Constantes'!$B$4</f>
        <v>109.16730394910701</v>
      </c>
      <c r="K27" s="44">
        <f>ABS(H26-H27)/'1_Constantes'!$B$4</f>
        <v>8.6148354265436211</v>
      </c>
      <c r="M27" s="108">
        <f>(G27*G27)/(2*'1_Constantes'!$F$27)</f>
        <v>8.6120689104718113E-3</v>
      </c>
      <c r="N27" s="108">
        <f>(H27*H27)/(2*'1_Constantes'!$J$27)</f>
        <v>0.12431941535654675</v>
      </c>
      <c r="P27" s="54">
        <f>IF(C27&lt;M27+(M27*'1_Constantes'!$G$27),ABS(W26)-('1_Constantes'!$F$27*'1_Constantes'!$B$4),0)</f>
        <v>0</v>
      </c>
      <c r="Q27" s="111">
        <f>IF(P27=0,IF(ABS(W26)&lt;'1_Constantes'!$D$27,ABS(W26)+('1_Constantes'!$E$27*'1_Constantes'!$B$4),0),0)</f>
        <v>72</v>
      </c>
      <c r="R27" s="44">
        <f>IF(P27=0,IF(Q27=0,'1_Constantes'!$D$27,0),0)</f>
        <v>0</v>
      </c>
      <c r="S27" s="54">
        <f>IF(F27&lt;N27+(N27*'1_Constantes'!$G$27),ABS(X26)-('1_Constantes'!$J$27*'1_Constantes'!$B$4),0)</f>
        <v>0</v>
      </c>
      <c r="T27" s="111">
        <f>IF(S27=0,IF(ABS(X26)&lt;'1_Constantes'!$H$27,ABS(X26)+('1_Constantes'!$I$27*'1_Constantes'!$B$4),0),0)</f>
        <v>0.36000000000000021</v>
      </c>
      <c r="U27" s="44">
        <f>IF(S27=0,IF(T27=0,'1_Constantes'!$H$27,0),0)</f>
        <v>0</v>
      </c>
      <c r="W27" s="134">
        <f>IF(C27&lt;'1_Constantes'!$B$8,0,IF(D27&lt;0,-ABS(P27+Q27+R27),ABS(P27+Q27+R27)))</f>
        <v>72</v>
      </c>
      <c r="X27" s="43">
        <f t="shared" si="2"/>
        <v>-0.36000000000000021</v>
      </c>
      <c r="Y27" s="57">
        <f>IF(F27*180/PI()&lt;'1_Constantes'!$B$9,0,X27*180/PI())</f>
        <v>-20.62648062470965</v>
      </c>
    </row>
    <row r="28" spans="2:25" x14ac:dyDescent="0.25">
      <c r="B28" s="13">
        <f>B27+'1_Constantes'!$B$4</f>
        <v>0.12000000000000004</v>
      </c>
      <c r="C28" s="131">
        <f t="shared" si="0"/>
        <v>999.85096150345328</v>
      </c>
      <c r="D28" s="54">
        <f>'3_Consigne'!P28</f>
        <v>999.85096150345328</v>
      </c>
      <c r="E28" s="44">
        <f>'3_Consigne'!Q28</f>
        <v>-1.5091308824878067</v>
      </c>
      <c r="F28" s="131">
        <f t="shared" si="1"/>
        <v>1.5091308824878067</v>
      </c>
      <c r="G28" s="54">
        <f>ABS(D27-D28)/'1_Constantes'!$B$4</f>
        <v>4.7472548031919359</v>
      </c>
      <c r="H28" s="44">
        <f>ABS(E27-E28)/'1_Constantes'!$B$4</f>
        <v>1.0403525910108513</v>
      </c>
      <c r="J28" s="54">
        <f>ABS(G27-G28)/'1_Constantes'!$B$4</f>
        <v>119.41149601170764</v>
      </c>
      <c r="K28" s="44">
        <f>ABS(H27-H28)/'1_Constantes'!$B$4</f>
        <v>8.6157290541155618</v>
      </c>
      <c r="M28" s="108">
        <f>(G28*G28)/(2*'1_Constantes'!$F$27)</f>
        <v>1.1268214083214453E-2</v>
      </c>
      <c r="N28" s="108">
        <f>(H28*H28)/(2*'1_Constantes'!$J$27)</f>
        <v>0.13529168920287396</v>
      </c>
      <c r="P28" s="54">
        <f>IF(C28&lt;M28+(M28*'1_Constantes'!$G$27),ABS(W27)-('1_Constantes'!$F$27*'1_Constantes'!$B$4),0)</f>
        <v>0</v>
      </c>
      <c r="Q28" s="111">
        <f>IF(P28=0,IF(ABS(W27)&lt;'1_Constantes'!$D$27,ABS(W27)+('1_Constantes'!$E$27*'1_Constantes'!$B$4),0),0)</f>
        <v>75</v>
      </c>
      <c r="R28" s="44">
        <f>IF(P28=0,IF(Q28=0,'1_Constantes'!$D$27,0),0)</f>
        <v>0</v>
      </c>
      <c r="S28" s="54">
        <f>IF(F28&lt;N28+(N28*'1_Constantes'!$G$27),ABS(X27)-('1_Constantes'!$J$27*'1_Constantes'!$B$4),0)</f>
        <v>0</v>
      </c>
      <c r="T28" s="111">
        <f>IF(S28=0,IF(ABS(X27)&lt;'1_Constantes'!$H$27,ABS(X27)+('1_Constantes'!$I$27*'1_Constantes'!$B$4),0),0)</f>
        <v>0.37500000000000022</v>
      </c>
      <c r="U28" s="44">
        <f>IF(S28=0,IF(T28=0,'1_Constantes'!$H$27,0),0)</f>
        <v>0</v>
      </c>
      <c r="W28" s="134">
        <f>IF(C28&lt;'1_Constantes'!$B$8,0,IF(D28&lt;0,-ABS(P28+Q28+R28),ABS(P28+Q28+R28)))</f>
        <v>75</v>
      </c>
      <c r="X28" s="43">
        <f t="shared" si="2"/>
        <v>-0.37500000000000022</v>
      </c>
      <c r="Y28" s="57">
        <f>IF(F28*180/PI()&lt;'1_Constantes'!$B$9,0,X28*180/PI())</f>
        <v>-21.485917317405885</v>
      </c>
    </row>
    <row r="29" spans="2:25" x14ac:dyDescent="0.25">
      <c r="B29" s="13">
        <f>B28+'1_Constantes'!$B$4</f>
        <v>0.12500000000000003</v>
      </c>
      <c r="C29" s="131">
        <f t="shared" si="0"/>
        <v>999.82397278260328</v>
      </c>
      <c r="D29" s="54">
        <f>'3_Consigne'!P29</f>
        <v>999.82397278260328</v>
      </c>
      <c r="E29" s="44">
        <f>'3_Consigne'!Q29</f>
        <v>-1.5037137008703645</v>
      </c>
      <c r="F29" s="131">
        <f t="shared" si="1"/>
        <v>1.5037137008703645</v>
      </c>
      <c r="G29" s="54">
        <f>ABS(D28-D29)/'1_Constantes'!$B$4</f>
        <v>5.3977441699998963</v>
      </c>
      <c r="H29" s="44">
        <f>ABS(E28-E29)/'1_Constantes'!$B$4</f>
        <v>1.0834363234884403</v>
      </c>
      <c r="J29" s="54">
        <f>ABS(G28-G29)/'1_Constantes'!$B$4</f>
        <v>130.09787336159206</v>
      </c>
      <c r="K29" s="44">
        <f>ABS(H28-H29)/'1_Constantes'!$B$4</f>
        <v>8.6167464955178019</v>
      </c>
      <c r="M29" s="108">
        <f>(G29*G29)/(2*'1_Constantes'!$F$27)</f>
        <v>1.4567821062383935E-2</v>
      </c>
      <c r="N29" s="108">
        <f>(H29*H29)/(2*'1_Constantes'!$J$27)</f>
        <v>0.14672928338176855</v>
      </c>
      <c r="P29" s="54">
        <f>IF(C29&lt;M29+(M29*'1_Constantes'!$G$27),ABS(W28)-('1_Constantes'!$F$27*'1_Constantes'!$B$4),0)</f>
        <v>0</v>
      </c>
      <c r="Q29" s="111">
        <f>IF(P29=0,IF(ABS(W28)&lt;'1_Constantes'!$D$27,ABS(W28)+('1_Constantes'!$E$27*'1_Constantes'!$B$4),0),0)</f>
        <v>78</v>
      </c>
      <c r="R29" s="44">
        <f>IF(P29=0,IF(Q29=0,'1_Constantes'!$D$27,0),0)</f>
        <v>0</v>
      </c>
      <c r="S29" s="54">
        <f>IF(F29&lt;N29+(N29*'1_Constantes'!$G$27),ABS(X28)-('1_Constantes'!$J$27*'1_Constantes'!$B$4),0)</f>
        <v>0</v>
      </c>
      <c r="T29" s="111">
        <f>IF(S29=0,IF(ABS(X28)&lt;'1_Constantes'!$H$27,ABS(X28)+('1_Constantes'!$I$27*'1_Constantes'!$B$4),0),0)</f>
        <v>0.39000000000000024</v>
      </c>
      <c r="U29" s="44">
        <f>IF(S29=0,IF(T29=0,'1_Constantes'!$H$27,0),0)</f>
        <v>0</v>
      </c>
      <c r="W29" s="134">
        <f>IF(C29&lt;'1_Constantes'!$B$8,0,IF(D29&lt;0,-ABS(P29+Q29+R29),ABS(P29+Q29+R29)))</f>
        <v>78</v>
      </c>
      <c r="X29" s="43">
        <f t="shared" si="2"/>
        <v>-0.39000000000000024</v>
      </c>
      <c r="Y29" s="57">
        <f>IF(F29*180/PI()&lt;'1_Constantes'!$B$9,0,X29*180/PI())</f>
        <v>-22.34535401010212</v>
      </c>
    </row>
    <row r="30" spans="2:25" x14ac:dyDescent="0.25">
      <c r="B30" s="13">
        <f>B29+'1_Constantes'!$B$4</f>
        <v>0.13000000000000003</v>
      </c>
      <c r="C30" s="131">
        <f t="shared" si="0"/>
        <v>999.79345344053093</v>
      </c>
      <c r="D30" s="54">
        <f>'3_Consigne'!P30</f>
        <v>999.79345344053093</v>
      </c>
      <c r="E30" s="44">
        <f>'3_Consigne'!Q30</f>
        <v>-1.4980810717896791</v>
      </c>
      <c r="F30" s="131">
        <f t="shared" si="1"/>
        <v>1.4980810717896791</v>
      </c>
      <c r="G30" s="54">
        <f>ABS(D29-D30)/'1_Constantes'!$B$4</f>
        <v>6.1038684144705257</v>
      </c>
      <c r="H30" s="44">
        <f>ABS(E29-E30)/'1_Constantes'!$B$4</f>
        <v>1.1265258161370806</v>
      </c>
      <c r="J30" s="54">
        <f>ABS(G29-G30)/'1_Constantes'!$B$4</f>
        <v>141.2248488941259</v>
      </c>
      <c r="K30" s="44">
        <f>ABS(H29-H30)/'1_Constantes'!$B$4</f>
        <v>8.6178985297280519</v>
      </c>
      <c r="M30" s="108">
        <f>(G30*G30)/(2*'1_Constantes'!$F$27)</f>
        <v>1.8628604810585463E-2</v>
      </c>
      <c r="N30" s="108">
        <f>(H30*H30)/(2*'1_Constantes'!$J$27)</f>
        <v>0.15863255180291444</v>
      </c>
      <c r="P30" s="54">
        <f>IF(C30&lt;M30+(M30*'1_Constantes'!$G$27),ABS(W29)-('1_Constantes'!$F$27*'1_Constantes'!$B$4),0)</f>
        <v>0</v>
      </c>
      <c r="Q30" s="111">
        <f>IF(P30=0,IF(ABS(W29)&lt;'1_Constantes'!$D$27,ABS(W29)+('1_Constantes'!$E$27*'1_Constantes'!$B$4),0),0)</f>
        <v>81</v>
      </c>
      <c r="R30" s="44">
        <f>IF(P30=0,IF(Q30=0,'1_Constantes'!$D$27,0),0)</f>
        <v>0</v>
      </c>
      <c r="S30" s="54">
        <f>IF(F30&lt;N30+(N30*'1_Constantes'!$G$27),ABS(X29)-('1_Constantes'!$J$27*'1_Constantes'!$B$4),0)</f>
        <v>0</v>
      </c>
      <c r="T30" s="111">
        <f>IF(S30=0,IF(ABS(X29)&lt;'1_Constantes'!$H$27,ABS(X29)+('1_Constantes'!$I$27*'1_Constantes'!$B$4),0),0)</f>
        <v>0.40500000000000025</v>
      </c>
      <c r="U30" s="44">
        <f>IF(S30=0,IF(T30=0,'1_Constantes'!$H$27,0),0)</f>
        <v>0</v>
      </c>
      <c r="W30" s="134">
        <f>IF(C30&lt;'1_Constantes'!$B$8,0,IF(D30&lt;0,-ABS(P30+Q30+R30),ABS(P30+Q30+R30)))</f>
        <v>81</v>
      </c>
      <c r="X30" s="43">
        <f t="shared" si="2"/>
        <v>-0.40500000000000025</v>
      </c>
      <c r="Y30" s="57">
        <f>IF(F30*180/PI()&lt;'1_Constantes'!$B$9,0,X30*180/PI())</f>
        <v>-23.204790702798356</v>
      </c>
    </row>
    <row r="31" spans="2:25" x14ac:dyDescent="0.25">
      <c r="B31" s="13">
        <f>B30+'1_Constantes'!$B$4</f>
        <v>0.13500000000000004</v>
      </c>
      <c r="C31" s="131">
        <f t="shared" si="0"/>
        <v>999.7591143327453</v>
      </c>
      <c r="D31" s="54">
        <f>'3_Consigne'!P31</f>
        <v>999.7591143327453</v>
      </c>
      <c r="E31" s="44">
        <f>'3_Consigne'!Q31</f>
        <v>-1.492232962799579</v>
      </c>
      <c r="F31" s="131">
        <f t="shared" si="1"/>
        <v>1.492232962799579</v>
      </c>
      <c r="G31" s="54">
        <f>ABS(D30-D31)/'1_Constantes'!$B$4</f>
        <v>6.8678215571253531</v>
      </c>
      <c r="H31" s="44">
        <f>ABS(E30-E31)/'1_Constantes'!$B$4</f>
        <v>1.1696217980200263</v>
      </c>
      <c r="J31" s="54">
        <f>ABS(G30-G31)/'1_Constantes'!$B$4</f>
        <v>152.79062853096548</v>
      </c>
      <c r="K31" s="44">
        <f>ABS(H30-H31)/'1_Constantes'!$B$4</f>
        <v>8.6191963765891444</v>
      </c>
      <c r="M31" s="108">
        <f>(G31*G31)/(2*'1_Constantes'!$F$27)</f>
        <v>2.3583486470257858E-2</v>
      </c>
      <c r="N31" s="108">
        <f>(H31*H31)/(2*'1_Constantes'!$J$27)</f>
        <v>0.17100189380044989</v>
      </c>
      <c r="P31" s="54">
        <f>IF(C31&lt;M31+(M31*'1_Constantes'!$G$27),ABS(W30)-('1_Constantes'!$F$27*'1_Constantes'!$B$4),0)</f>
        <v>0</v>
      </c>
      <c r="Q31" s="111">
        <f>IF(P31=0,IF(ABS(W30)&lt;'1_Constantes'!$D$27,ABS(W30)+('1_Constantes'!$E$27*'1_Constantes'!$B$4),0),0)</f>
        <v>84</v>
      </c>
      <c r="R31" s="44">
        <f>IF(P31=0,IF(Q31=0,'1_Constantes'!$D$27,0),0)</f>
        <v>0</v>
      </c>
      <c r="S31" s="54">
        <f>IF(F31&lt;N31+(N31*'1_Constantes'!$G$27),ABS(X30)-('1_Constantes'!$J$27*'1_Constantes'!$B$4),0)</f>
        <v>0</v>
      </c>
      <c r="T31" s="111">
        <f>IF(S31=0,IF(ABS(X30)&lt;'1_Constantes'!$H$27,ABS(X30)+('1_Constantes'!$I$27*'1_Constantes'!$B$4),0),0)</f>
        <v>0.42000000000000026</v>
      </c>
      <c r="U31" s="44">
        <f>IF(S31=0,IF(T31=0,'1_Constantes'!$H$27,0),0)</f>
        <v>0</v>
      </c>
      <c r="W31" s="134">
        <f>IF(C31&lt;'1_Constantes'!$B$8,0,IF(D31&lt;0,-ABS(P31+Q31+R31),ABS(P31+Q31+R31)))</f>
        <v>84</v>
      </c>
      <c r="X31" s="43">
        <f t="shared" si="2"/>
        <v>-0.42000000000000026</v>
      </c>
      <c r="Y31" s="57">
        <f>IF(F31*180/PI()&lt;'1_Constantes'!$B$9,0,X31*180/PI())</f>
        <v>-24.064227395494591</v>
      </c>
    </row>
    <row r="32" spans="2:25" x14ac:dyDescent="0.25">
      <c r="B32" s="13">
        <f>B31+'1_Constantes'!$B$4</f>
        <v>0.14000000000000004</v>
      </c>
      <c r="C32" s="131">
        <f t="shared" si="0"/>
        <v>999.72065539510595</v>
      </c>
      <c r="D32" s="54">
        <f>'3_Consigne'!P32</f>
        <v>999.72065539510595</v>
      </c>
      <c r="E32" s="44">
        <f>'3_Consigne'!Q32</f>
        <v>-1.486169337517073</v>
      </c>
      <c r="F32" s="131">
        <f t="shared" si="1"/>
        <v>1.486169337517073</v>
      </c>
      <c r="G32" s="54">
        <f>ABS(D31-D32)/'1_Constantes'!$B$4</f>
        <v>7.6917875278695647</v>
      </c>
      <c r="H32" s="44">
        <f>ABS(E31-E32)/'1_Constantes'!$B$4</f>
        <v>1.2127250565011849</v>
      </c>
      <c r="J32" s="54">
        <f>ABS(G31-G32)/'1_Constantes'!$B$4</f>
        <v>164.7931941488423</v>
      </c>
      <c r="K32" s="44">
        <f>ABS(H31-H32)/'1_Constantes'!$B$4</f>
        <v>8.6206516962317181</v>
      </c>
      <c r="M32" s="108">
        <f>(G32*G32)/(2*'1_Constantes'!$F$27)</f>
        <v>2.9581797686944897E-2</v>
      </c>
      <c r="N32" s="108">
        <f>(H32*H32)/(2*'1_Constantes'!$J$27)</f>
        <v>0.18383775783322526</v>
      </c>
      <c r="P32" s="54">
        <f>IF(C32&lt;M32+(M32*'1_Constantes'!$G$27),ABS(W31)-('1_Constantes'!$F$27*'1_Constantes'!$B$4),0)</f>
        <v>0</v>
      </c>
      <c r="Q32" s="111">
        <f>IF(P32=0,IF(ABS(W31)&lt;'1_Constantes'!$D$27,ABS(W31)+('1_Constantes'!$E$27*'1_Constantes'!$B$4),0),0)</f>
        <v>87</v>
      </c>
      <c r="R32" s="44">
        <f>IF(P32=0,IF(Q32=0,'1_Constantes'!$D$27,0),0)</f>
        <v>0</v>
      </c>
      <c r="S32" s="54">
        <f>IF(F32&lt;N32+(N32*'1_Constantes'!$G$27),ABS(X31)-('1_Constantes'!$J$27*'1_Constantes'!$B$4),0)</f>
        <v>0</v>
      </c>
      <c r="T32" s="111">
        <f>IF(S32=0,IF(ABS(X31)&lt;'1_Constantes'!$H$27,ABS(X31)+('1_Constantes'!$I$27*'1_Constantes'!$B$4),0),0)</f>
        <v>0.43500000000000028</v>
      </c>
      <c r="U32" s="44">
        <f>IF(S32=0,IF(T32=0,'1_Constantes'!$H$27,0),0)</f>
        <v>0</v>
      </c>
      <c r="W32" s="134">
        <f>IF(C32&lt;'1_Constantes'!$B$8,0,IF(D32&lt;0,-ABS(P32+Q32+R32),ABS(P32+Q32+R32)))</f>
        <v>87</v>
      </c>
      <c r="X32" s="43">
        <f t="shared" si="2"/>
        <v>-0.43500000000000028</v>
      </c>
      <c r="Y32" s="57">
        <f>IF(F32*180/PI()&lt;'1_Constantes'!$B$9,0,X32*180/PI())</f>
        <v>-24.923664088190829</v>
      </c>
    </row>
    <row r="33" spans="2:25" x14ac:dyDescent="0.25">
      <c r="B33" s="13">
        <f>B32+'1_Constantes'!$B$4</f>
        <v>0.14500000000000005</v>
      </c>
      <c r="C33" s="131">
        <f t="shared" si="0"/>
        <v>999.67776570032174</v>
      </c>
      <c r="D33" s="54">
        <f>'3_Consigne'!P33</f>
        <v>999.67776570032174</v>
      </c>
      <c r="E33" s="44">
        <f>'3_Consigne'!Q33</f>
        <v>-1.4798901553198769</v>
      </c>
      <c r="F33" s="131">
        <f t="shared" si="1"/>
        <v>1.4798901553198769</v>
      </c>
      <c r="G33" s="54">
        <f>ABS(D32-D33)/'1_Constantes'!$B$4</f>
        <v>8.5779389568415354</v>
      </c>
      <c r="H33" s="44">
        <f>ABS(E32-E33)/'1_Constantes'!$B$4</f>
        <v>1.2558364394392285</v>
      </c>
      <c r="J33" s="54">
        <f>ABS(G32-G33)/'1_Constantes'!$B$4</f>
        <v>177.23028579439415</v>
      </c>
      <c r="K33" s="44">
        <f>ABS(H32-H33)/'1_Constantes'!$B$4</f>
        <v>8.6222765876087237</v>
      </c>
      <c r="M33" s="108">
        <f>(G33*G33)/(2*'1_Constantes'!$F$27)</f>
        <v>3.6790518373649828E-2</v>
      </c>
      <c r="N33" s="108">
        <f>(H33*H33)/(2*'1_Constantes'!$J$27)</f>
        <v>0.19714064532792488</v>
      </c>
      <c r="P33" s="54">
        <f>IF(C33&lt;M33+(M33*'1_Constantes'!$G$27),ABS(W32)-('1_Constantes'!$F$27*'1_Constantes'!$B$4),0)</f>
        <v>0</v>
      </c>
      <c r="Q33" s="111">
        <f>IF(P33=0,IF(ABS(W32)&lt;'1_Constantes'!$D$27,ABS(W32)+('1_Constantes'!$E$27*'1_Constantes'!$B$4),0),0)</f>
        <v>90</v>
      </c>
      <c r="R33" s="44">
        <f>IF(P33=0,IF(Q33=0,'1_Constantes'!$D$27,0),0)</f>
        <v>0</v>
      </c>
      <c r="S33" s="54">
        <f>IF(F33&lt;N33+(N33*'1_Constantes'!$G$27),ABS(X32)-('1_Constantes'!$J$27*'1_Constantes'!$B$4),0)</f>
        <v>0</v>
      </c>
      <c r="T33" s="111">
        <f>IF(S33=0,IF(ABS(X32)&lt;'1_Constantes'!$H$27,ABS(X32)+('1_Constantes'!$I$27*'1_Constantes'!$B$4),0),0)</f>
        <v>0.45000000000000029</v>
      </c>
      <c r="U33" s="44">
        <f>IF(S33=0,IF(T33=0,'1_Constantes'!$H$27,0),0)</f>
        <v>0</v>
      </c>
      <c r="W33" s="134">
        <f>IF(C33&lt;'1_Constantes'!$B$8,0,IF(D33&lt;0,-ABS(P33+Q33+R33),ABS(P33+Q33+R33)))</f>
        <v>90</v>
      </c>
      <c r="X33" s="43">
        <f t="shared" si="2"/>
        <v>-0.45000000000000029</v>
      </c>
      <c r="Y33" s="57">
        <f>IF(F33*180/PI()&lt;'1_Constantes'!$B$9,0,X33*180/PI())</f>
        <v>-25.783100780887064</v>
      </c>
    </row>
    <row r="34" spans="2:25" x14ac:dyDescent="0.25">
      <c r="B34" s="13">
        <f>B33+'1_Constantes'!$B$4</f>
        <v>0.15000000000000005</v>
      </c>
      <c r="C34" s="131">
        <f t="shared" si="0"/>
        <v>999.63193009616634</v>
      </c>
      <c r="D34" s="54">
        <f>'3_Consigne'!P34</f>
        <v>999.63193009616634</v>
      </c>
      <c r="E34" s="44">
        <f>'3_Consigne'!Q34</f>
        <v>-1.4736107152907998</v>
      </c>
      <c r="F34" s="131">
        <f t="shared" si="1"/>
        <v>1.4736107152907998</v>
      </c>
      <c r="G34" s="54">
        <f>ABS(D33-D34)/'1_Constantes'!$B$4</f>
        <v>9.1671208310799557</v>
      </c>
      <c r="H34" s="44">
        <f>ABS(E33-E34)/'1_Constantes'!$B$4</f>
        <v>1.2558880058154198</v>
      </c>
      <c r="J34" s="54">
        <f>ABS(G33-G34)/'1_Constantes'!$B$4</f>
        <v>117.83637484768406</v>
      </c>
      <c r="K34" s="44">
        <f>ABS(H33-H34)/'1_Constantes'!$B$4</f>
        <v>1.0313275238260644E-2</v>
      </c>
      <c r="M34" s="108">
        <f>(G34*G34)/(2*'1_Constantes'!$F$27)</f>
        <v>4.2018052165810026E-2</v>
      </c>
      <c r="N34" s="108">
        <f>(H34*H34)/(2*'1_Constantes'!$J$27)</f>
        <v>0.19715683539387899</v>
      </c>
      <c r="P34" s="54">
        <f>IF(C34&lt;M34+(M34*'1_Constantes'!$G$27),ABS(W33)-('1_Constantes'!$F$27*'1_Constantes'!$B$4),0)</f>
        <v>0</v>
      </c>
      <c r="Q34" s="111">
        <f>IF(P34=0,IF(ABS(W33)&lt;'1_Constantes'!$D$27,ABS(W33)+('1_Constantes'!$E$27*'1_Constantes'!$B$4),0),0)</f>
        <v>93</v>
      </c>
      <c r="R34" s="44">
        <f>IF(P34=0,IF(Q34=0,'1_Constantes'!$D$27,0),0)</f>
        <v>0</v>
      </c>
      <c r="S34" s="54">
        <f>IF(F34&lt;N34+(N34*'1_Constantes'!$G$27),ABS(X33)-('1_Constantes'!$J$27*'1_Constantes'!$B$4),0)</f>
        <v>0</v>
      </c>
      <c r="T34" s="111">
        <f>IF(S34=0,IF(ABS(X33)&lt;'1_Constantes'!$H$27,ABS(X33)+('1_Constantes'!$I$27*'1_Constantes'!$B$4),0),0)</f>
        <v>0.4650000000000003</v>
      </c>
      <c r="U34" s="44">
        <f>IF(S34=0,IF(T34=0,'1_Constantes'!$H$27,0),0)</f>
        <v>0</v>
      </c>
      <c r="W34" s="134">
        <f>IF(C34&lt;'1_Constantes'!$B$8,0,IF(D34&lt;0,-ABS(P34+Q34+R34),ABS(P34+Q34+R34)))</f>
        <v>93</v>
      </c>
      <c r="X34" s="43">
        <f t="shared" si="2"/>
        <v>-0.4650000000000003</v>
      </c>
      <c r="Y34" s="57">
        <f>IF(F34*180/PI()&lt;'1_Constantes'!$B$9,0,X34*180/PI())</f>
        <v>-26.6425374735833</v>
      </c>
    </row>
    <row r="35" spans="2:25" x14ac:dyDescent="0.25">
      <c r="B35" s="13">
        <f>B34+'1_Constantes'!$B$4</f>
        <v>0.15500000000000005</v>
      </c>
      <c r="C35" s="131">
        <f t="shared" si="0"/>
        <v>999.58293211868511</v>
      </c>
      <c r="D35" s="54">
        <f>'3_Consigne'!P35</f>
        <v>999.58293211868511</v>
      </c>
      <c r="E35" s="44">
        <f>'3_Consigne'!Q35</f>
        <v>-1.4668655564294155</v>
      </c>
      <c r="F35" s="131">
        <f t="shared" si="1"/>
        <v>1.4668655564294155</v>
      </c>
      <c r="G35" s="54">
        <f>ABS(D34-D35)/'1_Constantes'!$B$4</f>
        <v>9.7995954962470933</v>
      </c>
      <c r="H35" s="44">
        <f>ABS(E34-E35)/'1_Constantes'!$B$4</f>
        <v>1.3490317722768541</v>
      </c>
      <c r="J35" s="54">
        <f>ABS(G34-G35)/'1_Constantes'!$B$4</f>
        <v>126.49493303342751</v>
      </c>
      <c r="K35" s="44">
        <f>ABS(H34-H35)/'1_Constantes'!$B$4</f>
        <v>18.628753292286859</v>
      </c>
      <c r="M35" s="108">
        <f>(G35*G35)/(2*'1_Constantes'!$F$27)</f>
        <v>4.8016035945033161E-2</v>
      </c>
      <c r="N35" s="108">
        <f>(H35*H35)/(2*'1_Constantes'!$J$27)</f>
        <v>0.22748584032655375</v>
      </c>
      <c r="P35" s="54">
        <f>IF(C35&lt;M35+(M35*'1_Constantes'!$G$27),ABS(W34)-('1_Constantes'!$F$27*'1_Constantes'!$B$4),0)</f>
        <v>0</v>
      </c>
      <c r="Q35" s="111">
        <f>IF(P35=0,IF(ABS(W34)&lt;'1_Constantes'!$D$27,ABS(W34)+('1_Constantes'!$E$27*'1_Constantes'!$B$4),0),0)</f>
        <v>96</v>
      </c>
      <c r="R35" s="44">
        <f>IF(P35=0,IF(Q35=0,'1_Constantes'!$D$27,0),0)</f>
        <v>0</v>
      </c>
      <c r="S35" s="54">
        <f>IF(F35&lt;N35+(N35*'1_Constantes'!$G$27),ABS(X34)-('1_Constantes'!$J$27*'1_Constantes'!$B$4),0)</f>
        <v>0</v>
      </c>
      <c r="T35" s="111">
        <f>IF(S35=0,IF(ABS(X34)&lt;'1_Constantes'!$H$27,ABS(X34)+('1_Constantes'!$I$27*'1_Constantes'!$B$4),0),0)</f>
        <v>0.48000000000000032</v>
      </c>
      <c r="U35" s="44">
        <f>IF(S35=0,IF(T35=0,'1_Constantes'!$H$27,0),0)</f>
        <v>0</v>
      </c>
      <c r="W35" s="134">
        <f>IF(C35&lt;'1_Constantes'!$B$8,0,IF(D35&lt;0,-ABS(P35+Q35+R35),ABS(P35+Q35+R35)))</f>
        <v>96</v>
      </c>
      <c r="X35" s="43">
        <f t="shared" si="2"/>
        <v>-0.48000000000000032</v>
      </c>
      <c r="Y35" s="57">
        <f>IF(F35*180/PI()&lt;'1_Constantes'!$B$9,0,X35*180/PI())</f>
        <v>-27.501974166279535</v>
      </c>
    </row>
    <row r="36" spans="2:25" x14ac:dyDescent="0.25">
      <c r="B36" s="13">
        <f>B35+'1_Constantes'!$B$4</f>
        <v>0.16000000000000006</v>
      </c>
      <c r="C36" s="131">
        <f t="shared" si="0"/>
        <v>999.52873325293388</v>
      </c>
      <c r="D36" s="54">
        <f>'3_Consigne'!P36</f>
        <v>999.52873325293388</v>
      </c>
      <c r="E36" s="44">
        <f>'3_Consigne'!Q36</f>
        <v>-1.459904711513706</v>
      </c>
      <c r="F36" s="131">
        <f t="shared" si="1"/>
        <v>1.459904711513706</v>
      </c>
      <c r="G36" s="54">
        <f>ABS(D35-D36)/'1_Constantes'!$B$4</f>
        <v>10.839773150246401</v>
      </c>
      <c r="H36" s="44">
        <f>ABS(E35-E36)/'1_Constantes'!$B$4</f>
        <v>1.3921689831418949</v>
      </c>
      <c r="J36" s="54">
        <f>ABS(G35-G36)/'1_Constantes'!$B$4</f>
        <v>208.03553079986159</v>
      </c>
      <c r="K36" s="44">
        <f>ABS(H35-H36)/'1_Constantes'!$B$4</f>
        <v>8.6274421730081485</v>
      </c>
      <c r="M36" s="108">
        <f>(G36*G36)/(2*'1_Constantes'!$F$27)</f>
        <v>5.8750340974401398E-2</v>
      </c>
      <c r="N36" s="108">
        <f>(H36*H36)/(2*'1_Constantes'!$J$27)</f>
        <v>0.24226680970279219</v>
      </c>
      <c r="P36" s="54">
        <f>IF(C36&lt;M36+(M36*'1_Constantes'!$G$27),ABS(W35)-('1_Constantes'!$F$27*'1_Constantes'!$B$4),0)</f>
        <v>0</v>
      </c>
      <c r="Q36" s="111">
        <f>IF(P36=0,IF(ABS(W35)&lt;'1_Constantes'!$D$27,ABS(W35)+('1_Constantes'!$E$27*'1_Constantes'!$B$4),0),0)</f>
        <v>99</v>
      </c>
      <c r="R36" s="44">
        <f>IF(P36=0,IF(Q36=0,'1_Constantes'!$D$27,0),0)</f>
        <v>0</v>
      </c>
      <c r="S36" s="54">
        <f>IF(F36&lt;N36+(N36*'1_Constantes'!$G$27),ABS(X35)-('1_Constantes'!$J$27*'1_Constantes'!$B$4),0)</f>
        <v>0</v>
      </c>
      <c r="T36" s="111">
        <f>IF(S36=0,IF(ABS(X35)&lt;'1_Constantes'!$H$27,ABS(X35)+('1_Constantes'!$I$27*'1_Constantes'!$B$4),0),0)</f>
        <v>0.49500000000000033</v>
      </c>
      <c r="U36" s="44">
        <f>IF(S36=0,IF(T36=0,'1_Constantes'!$H$27,0),0)</f>
        <v>0</v>
      </c>
      <c r="W36" s="134">
        <f>IF(C36&lt;'1_Constantes'!$B$8,0,IF(D36&lt;0,-ABS(P36+Q36+R36),ABS(P36+Q36+R36)))</f>
        <v>99</v>
      </c>
      <c r="X36" s="43">
        <f t="shared" si="2"/>
        <v>-0.49500000000000033</v>
      </c>
      <c r="Y36" s="57">
        <f>IF(F36*180/PI()&lt;'1_Constantes'!$B$9,0,X36*180/PI())</f>
        <v>-28.36141085897577</v>
      </c>
    </row>
    <row r="37" spans="2:25" x14ac:dyDescent="0.25">
      <c r="B37" s="13">
        <f>B36+'1_Constantes'!$B$4</f>
        <v>0.16500000000000006</v>
      </c>
      <c r="C37" s="131">
        <f t="shared" si="0"/>
        <v>999.46898593622359</v>
      </c>
      <c r="D37" s="54">
        <f>'3_Consigne'!P37</f>
        <v>999.46898593622359</v>
      </c>
      <c r="E37" s="44">
        <f>'3_Consigne'!Q37</f>
        <v>-1.4527281215265073</v>
      </c>
      <c r="F37" s="131">
        <f t="shared" si="1"/>
        <v>1.4527281215265073</v>
      </c>
      <c r="G37" s="54">
        <f>ABS(D36-D37)/'1_Constantes'!$B$4</f>
        <v>11.949463342057243</v>
      </c>
      <c r="H37" s="44">
        <f>ABS(E36-E37)/'1_Constantes'!$B$4</f>
        <v>1.4353179974397445</v>
      </c>
      <c r="J37" s="54">
        <f>ABS(G36-G37)/'1_Constantes'!$B$4</f>
        <v>221.9380383621683</v>
      </c>
      <c r="K37" s="44">
        <f>ABS(H36-H37)/'1_Constantes'!$B$4</f>
        <v>8.629802859569935</v>
      </c>
      <c r="M37" s="108">
        <f>(G37*G37)/(2*'1_Constantes'!$F$27)</f>
        <v>7.1394837081584922E-2</v>
      </c>
      <c r="N37" s="108">
        <f>(H37*H37)/(2*'1_Constantes'!$J$27)</f>
        <v>0.25751721922180482</v>
      </c>
      <c r="P37" s="54">
        <f>IF(C37&lt;M37+(M37*'1_Constantes'!$G$27),ABS(W36)-('1_Constantes'!$F$27*'1_Constantes'!$B$4),0)</f>
        <v>0</v>
      </c>
      <c r="Q37" s="111">
        <f>IF(P37=0,IF(ABS(W36)&lt;'1_Constantes'!$D$27,ABS(W36)+('1_Constantes'!$E$27*'1_Constantes'!$B$4),0),0)</f>
        <v>102</v>
      </c>
      <c r="R37" s="44">
        <f>IF(P37=0,IF(Q37=0,'1_Constantes'!$D$27,0),0)</f>
        <v>0</v>
      </c>
      <c r="S37" s="54">
        <f>IF(F37&lt;N37+(N37*'1_Constantes'!$G$27),ABS(X36)-('1_Constantes'!$J$27*'1_Constantes'!$B$4),0)</f>
        <v>0</v>
      </c>
      <c r="T37" s="111">
        <f>IF(S37=0,IF(ABS(X36)&lt;'1_Constantes'!$H$27,ABS(X36)+('1_Constantes'!$I$27*'1_Constantes'!$B$4),0),0)</f>
        <v>0.51000000000000034</v>
      </c>
      <c r="U37" s="44">
        <f>IF(S37=0,IF(T37=0,'1_Constantes'!$H$27,0),0)</f>
        <v>0</v>
      </c>
      <c r="W37" s="134">
        <f>IF(C37&lt;'1_Constantes'!$B$8,0,IF(D37&lt;0,-ABS(P37+Q37+R37),ABS(P37+Q37+R37)))</f>
        <v>102</v>
      </c>
      <c r="X37" s="43">
        <f t="shared" si="2"/>
        <v>-0.51000000000000034</v>
      </c>
      <c r="Y37" s="57">
        <f>IF(F37*180/PI()&lt;'1_Constantes'!$B$9,0,X37*180/PI())</f>
        <v>-29.220847551672005</v>
      </c>
    </row>
    <row r="38" spans="2:25" x14ac:dyDescent="0.25">
      <c r="B38" s="13">
        <f>B37+'1_Constantes'!$B$4</f>
        <v>0.17000000000000007</v>
      </c>
      <c r="C38" s="131">
        <f t="shared" si="0"/>
        <v>999.40333211163806</v>
      </c>
      <c r="D38" s="54">
        <f>'3_Consigne'!P38</f>
        <v>999.40333211163806</v>
      </c>
      <c r="E38" s="44">
        <f>'3_Consigne'!Q38</f>
        <v>-1.4453357216342446</v>
      </c>
      <c r="F38" s="131">
        <f t="shared" si="1"/>
        <v>1.4453357216342446</v>
      </c>
      <c r="G38" s="54">
        <f>ABS(D37-D38)/'1_Constantes'!$B$4</f>
        <v>13.130764917104898</v>
      </c>
      <c r="H38" s="44">
        <f>ABS(E37-E38)/'1_Constantes'!$B$4</f>
        <v>1.4784799784525404</v>
      </c>
      <c r="J38" s="54">
        <f>ABS(G37-G38)/'1_Constantes'!$B$4</f>
        <v>236.26031500953104</v>
      </c>
      <c r="K38" s="44">
        <f>ABS(H37-H38)/'1_Constantes'!$B$4</f>
        <v>8.6323962025591783</v>
      </c>
      <c r="M38" s="108">
        <f>(G38*G38)/(2*'1_Constantes'!$F$27)</f>
        <v>8.6208493654136409E-2</v>
      </c>
      <c r="N38" s="108">
        <f>(H38*H38)/(2*'1_Constantes'!$J$27)</f>
        <v>0.27323788083562806</v>
      </c>
      <c r="P38" s="54">
        <f>IF(C38&lt;M38+(M38*'1_Constantes'!$G$27),ABS(W37)-('1_Constantes'!$F$27*'1_Constantes'!$B$4),0)</f>
        <v>0</v>
      </c>
      <c r="Q38" s="111">
        <f>IF(P38=0,IF(ABS(W37)&lt;'1_Constantes'!$D$27,ABS(W37)+('1_Constantes'!$E$27*'1_Constantes'!$B$4),0),0)</f>
        <v>105</v>
      </c>
      <c r="R38" s="44">
        <f>IF(P38=0,IF(Q38=0,'1_Constantes'!$D$27,0),0)</f>
        <v>0</v>
      </c>
      <c r="S38" s="54">
        <f>IF(F38&lt;N38+(N38*'1_Constantes'!$G$27),ABS(X37)-('1_Constantes'!$J$27*'1_Constantes'!$B$4),0)</f>
        <v>0</v>
      </c>
      <c r="T38" s="111">
        <f>IF(S38=0,IF(ABS(X37)&lt;'1_Constantes'!$H$27,ABS(X37)+('1_Constantes'!$I$27*'1_Constantes'!$B$4),0),0)</f>
        <v>0.52500000000000036</v>
      </c>
      <c r="U38" s="44">
        <f>IF(S38=0,IF(T38=0,'1_Constantes'!$H$27,0),0)</f>
        <v>0</v>
      </c>
      <c r="W38" s="134">
        <f>IF(C38&lt;'1_Constantes'!$B$8,0,IF(D38&lt;0,-ABS(P38+Q38+R38),ABS(P38+Q38+R38)))</f>
        <v>105</v>
      </c>
      <c r="X38" s="43">
        <f t="shared" si="2"/>
        <v>-0.52500000000000036</v>
      </c>
      <c r="Y38" s="57">
        <f>IF(F38*180/PI()&lt;'1_Constantes'!$B$9,0,X38*180/PI())</f>
        <v>-30.080284244368237</v>
      </c>
    </row>
    <row r="39" spans="2:25" x14ac:dyDescent="0.25">
      <c r="B39" s="13">
        <f>B38+'1_Constantes'!$B$4</f>
        <v>0.17500000000000007</v>
      </c>
      <c r="C39" s="131">
        <f t="shared" si="0"/>
        <v>999.33140332931112</v>
      </c>
      <c r="D39" s="54">
        <f>'3_Consigne'!P39</f>
        <v>999.33140332931112</v>
      </c>
      <c r="E39" s="44">
        <f>'3_Consigne'!Q39</f>
        <v>-1.437727440822008</v>
      </c>
      <c r="F39" s="131">
        <f t="shared" si="1"/>
        <v>1.437727440822008</v>
      </c>
      <c r="G39" s="54">
        <f>ABS(D38-D39)/'1_Constantes'!$B$4</f>
        <v>14.385756465389932</v>
      </c>
      <c r="H39" s="44">
        <f>ABS(E38-E39)/'1_Constantes'!$B$4</f>
        <v>1.5216561624473268</v>
      </c>
      <c r="J39" s="54">
        <f>ABS(G38-G39)/'1_Constantes'!$B$4</f>
        <v>250.99830965700676</v>
      </c>
      <c r="K39" s="44">
        <f>ABS(H38-H39)/'1_Constantes'!$B$4</f>
        <v>8.6352367989572798</v>
      </c>
      <c r="M39" s="108">
        <f>(G39*G39)/(2*'1_Constantes'!$F$27)</f>
        <v>0.10347499454075411</v>
      </c>
      <c r="N39" s="108">
        <f>(H39*H39)/(2*'1_Constantes'!$J$27)</f>
        <v>0.28942968458924068</v>
      </c>
      <c r="P39" s="54">
        <f>IF(C39&lt;M39+(M39*'1_Constantes'!$G$27),ABS(W38)-('1_Constantes'!$F$27*'1_Constantes'!$B$4),0)</f>
        <v>0</v>
      </c>
      <c r="Q39" s="111">
        <f>IF(P39=0,IF(ABS(W38)&lt;'1_Constantes'!$D$27,ABS(W38)+('1_Constantes'!$E$27*'1_Constantes'!$B$4),0),0)</f>
        <v>108</v>
      </c>
      <c r="R39" s="44">
        <f>IF(P39=0,IF(Q39=0,'1_Constantes'!$D$27,0),0)</f>
        <v>0</v>
      </c>
      <c r="S39" s="54">
        <f>IF(F39&lt;N39+(N39*'1_Constantes'!$G$27),ABS(X38)-('1_Constantes'!$J$27*'1_Constantes'!$B$4),0)</f>
        <v>0</v>
      </c>
      <c r="T39" s="111">
        <f>IF(S39=0,IF(ABS(X38)&lt;'1_Constantes'!$H$27,ABS(X38)+('1_Constantes'!$I$27*'1_Constantes'!$B$4),0),0)</f>
        <v>0.54000000000000037</v>
      </c>
      <c r="U39" s="44">
        <f>IF(S39=0,IF(T39=0,'1_Constantes'!$H$27,0),0)</f>
        <v>0</v>
      </c>
      <c r="W39" s="134">
        <f>IF(C39&lt;'1_Constantes'!$B$8,0,IF(D39&lt;0,-ABS(P39+Q39+R39),ABS(P39+Q39+R39)))</f>
        <v>108</v>
      </c>
      <c r="X39" s="43">
        <f t="shared" si="2"/>
        <v>-0.54000000000000037</v>
      </c>
      <c r="Y39" s="57">
        <f>IF(F39*180/PI()&lt;'1_Constantes'!$B$9,0,X39*180/PI())</f>
        <v>-30.939720937064475</v>
      </c>
    </row>
    <row r="40" spans="2:25" x14ac:dyDescent="0.25">
      <c r="B40" s="13">
        <f>B39+'1_Constantes'!$B$4</f>
        <v>0.18000000000000008</v>
      </c>
      <c r="C40" s="131">
        <f t="shared" si="0"/>
        <v>999.25282085721881</v>
      </c>
      <c r="D40" s="54">
        <f>'3_Consigne'!P40</f>
        <v>999.25282085721881</v>
      </c>
      <c r="E40" s="44">
        <f>'3_Consigne'!Q40</f>
        <v>-1.4299032015179514</v>
      </c>
      <c r="F40" s="131">
        <f t="shared" si="1"/>
        <v>1.4299032015179514</v>
      </c>
      <c r="G40" s="54">
        <f>ABS(D39-D40)/'1_Constantes'!$B$4</f>
        <v>15.71649441846148</v>
      </c>
      <c r="H40" s="44">
        <f>ABS(E39-E40)/'1_Constantes'!$B$4</f>
        <v>1.5648478608113248</v>
      </c>
      <c r="J40" s="54">
        <f>ABS(G39-G40)/'1_Constantes'!$B$4</f>
        <v>266.14759061430959</v>
      </c>
      <c r="K40" s="44">
        <f>ABS(H39-H40)/'1_Constantes'!$B$4</f>
        <v>8.6383396727995887</v>
      </c>
      <c r="M40" s="108">
        <f>(G40*G40)/(2*'1_Constantes'!$F$27)</f>
        <v>0.12350409840276542</v>
      </c>
      <c r="N40" s="108">
        <f>(H40*H40)/(2*'1_Constantes'!$J$27)</f>
        <v>0.30609360343572239</v>
      </c>
      <c r="P40" s="54">
        <f>IF(C40&lt;M40+(M40*'1_Constantes'!$G$27),ABS(W39)-('1_Constantes'!$F$27*'1_Constantes'!$B$4),0)</f>
        <v>0</v>
      </c>
      <c r="Q40" s="111">
        <f>IF(P40=0,IF(ABS(W39)&lt;'1_Constantes'!$D$27,ABS(W39)+('1_Constantes'!$E$27*'1_Constantes'!$B$4),0),0)</f>
        <v>111</v>
      </c>
      <c r="R40" s="44">
        <f>IF(P40=0,IF(Q40=0,'1_Constantes'!$D$27,0),0)</f>
        <v>0</v>
      </c>
      <c r="S40" s="54">
        <f>IF(F40&lt;N40+(N40*'1_Constantes'!$G$27),ABS(X39)-('1_Constantes'!$J$27*'1_Constantes'!$B$4),0)</f>
        <v>0</v>
      </c>
      <c r="T40" s="111">
        <f>IF(S40=0,IF(ABS(X39)&lt;'1_Constantes'!$H$27,ABS(X39)+('1_Constantes'!$I$27*'1_Constantes'!$B$4),0),0)</f>
        <v>0.55500000000000038</v>
      </c>
      <c r="U40" s="44">
        <f>IF(S40=0,IF(T40=0,'1_Constantes'!$H$27,0),0)</f>
        <v>0</v>
      </c>
      <c r="W40" s="134">
        <f>IF(C40&lt;'1_Constantes'!$B$8,0,IF(D40&lt;0,-ABS(P40+Q40+R40),ABS(P40+Q40+R40)))</f>
        <v>111</v>
      </c>
      <c r="X40" s="43">
        <f t="shared" si="2"/>
        <v>-0.55500000000000038</v>
      </c>
      <c r="Y40" s="57">
        <f>IF(F40*180/PI()&lt;'1_Constantes'!$B$9,0,X40*180/PI())</f>
        <v>-31.79915762976071</v>
      </c>
    </row>
    <row r="41" spans="2:25" x14ac:dyDescent="0.25">
      <c r="B41" s="13">
        <f>B40+'1_Constantes'!$B$4</f>
        <v>0.18500000000000008</v>
      </c>
      <c r="C41" s="131">
        <f t="shared" si="0"/>
        <v>999.16719580205404</v>
      </c>
      <c r="D41" s="54">
        <f>'3_Consigne'!P41</f>
        <v>999.16719580205404</v>
      </c>
      <c r="E41" s="44">
        <f>'3_Consigne'!Q41</f>
        <v>-1.4218629192070629</v>
      </c>
      <c r="F41" s="131">
        <f t="shared" si="1"/>
        <v>1.4218629192070629</v>
      </c>
      <c r="G41" s="54">
        <f>ABS(D40-D41)/'1_Constantes'!$B$4</f>
        <v>17.125011032953807</v>
      </c>
      <c r="H41" s="44">
        <f>ABS(E40-E41)/'1_Constantes'!$B$4</f>
        <v>1.6080564621776983</v>
      </c>
      <c r="J41" s="54">
        <f>ABS(G40-G41)/'1_Constantes'!$B$4</f>
        <v>281.70332289846556</v>
      </c>
      <c r="K41" s="44">
        <f>ABS(H40-H41)/'1_Constantes'!$B$4</f>
        <v>8.6417202732747</v>
      </c>
      <c r="M41" s="108">
        <f>(G41*G41)/(2*'1_Constantes'!$F$27)</f>
        <v>0.14663300143939481</v>
      </c>
      <c r="N41" s="108">
        <f>(H41*H41)/(2*'1_Constantes'!$J$27)</f>
        <v>0.32323069819393191</v>
      </c>
      <c r="P41" s="54">
        <f>IF(C41&lt;M41+(M41*'1_Constantes'!$G$27),ABS(W40)-('1_Constantes'!$F$27*'1_Constantes'!$B$4),0)</f>
        <v>0</v>
      </c>
      <c r="Q41" s="111">
        <f>IF(P41=0,IF(ABS(W40)&lt;'1_Constantes'!$D$27,ABS(W40)+('1_Constantes'!$E$27*'1_Constantes'!$B$4),0),0)</f>
        <v>114</v>
      </c>
      <c r="R41" s="44">
        <f>IF(P41=0,IF(Q41=0,'1_Constantes'!$D$27,0),0)</f>
        <v>0</v>
      </c>
      <c r="S41" s="54">
        <f>IF(F41&lt;N41+(N41*'1_Constantes'!$G$27),ABS(X40)-('1_Constantes'!$J$27*'1_Constantes'!$B$4),0)</f>
        <v>0</v>
      </c>
      <c r="T41" s="111">
        <f>IF(S41=0,IF(ABS(X40)&lt;'1_Constantes'!$H$27,ABS(X40)+('1_Constantes'!$I$27*'1_Constantes'!$B$4),0),0)</f>
        <v>0.5700000000000004</v>
      </c>
      <c r="U41" s="44">
        <f>IF(S41=0,IF(T41=0,'1_Constantes'!$H$27,0),0)</f>
        <v>0</v>
      </c>
      <c r="W41" s="134">
        <f>IF(C41&lt;'1_Constantes'!$B$8,0,IF(D41&lt;0,-ABS(P41+Q41+R41),ABS(P41+Q41+R41)))</f>
        <v>114</v>
      </c>
      <c r="X41" s="43">
        <f t="shared" si="2"/>
        <v>-0.5700000000000004</v>
      </c>
      <c r="Y41" s="57">
        <f>IF(F41*180/PI()&lt;'1_Constantes'!$B$9,0,X41*180/PI())</f>
        <v>-32.658594322456942</v>
      </c>
    </row>
    <row r="42" spans="2:25" x14ac:dyDescent="0.25">
      <c r="B42" s="13">
        <f>B41+'1_Constantes'!$B$4</f>
        <v>0.19000000000000009</v>
      </c>
      <c r="C42" s="131">
        <f t="shared" si="0"/>
        <v>999.07412924076971</v>
      </c>
      <c r="D42" s="54">
        <f>'3_Consigne'!P42</f>
        <v>999.07412924076971</v>
      </c>
      <c r="E42" s="44">
        <f>'3_Consigne'!Q42</f>
        <v>-1.4136065020343802</v>
      </c>
      <c r="F42" s="131">
        <f t="shared" si="1"/>
        <v>1.4136065020343802</v>
      </c>
      <c r="G42" s="54">
        <f>ABS(D41-D42)/'1_Constantes'!$B$4</f>
        <v>18.613312256866266</v>
      </c>
      <c r="H42" s="44">
        <f>ABS(E41-E42)/'1_Constantes'!$B$4</f>
        <v>1.6512834345365324</v>
      </c>
      <c r="J42" s="54">
        <f>ABS(G41-G42)/'1_Constantes'!$B$4</f>
        <v>297.66024478249165</v>
      </c>
      <c r="K42" s="44">
        <f>ABS(H41-H42)/'1_Constantes'!$B$4</f>
        <v>8.6453944717668207</v>
      </c>
      <c r="M42" s="108">
        <f>(G42*G42)/(2*'1_Constantes'!$F$27)</f>
        <v>0.17322769658580398</v>
      </c>
      <c r="N42" s="108">
        <f>(H42*H42)/(2*'1_Constantes'!$J$27)</f>
        <v>0.34084212264684582</v>
      </c>
      <c r="P42" s="54">
        <f>IF(C42&lt;M42+(M42*'1_Constantes'!$G$27),ABS(W41)-('1_Constantes'!$F$27*'1_Constantes'!$B$4),0)</f>
        <v>0</v>
      </c>
      <c r="Q42" s="111">
        <f>IF(P42=0,IF(ABS(W41)&lt;'1_Constantes'!$D$27,ABS(W41)+('1_Constantes'!$E$27*'1_Constantes'!$B$4),0),0)</f>
        <v>117</v>
      </c>
      <c r="R42" s="44">
        <f>IF(P42=0,IF(Q42=0,'1_Constantes'!$D$27,0),0)</f>
        <v>0</v>
      </c>
      <c r="S42" s="54">
        <f>IF(F42&lt;N42+(N42*'1_Constantes'!$G$27),ABS(X41)-('1_Constantes'!$J$27*'1_Constantes'!$B$4),0)</f>
        <v>0</v>
      </c>
      <c r="T42" s="111">
        <f>IF(S42=0,IF(ABS(X41)&lt;'1_Constantes'!$H$27,ABS(X41)+('1_Constantes'!$I$27*'1_Constantes'!$B$4),0),0)</f>
        <v>0.58500000000000041</v>
      </c>
      <c r="U42" s="44">
        <f>IF(S42=0,IF(T42=0,'1_Constantes'!$H$27,0),0)</f>
        <v>0</v>
      </c>
      <c r="W42" s="134">
        <f>IF(C42&lt;'1_Constantes'!$B$8,0,IF(D42&lt;0,-ABS(P42+Q42+R42),ABS(P42+Q42+R42)))</f>
        <v>117</v>
      </c>
      <c r="X42" s="43">
        <f t="shared" si="2"/>
        <v>-0.58500000000000041</v>
      </c>
      <c r="Y42" s="57">
        <f>IF(F42*180/PI()&lt;'1_Constantes'!$B$9,0,X42*180/PI())</f>
        <v>-33.518031015153184</v>
      </c>
    </row>
    <row r="43" spans="2:25" x14ac:dyDescent="0.25">
      <c r="B43" s="13">
        <f>B42+'1_Constantes'!$B$4</f>
        <v>0.19500000000000009</v>
      </c>
      <c r="C43" s="131">
        <f t="shared" si="0"/>
        <v>998.97321236339008</v>
      </c>
      <c r="D43" s="54">
        <f>'3_Consigne'!P43</f>
        <v>998.97321236339008</v>
      </c>
      <c r="E43" s="44">
        <f>'3_Consigne'!Q43</f>
        <v>-1.4051338503977109</v>
      </c>
      <c r="F43" s="131">
        <f t="shared" si="1"/>
        <v>1.4051338503977109</v>
      </c>
      <c r="G43" s="54">
        <f>ABS(D42-D43)/'1_Constantes'!$B$4</f>
        <v>20.183375475926368</v>
      </c>
      <c r="H43" s="44">
        <f>ABS(E42-E43)/'1_Constantes'!$B$4</f>
        <v>1.6945303273338652</v>
      </c>
      <c r="J43" s="54">
        <f>ABS(G42-G43)/'1_Constantes'!$B$4</f>
        <v>314.01264381202054</v>
      </c>
      <c r="K43" s="44">
        <f>ABS(H42-H43)/'1_Constantes'!$B$4</f>
        <v>8.6493785594665695</v>
      </c>
      <c r="M43" s="108">
        <f>(G43*G43)/(2*'1_Constantes'!$F$27)</f>
        <v>0.20368432280111298</v>
      </c>
      <c r="N43" s="108">
        <f>(H43*H43)/(2*'1_Constantes'!$J$27)</f>
        <v>0.35892912878177707</v>
      </c>
      <c r="P43" s="54">
        <f>IF(C43&lt;M43+(M43*'1_Constantes'!$G$27),ABS(W42)-('1_Constantes'!$F$27*'1_Constantes'!$B$4),0)</f>
        <v>0</v>
      </c>
      <c r="Q43" s="111">
        <f>IF(P43=0,IF(ABS(W42)&lt;'1_Constantes'!$D$27,ABS(W42)+('1_Constantes'!$E$27*'1_Constantes'!$B$4),0),0)</f>
        <v>120</v>
      </c>
      <c r="R43" s="44">
        <f>IF(P43=0,IF(Q43=0,'1_Constantes'!$D$27,0),0)</f>
        <v>0</v>
      </c>
      <c r="S43" s="54">
        <f>IF(F43&lt;N43+(N43*'1_Constantes'!$G$27),ABS(X42)-('1_Constantes'!$J$27*'1_Constantes'!$B$4),0)</f>
        <v>0</v>
      </c>
      <c r="T43" s="111">
        <f>IF(S43=0,IF(ABS(X42)&lt;'1_Constantes'!$H$27,ABS(X42)+('1_Constantes'!$I$27*'1_Constantes'!$B$4),0),0)</f>
        <v>0.60000000000000042</v>
      </c>
      <c r="U43" s="44">
        <f>IF(S43=0,IF(T43=0,'1_Constantes'!$H$27,0),0)</f>
        <v>0</v>
      </c>
      <c r="W43" s="134">
        <f>IF(C43&lt;'1_Constantes'!$B$8,0,IF(D43&lt;0,-ABS(P43+Q43+R43),ABS(P43+Q43+R43)))</f>
        <v>120</v>
      </c>
      <c r="X43" s="43">
        <f t="shared" si="2"/>
        <v>-0.60000000000000042</v>
      </c>
      <c r="Y43" s="57">
        <f>IF(F43*180/PI()&lt;'1_Constantes'!$B$9,0,X43*180/PI())</f>
        <v>-34.377467707849419</v>
      </c>
    </row>
    <row r="44" spans="2:25" x14ac:dyDescent="0.25">
      <c r="B44" s="13">
        <f>B43+'1_Constantes'!$B$4</f>
        <v>0.20000000000000009</v>
      </c>
      <c r="C44" s="131">
        <f t="shared" si="0"/>
        <v>998.86402662770536</v>
      </c>
      <c r="D44" s="54">
        <f>'3_Consigne'!P44</f>
        <v>998.86402662770536</v>
      </c>
      <c r="E44" s="44">
        <f>'3_Consigne'!Q44</f>
        <v>-1.3964448565299363</v>
      </c>
      <c r="F44" s="131">
        <f t="shared" si="1"/>
        <v>1.3964448565299363</v>
      </c>
      <c r="G44" s="54">
        <f>ABS(D43-D44)/'1_Constantes'!$B$4</f>
        <v>21.837147136943713</v>
      </c>
      <c r="H44" s="44">
        <f>ABS(E43-E44)/'1_Constantes'!$B$4</f>
        <v>1.7377987735549105</v>
      </c>
      <c r="J44" s="54">
        <f>ABS(G43-G44)/'1_Constantes'!$B$4</f>
        <v>330.75433220346895</v>
      </c>
      <c r="K44" s="44">
        <f>ABS(H43-H44)/'1_Constantes'!$B$4</f>
        <v>8.6536892442090618</v>
      </c>
      <c r="M44" s="108">
        <f>(G44*G44)/(2*'1_Constantes'!$F$27)</f>
        <v>0.23843049754026449</v>
      </c>
      <c r="N44" s="108">
        <f>(H44*H44)/(2*'1_Constantes'!$J$27)</f>
        <v>0.37749307217111888</v>
      </c>
      <c r="P44" s="54">
        <f>IF(C44&lt;M44+(M44*'1_Constantes'!$G$27),ABS(W43)-('1_Constantes'!$F$27*'1_Constantes'!$B$4),0)</f>
        <v>0</v>
      </c>
      <c r="Q44" s="111">
        <f>IF(P44=0,IF(ABS(W43)&lt;'1_Constantes'!$D$27,ABS(W43)+('1_Constantes'!$E$27*'1_Constantes'!$B$4),0),0)</f>
        <v>123</v>
      </c>
      <c r="R44" s="44">
        <f>IF(P44=0,IF(Q44=0,'1_Constantes'!$D$27,0),0)</f>
        <v>0</v>
      </c>
      <c r="S44" s="54">
        <f>IF(F44&lt;N44+(N44*'1_Constantes'!$G$27),ABS(X43)-('1_Constantes'!$J$27*'1_Constantes'!$B$4),0)</f>
        <v>0</v>
      </c>
      <c r="T44" s="111">
        <f>IF(S44=0,IF(ABS(X43)&lt;'1_Constantes'!$H$27,ABS(X43)+('1_Constantes'!$I$27*'1_Constantes'!$B$4),0),0)</f>
        <v>0.61500000000000044</v>
      </c>
      <c r="U44" s="44">
        <f>IF(S44=0,IF(T44=0,'1_Constantes'!$H$27,0),0)</f>
        <v>0</v>
      </c>
      <c r="W44" s="134">
        <f>IF(C44&lt;'1_Constantes'!$B$8,0,IF(D44&lt;0,-ABS(P44+Q44+R44),ABS(P44+Q44+R44)))</f>
        <v>123</v>
      </c>
      <c r="X44" s="43">
        <f t="shared" si="2"/>
        <v>-0.61500000000000044</v>
      </c>
      <c r="Y44" s="57">
        <f>IF(F44*180/PI()&lt;'1_Constantes'!$B$9,0,X44*180/PI())</f>
        <v>-35.236904400545654</v>
      </c>
    </row>
    <row r="45" spans="2:25" x14ac:dyDescent="0.25">
      <c r="B45" s="13">
        <f>B44+'1_Constantes'!$B$4</f>
        <v>0.2050000000000001</v>
      </c>
      <c r="C45" s="131">
        <f t="shared" si="0"/>
        <v>998.74614392648084</v>
      </c>
      <c r="D45" s="54">
        <f>'3_Consigne'!P45</f>
        <v>998.74614392648084</v>
      </c>
      <c r="E45" s="44">
        <f>'3_Consigne'!Q45</f>
        <v>-1.3875394040709823</v>
      </c>
      <c r="F45" s="131">
        <f t="shared" si="1"/>
        <v>1.3875394040709823</v>
      </c>
      <c r="G45" s="54">
        <f>ABS(D44-D45)/'1_Constantes'!$B$4</f>
        <v>23.576540244903299</v>
      </c>
      <c r="H45" s="44">
        <f>ABS(E44-E45)/'1_Constantes'!$B$4</f>
        <v>1.7810904917908044</v>
      </c>
      <c r="J45" s="54">
        <f>ABS(G44-G45)/'1_Constantes'!$B$4</f>
        <v>347.87862159191718</v>
      </c>
      <c r="K45" s="44">
        <f>ABS(H44-H45)/'1_Constantes'!$B$4</f>
        <v>8.6583436471787678</v>
      </c>
      <c r="M45" s="108">
        <f>(G45*G45)/(2*'1_Constantes'!$F$27)</f>
        <v>0.27792662495977249</v>
      </c>
      <c r="N45" s="108">
        <f>(H45*H45)/(2*'1_Constantes'!$J$27)</f>
        <v>0.39653541749345117</v>
      </c>
      <c r="P45" s="54">
        <f>IF(C45&lt;M45+(M45*'1_Constantes'!$G$27),ABS(W44)-('1_Constantes'!$F$27*'1_Constantes'!$B$4),0)</f>
        <v>0</v>
      </c>
      <c r="Q45" s="111">
        <f>IF(P45=0,IF(ABS(W44)&lt;'1_Constantes'!$D$27,ABS(W44)+('1_Constantes'!$E$27*'1_Constantes'!$B$4),0),0)</f>
        <v>126</v>
      </c>
      <c r="R45" s="44">
        <f>IF(P45=0,IF(Q45=0,'1_Constantes'!$D$27,0),0)</f>
        <v>0</v>
      </c>
      <c r="S45" s="54">
        <f>IF(F45&lt;N45+(N45*'1_Constantes'!$G$27),ABS(X44)-('1_Constantes'!$J$27*'1_Constantes'!$B$4),0)</f>
        <v>0</v>
      </c>
      <c r="T45" s="111">
        <f>IF(S45=0,IF(ABS(X44)&lt;'1_Constantes'!$H$27,ABS(X44)+('1_Constantes'!$I$27*'1_Constantes'!$B$4),0),0)</f>
        <v>0.63000000000000045</v>
      </c>
      <c r="U45" s="44">
        <f>IF(S45=0,IF(T45=0,'1_Constantes'!$H$27,0),0)</f>
        <v>0</v>
      </c>
      <c r="W45" s="134">
        <f>IF(C45&lt;'1_Constantes'!$B$8,0,IF(D45&lt;0,-ABS(P45+Q45+R45),ABS(P45+Q45+R45)))</f>
        <v>126</v>
      </c>
      <c r="X45" s="43">
        <f t="shared" si="2"/>
        <v>-0.63000000000000045</v>
      </c>
      <c r="Y45" s="57">
        <f>IF(F45*180/PI()&lt;'1_Constantes'!$B$9,0,X45*180/PI())</f>
        <v>-36.09634109324189</v>
      </c>
    </row>
    <row r="46" spans="2:25" x14ac:dyDescent="0.25">
      <c r="B46" s="13">
        <f>B45+'1_Constantes'!$B$4</f>
        <v>0.2100000000000001</v>
      </c>
      <c r="C46" s="131">
        <f t="shared" si="0"/>
        <v>998.61912676782379</v>
      </c>
      <c r="D46" s="54">
        <f>'3_Consigne'!P46</f>
        <v>998.61912676782379</v>
      </c>
      <c r="E46" s="44">
        <f>'3_Consigne'!Q46</f>
        <v>-1.3784173676295415</v>
      </c>
      <c r="F46" s="131">
        <f t="shared" si="1"/>
        <v>1.3784173676295415</v>
      </c>
      <c r="G46" s="54">
        <f>ABS(D45-D46)/'1_Constantes'!$B$4</f>
        <v>25.403431731410819</v>
      </c>
      <c r="H46" s="44">
        <f>ABS(E45-E46)/'1_Constantes'!$B$4</f>
        <v>1.8244072882881657</v>
      </c>
      <c r="J46" s="54">
        <f>ABS(G45-G46)/'1_Constantes'!$B$4</f>
        <v>365.37829730150406</v>
      </c>
      <c r="K46" s="44">
        <f>ABS(H45-H46)/'1_Constantes'!$B$4</f>
        <v>8.6633592994722619</v>
      </c>
      <c r="M46" s="108">
        <f>(G46*G46)/(2*'1_Constantes'!$F$27)</f>
        <v>0.32266717186622501</v>
      </c>
      <c r="N46" s="108">
        <f>(H46*H46)/(2*'1_Constantes'!$J$27)</f>
        <v>0.41605774419487224</v>
      </c>
      <c r="P46" s="54">
        <f>IF(C46&lt;M46+(M46*'1_Constantes'!$G$27),ABS(W45)-('1_Constantes'!$F$27*'1_Constantes'!$B$4),0)</f>
        <v>0</v>
      </c>
      <c r="Q46" s="111">
        <f>IF(P46=0,IF(ABS(W45)&lt;'1_Constantes'!$D$27,ABS(W45)+('1_Constantes'!$E$27*'1_Constantes'!$B$4),0),0)</f>
        <v>129</v>
      </c>
      <c r="R46" s="44">
        <f>IF(P46=0,IF(Q46=0,'1_Constantes'!$D$27,0),0)</f>
        <v>0</v>
      </c>
      <c r="S46" s="54">
        <f>IF(F46&lt;N46+(N46*'1_Constantes'!$G$27),ABS(X45)-('1_Constantes'!$J$27*'1_Constantes'!$B$4),0)</f>
        <v>0</v>
      </c>
      <c r="T46" s="111">
        <f>IF(S46=0,IF(ABS(X45)&lt;'1_Constantes'!$H$27,ABS(X45)+('1_Constantes'!$I$27*'1_Constantes'!$B$4),0),0)</f>
        <v>0.64500000000000046</v>
      </c>
      <c r="U46" s="44">
        <f>IF(S46=0,IF(T46=0,'1_Constantes'!$H$27,0),0)</f>
        <v>0</v>
      </c>
      <c r="W46" s="134">
        <f>IF(C46&lt;'1_Constantes'!$B$8,0,IF(D46&lt;0,-ABS(P46+Q46+R46),ABS(P46+Q46+R46)))</f>
        <v>129</v>
      </c>
      <c r="X46" s="43">
        <f t="shared" si="2"/>
        <v>-0.64500000000000046</v>
      </c>
      <c r="Y46" s="57">
        <f>IF(F46*180/PI()&lt;'1_Constantes'!$B$9,0,X46*180/PI())</f>
        <v>-36.955777785938125</v>
      </c>
    </row>
    <row r="47" spans="2:25" x14ac:dyDescent="0.25">
      <c r="B47" s="13">
        <f>B46+'1_Constantes'!$B$4</f>
        <v>0.21500000000000011</v>
      </c>
      <c r="C47" s="131">
        <f t="shared" si="0"/>
        <v>998.48252846936805</v>
      </c>
      <c r="D47" s="54">
        <f>'3_Consigne'!P47</f>
        <v>998.48252846936805</v>
      </c>
      <c r="E47" s="44">
        <f>'3_Consigne'!Q47</f>
        <v>-1.3690786123346466</v>
      </c>
      <c r="F47" s="131">
        <f t="shared" si="1"/>
        <v>1.3690786123346466</v>
      </c>
      <c r="G47" s="54">
        <f>ABS(D46-D47)/'1_Constantes'!$B$4</f>
        <v>27.319659691147535</v>
      </c>
      <c r="H47" s="44">
        <f>ABS(E46-E47)/'1_Constantes'!$B$4</f>
        <v>1.8677510589789836</v>
      </c>
      <c r="J47" s="54">
        <f>ABS(G46-G47)/'1_Constantes'!$B$4</f>
        <v>383.2455919473432</v>
      </c>
      <c r="K47" s="44">
        <f>ABS(H46-H47)/'1_Constantes'!$B$4</f>
        <v>8.6687541381635924</v>
      </c>
      <c r="M47" s="108">
        <f>(G47*G47)/(2*'1_Constantes'!$F$27)</f>
        <v>0.3731819028200557</v>
      </c>
      <c r="N47" s="108">
        <f>(H47*H47)/(2*'1_Constantes'!$J$27)</f>
        <v>0.43606175228963934</v>
      </c>
      <c r="P47" s="54">
        <f>IF(C47&lt;M47+(M47*'1_Constantes'!$G$27),ABS(W46)-('1_Constantes'!$F$27*'1_Constantes'!$B$4),0)</f>
        <v>0</v>
      </c>
      <c r="Q47" s="111">
        <f>IF(P47=0,IF(ABS(W46)&lt;'1_Constantes'!$D$27,ABS(W46)+('1_Constantes'!$E$27*'1_Constantes'!$B$4),0),0)</f>
        <v>132</v>
      </c>
      <c r="R47" s="44">
        <f>IF(P47=0,IF(Q47=0,'1_Constantes'!$D$27,0),0)</f>
        <v>0</v>
      </c>
      <c r="S47" s="54">
        <f>IF(F47&lt;N47+(N47*'1_Constantes'!$G$27),ABS(X46)-('1_Constantes'!$J$27*'1_Constantes'!$B$4),0)</f>
        <v>0</v>
      </c>
      <c r="T47" s="111">
        <f>IF(S47=0,IF(ABS(X46)&lt;'1_Constantes'!$H$27,ABS(X46)+('1_Constantes'!$I$27*'1_Constantes'!$B$4),0),0)</f>
        <v>0.66000000000000048</v>
      </c>
      <c r="U47" s="44">
        <f>IF(S47=0,IF(T47=0,'1_Constantes'!$H$27,0),0)</f>
        <v>0</v>
      </c>
      <c r="W47" s="134">
        <f>IF(C47&lt;'1_Constantes'!$B$8,0,IF(D47&lt;0,-ABS(P47+Q47+R47),ABS(P47+Q47+R47)))</f>
        <v>132</v>
      </c>
      <c r="X47" s="43">
        <f t="shared" si="2"/>
        <v>-0.66000000000000048</v>
      </c>
      <c r="Y47" s="57">
        <f>IF(F47*180/PI()&lt;'1_Constantes'!$B$9,0,X47*180/PI())</f>
        <v>-37.81521447863436</v>
      </c>
    </row>
    <row r="48" spans="2:25" x14ac:dyDescent="0.25">
      <c r="B48" s="13">
        <f>B47+'1_Constantes'!$B$4</f>
        <v>0.22000000000000011</v>
      </c>
      <c r="C48" s="131">
        <f t="shared" si="0"/>
        <v>998.33589336695059</v>
      </c>
      <c r="D48" s="54">
        <f>'3_Consigne'!P48</f>
        <v>998.33589336695059</v>
      </c>
      <c r="E48" s="44">
        <f>'3_Consigne'!Q48</f>
        <v>-1.3595229933772033</v>
      </c>
      <c r="F48" s="131">
        <f t="shared" si="1"/>
        <v>1.3595229933772033</v>
      </c>
      <c r="G48" s="54">
        <f>ABS(D47-D48)/'1_Constantes'!$B$4</f>
        <v>29.327020483492561</v>
      </c>
      <c r="H48" s="44">
        <f>ABS(E47-E48)/'1_Constantes'!$B$4</f>
        <v>1.9111237914886559</v>
      </c>
      <c r="J48" s="54">
        <f>ABS(G47-G48)/'1_Constantes'!$B$4</f>
        <v>401.47215846900508</v>
      </c>
      <c r="K48" s="44">
        <f>ABS(H47-H48)/'1_Constantes'!$B$4</f>
        <v>8.6745465019344437</v>
      </c>
      <c r="M48" s="108">
        <f>(G48*G48)/(2*'1_Constantes'!$F$27)</f>
        <v>0.43003706521959612</v>
      </c>
      <c r="N48" s="108">
        <f>(H48*H48)/(2*'1_Constantes'!$J$27)</f>
        <v>0.45654926829924691</v>
      </c>
      <c r="P48" s="54">
        <f>IF(C48&lt;M48+(M48*'1_Constantes'!$G$27),ABS(W47)-('1_Constantes'!$F$27*'1_Constantes'!$B$4),0)</f>
        <v>0</v>
      </c>
      <c r="Q48" s="111">
        <f>IF(P48=0,IF(ABS(W47)&lt;'1_Constantes'!$D$27,ABS(W47)+('1_Constantes'!$E$27*'1_Constantes'!$B$4),0),0)</f>
        <v>135</v>
      </c>
      <c r="R48" s="44">
        <f>IF(P48=0,IF(Q48=0,'1_Constantes'!$D$27,0),0)</f>
        <v>0</v>
      </c>
      <c r="S48" s="54">
        <f>IF(F48&lt;N48+(N48*'1_Constantes'!$G$27),ABS(X47)-('1_Constantes'!$J$27*'1_Constantes'!$B$4),0)</f>
        <v>0</v>
      </c>
      <c r="T48" s="111">
        <f>IF(S48=0,IF(ABS(X47)&lt;'1_Constantes'!$H$27,ABS(X47)+('1_Constantes'!$I$27*'1_Constantes'!$B$4),0),0)</f>
        <v>0.67500000000000049</v>
      </c>
      <c r="U48" s="44">
        <f>IF(S48=0,IF(T48=0,'1_Constantes'!$H$27,0),0)</f>
        <v>0</v>
      </c>
      <c r="W48" s="134">
        <f>IF(C48&lt;'1_Constantes'!$B$8,0,IF(D48&lt;0,-ABS(P48+Q48+R48),ABS(P48+Q48+R48)))</f>
        <v>135</v>
      </c>
      <c r="X48" s="43">
        <f t="shared" si="2"/>
        <v>-0.67500000000000049</v>
      </c>
      <c r="Y48" s="57">
        <f>IF(F48*180/PI()&lt;'1_Constantes'!$B$9,0,X48*180/PI())</f>
        <v>-38.674651171330595</v>
      </c>
    </row>
    <row r="49" spans="2:25" x14ac:dyDescent="0.25">
      <c r="B49" s="13">
        <f>B48+'1_Constantes'!$B$4</f>
        <v>0.22500000000000012</v>
      </c>
      <c r="C49" s="131">
        <f t="shared" si="0"/>
        <v>998.17875703846357</v>
      </c>
      <c r="D49" s="54">
        <f>'3_Consigne'!P49</f>
        <v>998.17875703846357</v>
      </c>
      <c r="E49" s="44">
        <f>'3_Consigne'!Q49</f>
        <v>-1.3497503555415917</v>
      </c>
      <c r="F49" s="131">
        <f t="shared" si="1"/>
        <v>1.3497503555415917</v>
      </c>
      <c r="G49" s="54">
        <f>ABS(D48-D49)/'1_Constantes'!$B$4</f>
        <v>31.427265697402618</v>
      </c>
      <c r="H49" s="44">
        <f>ABS(E48-E49)/'1_Constantes'!$B$4</f>
        <v>1.9545275671223106</v>
      </c>
      <c r="J49" s="54">
        <f>ABS(G48-G49)/'1_Constantes'!$B$4</f>
        <v>420.04904278201138</v>
      </c>
      <c r="K49" s="44">
        <f>ABS(H48-H49)/'1_Constantes'!$B$4</f>
        <v>8.6807551267309435</v>
      </c>
      <c r="M49" s="108">
        <f>(G49*G49)/(2*'1_Constantes'!$F$27)</f>
        <v>0.49383651460756961</v>
      </c>
      <c r="N49" s="108">
        <f>(H49*H49)/(2*'1_Constantes'!$J$27)</f>
        <v>0.47752225133013226</v>
      </c>
      <c r="P49" s="54">
        <f>IF(C49&lt;M49+(M49*'1_Constantes'!$G$27),ABS(W48)-('1_Constantes'!$F$27*'1_Constantes'!$B$4),0)</f>
        <v>0</v>
      </c>
      <c r="Q49" s="111">
        <f>IF(P49=0,IF(ABS(W48)&lt;'1_Constantes'!$D$27,ABS(W48)+('1_Constantes'!$E$27*'1_Constantes'!$B$4),0),0)</f>
        <v>138</v>
      </c>
      <c r="R49" s="44">
        <f>IF(P49=0,IF(Q49=0,'1_Constantes'!$D$27,0),0)</f>
        <v>0</v>
      </c>
      <c r="S49" s="54">
        <f>IF(F49&lt;N49+(N49*'1_Constantes'!$G$27),ABS(X48)-('1_Constantes'!$J$27*'1_Constantes'!$B$4),0)</f>
        <v>0</v>
      </c>
      <c r="T49" s="111">
        <f>IF(S49=0,IF(ABS(X48)&lt;'1_Constantes'!$H$27,ABS(X48)+('1_Constantes'!$I$27*'1_Constantes'!$B$4),0),0)</f>
        <v>0.6900000000000005</v>
      </c>
      <c r="U49" s="44">
        <f>IF(S49=0,IF(T49=0,'1_Constantes'!$H$27,0),0)</f>
        <v>0</v>
      </c>
      <c r="W49" s="134">
        <f>IF(C49&lt;'1_Constantes'!$B$8,0,IF(D49&lt;0,-ABS(P49+Q49+R49),ABS(P49+Q49+R49)))</f>
        <v>138</v>
      </c>
      <c r="X49" s="43">
        <f t="shared" si="2"/>
        <v>-0.6900000000000005</v>
      </c>
      <c r="Y49" s="57">
        <f>IF(F49*180/PI()&lt;'1_Constantes'!$B$9,0,X49*180/PI())</f>
        <v>-39.53408786402683</v>
      </c>
    </row>
    <row r="50" spans="2:25" x14ac:dyDescent="0.25">
      <c r="B50" s="13">
        <f>B49+'1_Constantes'!$B$4</f>
        <v>0.23000000000000012</v>
      </c>
      <c r="C50" s="131">
        <f t="shared" si="0"/>
        <v>998.01448115191442</v>
      </c>
      <c r="D50" s="54">
        <f>'3_Consigne'!P50</f>
        <v>998.01448115191442</v>
      </c>
      <c r="E50" s="44">
        <f>'3_Consigne'!Q50</f>
        <v>-1.3395107605799748</v>
      </c>
      <c r="F50" s="131">
        <f t="shared" si="1"/>
        <v>1.3395107605799748</v>
      </c>
      <c r="G50" s="54">
        <f>ABS(D49-D50)/'1_Constantes'!$B$4</f>
        <v>32.855177309829742</v>
      </c>
      <c r="H50" s="44">
        <f>ABS(E49-E50)/'1_Constantes'!$B$4</f>
        <v>2.0479189923233942</v>
      </c>
      <c r="J50" s="54">
        <f>ABS(G49-G50)/'1_Constantes'!$B$4</f>
        <v>285.58232248542481</v>
      </c>
      <c r="K50" s="44">
        <f>ABS(H49-H50)/'1_Constantes'!$B$4</f>
        <v>18.678285040216736</v>
      </c>
      <c r="M50" s="108">
        <f>(G50*G50)/(2*'1_Constantes'!$F$27)</f>
        <v>0.53973133803017559</v>
      </c>
      <c r="N50" s="108">
        <f>(H50*H50)/(2*'1_Constantes'!$J$27)</f>
        <v>0.52424652488985835</v>
      </c>
      <c r="P50" s="54">
        <f>IF(C50&lt;M50+(M50*'1_Constantes'!$G$27),ABS(W49)-('1_Constantes'!$F$27*'1_Constantes'!$B$4),0)</f>
        <v>0</v>
      </c>
      <c r="Q50" s="111">
        <f>IF(P50=0,IF(ABS(W49)&lt;'1_Constantes'!$D$27,ABS(W49)+('1_Constantes'!$E$27*'1_Constantes'!$B$4),0),0)</f>
        <v>141</v>
      </c>
      <c r="R50" s="44">
        <f>IF(P50=0,IF(Q50=0,'1_Constantes'!$D$27,0),0)</f>
        <v>0</v>
      </c>
      <c r="S50" s="54">
        <f>IF(F50&lt;N50+(N50*'1_Constantes'!$G$27),ABS(X49)-('1_Constantes'!$J$27*'1_Constantes'!$B$4),0)</f>
        <v>0</v>
      </c>
      <c r="T50" s="111">
        <f>IF(S50=0,IF(ABS(X49)&lt;'1_Constantes'!$H$27,ABS(X49)+('1_Constantes'!$I$27*'1_Constantes'!$B$4),0),0)</f>
        <v>0.70500000000000052</v>
      </c>
      <c r="U50" s="44">
        <f>IF(S50=0,IF(T50=0,'1_Constantes'!$H$27,0),0)</f>
        <v>0</v>
      </c>
      <c r="W50" s="134">
        <f>IF(C50&lt;'1_Constantes'!$B$8,0,IF(D50&lt;0,-ABS(P50+Q50+R50),ABS(P50+Q50+R50)))</f>
        <v>141</v>
      </c>
      <c r="X50" s="43">
        <f t="shared" si="2"/>
        <v>-0.70500000000000052</v>
      </c>
      <c r="Y50" s="57">
        <f>IF(F50*180/PI()&lt;'1_Constantes'!$B$9,0,X50*180/PI())</f>
        <v>-40.393524556723065</v>
      </c>
    </row>
    <row r="51" spans="2:25" x14ac:dyDescent="0.25">
      <c r="B51" s="13">
        <f>B50+'1_Constantes'!$B$4</f>
        <v>0.23500000000000013</v>
      </c>
      <c r="C51" s="131">
        <f t="shared" si="0"/>
        <v>997.83874177937616</v>
      </c>
      <c r="D51" s="54">
        <f>'3_Consigne'!P51</f>
        <v>997.83874177937616</v>
      </c>
      <c r="E51" s="44">
        <f>'3_Consigne'!Q51</f>
        <v>-1.3290537925940213</v>
      </c>
      <c r="F51" s="131">
        <f t="shared" si="1"/>
        <v>1.3290537925940213</v>
      </c>
      <c r="G51" s="54">
        <f>ABS(D50-D51)/'1_Constantes'!$B$4</f>
        <v>35.147874507651977</v>
      </c>
      <c r="H51" s="44">
        <f>ABS(E50-E51)/'1_Constantes'!$B$4</f>
        <v>2.0913935971906827</v>
      </c>
      <c r="J51" s="54">
        <f>ABS(G50-G51)/'1_Constantes'!$B$4</f>
        <v>458.53943956444709</v>
      </c>
      <c r="K51" s="44">
        <f>ABS(H50-H51)/'1_Constantes'!$B$4</f>
        <v>8.6949209734576982</v>
      </c>
      <c r="M51" s="108">
        <f>(G51*G51)/(2*'1_Constantes'!$F$27)</f>
        <v>0.61768654120282585</v>
      </c>
      <c r="N51" s="108">
        <f>(H51*H51)/(2*'1_Constantes'!$J$27)</f>
        <v>0.54674089729627295</v>
      </c>
      <c r="P51" s="54">
        <f>IF(C51&lt;M51+(M51*'1_Constantes'!$G$27),ABS(W50)-('1_Constantes'!$F$27*'1_Constantes'!$B$4),0)</f>
        <v>0</v>
      </c>
      <c r="Q51" s="111">
        <f>IF(P51=0,IF(ABS(W50)&lt;'1_Constantes'!$D$27,ABS(W50)+('1_Constantes'!$E$27*'1_Constantes'!$B$4),0),0)</f>
        <v>144</v>
      </c>
      <c r="R51" s="44">
        <f>IF(P51=0,IF(Q51=0,'1_Constantes'!$D$27,0),0)</f>
        <v>0</v>
      </c>
      <c r="S51" s="54">
        <f>IF(F51&lt;N51+(N51*'1_Constantes'!$G$27),ABS(X50)-('1_Constantes'!$J$27*'1_Constantes'!$B$4),0)</f>
        <v>0</v>
      </c>
      <c r="T51" s="111">
        <f>IF(S51=0,IF(ABS(X50)&lt;'1_Constantes'!$H$27,ABS(X50)+('1_Constantes'!$I$27*'1_Constantes'!$B$4),0),0)</f>
        <v>0.72000000000000053</v>
      </c>
      <c r="U51" s="44">
        <f>IF(S51=0,IF(T51=0,'1_Constantes'!$H$27,0),0)</f>
        <v>0</v>
      </c>
      <c r="W51" s="134">
        <f>IF(C51&lt;'1_Constantes'!$B$8,0,IF(D51&lt;0,-ABS(P51+Q51+R51),ABS(P51+Q51+R51)))</f>
        <v>144</v>
      </c>
      <c r="X51" s="43">
        <f t="shared" si="2"/>
        <v>-0.72000000000000053</v>
      </c>
      <c r="Y51" s="57">
        <f>IF(F51*180/PI()&lt;'1_Constantes'!$B$9,0,X51*180/PI())</f>
        <v>-41.252961249419307</v>
      </c>
    </row>
    <row r="52" spans="2:25" x14ac:dyDescent="0.25">
      <c r="B52" s="13">
        <f>B51+'1_Constantes'!$B$4</f>
        <v>0.24000000000000013</v>
      </c>
      <c r="C52" s="131">
        <f t="shared" si="0"/>
        <v>997.651045513339</v>
      </c>
      <c r="D52" s="54">
        <f>'3_Consigne'!P52</f>
        <v>997.651045513339</v>
      </c>
      <c r="E52" s="44">
        <f>'3_Consigne'!Q52</f>
        <v>-1.3183792585886993</v>
      </c>
      <c r="F52" s="131">
        <f t="shared" si="1"/>
        <v>1.3183792585886993</v>
      </c>
      <c r="G52" s="54">
        <f>ABS(D51-D52)/'1_Constantes'!$B$4</f>
        <v>37.539253207432921</v>
      </c>
      <c r="H52" s="44">
        <f>ABS(E51-E52)/'1_Constantes'!$B$4</f>
        <v>2.1349068010644068</v>
      </c>
      <c r="J52" s="54">
        <f>ABS(G51-G52)/'1_Constantes'!$B$4</f>
        <v>478.27573995618877</v>
      </c>
      <c r="K52" s="44">
        <f>ABS(H51-H52)/'1_Constantes'!$B$4</f>
        <v>8.7026407747448076</v>
      </c>
      <c r="M52" s="108">
        <f>(G52*G52)/(2*'1_Constantes'!$F$27)</f>
        <v>0.70459776568588139</v>
      </c>
      <c r="N52" s="108">
        <f>(H52*H52)/(2*'1_Constantes'!$J$27)</f>
        <v>0.56972838115388236</v>
      </c>
      <c r="P52" s="54">
        <f>IF(C52&lt;M52+(M52*'1_Constantes'!$G$27),ABS(W51)-('1_Constantes'!$F$27*'1_Constantes'!$B$4),0)</f>
        <v>0</v>
      </c>
      <c r="Q52" s="111">
        <f>IF(P52=0,IF(ABS(W51)&lt;'1_Constantes'!$D$27,ABS(W51)+('1_Constantes'!$E$27*'1_Constantes'!$B$4),0),0)</f>
        <v>147</v>
      </c>
      <c r="R52" s="44">
        <f>IF(P52=0,IF(Q52=0,'1_Constantes'!$D$27,0),0)</f>
        <v>0</v>
      </c>
      <c r="S52" s="54">
        <f>IF(F52&lt;N52+(N52*'1_Constantes'!$G$27),ABS(X51)-('1_Constantes'!$J$27*'1_Constantes'!$B$4),0)</f>
        <v>0</v>
      </c>
      <c r="T52" s="111">
        <f>IF(S52=0,IF(ABS(X51)&lt;'1_Constantes'!$H$27,ABS(X51)+('1_Constantes'!$I$27*'1_Constantes'!$B$4),0),0)</f>
        <v>0.73500000000000054</v>
      </c>
      <c r="U52" s="44">
        <f>IF(S52=0,IF(T52=0,'1_Constantes'!$H$27,0),0)</f>
        <v>0</v>
      </c>
      <c r="W52" s="134">
        <f>IF(C52&lt;'1_Constantes'!$B$8,0,IF(D52&lt;0,-ABS(P52+Q52+R52),ABS(P52+Q52+R52)))</f>
        <v>147</v>
      </c>
      <c r="X52" s="43">
        <f t="shared" si="2"/>
        <v>-0.73500000000000054</v>
      </c>
      <c r="Y52" s="57">
        <f>IF(F52*180/PI()&lt;'1_Constantes'!$B$9,0,X52*180/PI())</f>
        <v>-42.112397942115535</v>
      </c>
    </row>
    <row r="53" spans="2:25" x14ac:dyDescent="0.25">
      <c r="B53" s="13">
        <f>B52+'1_Constantes'!$B$4</f>
        <v>0.24500000000000013</v>
      </c>
      <c r="C53" s="131">
        <f t="shared" si="0"/>
        <v>997.45089136685419</v>
      </c>
      <c r="D53" s="54">
        <f>'3_Consigne'!P53</f>
        <v>997.45089136685419</v>
      </c>
      <c r="E53" s="44">
        <f>'3_Consigne'!Q53</f>
        <v>-1.3074869529220381</v>
      </c>
      <c r="F53" s="131">
        <f t="shared" si="1"/>
        <v>1.3074869529220381</v>
      </c>
      <c r="G53" s="54">
        <f>ABS(D52-D53)/'1_Constantes'!$B$4</f>
        <v>40.030829296961201</v>
      </c>
      <c r="H53" s="44">
        <f>ABS(E52-E53)/'1_Constantes'!$B$4</f>
        <v>2.1784611333322434</v>
      </c>
      <c r="J53" s="54">
        <f>ABS(G52-G53)/'1_Constantes'!$B$4</f>
        <v>498.31521790565603</v>
      </c>
      <c r="K53" s="44">
        <f>ABS(H52-H53)/'1_Constantes'!$B$4</f>
        <v>8.7108664535673341</v>
      </c>
      <c r="M53" s="108">
        <f>(G53*G53)/(2*'1_Constantes'!$F$27)</f>
        <v>0.80123364710122358</v>
      </c>
      <c r="N53" s="108">
        <f>(H53*H53)/(2*'1_Constantes'!$J$27)</f>
        <v>0.59321161367990027</v>
      </c>
      <c r="P53" s="54">
        <f>IF(C53&lt;M53+(M53*'1_Constantes'!$G$27),ABS(W52)-('1_Constantes'!$F$27*'1_Constantes'!$B$4),0)</f>
        <v>0</v>
      </c>
      <c r="Q53" s="111">
        <f>IF(P53=0,IF(ABS(W52)&lt;'1_Constantes'!$D$27,ABS(W52)+('1_Constantes'!$E$27*'1_Constantes'!$B$4),0),0)</f>
        <v>150</v>
      </c>
      <c r="R53" s="44">
        <f>IF(P53=0,IF(Q53=0,'1_Constantes'!$D$27,0),0)</f>
        <v>0</v>
      </c>
      <c r="S53" s="54">
        <f>IF(F53&lt;N53+(N53*'1_Constantes'!$G$27),ABS(X52)-('1_Constantes'!$J$27*'1_Constantes'!$B$4),0)</f>
        <v>0</v>
      </c>
      <c r="T53" s="111">
        <f>IF(S53=0,IF(ABS(X52)&lt;'1_Constantes'!$H$27,ABS(X52)+('1_Constantes'!$I$27*'1_Constantes'!$B$4),0),0)</f>
        <v>0.75000000000000056</v>
      </c>
      <c r="U53" s="44">
        <f>IF(S53=0,IF(T53=0,'1_Constantes'!$H$27,0),0)</f>
        <v>0</v>
      </c>
      <c r="W53" s="134">
        <f>IF(C53&lt;'1_Constantes'!$B$8,0,IF(D53&lt;0,-ABS(P53+Q53+R53),ABS(P53+Q53+R53)))</f>
        <v>150</v>
      </c>
      <c r="X53" s="43">
        <f t="shared" si="2"/>
        <v>-0.75000000000000056</v>
      </c>
      <c r="Y53" s="57">
        <f>IF(F53*180/PI()&lt;'1_Constantes'!$B$9,0,X53*180/PI())</f>
        <v>-42.971834634811778</v>
      </c>
    </row>
    <row r="54" spans="2:25" x14ac:dyDescent="0.25">
      <c r="B54" s="13">
        <f>B53+'1_Constantes'!$B$4</f>
        <v>0.25000000000000011</v>
      </c>
      <c r="C54" s="131">
        <f t="shared" si="0"/>
        <v>997.23777109465641</v>
      </c>
      <c r="D54" s="54">
        <f>'3_Consigne'!P54</f>
        <v>997.23777109465641</v>
      </c>
      <c r="E54" s="44">
        <f>'3_Consigne'!Q54</f>
        <v>-1.2963766567830719</v>
      </c>
      <c r="F54" s="131">
        <f t="shared" si="1"/>
        <v>1.2963766567830719</v>
      </c>
      <c r="G54" s="54">
        <f>ABS(D53-D54)/'1_Constantes'!$B$4</f>
        <v>42.624054439556858</v>
      </c>
      <c r="H54" s="44">
        <f>ABS(E53-E54)/'1_Constantes'!$B$4</f>
        <v>2.2220592277932383</v>
      </c>
      <c r="J54" s="54">
        <f>ABS(G53-G54)/'1_Constantes'!$B$4</f>
        <v>518.6450285191313</v>
      </c>
      <c r="K54" s="44">
        <f>ABS(H53-H54)/'1_Constantes'!$B$4</f>
        <v>8.7196188921989659</v>
      </c>
      <c r="M54" s="108">
        <f>(G54*G54)/(2*'1_Constantes'!$F$27)</f>
        <v>0.9084050084331533</v>
      </c>
      <c r="N54" s="108">
        <f>(H54*H54)/(2*'1_Constantes'!$J$27)</f>
        <v>0.61719340147763535</v>
      </c>
      <c r="P54" s="54">
        <f>IF(C54&lt;M54+(M54*'1_Constantes'!$G$27),ABS(W53)-('1_Constantes'!$F$27*'1_Constantes'!$B$4),0)</f>
        <v>0</v>
      </c>
      <c r="Q54" s="111">
        <f>IF(P54=0,IF(ABS(W53)&lt;'1_Constantes'!$D$27,ABS(W53)+('1_Constantes'!$E$27*'1_Constantes'!$B$4),0),0)</f>
        <v>153</v>
      </c>
      <c r="R54" s="44">
        <f>IF(P54=0,IF(Q54=0,'1_Constantes'!$D$27,0),0)</f>
        <v>0</v>
      </c>
      <c r="S54" s="54">
        <f>IF(F54&lt;N54+(N54*'1_Constantes'!$G$27),ABS(X53)-('1_Constantes'!$J$27*'1_Constantes'!$B$4),0)</f>
        <v>0</v>
      </c>
      <c r="T54" s="111">
        <f>IF(S54=0,IF(ABS(X53)&lt;'1_Constantes'!$H$27,ABS(X53)+('1_Constantes'!$I$27*'1_Constantes'!$B$4),0),0)</f>
        <v>0.76500000000000057</v>
      </c>
      <c r="U54" s="44">
        <f>IF(S54=0,IF(T54=0,'1_Constantes'!$H$27,0),0)</f>
        <v>0</v>
      </c>
      <c r="W54" s="134">
        <f>IF(C54&lt;'1_Constantes'!$B$8,0,IF(D54&lt;0,-ABS(P54+Q54+R54),ABS(P54+Q54+R54)))</f>
        <v>153</v>
      </c>
      <c r="X54" s="43">
        <f t="shared" si="2"/>
        <v>-0.76500000000000057</v>
      </c>
      <c r="Y54" s="57">
        <f>IF(F54*180/PI()&lt;'1_Constantes'!$B$9,0,X54*180/PI())</f>
        <v>-43.831271327508013</v>
      </c>
    </row>
    <row r="55" spans="2:25" x14ac:dyDescent="0.25">
      <c r="B55" s="13">
        <f>B54+'1_Constantes'!$B$4</f>
        <v>0.25500000000000012</v>
      </c>
      <c r="C55" s="131">
        <f t="shared" si="0"/>
        <v>997.01116953439509</v>
      </c>
      <c r="D55" s="54">
        <f>'3_Consigne'!P55</f>
        <v>997.01116953439509</v>
      </c>
      <c r="E55" s="44">
        <f>'3_Consigne'!Q55</f>
        <v>-1.2850481376610432</v>
      </c>
      <c r="F55" s="131">
        <f t="shared" si="1"/>
        <v>1.2850481376610432</v>
      </c>
      <c r="G55" s="54">
        <f>ABS(D54-D55)/'1_Constantes'!$B$4</f>
        <v>45.320312052263034</v>
      </c>
      <c r="H55" s="44">
        <f>ABS(E54-E55)/'1_Constantes'!$B$4</f>
        <v>2.2657038244057404</v>
      </c>
      <c r="J55" s="54">
        <f>ABS(G54-G55)/'1_Constantes'!$B$4</f>
        <v>539.25152254123532</v>
      </c>
      <c r="K55" s="44">
        <f>ABS(H54-H55)/'1_Constantes'!$B$4</f>
        <v>8.7289193225004169</v>
      </c>
      <c r="M55" s="108">
        <f>(G55*G55)/(2*'1_Constantes'!$F$27)</f>
        <v>1.0269653422572489</v>
      </c>
      <c r="N55" s="108">
        <f>(H55*H55)/(2*'1_Constantes'!$J$27)</f>
        <v>0.6416767274908497</v>
      </c>
      <c r="P55" s="54">
        <f>IF(C55&lt;M55+(M55*'1_Constantes'!$G$27),ABS(W54)-('1_Constantes'!$F$27*'1_Constantes'!$B$4),0)</f>
        <v>0</v>
      </c>
      <c r="Q55" s="111">
        <f>IF(P55=0,IF(ABS(W54)&lt;'1_Constantes'!$D$27,ABS(W54)+('1_Constantes'!$E$27*'1_Constantes'!$B$4),0),0)</f>
        <v>156</v>
      </c>
      <c r="R55" s="44">
        <f>IF(P55=0,IF(Q55=0,'1_Constantes'!$D$27,0),0)</f>
        <v>0</v>
      </c>
      <c r="S55" s="54">
        <f>IF(F55&lt;N55+(N55*'1_Constantes'!$G$27),ABS(X54)-('1_Constantes'!$J$27*'1_Constantes'!$B$4),0)</f>
        <v>0</v>
      </c>
      <c r="T55" s="111">
        <f>IF(S55=0,IF(ABS(X54)&lt;'1_Constantes'!$H$27,ABS(X54)+('1_Constantes'!$I$27*'1_Constantes'!$B$4),0),0)</f>
        <v>0.78000000000000058</v>
      </c>
      <c r="U55" s="44">
        <f>IF(S55=0,IF(T55=0,'1_Constantes'!$H$27,0),0)</f>
        <v>0</v>
      </c>
      <c r="W55" s="134">
        <f>IF(C55&lt;'1_Constantes'!$B$8,0,IF(D55&lt;0,-ABS(P55+Q55+R55),ABS(P55+Q55+R55)))</f>
        <v>156</v>
      </c>
      <c r="X55" s="43">
        <f t="shared" si="2"/>
        <v>-0.78000000000000058</v>
      </c>
      <c r="Y55" s="57">
        <f>IF(F55*180/PI()&lt;'1_Constantes'!$B$9,0,X55*180/PI())</f>
        <v>-44.690708020204241</v>
      </c>
    </row>
    <row r="56" spans="2:25" x14ac:dyDescent="0.25">
      <c r="B56" s="13">
        <f>B55+'1_Constantes'!$B$4</f>
        <v>0.26000000000000012</v>
      </c>
      <c r="C56" s="131">
        <f t="shared" si="0"/>
        <v>996.77056496875753</v>
      </c>
      <c r="D56" s="54">
        <f>'3_Consigne'!P56</f>
        <v>996.77056496875753</v>
      </c>
      <c r="E56" s="44">
        <f>'3_Consigne'!Q56</f>
        <v>-1.2735011488060819</v>
      </c>
      <c r="F56" s="131">
        <f t="shared" si="1"/>
        <v>1.2735011488060819</v>
      </c>
      <c r="G56" s="54">
        <f>ABS(D55-D56)/'1_Constantes'!$B$4</f>
        <v>48.120913127513631</v>
      </c>
      <c r="H56" s="44">
        <f>ABS(E55-E56)/'1_Constantes'!$B$4</f>
        <v>2.3093977709922608</v>
      </c>
      <c r="J56" s="54">
        <f>ABS(G55-G56)/'1_Constantes'!$B$4</f>
        <v>560.12021505011944</v>
      </c>
      <c r="K56" s="44">
        <f>ABS(H55-H56)/'1_Constantes'!$B$4</f>
        <v>8.7387893173040965</v>
      </c>
      <c r="M56" s="108">
        <f>(G56*G56)/(2*'1_Constantes'!$F$27)</f>
        <v>1.157811140112857</v>
      </c>
      <c r="N56" s="108">
        <f>(H56*H56)/(2*'1_Constantes'!$J$27)</f>
        <v>0.66666475808300285</v>
      </c>
      <c r="P56" s="54">
        <f>IF(C56&lt;M56+(M56*'1_Constantes'!$G$27),ABS(W55)-('1_Constantes'!$F$27*'1_Constantes'!$B$4),0)</f>
        <v>0</v>
      </c>
      <c r="Q56" s="111">
        <f>IF(P56=0,IF(ABS(W55)&lt;'1_Constantes'!$D$27,ABS(W55)+('1_Constantes'!$E$27*'1_Constantes'!$B$4),0),0)</f>
        <v>159</v>
      </c>
      <c r="R56" s="44">
        <f>IF(P56=0,IF(Q56=0,'1_Constantes'!$D$27,0),0)</f>
        <v>0</v>
      </c>
      <c r="S56" s="54">
        <f>IF(F56&lt;N56+(N56*'1_Constantes'!$G$27),ABS(X55)-('1_Constantes'!$J$27*'1_Constantes'!$B$4),0)</f>
        <v>0</v>
      </c>
      <c r="T56" s="111">
        <f>IF(S56=0,IF(ABS(X55)&lt;'1_Constantes'!$H$27,ABS(X55)+('1_Constantes'!$I$27*'1_Constantes'!$B$4),0),0)</f>
        <v>0.7950000000000006</v>
      </c>
      <c r="U56" s="44">
        <f>IF(S56=0,IF(T56=0,'1_Constantes'!$H$27,0),0)</f>
        <v>0</v>
      </c>
      <c r="W56" s="134">
        <f>IF(C56&lt;'1_Constantes'!$B$8,0,IF(D56&lt;0,-ABS(P56+Q56+R56),ABS(P56+Q56+R56)))</f>
        <v>159</v>
      </c>
      <c r="X56" s="43">
        <f t="shared" si="2"/>
        <v>-0.7950000000000006</v>
      </c>
      <c r="Y56" s="57">
        <f>IF(F56*180/PI()&lt;'1_Constantes'!$B$9,0,X56*180/PI())</f>
        <v>-45.550144712900483</v>
      </c>
    </row>
    <row r="57" spans="2:25" x14ac:dyDescent="0.25">
      <c r="B57" s="13">
        <f>B56+'1_Constantes'!$B$4</f>
        <v>0.26500000000000012</v>
      </c>
      <c r="C57" s="131">
        <f t="shared" si="0"/>
        <v>996.51542950927285</v>
      </c>
      <c r="D57" s="54">
        <f>'3_Consigne'!P57</f>
        <v>996.51542950927285</v>
      </c>
      <c r="E57" s="44">
        <f>'3_Consigne'!Q57</f>
        <v>-1.2617354286816114</v>
      </c>
      <c r="F57" s="131">
        <f t="shared" si="1"/>
        <v>1.2617354286816114</v>
      </c>
      <c r="G57" s="54">
        <f>ABS(D56-D57)/'1_Constantes'!$B$4</f>
        <v>51.027091896935417</v>
      </c>
      <c r="H57" s="44">
        <f>ABS(E56-E57)/'1_Constantes'!$B$4</f>
        <v>2.3531440248941049</v>
      </c>
      <c r="J57" s="54">
        <f>ABS(G56-G57)/'1_Constantes'!$B$4</f>
        <v>581.23575388435711</v>
      </c>
      <c r="K57" s="44">
        <f>ABS(H56-H57)/'1_Constantes'!$B$4</f>
        <v>8.7492507803688113</v>
      </c>
      <c r="M57" s="108">
        <f>(G57*G57)/(2*'1_Constantes'!$F$27)</f>
        <v>1.301882053729146</v>
      </c>
      <c r="N57" s="108">
        <f>(H57*H57)/(2*'1_Constantes'!$J$27)</f>
        <v>0.69216085023685348</v>
      </c>
      <c r="P57" s="54">
        <f>IF(C57&lt;M57+(M57*'1_Constantes'!$G$27),ABS(W56)-('1_Constantes'!$F$27*'1_Constantes'!$B$4),0)</f>
        <v>0</v>
      </c>
      <c r="Q57" s="111">
        <f>IF(P57=0,IF(ABS(W56)&lt;'1_Constantes'!$D$27,ABS(W56)+('1_Constantes'!$E$27*'1_Constantes'!$B$4),0),0)</f>
        <v>162</v>
      </c>
      <c r="R57" s="44">
        <f>IF(P57=0,IF(Q57=0,'1_Constantes'!$D$27,0),0)</f>
        <v>0</v>
      </c>
      <c r="S57" s="54">
        <f>IF(F57&lt;N57+(N57*'1_Constantes'!$G$27),ABS(X56)-('1_Constantes'!$J$27*'1_Constantes'!$B$4),0)</f>
        <v>0</v>
      </c>
      <c r="T57" s="111">
        <f>IF(S57=0,IF(ABS(X56)&lt;'1_Constantes'!$H$27,ABS(X56)+('1_Constantes'!$I$27*'1_Constantes'!$B$4),0),0)</f>
        <v>0.81000000000000061</v>
      </c>
      <c r="U57" s="44">
        <f>IF(S57=0,IF(T57=0,'1_Constantes'!$H$27,0),0)</f>
        <v>0</v>
      </c>
      <c r="W57" s="134">
        <f>IF(C57&lt;'1_Constantes'!$B$8,0,IF(D57&lt;0,-ABS(P57+Q57+R57),ABS(P57+Q57+R57)))</f>
        <v>162</v>
      </c>
      <c r="X57" s="43">
        <f t="shared" si="2"/>
        <v>-0.81000000000000061</v>
      </c>
      <c r="Y57" s="57">
        <f>IF(F57*180/PI()&lt;'1_Constantes'!$B$9,0,X57*180/PI())</f>
        <v>-46.409581405596711</v>
      </c>
    </row>
    <row r="58" spans="2:25" x14ac:dyDescent="0.25">
      <c r="B58" s="13">
        <f>B57+'1_Constantes'!$B$4</f>
        <v>0.27000000000000013</v>
      </c>
      <c r="C58" s="131">
        <f t="shared" si="0"/>
        <v>996.24522950259552</v>
      </c>
      <c r="D58" s="54">
        <f>'3_Consigne'!P58</f>
        <v>996.24522950259552</v>
      </c>
      <c r="E58" s="44">
        <f>'3_Consigne'!Q58</f>
        <v>-1.2497507004087407</v>
      </c>
      <c r="F58" s="131">
        <f t="shared" si="1"/>
        <v>1.2497507004087407</v>
      </c>
      <c r="G58" s="54">
        <f>ABS(D57-D58)/'1_Constantes'!$B$4</f>
        <v>54.040001335465604</v>
      </c>
      <c r="H58" s="44">
        <f>ABS(E57-E58)/'1_Constantes'!$B$4</f>
        <v>2.3969456545741341</v>
      </c>
      <c r="J58" s="54">
        <f>ABS(G57-G58)/'1_Constantes'!$B$4</f>
        <v>602.58188770603738</v>
      </c>
      <c r="K58" s="44">
        <f>ABS(H57-H58)/'1_Constantes'!$B$4</f>
        <v>8.7603259360058416</v>
      </c>
      <c r="M58" s="108">
        <f>(G58*G58)/(2*'1_Constantes'!$F$27)</f>
        <v>1.4601608721685619</v>
      </c>
      <c r="N58" s="108">
        <f>(H58*H58)/(2*'1_Constantes'!$J$27)</f>
        <v>0.71816855887272801</v>
      </c>
      <c r="P58" s="54">
        <f>IF(C58&lt;M58+(M58*'1_Constantes'!$G$27),ABS(W57)-('1_Constantes'!$F$27*'1_Constantes'!$B$4),0)</f>
        <v>0</v>
      </c>
      <c r="Q58" s="111">
        <f>IF(P58=0,IF(ABS(W57)&lt;'1_Constantes'!$D$27,ABS(W57)+('1_Constantes'!$E$27*'1_Constantes'!$B$4),0),0)</f>
        <v>165</v>
      </c>
      <c r="R58" s="44">
        <f>IF(P58=0,IF(Q58=0,'1_Constantes'!$D$27,0),0)</f>
        <v>0</v>
      </c>
      <c r="S58" s="54">
        <f>IF(F58&lt;N58+(N58*'1_Constantes'!$G$27),ABS(X57)-('1_Constantes'!$J$27*'1_Constantes'!$B$4),0)</f>
        <v>0</v>
      </c>
      <c r="T58" s="111">
        <f>IF(S58=0,IF(ABS(X57)&lt;'1_Constantes'!$H$27,ABS(X57)+('1_Constantes'!$I$27*'1_Constantes'!$B$4),0),0)</f>
        <v>0.82500000000000062</v>
      </c>
      <c r="U58" s="44">
        <f>IF(S58=0,IF(T58=0,'1_Constantes'!$H$27,0),0)</f>
        <v>0</v>
      </c>
      <c r="W58" s="134">
        <f>IF(C58&lt;'1_Constantes'!$B$8,0,IF(D58&lt;0,-ABS(P58+Q58+R58),ABS(P58+Q58+R58)))</f>
        <v>165</v>
      </c>
      <c r="X58" s="43">
        <f t="shared" si="2"/>
        <v>-0.82500000000000062</v>
      </c>
      <c r="Y58" s="57">
        <f>IF(F58*180/PI()&lt;'1_Constantes'!$B$9,0,X58*180/PI())</f>
        <v>-47.269018098292953</v>
      </c>
    </row>
    <row r="59" spans="2:25" x14ac:dyDescent="0.25">
      <c r="B59" s="13">
        <f>B58+'1_Constantes'!$B$4</f>
        <v>0.27500000000000013</v>
      </c>
      <c r="C59" s="131">
        <f t="shared" si="0"/>
        <v>995.95942596007831</v>
      </c>
      <c r="D59" s="54">
        <f>'3_Consigne'!P59</f>
        <v>995.95942596007831</v>
      </c>
      <c r="E59" s="44">
        <f>'3_Consigne'!Q59</f>
        <v>-1.2375466712029251</v>
      </c>
      <c r="F59" s="131">
        <f t="shared" si="1"/>
        <v>1.2375466712029251</v>
      </c>
      <c r="G59" s="54">
        <f>ABS(D58-D59)/'1_Constantes'!$B$4</f>
        <v>57.160708503442947</v>
      </c>
      <c r="H59" s="44">
        <f>ABS(E58-E59)/'1_Constantes'!$B$4</f>
        <v>2.4408058411631295</v>
      </c>
      <c r="J59" s="54">
        <f>ABS(G58-G59)/'1_Constantes'!$B$4</f>
        <v>624.1414335954687</v>
      </c>
      <c r="K59" s="44">
        <f>ABS(H58-H59)/'1_Constantes'!$B$4</f>
        <v>8.7720373177990751</v>
      </c>
      <c r="M59" s="108">
        <f>(G59*G59)/(2*'1_Constantes'!$F$27)</f>
        <v>1.6336732983077875</v>
      </c>
      <c r="N59" s="108">
        <f>(H59*H59)/(2*'1_Constantes'!$J$27)</f>
        <v>0.74469164428200652</v>
      </c>
      <c r="P59" s="54">
        <f>IF(C59&lt;M59+(M59*'1_Constantes'!$G$27),ABS(W58)-('1_Constantes'!$F$27*'1_Constantes'!$B$4),0)</f>
        <v>0</v>
      </c>
      <c r="Q59" s="111">
        <f>IF(P59=0,IF(ABS(W58)&lt;'1_Constantes'!$D$27,ABS(W58)+('1_Constantes'!$E$27*'1_Constantes'!$B$4),0),0)</f>
        <v>168</v>
      </c>
      <c r="R59" s="44">
        <f>IF(P59=0,IF(Q59=0,'1_Constantes'!$D$27,0),0)</f>
        <v>0</v>
      </c>
      <c r="S59" s="54">
        <f>IF(F59&lt;N59+(N59*'1_Constantes'!$G$27),ABS(X58)-('1_Constantes'!$J$27*'1_Constantes'!$B$4),0)</f>
        <v>0</v>
      </c>
      <c r="T59" s="111">
        <f>IF(S59=0,IF(ABS(X58)&lt;'1_Constantes'!$H$27,ABS(X58)+('1_Constantes'!$I$27*'1_Constantes'!$B$4),0),0)</f>
        <v>0.84000000000000064</v>
      </c>
      <c r="U59" s="44">
        <f>IF(S59=0,IF(T59=0,'1_Constantes'!$H$27,0),0)</f>
        <v>0</v>
      </c>
      <c r="W59" s="134">
        <f>IF(C59&lt;'1_Constantes'!$B$8,0,IF(D59&lt;0,-ABS(P59+Q59+R59),ABS(P59+Q59+R59)))</f>
        <v>168</v>
      </c>
      <c r="X59" s="43">
        <f t="shared" si="2"/>
        <v>-0.84000000000000064</v>
      </c>
      <c r="Y59" s="57">
        <f>IF(F59*180/PI()&lt;'1_Constantes'!$B$9,0,X59*180/PI())</f>
        <v>-48.128454790989181</v>
      </c>
    </row>
    <row r="60" spans="2:25" x14ac:dyDescent="0.25">
      <c r="B60" s="13">
        <f>B59+'1_Constantes'!$B$4</f>
        <v>0.28000000000000014</v>
      </c>
      <c r="C60" s="131">
        <f t="shared" si="0"/>
        <v>995.65747501144551</v>
      </c>
      <c r="D60" s="54">
        <f>'3_Consigne'!P60</f>
        <v>995.65747501144551</v>
      </c>
      <c r="E60" s="44">
        <f>'3_Consigne'!Q60</f>
        <v>-1.2251230318032065</v>
      </c>
      <c r="F60" s="131">
        <f t="shared" si="1"/>
        <v>1.2251230318032065</v>
      </c>
      <c r="G60" s="54">
        <f>ABS(D59-D60)/'1_Constantes'!$B$4</f>
        <v>60.390189726558674</v>
      </c>
      <c r="H60" s="44">
        <f>ABS(E59-E60)/'1_Constantes'!$B$4</f>
        <v>2.4847278799437156</v>
      </c>
      <c r="J60" s="54">
        <f>ABS(G59-G60)/'1_Constantes'!$B$4</f>
        <v>645.89624462314532</v>
      </c>
      <c r="K60" s="44">
        <f>ABS(H59-H60)/'1_Constantes'!$B$4</f>
        <v>8.7844077561172185</v>
      </c>
      <c r="M60" s="108">
        <f>(G60*G60)/(2*'1_Constantes'!$F$27)</f>
        <v>1.8234875076048764</v>
      </c>
      <c r="N60" s="108">
        <f>(H60*H60)/(2*'1_Constantes'!$J$27)</f>
        <v>0.77173407967119889</v>
      </c>
      <c r="P60" s="54">
        <f>IF(C60&lt;M60+(M60*'1_Constantes'!$G$27),ABS(W59)-('1_Constantes'!$F$27*'1_Constantes'!$B$4),0)</f>
        <v>0</v>
      </c>
      <c r="Q60" s="111">
        <f>IF(P60=0,IF(ABS(W59)&lt;'1_Constantes'!$D$27,ABS(W59)+('1_Constantes'!$E$27*'1_Constantes'!$B$4),0),0)</f>
        <v>171</v>
      </c>
      <c r="R60" s="44">
        <f>IF(P60=0,IF(Q60=0,'1_Constantes'!$D$27,0),0)</f>
        <v>0</v>
      </c>
      <c r="S60" s="54">
        <f>IF(F60&lt;N60+(N60*'1_Constantes'!$G$27),ABS(X59)-('1_Constantes'!$J$27*'1_Constantes'!$B$4),0)</f>
        <v>0</v>
      </c>
      <c r="T60" s="111">
        <f>IF(S60=0,IF(ABS(X59)&lt;'1_Constantes'!$H$27,ABS(X59)+('1_Constantes'!$I$27*'1_Constantes'!$B$4),0),0)</f>
        <v>0.85500000000000065</v>
      </c>
      <c r="U60" s="44">
        <f>IF(S60=0,IF(T60=0,'1_Constantes'!$H$27,0),0)</f>
        <v>0</v>
      </c>
      <c r="W60" s="134">
        <f>IF(C60&lt;'1_Constantes'!$B$8,0,IF(D60&lt;0,-ABS(P60+Q60+R60),ABS(P60+Q60+R60)))</f>
        <v>171</v>
      </c>
      <c r="X60" s="43">
        <f t="shared" si="2"/>
        <v>-0.85500000000000065</v>
      </c>
      <c r="Y60" s="57">
        <f>IF(F60*180/PI()&lt;'1_Constantes'!$B$9,0,X60*180/PI())</f>
        <v>-48.987891483685424</v>
      </c>
    </row>
    <row r="61" spans="2:25" x14ac:dyDescent="0.25">
      <c r="B61" s="13">
        <f>B60+'1_Constantes'!$B$4</f>
        <v>0.28500000000000014</v>
      </c>
      <c r="C61" s="131">
        <f t="shared" si="0"/>
        <v>995.33882838339207</v>
      </c>
      <c r="D61" s="54">
        <f>'3_Consigne'!P61</f>
        <v>995.33882838339207</v>
      </c>
      <c r="E61" s="44">
        <f>'3_Consigne'!Q61</f>
        <v>-1.2124794558943697</v>
      </c>
      <c r="F61" s="131">
        <f t="shared" si="1"/>
        <v>1.2124794558943697</v>
      </c>
      <c r="G61" s="54">
        <f>ABS(D60-D61)/'1_Constantes'!$B$4</f>
        <v>63.729325610688647</v>
      </c>
      <c r="H61" s="44">
        <f>ABS(E60-E61)/'1_Constantes'!$B$4</f>
        <v>2.5287151817673603</v>
      </c>
      <c r="J61" s="54">
        <f>ABS(G60-G61)/'1_Constantes'!$B$4</f>
        <v>667.82717682599468</v>
      </c>
      <c r="K61" s="44">
        <f>ABS(H60-H61)/'1_Constantes'!$B$4</f>
        <v>8.7974603647289484</v>
      </c>
      <c r="M61" s="108">
        <f>(G61*G61)/(2*'1_Constantes'!$F$27)</f>
        <v>2.030713471396588</v>
      </c>
      <c r="N61" s="108">
        <f>(H61*H61)/(2*'1_Constantes'!$J$27)</f>
        <v>0.79930005881259181</v>
      </c>
      <c r="P61" s="54">
        <f>IF(C61&lt;M61+(M61*'1_Constantes'!$G$27),ABS(W60)-('1_Constantes'!$F$27*'1_Constantes'!$B$4),0)</f>
        <v>0</v>
      </c>
      <c r="Q61" s="111">
        <f>IF(P61=0,IF(ABS(W60)&lt;'1_Constantes'!$D$27,ABS(W60)+('1_Constantes'!$E$27*'1_Constantes'!$B$4),0),0)</f>
        <v>174</v>
      </c>
      <c r="R61" s="44">
        <f>IF(P61=0,IF(Q61=0,'1_Constantes'!$D$27,0),0)</f>
        <v>0</v>
      </c>
      <c r="S61" s="54">
        <f>IF(F61&lt;N61+(N61*'1_Constantes'!$G$27),ABS(X60)-('1_Constantes'!$J$27*'1_Constantes'!$B$4),0)</f>
        <v>0</v>
      </c>
      <c r="T61" s="111">
        <f>IF(S61=0,IF(ABS(X60)&lt;'1_Constantes'!$H$27,ABS(X60)+('1_Constantes'!$I$27*'1_Constantes'!$B$4),0),0)</f>
        <v>0.87000000000000066</v>
      </c>
      <c r="U61" s="44">
        <f>IF(S61=0,IF(T61=0,'1_Constantes'!$H$27,0),0)</f>
        <v>0</v>
      </c>
      <c r="W61" s="134">
        <f>IF(C61&lt;'1_Constantes'!$B$8,0,IF(D61&lt;0,-ABS(P61+Q61+R61),ABS(P61+Q61+R61)))</f>
        <v>174</v>
      </c>
      <c r="X61" s="43">
        <f t="shared" si="2"/>
        <v>-0.87000000000000066</v>
      </c>
      <c r="Y61" s="57">
        <f>IF(F61*180/PI()&lt;'1_Constantes'!$B$9,0,X61*180/PI())</f>
        <v>-49.847328176381659</v>
      </c>
    </row>
    <row r="62" spans="2:25" x14ac:dyDescent="0.25">
      <c r="B62" s="13">
        <f>B61+'1_Constantes'!$B$4</f>
        <v>0.29000000000000015</v>
      </c>
      <c r="C62" s="131">
        <f t="shared" si="0"/>
        <v>995.00293390393108</v>
      </c>
      <c r="D62" s="54">
        <f>'3_Consigne'!P62</f>
        <v>995.00293390393108</v>
      </c>
      <c r="E62" s="44">
        <f>'3_Consigne'!Q62</f>
        <v>-1.1996155995223672</v>
      </c>
      <c r="F62" s="131">
        <f t="shared" si="1"/>
        <v>1.1996155995223672</v>
      </c>
      <c r="G62" s="54">
        <f>ABS(D61-D62)/'1_Constantes'!$B$4</f>
        <v>67.178895892197943</v>
      </c>
      <c r="H62" s="44">
        <f>ABS(E61-E62)/'1_Constantes'!$B$4</f>
        <v>2.5727712744004982</v>
      </c>
      <c r="J62" s="54">
        <f>ABS(G61-G62)/'1_Constantes'!$B$4</f>
        <v>689.91405630185909</v>
      </c>
      <c r="K62" s="44">
        <f>ABS(H61-H62)/'1_Constantes'!$B$4</f>
        <v>8.8112185266275844</v>
      </c>
      <c r="M62" s="108">
        <f>(G62*G62)/(2*'1_Constantes'!$F$27)</f>
        <v>2.256502026647385</v>
      </c>
      <c r="N62" s="108">
        <f>(H62*H62)/(2*'1_Constantes'!$J$27)</f>
        <v>0.82739400379754546</v>
      </c>
      <c r="P62" s="54">
        <f>IF(C62&lt;M62+(M62*'1_Constantes'!$G$27),ABS(W61)-('1_Constantes'!$F$27*'1_Constantes'!$B$4),0)</f>
        <v>0</v>
      </c>
      <c r="Q62" s="111">
        <f>IF(P62=0,IF(ABS(W61)&lt;'1_Constantes'!$D$27,ABS(W61)+('1_Constantes'!$E$27*'1_Constantes'!$B$4),0),0)</f>
        <v>177</v>
      </c>
      <c r="R62" s="44">
        <f>IF(P62=0,IF(Q62=0,'1_Constantes'!$D$27,0),0)</f>
        <v>0</v>
      </c>
      <c r="S62" s="54">
        <f>IF(F62&lt;N62+(N62*'1_Constantes'!$G$27),ABS(X61)-('1_Constantes'!$J$27*'1_Constantes'!$B$4),0)</f>
        <v>0</v>
      </c>
      <c r="T62" s="111">
        <f>IF(S62=0,IF(ABS(X61)&lt;'1_Constantes'!$H$27,ABS(X61)+('1_Constantes'!$I$27*'1_Constantes'!$B$4),0),0)</f>
        <v>0.88500000000000068</v>
      </c>
      <c r="U62" s="44">
        <f>IF(S62=0,IF(T62=0,'1_Constantes'!$H$27,0),0)</f>
        <v>0</v>
      </c>
      <c r="W62" s="134">
        <f>IF(C62&lt;'1_Constantes'!$B$8,0,IF(D62&lt;0,-ABS(P62+Q62+R62),ABS(P62+Q62+R62)))</f>
        <v>177</v>
      </c>
      <c r="X62" s="43">
        <f t="shared" si="2"/>
        <v>-0.88500000000000068</v>
      </c>
      <c r="Y62" s="57">
        <f>IF(F62*180/PI()&lt;'1_Constantes'!$B$9,0,X62*180/PI())</f>
        <v>-50.706764869077894</v>
      </c>
    </row>
    <row r="63" spans="2:25" x14ac:dyDescent="0.25">
      <c r="B63" s="13">
        <f>B62+'1_Constantes'!$B$4</f>
        <v>0.29500000000000015</v>
      </c>
      <c r="C63" s="131">
        <f t="shared" si="0"/>
        <v>994.65597859398531</v>
      </c>
      <c r="D63" s="54">
        <f>'3_Consigne'!P63</f>
        <v>994.65597859398531</v>
      </c>
      <c r="E63" s="44">
        <f>'3_Consigne'!Q63</f>
        <v>-1.1867476247484006</v>
      </c>
      <c r="F63" s="131">
        <f t="shared" si="1"/>
        <v>1.1867476247484006</v>
      </c>
      <c r="G63" s="54">
        <f>ABS(D62-D63)/'1_Constantes'!$B$4</f>
        <v>69.391061989153968</v>
      </c>
      <c r="H63" s="44">
        <f>ABS(E62-E63)/'1_Constantes'!$B$4</f>
        <v>2.5735949547933235</v>
      </c>
      <c r="J63" s="54">
        <f>ABS(G62-G63)/'1_Constantes'!$B$4</f>
        <v>442.43321939120506</v>
      </c>
      <c r="K63" s="44">
        <f>ABS(H62-H63)/'1_Constantes'!$B$4</f>
        <v>0.16473607856504202</v>
      </c>
      <c r="M63" s="108">
        <f>(G63*G63)/(2*'1_Constantes'!$F$27)</f>
        <v>2.4075597419913044</v>
      </c>
      <c r="N63" s="108">
        <f>(H63*H63)/(2*'1_Constantes'!$J$27)</f>
        <v>0.82792387391720612</v>
      </c>
      <c r="P63" s="54">
        <f>IF(C63&lt;M63+(M63*'1_Constantes'!$G$27),ABS(W62)-('1_Constantes'!$F$27*'1_Constantes'!$B$4),0)</f>
        <v>0</v>
      </c>
      <c r="Q63" s="111">
        <f>IF(P63=0,IF(ABS(W62)&lt;'1_Constantes'!$D$27,ABS(W62)+('1_Constantes'!$E$27*'1_Constantes'!$B$4),0),0)</f>
        <v>180</v>
      </c>
      <c r="R63" s="44">
        <f>IF(P63=0,IF(Q63=0,'1_Constantes'!$D$27,0),0)</f>
        <v>0</v>
      </c>
      <c r="S63" s="54">
        <f>IF(F63&lt;N63+(N63*'1_Constantes'!$G$27),ABS(X62)-('1_Constantes'!$J$27*'1_Constantes'!$B$4),0)</f>
        <v>0</v>
      </c>
      <c r="T63" s="111">
        <f>IF(S63=0,IF(ABS(X62)&lt;'1_Constantes'!$H$27,ABS(X62)+('1_Constantes'!$I$27*'1_Constantes'!$B$4),0),0)</f>
        <v>0.90000000000000069</v>
      </c>
      <c r="U63" s="44">
        <f>IF(S63=0,IF(T63=0,'1_Constantes'!$H$27,0),0)</f>
        <v>0</v>
      </c>
      <c r="W63" s="134">
        <f>IF(C63&lt;'1_Constantes'!$B$8,0,IF(D63&lt;0,-ABS(P63+Q63+R63),ABS(P63+Q63+R63)))</f>
        <v>180</v>
      </c>
      <c r="X63" s="43">
        <f t="shared" si="2"/>
        <v>-0.90000000000000069</v>
      </c>
      <c r="Y63" s="57">
        <f>IF(F63*180/PI()&lt;'1_Constantes'!$B$9,0,X63*180/PI())</f>
        <v>-51.566201561774129</v>
      </c>
    </row>
    <row r="64" spans="2:25" x14ac:dyDescent="0.25">
      <c r="B64" s="13">
        <f>B63+'1_Constantes'!$B$4</f>
        <v>0.30000000000000016</v>
      </c>
      <c r="C64" s="131">
        <f t="shared" si="0"/>
        <v>994.29106707651897</v>
      </c>
      <c r="D64" s="54">
        <f>'3_Consigne'!P64</f>
        <v>994.29106707651897</v>
      </c>
      <c r="E64" s="44">
        <f>'3_Consigne'!Q64</f>
        <v>-1.1736587869815873</v>
      </c>
      <c r="F64" s="131">
        <f t="shared" si="1"/>
        <v>1.1736587869815873</v>
      </c>
      <c r="G64" s="54">
        <f>ABS(D63-D64)/'1_Constantes'!$B$4</f>
        <v>72.982303493267864</v>
      </c>
      <c r="H64" s="44">
        <f>ABS(E63-E64)/'1_Constantes'!$B$4</f>
        <v>2.6177675533626488</v>
      </c>
      <c r="J64" s="54">
        <f>ABS(G63-G64)/'1_Constantes'!$B$4</f>
        <v>718.24830082277913</v>
      </c>
      <c r="K64" s="44">
        <f>ABS(H63-H64)/'1_Constantes'!$B$4</f>
        <v>8.8345197138650633</v>
      </c>
      <c r="M64" s="108">
        <f>(G64*G64)/(2*'1_Constantes'!$F$27)</f>
        <v>2.6632083115917293</v>
      </c>
      <c r="N64" s="108">
        <f>(H64*H64)/(2*'1_Constantes'!$J$27)</f>
        <v>0.85658837042978353</v>
      </c>
      <c r="P64" s="54">
        <f>IF(C64&lt;M64+(M64*'1_Constantes'!$G$27),ABS(W63)-('1_Constantes'!$F$27*'1_Constantes'!$B$4),0)</f>
        <v>0</v>
      </c>
      <c r="Q64" s="111">
        <f>IF(P64=0,IF(ABS(W63)&lt;'1_Constantes'!$D$27,ABS(W63)+('1_Constantes'!$E$27*'1_Constantes'!$B$4),0),0)</f>
        <v>183</v>
      </c>
      <c r="R64" s="44">
        <f>IF(P64=0,IF(Q64=0,'1_Constantes'!$D$27,0),0)</f>
        <v>0</v>
      </c>
      <c r="S64" s="54">
        <f>IF(F64&lt;N64+(N64*'1_Constantes'!$G$27),ABS(X63)-('1_Constantes'!$J$27*'1_Constantes'!$B$4),0)</f>
        <v>0</v>
      </c>
      <c r="T64" s="111">
        <f>IF(S64=0,IF(ABS(X63)&lt;'1_Constantes'!$H$27,ABS(X63)+('1_Constantes'!$I$27*'1_Constantes'!$B$4),0),0)</f>
        <v>0.9150000000000007</v>
      </c>
      <c r="U64" s="44">
        <f>IF(S64=0,IF(T64=0,'1_Constantes'!$H$27,0),0)</f>
        <v>0</v>
      </c>
      <c r="W64" s="134">
        <f>IF(C64&lt;'1_Constantes'!$B$8,0,IF(D64&lt;0,-ABS(P64+Q64+R64),ABS(P64+Q64+R64)))</f>
        <v>183</v>
      </c>
      <c r="X64" s="43">
        <f t="shared" si="2"/>
        <v>-0.9150000000000007</v>
      </c>
      <c r="Y64" s="57">
        <f>IF(F64*180/PI()&lt;'1_Constantes'!$B$9,0,X64*180/PI())</f>
        <v>-52.425638254470364</v>
      </c>
    </row>
    <row r="65" spans="2:25" x14ac:dyDescent="0.25">
      <c r="B65" s="13">
        <f>B64+'1_Constantes'!$B$4</f>
        <v>0.30500000000000016</v>
      </c>
      <c r="C65" s="131">
        <f t="shared" si="0"/>
        <v>993.91440918887895</v>
      </c>
      <c r="D65" s="54">
        <f>'3_Consigne'!P65</f>
        <v>993.91440918887895</v>
      </c>
      <c r="E65" s="44">
        <f>'3_Consigne'!Q65</f>
        <v>-1.1600997975079324</v>
      </c>
      <c r="F65" s="131">
        <f t="shared" si="1"/>
        <v>1.1600997975079324</v>
      </c>
      <c r="G65" s="54">
        <f>ABS(D64-D65)/'1_Constantes'!$B$4</f>
        <v>75.331577528004345</v>
      </c>
      <c r="H65" s="44">
        <f>ABS(E64-E65)/'1_Constantes'!$B$4</f>
        <v>2.711797894730994</v>
      </c>
      <c r="J65" s="54">
        <f>ABS(G64-G65)/'1_Constantes'!$B$4</f>
        <v>469.85480694729631</v>
      </c>
      <c r="K65" s="44">
        <f>ABS(H64-H65)/'1_Constantes'!$B$4</f>
        <v>18.806068273669041</v>
      </c>
      <c r="M65" s="108">
        <f>(G65*G65)/(2*'1_Constantes'!$F$27)</f>
        <v>2.8374232864288649</v>
      </c>
      <c r="N65" s="108">
        <f>(H65*H65)/(2*'1_Constantes'!$J$27)</f>
        <v>0.91923097773343143</v>
      </c>
      <c r="P65" s="54">
        <f>IF(C65&lt;M65+(M65*'1_Constantes'!$G$27),ABS(W64)-('1_Constantes'!$F$27*'1_Constantes'!$B$4),0)</f>
        <v>0</v>
      </c>
      <c r="Q65" s="111">
        <f>IF(P65=0,IF(ABS(W64)&lt;'1_Constantes'!$D$27,ABS(W64)+('1_Constantes'!$E$27*'1_Constantes'!$B$4),0),0)</f>
        <v>186</v>
      </c>
      <c r="R65" s="44">
        <f>IF(P65=0,IF(Q65=0,'1_Constantes'!$D$27,0),0)</f>
        <v>0</v>
      </c>
      <c r="S65" s="54">
        <f>IF(F65&lt;N65+(N65*'1_Constantes'!$G$27),ABS(X64)-('1_Constantes'!$J$27*'1_Constantes'!$B$4),0)</f>
        <v>0</v>
      </c>
      <c r="T65" s="111">
        <f>IF(S65=0,IF(ABS(X64)&lt;'1_Constantes'!$H$27,ABS(X64)+('1_Constantes'!$I$27*'1_Constantes'!$B$4),0),0)</f>
        <v>0.93000000000000071</v>
      </c>
      <c r="U65" s="44">
        <f>IF(S65=0,IF(T65=0,'1_Constantes'!$H$27,0),0)</f>
        <v>0</v>
      </c>
      <c r="W65" s="134">
        <f>IF(C65&lt;'1_Constantes'!$B$8,0,IF(D65&lt;0,-ABS(P65+Q65+R65),ABS(P65+Q65+R65)))</f>
        <v>186</v>
      </c>
      <c r="X65" s="43">
        <f t="shared" si="2"/>
        <v>-0.93000000000000071</v>
      </c>
      <c r="Y65" s="57">
        <f>IF(F65*180/PI()&lt;'1_Constantes'!$B$9,0,X65*180/PI())</f>
        <v>-53.285074947166599</v>
      </c>
    </row>
    <row r="66" spans="2:25" x14ac:dyDescent="0.25">
      <c r="B66" s="13">
        <f>B65+'1_Constantes'!$B$4</f>
        <v>0.31000000000000016</v>
      </c>
      <c r="C66" s="131">
        <f t="shared" si="0"/>
        <v>993.51868198593036</v>
      </c>
      <c r="D66" s="54">
        <f>'3_Consigne'!P66</f>
        <v>993.51868198593036</v>
      </c>
      <c r="E66" s="44">
        <f>'3_Consigne'!Q66</f>
        <v>-1.1463191290237706</v>
      </c>
      <c r="F66" s="131">
        <f t="shared" si="1"/>
        <v>1.1463191290237706</v>
      </c>
      <c r="G66" s="54">
        <f>ABS(D65-D66)/'1_Constantes'!$B$4</f>
        <v>79.145440589718419</v>
      </c>
      <c r="H66" s="44">
        <f>ABS(E65-E66)/'1_Constantes'!$B$4</f>
        <v>2.7561336968323413</v>
      </c>
      <c r="J66" s="54">
        <f>ABS(G65-G66)/'1_Constantes'!$B$4</f>
        <v>762.77261234281468</v>
      </c>
      <c r="K66" s="44">
        <f>ABS(H65-H66)/'1_Constantes'!$B$4</f>
        <v>8.8671604202694709</v>
      </c>
      <c r="M66" s="108">
        <f>(G66*G66)/(2*'1_Constantes'!$F$27)</f>
        <v>3.132000383070324</v>
      </c>
      <c r="N66" s="108">
        <f>(H66*H66)/(2*'1_Constantes'!$J$27)</f>
        <v>0.94953411935183851</v>
      </c>
      <c r="P66" s="54">
        <f>IF(C66&lt;M66+(M66*'1_Constantes'!$G$27),ABS(W65)-('1_Constantes'!$F$27*'1_Constantes'!$B$4),0)</f>
        <v>0</v>
      </c>
      <c r="Q66" s="111">
        <f>IF(P66=0,IF(ABS(W65)&lt;'1_Constantes'!$D$27,ABS(W65)+('1_Constantes'!$E$27*'1_Constantes'!$B$4),0),0)</f>
        <v>189</v>
      </c>
      <c r="R66" s="44">
        <f>IF(P66=0,IF(Q66=0,'1_Constantes'!$D$27,0),0)</f>
        <v>0</v>
      </c>
      <c r="S66" s="54">
        <f>IF(F66&lt;N66+(N66*'1_Constantes'!$G$27),ABS(X65)-('1_Constantes'!$J$27*'1_Constantes'!$B$4),0)</f>
        <v>0</v>
      </c>
      <c r="T66" s="111">
        <f>IF(S66=0,IF(ABS(X65)&lt;'1_Constantes'!$H$27,ABS(X65)+('1_Constantes'!$I$27*'1_Constantes'!$B$4),0),0)</f>
        <v>0.94500000000000073</v>
      </c>
      <c r="U66" s="44">
        <f>IF(S66=0,IF(T66=0,'1_Constantes'!$H$27,0),0)</f>
        <v>0</v>
      </c>
      <c r="W66" s="134">
        <f>IF(C66&lt;'1_Constantes'!$B$8,0,IF(D66&lt;0,-ABS(P66+Q66+R66),ABS(P66+Q66+R66)))</f>
        <v>189</v>
      </c>
      <c r="X66" s="43">
        <f t="shared" si="2"/>
        <v>-0.94500000000000073</v>
      </c>
      <c r="Y66" s="57">
        <f>IF(F66*180/PI()&lt;'1_Constantes'!$B$9,0,X66*180/PI())</f>
        <v>-54.144511639862841</v>
      </c>
    </row>
    <row r="67" spans="2:25" x14ac:dyDescent="0.25">
      <c r="B67" s="13">
        <f>B66+'1_Constantes'!$B$4</f>
        <v>0.31500000000000017</v>
      </c>
      <c r="C67" s="131">
        <f t="shared" si="0"/>
        <v>993.1033259275988</v>
      </c>
      <c r="D67" s="54">
        <f>'3_Consigne'!P67</f>
        <v>993.1033259275988</v>
      </c>
      <c r="E67" s="44">
        <f>'3_Consigne'!Q67</f>
        <v>-1.1323163476513687</v>
      </c>
      <c r="F67" s="131">
        <f t="shared" si="1"/>
        <v>1.1323163476513687</v>
      </c>
      <c r="G67" s="54">
        <f>ABS(D66-D67)/'1_Constantes'!$B$4</f>
        <v>83.071211666310774</v>
      </c>
      <c r="H67" s="44">
        <f>ABS(E66-E67)/'1_Constantes'!$B$4</f>
        <v>2.8005562744803925</v>
      </c>
      <c r="J67" s="54">
        <f>ABS(G66-G67)/'1_Constantes'!$B$4</f>
        <v>785.15421531847096</v>
      </c>
      <c r="K67" s="44">
        <f>ABS(H66-H67)/'1_Constantes'!$B$4</f>
        <v>8.8845155296102263</v>
      </c>
      <c r="M67" s="108">
        <f>(G67*G67)/(2*'1_Constantes'!$F$27)</f>
        <v>3.4504131038545038</v>
      </c>
      <c r="N67" s="108">
        <f>(H67*H67)/(2*'1_Constantes'!$J$27)</f>
        <v>0.98038943081643692</v>
      </c>
      <c r="P67" s="54">
        <f>IF(C67&lt;M67+(M67*'1_Constantes'!$G$27),ABS(W66)-('1_Constantes'!$F$27*'1_Constantes'!$B$4),0)</f>
        <v>0</v>
      </c>
      <c r="Q67" s="111">
        <f>IF(P67=0,IF(ABS(W66)&lt;'1_Constantes'!$D$27,ABS(W66)+('1_Constantes'!$E$27*'1_Constantes'!$B$4),0),0)</f>
        <v>192</v>
      </c>
      <c r="R67" s="44">
        <f>IF(P67=0,IF(Q67=0,'1_Constantes'!$D$27,0),0)</f>
        <v>0</v>
      </c>
      <c r="S67" s="54">
        <f>IF(F67&lt;N67+(N67*'1_Constantes'!$G$27),ABS(X66)-('1_Constantes'!$J$27*'1_Constantes'!$B$4),0)</f>
        <v>0</v>
      </c>
      <c r="T67" s="111">
        <f>IF(S67=0,IF(ABS(X66)&lt;'1_Constantes'!$H$27,ABS(X66)+('1_Constantes'!$I$27*'1_Constantes'!$B$4),0),0)</f>
        <v>0.96000000000000074</v>
      </c>
      <c r="U67" s="44">
        <f>IF(S67=0,IF(T67=0,'1_Constantes'!$H$27,0),0)</f>
        <v>0</v>
      </c>
      <c r="W67" s="134">
        <f>IF(C67&lt;'1_Constantes'!$B$8,0,IF(D67&lt;0,-ABS(P67+Q67+R67),ABS(P67+Q67+R67)))</f>
        <v>192</v>
      </c>
      <c r="X67" s="43">
        <f t="shared" si="2"/>
        <v>-0.96000000000000074</v>
      </c>
      <c r="Y67" s="57">
        <f>IF(F67*180/PI()&lt;'1_Constantes'!$B$9,0,X67*180/PI())</f>
        <v>-55.003948332559069</v>
      </c>
    </row>
    <row r="68" spans="2:25" x14ac:dyDescent="0.25">
      <c r="B68" s="13">
        <f>B67+'1_Constantes'!$B$4</f>
        <v>0.32000000000000017</v>
      </c>
      <c r="C68" s="131">
        <f t="shared" si="0"/>
        <v>992.66778102851379</v>
      </c>
      <c r="D68" s="54">
        <f>'3_Consigne'!P68</f>
        <v>992.66778102851379</v>
      </c>
      <c r="E68" s="44">
        <f>'3_Consigne'!Q68</f>
        <v>-1.1180909984795548</v>
      </c>
      <c r="F68" s="131">
        <f t="shared" si="1"/>
        <v>1.1180909984795548</v>
      </c>
      <c r="G68" s="54">
        <f>ABS(D67-D68)/'1_Constantes'!$B$4</f>
        <v>87.108979817003274</v>
      </c>
      <c r="H68" s="44">
        <f>ABS(E67-E68)/'1_Constantes'!$B$4</f>
        <v>2.8450698343627678</v>
      </c>
      <c r="J68" s="54">
        <f>ABS(G67-G68)/'1_Constantes'!$B$4</f>
        <v>807.55363013850001</v>
      </c>
      <c r="K68" s="44">
        <f>ABS(H67-H68)/'1_Constantes'!$B$4</f>
        <v>8.9027119764750751</v>
      </c>
      <c r="M68" s="108">
        <f>(G68*G68)/(2*'1_Constantes'!$F$27)</f>
        <v>3.7939871823795421</v>
      </c>
      <c r="N68" s="108">
        <f>(H68*H68)/(2*'1_Constantes'!$J$27)</f>
        <v>1.0118027953001234</v>
      </c>
      <c r="P68" s="54">
        <f>IF(C68&lt;M68+(M68*'1_Constantes'!$G$27),ABS(W67)-('1_Constantes'!$F$27*'1_Constantes'!$B$4),0)</f>
        <v>0</v>
      </c>
      <c r="Q68" s="111">
        <f>IF(P68=0,IF(ABS(W67)&lt;'1_Constantes'!$D$27,ABS(W67)+('1_Constantes'!$E$27*'1_Constantes'!$B$4),0),0)</f>
        <v>195</v>
      </c>
      <c r="R68" s="44">
        <f>IF(P68=0,IF(Q68=0,'1_Constantes'!$D$27,0),0)</f>
        <v>0</v>
      </c>
      <c r="S68" s="54">
        <f>IF(F68&lt;N68+(N68*'1_Constantes'!$G$27),ABS(X67)-('1_Constantes'!$J$27*'1_Constantes'!$B$4),0)</f>
        <v>0</v>
      </c>
      <c r="T68" s="111">
        <f>IF(S68=0,IF(ABS(X67)&lt;'1_Constantes'!$H$27,ABS(X67)+('1_Constantes'!$I$27*'1_Constantes'!$B$4),0),0)</f>
        <v>0.97500000000000075</v>
      </c>
      <c r="U68" s="44">
        <f>IF(S68=0,IF(T68=0,'1_Constantes'!$H$27,0),0)</f>
        <v>0</v>
      </c>
      <c r="W68" s="134">
        <f>IF(C68&lt;'1_Constantes'!$B$8,0,IF(D68&lt;0,-ABS(P68+Q68+R68),ABS(P68+Q68+R68)))</f>
        <v>195</v>
      </c>
      <c r="X68" s="43">
        <f t="shared" si="2"/>
        <v>-0.97500000000000075</v>
      </c>
      <c r="Y68" s="57">
        <f>IF(F68*180/PI()&lt;'1_Constantes'!$B$9,0,X68*180/PI())</f>
        <v>-55.863385025255312</v>
      </c>
    </row>
    <row r="69" spans="2:25" x14ac:dyDescent="0.25">
      <c r="B69" s="13">
        <f>B68+'1_Constantes'!$B$4</f>
        <v>0.32500000000000018</v>
      </c>
      <c r="C69" s="131">
        <f t="shared" ref="C69:C132" si="3">ABS(D69)</f>
        <v>992.21148755885076</v>
      </c>
      <c r="D69" s="54">
        <f>'3_Consigne'!P69</f>
        <v>992.21148755885076</v>
      </c>
      <c r="E69" s="44">
        <f>'3_Consigne'!Q69</f>
        <v>-1.1036426049509402</v>
      </c>
      <c r="F69" s="131">
        <f t="shared" ref="F69:F132" si="4">ABS(E69)</f>
        <v>1.1036426049509402</v>
      </c>
      <c r="G69" s="54">
        <f>ABS(D68-D69)/'1_Constantes'!$B$4</f>
        <v>91.258693932604729</v>
      </c>
      <c r="H69" s="44">
        <f>ABS(E68-E69)/'1_Constantes'!$B$4</f>
        <v>2.8896787057229201</v>
      </c>
      <c r="J69" s="54">
        <f>ABS(G68-G69)/'1_Constantes'!$B$4</f>
        <v>829.942823120291</v>
      </c>
      <c r="K69" s="44">
        <f>ABS(H68-H69)/'1_Constantes'!$B$4</f>
        <v>8.9217742720304472</v>
      </c>
      <c r="M69" s="108">
        <f>(G69*G69)/(2*'1_Constantes'!$F$27)</f>
        <v>4.1640746091424132</v>
      </c>
      <c r="N69" s="108">
        <f>(H69*H69)/(2*'1_Constantes'!$J$27)</f>
        <v>1.0437803777885613</v>
      </c>
      <c r="P69" s="54">
        <f>IF(C69&lt;M69+(M69*'1_Constantes'!$G$27),ABS(W68)-('1_Constantes'!$F$27*'1_Constantes'!$B$4),0)</f>
        <v>0</v>
      </c>
      <c r="Q69" s="111">
        <f>IF(P69=0,IF(ABS(W68)&lt;'1_Constantes'!$D$27,ABS(W68)+('1_Constantes'!$E$27*'1_Constantes'!$B$4),0),0)</f>
        <v>198</v>
      </c>
      <c r="R69" s="44">
        <f>IF(P69=0,IF(Q69=0,'1_Constantes'!$D$27,0),0)</f>
        <v>0</v>
      </c>
      <c r="S69" s="54">
        <f>IF(F69&lt;N69+(N69*'1_Constantes'!$G$27),ABS(X68)-('1_Constantes'!$J$27*'1_Constantes'!$B$4),0)</f>
        <v>0.95500000000000074</v>
      </c>
      <c r="T69" s="111">
        <f>IF(S69=0,IF(ABS(X68)&lt;'1_Constantes'!$H$27,ABS(X68)+('1_Constantes'!$I$27*'1_Constantes'!$B$4),0),0)</f>
        <v>0</v>
      </c>
      <c r="U69" s="44">
        <f>IF(S69=0,IF(T69=0,'1_Constantes'!$H$27,0),0)</f>
        <v>0</v>
      </c>
      <c r="W69" s="134">
        <f>IF(C69&lt;'1_Constantes'!$B$8,0,IF(D69&lt;0,-ABS(P69+Q69+R69),ABS(P69+Q69+R69)))</f>
        <v>198</v>
      </c>
      <c r="X69" s="43">
        <f t="shared" ref="X69:X132" si="5">IF(E69&lt;0,-ABS(S69+T69+U69),(ABS(S69+T69+U69)))</f>
        <v>-0.95500000000000074</v>
      </c>
      <c r="Y69" s="57">
        <f>IF(F69*180/PI()&lt;'1_Constantes'!$B$9,0,X69*180/PI())</f>
        <v>-54.71746943499366</v>
      </c>
    </row>
    <row r="70" spans="2:25" x14ac:dyDescent="0.25">
      <c r="B70" s="13">
        <f>B69+'1_Constantes'!$B$4</f>
        <v>0.33000000000000018</v>
      </c>
      <c r="C70" s="131">
        <f t="shared" si="3"/>
        <v>991.73431152968612</v>
      </c>
      <c r="D70" s="54">
        <f>'3_Consigne'!P70</f>
        <v>991.73431152968612</v>
      </c>
      <c r="E70" s="44">
        <f>'3_Consigne'!Q70</f>
        <v>-1.0894363132222364</v>
      </c>
      <c r="F70" s="131">
        <f t="shared" si="4"/>
        <v>1.0894363132222364</v>
      </c>
      <c r="G70" s="54">
        <f>ABS(D69-D70)/'1_Constantes'!$B$4</f>
        <v>95.43520583292775</v>
      </c>
      <c r="H70" s="44">
        <f>ABS(E69-E70)/'1_Constantes'!$B$4</f>
        <v>2.8412583457407603</v>
      </c>
      <c r="J70" s="54">
        <f>ABS(G69-G70)/'1_Constantes'!$B$4</f>
        <v>835.30238006460422</v>
      </c>
      <c r="K70" s="44">
        <f>ABS(H69-H70)/'1_Constantes'!$B$4</f>
        <v>9.6840719964319533</v>
      </c>
      <c r="M70" s="108">
        <f>(G70*G70)/(2*'1_Constantes'!$F$27)</f>
        <v>4.5539392561866432</v>
      </c>
      <c r="N70" s="108">
        <f>(H70*H70)/(2*'1_Constantes'!$J$27)</f>
        <v>1.0090936234051902</v>
      </c>
      <c r="P70" s="54">
        <f>IF(C70&lt;M70+(M70*'1_Constantes'!$G$27),ABS(W69)-('1_Constantes'!$F$27*'1_Constantes'!$B$4),0)</f>
        <v>0</v>
      </c>
      <c r="Q70" s="111">
        <f>IF(P70=0,IF(ABS(W69)&lt;'1_Constantes'!$D$27,ABS(W69)+('1_Constantes'!$E$27*'1_Constantes'!$B$4),0),0)</f>
        <v>201</v>
      </c>
      <c r="R70" s="44">
        <f>IF(P70=0,IF(Q70=0,'1_Constantes'!$D$27,0),0)</f>
        <v>0</v>
      </c>
      <c r="S70" s="54">
        <f>IF(F70&lt;N70+(N70*'1_Constantes'!$G$27),ABS(X69)-('1_Constantes'!$J$27*'1_Constantes'!$B$4),0)</f>
        <v>0.93500000000000072</v>
      </c>
      <c r="T70" s="111">
        <f>IF(S70=0,IF(ABS(X69)&lt;'1_Constantes'!$H$27,ABS(X69)+('1_Constantes'!$I$27*'1_Constantes'!$B$4),0),0)</f>
        <v>0</v>
      </c>
      <c r="U70" s="44">
        <f>IF(S70=0,IF(T70=0,'1_Constantes'!$H$27,0),0)</f>
        <v>0</v>
      </c>
      <c r="W70" s="134">
        <f>IF(C70&lt;'1_Constantes'!$B$8,0,IF(D70&lt;0,-ABS(P70+Q70+R70),ABS(P70+Q70+R70)))</f>
        <v>201</v>
      </c>
      <c r="X70" s="43">
        <f t="shared" si="5"/>
        <v>-0.93500000000000072</v>
      </c>
      <c r="Y70" s="57">
        <f>IF(F70*180/PI()&lt;'1_Constantes'!$B$9,0,X70*180/PI())</f>
        <v>-53.571553844732009</v>
      </c>
    </row>
    <row r="71" spans="2:25" x14ac:dyDescent="0.25">
      <c r="B71" s="13">
        <f>B70+'1_Constantes'!$B$4</f>
        <v>0.33500000000000019</v>
      </c>
      <c r="C71" s="131">
        <f t="shared" si="3"/>
        <v>991.22805486661321</v>
      </c>
      <c r="D71" s="54">
        <f>'3_Consigne'!P71</f>
        <v>991.22805486661321</v>
      </c>
      <c r="E71" s="44">
        <f>'3_Consigne'!Q71</f>
        <v>-1.0757201765685871</v>
      </c>
      <c r="F71" s="131">
        <f t="shared" si="4"/>
        <v>1.0757201765685871</v>
      </c>
      <c r="G71" s="54">
        <f>ABS(D70-D71)/'1_Constantes'!$B$4</f>
        <v>101.25133261458359</v>
      </c>
      <c r="H71" s="44">
        <f>ABS(E70-E71)/'1_Constantes'!$B$4</f>
        <v>2.7432273307298694</v>
      </c>
      <c r="J71" s="54">
        <f>ABS(G70-G71)/'1_Constantes'!$B$4</f>
        <v>1163.2253563311679</v>
      </c>
      <c r="K71" s="44">
        <f>ABS(H70-H71)/'1_Constantes'!$B$4</f>
        <v>19.606203002178191</v>
      </c>
      <c r="M71" s="108">
        <f>(G71*G71)/(2*'1_Constantes'!$F$27)</f>
        <v>5.1259161781145197</v>
      </c>
      <c r="N71" s="108">
        <f>(H71*H71)/(2*'1_Constantes'!$J$27)</f>
        <v>0.9406620235079155</v>
      </c>
      <c r="P71" s="54">
        <f>IF(C71&lt;M71+(M71*'1_Constantes'!$G$27),ABS(W70)-('1_Constantes'!$F$27*'1_Constantes'!$B$4),0)</f>
        <v>0</v>
      </c>
      <c r="Q71" s="111">
        <f>IF(P71=0,IF(ABS(W70)&lt;'1_Constantes'!$D$27,ABS(W70)+('1_Constantes'!$E$27*'1_Constantes'!$B$4),0),0)</f>
        <v>204</v>
      </c>
      <c r="R71" s="44">
        <f>IF(P71=0,IF(Q71=0,'1_Constantes'!$D$27,0),0)</f>
        <v>0</v>
      </c>
      <c r="S71" s="54">
        <f>IF(F71&lt;N71+(N71*'1_Constantes'!$G$27),ABS(X70)-('1_Constantes'!$J$27*'1_Constantes'!$B$4),0)</f>
        <v>0</v>
      </c>
      <c r="T71" s="111">
        <f>IF(S71=0,IF(ABS(X70)&lt;'1_Constantes'!$H$27,ABS(X70)+('1_Constantes'!$I$27*'1_Constantes'!$B$4),0),0)</f>
        <v>0.95000000000000073</v>
      </c>
      <c r="U71" s="44">
        <f>IF(S71=0,IF(T71=0,'1_Constantes'!$H$27,0),0)</f>
        <v>0</v>
      </c>
      <c r="W71" s="134">
        <f>IF(C71&lt;'1_Constantes'!$B$8,0,IF(D71&lt;0,-ABS(P71+Q71+R71),ABS(P71+Q71+R71)))</f>
        <v>204</v>
      </c>
      <c r="X71" s="43">
        <f t="shared" si="5"/>
        <v>-0.95000000000000073</v>
      </c>
      <c r="Y71" s="57">
        <f>IF(F71*180/PI()&lt;'1_Constantes'!$B$9,0,X71*180/PI())</f>
        <v>-54.430990537428251</v>
      </c>
    </row>
    <row r="72" spans="2:25" x14ac:dyDescent="0.25">
      <c r="B72" s="13">
        <f>B71+'1_Constantes'!$B$4</f>
        <v>0.34000000000000019</v>
      </c>
      <c r="C72" s="131">
        <f t="shared" si="3"/>
        <v>990.70856418102073</v>
      </c>
      <c r="D72" s="54">
        <f>'3_Consigne'!P72</f>
        <v>990.70856418102073</v>
      </c>
      <c r="E72" s="44">
        <f>'3_Consigne'!Q72</f>
        <v>-1.0615317661386305</v>
      </c>
      <c r="F72" s="131">
        <f t="shared" si="4"/>
        <v>1.0615317661386305</v>
      </c>
      <c r="G72" s="54">
        <f>ABS(D71-D72)/'1_Constantes'!$B$4</f>
        <v>103.89813711849456</v>
      </c>
      <c r="H72" s="44">
        <f>ABS(E71-E72)/'1_Constantes'!$B$4</f>
        <v>2.837682085991311</v>
      </c>
      <c r="J72" s="54">
        <f>ABS(G71-G72)/'1_Constantes'!$B$4</f>
        <v>529.36090078219422</v>
      </c>
      <c r="K72" s="44">
        <f>ABS(H71-H72)/'1_Constantes'!$B$4</f>
        <v>18.890951052288329</v>
      </c>
      <c r="M72" s="108">
        <f>(G72*G72)/(2*'1_Constantes'!$F$27)</f>
        <v>5.3974114483467481</v>
      </c>
      <c r="N72" s="108">
        <f>(H72*H72)/(2*'1_Constantes'!$J$27)</f>
        <v>1.0065549526444997</v>
      </c>
      <c r="P72" s="54">
        <f>IF(C72&lt;M72+(M72*'1_Constantes'!$G$27),ABS(W71)-('1_Constantes'!$F$27*'1_Constantes'!$B$4),0)</f>
        <v>0</v>
      </c>
      <c r="Q72" s="111">
        <f>IF(P72=0,IF(ABS(W71)&lt;'1_Constantes'!$D$27,ABS(W71)+('1_Constantes'!$E$27*'1_Constantes'!$B$4),0),0)</f>
        <v>207</v>
      </c>
      <c r="R72" s="44">
        <f>IF(P72=0,IF(Q72=0,'1_Constantes'!$D$27,0),0)</f>
        <v>0</v>
      </c>
      <c r="S72" s="54">
        <f>IF(F72&lt;N72+(N72*'1_Constantes'!$G$27),ABS(X71)-('1_Constantes'!$J$27*'1_Constantes'!$B$4),0)</f>
        <v>0.93000000000000071</v>
      </c>
      <c r="T72" s="111">
        <f>IF(S72=0,IF(ABS(X71)&lt;'1_Constantes'!$H$27,ABS(X71)+('1_Constantes'!$I$27*'1_Constantes'!$B$4),0),0)</f>
        <v>0</v>
      </c>
      <c r="U72" s="44">
        <f>IF(S72=0,IF(T72=0,'1_Constantes'!$H$27,0),0)</f>
        <v>0</v>
      </c>
      <c r="W72" s="134">
        <f>IF(C72&lt;'1_Constantes'!$B$8,0,IF(D72&lt;0,-ABS(P72+Q72+R72),ABS(P72+Q72+R72)))</f>
        <v>207</v>
      </c>
      <c r="X72" s="43">
        <f t="shared" si="5"/>
        <v>-0.93000000000000071</v>
      </c>
      <c r="Y72" s="57">
        <f>IF(F72*180/PI()&lt;'1_Constantes'!$B$9,0,X72*180/PI())</f>
        <v>-53.285074947166599</v>
      </c>
    </row>
    <row r="73" spans="2:25" x14ac:dyDescent="0.25">
      <c r="B73" s="13">
        <f>B72+'1_Constantes'!$B$4</f>
        <v>0.3450000000000002</v>
      </c>
      <c r="C73" s="131">
        <f t="shared" si="3"/>
        <v>990.1589322582339</v>
      </c>
      <c r="D73" s="54">
        <f>'3_Consigne'!P73</f>
        <v>990.1589322582339</v>
      </c>
      <c r="E73" s="44">
        <f>'3_Consigne'!Q73</f>
        <v>-1.0478325281125098</v>
      </c>
      <c r="F73" s="131">
        <f t="shared" si="4"/>
        <v>1.0478325281125098</v>
      </c>
      <c r="G73" s="54">
        <f>ABS(D72-D73)/'1_Constantes'!$B$4</f>
        <v>109.92638455736596</v>
      </c>
      <c r="H73" s="44">
        <f>ABS(E72-E73)/'1_Constantes'!$B$4</f>
        <v>2.7398476052241438</v>
      </c>
      <c r="J73" s="54">
        <f>ABS(G72-G73)/'1_Constantes'!$B$4</f>
        <v>1205.6494877742807</v>
      </c>
      <c r="K73" s="44">
        <f>ABS(H72-H73)/'1_Constantes'!$B$4</f>
        <v>19.566896153433433</v>
      </c>
      <c r="M73" s="108">
        <f>(G73*G73)/(2*'1_Constantes'!$F$27)</f>
        <v>6.0419050109269525</v>
      </c>
      <c r="N73" s="108">
        <f>(H73*H73)/(2*'1_Constantes'!$J$27)</f>
        <v>0.93834561248155945</v>
      </c>
      <c r="P73" s="54">
        <f>IF(C73&lt;M73+(M73*'1_Constantes'!$G$27),ABS(W72)-('1_Constantes'!$F$27*'1_Constantes'!$B$4),0)</f>
        <v>0</v>
      </c>
      <c r="Q73" s="111">
        <f>IF(P73=0,IF(ABS(W72)&lt;'1_Constantes'!$D$27,ABS(W72)+('1_Constantes'!$E$27*'1_Constantes'!$B$4),0),0)</f>
        <v>210</v>
      </c>
      <c r="R73" s="44">
        <f>IF(P73=0,IF(Q73=0,'1_Constantes'!$D$27,0),0)</f>
        <v>0</v>
      </c>
      <c r="S73" s="54">
        <f>IF(F73&lt;N73+(N73*'1_Constantes'!$G$27),ABS(X72)-('1_Constantes'!$J$27*'1_Constantes'!$B$4),0)</f>
        <v>0</v>
      </c>
      <c r="T73" s="111">
        <f>IF(S73=0,IF(ABS(X72)&lt;'1_Constantes'!$H$27,ABS(X72)+('1_Constantes'!$I$27*'1_Constantes'!$B$4),0),0)</f>
        <v>0.94500000000000073</v>
      </c>
      <c r="U73" s="44">
        <f>IF(S73=0,IF(T73=0,'1_Constantes'!$H$27,0),0)</f>
        <v>0</v>
      </c>
      <c r="W73" s="134">
        <f>IF(C73&lt;'1_Constantes'!$B$8,0,IF(D73&lt;0,-ABS(P73+Q73+R73),ABS(P73+Q73+R73)))</f>
        <v>210</v>
      </c>
      <c r="X73" s="43">
        <f t="shared" si="5"/>
        <v>-0.94500000000000073</v>
      </c>
      <c r="Y73" s="57">
        <f>IF(F73*180/PI()&lt;'1_Constantes'!$B$9,0,X73*180/PI())</f>
        <v>-54.144511639862841</v>
      </c>
    </row>
    <row r="74" spans="2:25" x14ac:dyDescent="0.25">
      <c r="B74" s="13">
        <f>B73+'1_Constantes'!$B$4</f>
        <v>0.3500000000000002</v>
      </c>
      <c r="C74" s="131">
        <f t="shared" si="3"/>
        <v>989.59630274766857</v>
      </c>
      <c r="D74" s="54">
        <f>'3_Consigne'!P74</f>
        <v>989.59630274766857</v>
      </c>
      <c r="E74" s="44">
        <f>'3_Consigne'!Q74</f>
        <v>-1.0341261316846246</v>
      </c>
      <c r="F74" s="131">
        <f t="shared" si="4"/>
        <v>1.0341261316846246</v>
      </c>
      <c r="G74" s="54">
        <f>ABS(D73-D74)/'1_Constantes'!$B$4</f>
        <v>112.52590211306597</v>
      </c>
      <c r="H74" s="44">
        <f>ABS(E73-E74)/'1_Constantes'!$B$4</f>
        <v>2.7412792855770363</v>
      </c>
      <c r="J74" s="54">
        <f>ABS(G73-G74)/'1_Constantes'!$B$4</f>
        <v>519.90351114000077</v>
      </c>
      <c r="K74" s="44">
        <f>ABS(H73-H74)/'1_Constantes'!$B$4</f>
        <v>0.28633607057848565</v>
      </c>
      <c r="M74" s="108">
        <f>(G74*G74)/(2*'1_Constantes'!$F$27)</f>
        <v>6.3310393231796516</v>
      </c>
      <c r="N74" s="108">
        <f>(H74*H74)/(2*'1_Constantes'!$J$27)</f>
        <v>0.93932651519171828</v>
      </c>
      <c r="P74" s="54">
        <f>IF(C74&lt;M74+(M74*'1_Constantes'!$G$27),ABS(W73)-('1_Constantes'!$F$27*'1_Constantes'!$B$4),0)</f>
        <v>0</v>
      </c>
      <c r="Q74" s="111">
        <f>IF(P74=0,IF(ABS(W73)&lt;'1_Constantes'!$D$27,ABS(W73)+('1_Constantes'!$E$27*'1_Constantes'!$B$4),0),0)</f>
        <v>213</v>
      </c>
      <c r="R74" s="44">
        <f>IF(P74=0,IF(Q74=0,'1_Constantes'!$D$27,0),0)</f>
        <v>0</v>
      </c>
      <c r="S74" s="54">
        <f>IF(F74&lt;N74+(N74*'1_Constantes'!$G$27),ABS(X73)-('1_Constantes'!$J$27*'1_Constantes'!$B$4),0)</f>
        <v>0</v>
      </c>
      <c r="T74" s="111">
        <f>IF(S74=0,IF(ABS(X73)&lt;'1_Constantes'!$H$27,ABS(X73)+('1_Constantes'!$I$27*'1_Constantes'!$B$4),0),0)</f>
        <v>0.96000000000000074</v>
      </c>
      <c r="U74" s="44">
        <f>IF(S74=0,IF(T74=0,'1_Constantes'!$H$27,0),0)</f>
        <v>0</v>
      </c>
      <c r="W74" s="134">
        <f>IF(C74&lt;'1_Constantes'!$B$8,0,IF(D74&lt;0,-ABS(P74+Q74+R74),ABS(P74+Q74+R74)))</f>
        <v>213</v>
      </c>
      <c r="X74" s="43">
        <f t="shared" si="5"/>
        <v>-0.96000000000000074</v>
      </c>
      <c r="Y74" s="57">
        <f>IF(F74*180/PI()&lt;'1_Constantes'!$B$9,0,X74*180/PI())</f>
        <v>-55.003948332559069</v>
      </c>
    </row>
    <row r="75" spans="2:25" x14ac:dyDescent="0.25">
      <c r="B75" s="13">
        <f>B74+'1_Constantes'!$B$4</f>
        <v>0.3550000000000002</v>
      </c>
      <c r="C75" s="131">
        <f t="shared" si="3"/>
        <v>989.02033837985005</v>
      </c>
      <c r="D75" s="54">
        <f>'3_Consigne'!P75</f>
        <v>989.02033837985005</v>
      </c>
      <c r="E75" s="44">
        <f>'3_Consigne'!Q75</f>
        <v>-1.0199467058237404</v>
      </c>
      <c r="F75" s="131">
        <f t="shared" si="4"/>
        <v>1.0199467058237404</v>
      </c>
      <c r="G75" s="54">
        <f>ABS(D74-D75)/'1_Constantes'!$B$4</f>
        <v>115.19287356370569</v>
      </c>
      <c r="H75" s="44">
        <f>ABS(E74-E75)/'1_Constantes'!$B$4</f>
        <v>2.8358851721768552</v>
      </c>
      <c r="J75" s="54">
        <f>ABS(G74-G75)/'1_Constantes'!$B$4</f>
        <v>533.39429012794426</v>
      </c>
      <c r="K75" s="44">
        <f>ABS(H74-H75)/'1_Constantes'!$B$4</f>
        <v>18.921177319963789</v>
      </c>
      <c r="M75" s="108">
        <f>(G75*G75)/(2*'1_Constantes'!$F$27)</f>
        <v>6.6346990599319424</v>
      </c>
      <c r="N75" s="108">
        <f>(H75*H75)/(2*'1_Constantes'!$J$27)</f>
        <v>1.005280588721569</v>
      </c>
      <c r="P75" s="54">
        <f>IF(C75&lt;M75+(M75*'1_Constantes'!$G$27),ABS(W74)-('1_Constantes'!$F$27*'1_Constantes'!$B$4),0)</f>
        <v>0</v>
      </c>
      <c r="Q75" s="111">
        <f>IF(P75=0,IF(ABS(W74)&lt;'1_Constantes'!$D$27,ABS(W74)+('1_Constantes'!$E$27*'1_Constantes'!$B$4),0),0)</f>
        <v>216</v>
      </c>
      <c r="R75" s="44">
        <f>IF(P75=0,IF(Q75=0,'1_Constantes'!$D$27,0),0)</f>
        <v>0</v>
      </c>
      <c r="S75" s="54">
        <f>IF(F75&lt;N75+(N75*'1_Constantes'!$G$27),ABS(X74)-('1_Constantes'!$J$27*'1_Constantes'!$B$4),0)</f>
        <v>0.94000000000000072</v>
      </c>
      <c r="T75" s="111">
        <f>IF(S75=0,IF(ABS(X74)&lt;'1_Constantes'!$H$27,ABS(X74)+('1_Constantes'!$I$27*'1_Constantes'!$B$4),0),0)</f>
        <v>0</v>
      </c>
      <c r="U75" s="44">
        <f>IF(S75=0,IF(T75=0,'1_Constantes'!$H$27,0),0)</f>
        <v>0</v>
      </c>
      <c r="W75" s="134">
        <f>IF(C75&lt;'1_Constantes'!$B$8,0,IF(D75&lt;0,-ABS(P75+Q75+R75),ABS(P75+Q75+R75)))</f>
        <v>216</v>
      </c>
      <c r="X75" s="43">
        <f t="shared" si="5"/>
        <v>-0.94000000000000072</v>
      </c>
      <c r="Y75" s="57">
        <f>IF(F75*180/PI()&lt;'1_Constantes'!$B$9,0,X75*180/PI())</f>
        <v>-53.858032742297425</v>
      </c>
    </row>
    <row r="76" spans="2:25" x14ac:dyDescent="0.25">
      <c r="B76" s="13">
        <f>B75+'1_Constantes'!$B$4</f>
        <v>0.36000000000000021</v>
      </c>
      <c r="C76" s="131">
        <f t="shared" si="3"/>
        <v>988.42202209345362</v>
      </c>
      <c r="D76" s="54">
        <f>'3_Consigne'!P76</f>
        <v>988.42202209345362</v>
      </c>
      <c r="E76" s="44">
        <f>'3_Consigne'!Q76</f>
        <v>-1.0060072450948054</v>
      </c>
      <c r="F76" s="131">
        <f t="shared" si="4"/>
        <v>1.0060072450948054</v>
      </c>
      <c r="G76" s="54">
        <f>ABS(D75-D76)/'1_Constantes'!$B$4</f>
        <v>119.66325727928506</v>
      </c>
      <c r="H76" s="44">
        <f>ABS(E75-E76)/'1_Constantes'!$B$4</f>
        <v>2.7878921457869854</v>
      </c>
      <c r="J76" s="54">
        <f>ABS(G75-G76)/'1_Constantes'!$B$4</f>
        <v>894.07674311587471</v>
      </c>
      <c r="K76" s="44">
        <f>ABS(H75-H76)/'1_Constantes'!$B$4</f>
        <v>9.5986052779739595</v>
      </c>
      <c r="M76" s="108">
        <f>(G76*G76)/(2*'1_Constantes'!$F$27)</f>
        <v>7.1596475713441849</v>
      </c>
      <c r="N76" s="108">
        <f>(H76*H76)/(2*'1_Constantes'!$J$27)</f>
        <v>0.9715428270675952</v>
      </c>
      <c r="P76" s="54">
        <f>IF(C76&lt;M76+(M76*'1_Constantes'!$G$27),ABS(W75)-('1_Constantes'!$F$27*'1_Constantes'!$B$4),0)</f>
        <v>0</v>
      </c>
      <c r="Q76" s="111">
        <f>IF(P76=0,IF(ABS(W75)&lt;'1_Constantes'!$D$27,ABS(W75)+('1_Constantes'!$E$27*'1_Constantes'!$B$4),0),0)</f>
        <v>219</v>
      </c>
      <c r="R76" s="44">
        <f>IF(P76=0,IF(Q76=0,'1_Constantes'!$D$27,0),0)</f>
        <v>0</v>
      </c>
      <c r="S76" s="54">
        <f>IF(F76&lt;N76+(N76*'1_Constantes'!$G$27),ABS(X75)-('1_Constantes'!$J$27*'1_Constantes'!$B$4),0)</f>
        <v>0.92000000000000071</v>
      </c>
      <c r="T76" s="111">
        <f>IF(S76=0,IF(ABS(X75)&lt;'1_Constantes'!$H$27,ABS(X75)+('1_Constantes'!$I$27*'1_Constantes'!$B$4),0),0)</f>
        <v>0</v>
      </c>
      <c r="U76" s="44">
        <f>IF(S76=0,IF(T76=0,'1_Constantes'!$H$27,0),0)</f>
        <v>0</v>
      </c>
      <c r="W76" s="134">
        <f>IF(C76&lt;'1_Constantes'!$B$8,0,IF(D76&lt;0,-ABS(P76+Q76+R76),ABS(P76+Q76+R76)))</f>
        <v>219</v>
      </c>
      <c r="X76" s="43">
        <f t="shared" si="5"/>
        <v>-0.92000000000000071</v>
      </c>
      <c r="Y76" s="57">
        <f>IF(F76*180/PI()&lt;'1_Constantes'!$B$9,0,X76*180/PI())</f>
        <v>-52.712117152035781</v>
      </c>
    </row>
    <row r="77" spans="2:25" x14ac:dyDescent="0.25">
      <c r="B77" s="13">
        <f>B76+'1_Constantes'!$B$4</f>
        <v>0.36500000000000021</v>
      </c>
      <c r="C77" s="131">
        <f t="shared" si="3"/>
        <v>987.80128694183236</v>
      </c>
      <c r="D77" s="54">
        <f>'3_Consigne'!P77</f>
        <v>987.80128694183236</v>
      </c>
      <c r="E77" s="44">
        <f>'3_Consigne'!Q77</f>
        <v>-0.99230748117821721</v>
      </c>
      <c r="F77" s="131">
        <f t="shared" si="4"/>
        <v>0.99230748117821721</v>
      </c>
      <c r="G77" s="54">
        <f>ABS(D76-D77)/'1_Constantes'!$B$4</f>
        <v>124.14703032425223</v>
      </c>
      <c r="H77" s="44">
        <f>ABS(E76-E77)/'1_Constantes'!$B$4</f>
        <v>2.7399527833176451</v>
      </c>
      <c r="J77" s="54">
        <f>ABS(G76-G77)/'1_Constantes'!$B$4</f>
        <v>896.75460899343307</v>
      </c>
      <c r="K77" s="44">
        <f>ABS(H76-H77)/'1_Constantes'!$B$4</f>
        <v>9.5878724938680548</v>
      </c>
      <c r="M77" s="108">
        <f>(G77*G77)/(2*'1_Constantes'!$F$27)</f>
        <v>7.7062425691654006</v>
      </c>
      <c r="N77" s="108">
        <f>(H77*H77)/(2*'1_Constantes'!$J$27)</f>
        <v>0.93841765685126377</v>
      </c>
      <c r="P77" s="54">
        <f>IF(C77&lt;M77+(M77*'1_Constantes'!$G$27),ABS(W76)-('1_Constantes'!$F$27*'1_Constantes'!$B$4),0)</f>
        <v>0</v>
      </c>
      <c r="Q77" s="111">
        <f>IF(P77=0,IF(ABS(W76)&lt;'1_Constantes'!$D$27,ABS(W76)+('1_Constantes'!$E$27*'1_Constantes'!$B$4),0),0)</f>
        <v>222</v>
      </c>
      <c r="R77" s="44">
        <f>IF(P77=0,IF(Q77=0,'1_Constantes'!$D$27,0),0)</f>
        <v>0</v>
      </c>
      <c r="S77" s="54">
        <f>IF(F77&lt;N77+(N77*'1_Constantes'!$G$27),ABS(X76)-('1_Constantes'!$J$27*'1_Constantes'!$B$4),0)</f>
        <v>0.90000000000000069</v>
      </c>
      <c r="T77" s="111">
        <f>IF(S77=0,IF(ABS(X76)&lt;'1_Constantes'!$H$27,ABS(X76)+('1_Constantes'!$I$27*'1_Constantes'!$B$4),0),0)</f>
        <v>0</v>
      </c>
      <c r="U77" s="44">
        <f>IF(S77=0,IF(T77=0,'1_Constantes'!$H$27,0),0)</f>
        <v>0</v>
      </c>
      <c r="W77" s="134">
        <f>IF(C77&lt;'1_Constantes'!$B$8,0,IF(D77&lt;0,-ABS(P77+Q77+R77),ABS(P77+Q77+R77)))</f>
        <v>222</v>
      </c>
      <c r="X77" s="43">
        <f t="shared" si="5"/>
        <v>-0.90000000000000069</v>
      </c>
      <c r="Y77" s="57">
        <f>IF(F77*180/PI()&lt;'1_Constantes'!$B$9,0,X77*180/PI())</f>
        <v>-51.566201561774129</v>
      </c>
    </row>
    <row r="78" spans="2:25" x14ac:dyDescent="0.25">
      <c r="B78" s="13">
        <f>B77+'1_Constantes'!$B$4</f>
        <v>0.37000000000000022</v>
      </c>
      <c r="C78" s="131">
        <f t="shared" si="3"/>
        <v>987.15807803358757</v>
      </c>
      <c r="D78" s="54">
        <f>'3_Consigne'!P78</f>
        <v>987.15807803358757</v>
      </c>
      <c r="E78" s="44">
        <f>'3_Consigne'!Q78</f>
        <v>-0.97884715517021004</v>
      </c>
      <c r="F78" s="131">
        <f t="shared" si="4"/>
        <v>0.97884715517021004</v>
      </c>
      <c r="G78" s="54">
        <f>ABS(D77-D78)/'1_Constantes'!$B$4</f>
        <v>128.64178164895748</v>
      </c>
      <c r="H78" s="44">
        <f>ABS(E77-E78)/'1_Constantes'!$B$4</f>
        <v>2.6920652016014346</v>
      </c>
      <c r="J78" s="54">
        <f>ABS(G77-G78)/'1_Constantes'!$B$4</f>
        <v>898.95026494104968</v>
      </c>
      <c r="K78" s="44">
        <f>ABS(H77-H78)/'1_Constantes'!$B$4</f>
        <v>9.5775163432421095</v>
      </c>
      <c r="M78" s="108">
        <f>(G78*G78)/(2*'1_Constantes'!$F$27)</f>
        <v>8.2743539929090257</v>
      </c>
      <c r="N78" s="108">
        <f>(H78*H78)/(2*'1_Constantes'!$J$27)</f>
        <v>0.90590188120917159</v>
      </c>
      <c r="P78" s="54">
        <f>IF(C78&lt;M78+(M78*'1_Constantes'!$G$27),ABS(W77)-('1_Constantes'!$F$27*'1_Constantes'!$B$4),0)</f>
        <v>0</v>
      </c>
      <c r="Q78" s="111">
        <f>IF(P78=0,IF(ABS(W77)&lt;'1_Constantes'!$D$27,ABS(W77)+('1_Constantes'!$E$27*'1_Constantes'!$B$4),0),0)</f>
        <v>225</v>
      </c>
      <c r="R78" s="44">
        <f>IF(P78=0,IF(Q78=0,'1_Constantes'!$D$27,0),0)</f>
        <v>0</v>
      </c>
      <c r="S78" s="54">
        <f>IF(F78&lt;N78+(N78*'1_Constantes'!$G$27),ABS(X77)-('1_Constantes'!$J$27*'1_Constantes'!$B$4),0)</f>
        <v>0.88000000000000067</v>
      </c>
      <c r="T78" s="111">
        <f>IF(S78=0,IF(ABS(X77)&lt;'1_Constantes'!$H$27,ABS(X77)+('1_Constantes'!$I$27*'1_Constantes'!$B$4),0),0)</f>
        <v>0</v>
      </c>
      <c r="U78" s="44">
        <f>IF(S78=0,IF(T78=0,'1_Constantes'!$H$27,0),0)</f>
        <v>0</v>
      </c>
      <c r="W78" s="134">
        <f>IF(C78&lt;'1_Constantes'!$B$8,0,IF(D78&lt;0,-ABS(P78+Q78+R78),ABS(P78+Q78+R78)))</f>
        <v>225</v>
      </c>
      <c r="X78" s="43">
        <f t="shared" si="5"/>
        <v>-0.88000000000000067</v>
      </c>
      <c r="Y78" s="57">
        <f>IF(F78*180/PI()&lt;'1_Constantes'!$B$9,0,X78*180/PI())</f>
        <v>-50.420285971512484</v>
      </c>
    </row>
    <row r="79" spans="2:25" x14ac:dyDescent="0.25">
      <c r="B79" s="13">
        <f>B78+'1_Constantes'!$B$4</f>
        <v>0.37500000000000022</v>
      </c>
      <c r="C79" s="131">
        <f t="shared" si="3"/>
        <v>986.49235214286261</v>
      </c>
      <c r="D79" s="54">
        <f>'3_Consigne'!P79</f>
        <v>986.49235214286261</v>
      </c>
      <c r="E79" s="44">
        <f>'3_Consigne'!Q79</f>
        <v>-0.96562601791913072</v>
      </c>
      <c r="F79" s="131">
        <f t="shared" si="4"/>
        <v>0.96562601791913072</v>
      </c>
      <c r="G79" s="54">
        <f>ABS(D78-D79)/'1_Constantes'!$B$4</f>
        <v>133.14517814499141</v>
      </c>
      <c r="H79" s="44">
        <f>ABS(E78-E79)/'1_Constantes'!$B$4</f>
        <v>2.6442274502158636</v>
      </c>
      <c r="J79" s="54">
        <f>ABS(G78-G79)/'1_Constantes'!$B$4</f>
        <v>900.6792992067858</v>
      </c>
      <c r="K79" s="44">
        <f>ABS(H78-H79)/'1_Constantes'!$B$4</f>
        <v>9.5675502771142007</v>
      </c>
      <c r="M79" s="108">
        <f>(G79*G79)/(2*'1_Constantes'!$F$27)</f>
        <v>8.8638192316307478</v>
      </c>
      <c r="N79" s="108">
        <f>(H79*H79)/(2*'1_Constantes'!$J$27)</f>
        <v>0.87399235105938589</v>
      </c>
      <c r="P79" s="54">
        <f>IF(C79&lt;M79+(M79*'1_Constantes'!$G$27),ABS(W78)-('1_Constantes'!$F$27*'1_Constantes'!$B$4),0)</f>
        <v>0</v>
      </c>
      <c r="Q79" s="111">
        <f>IF(P79=0,IF(ABS(W78)&lt;'1_Constantes'!$D$27,ABS(W78)+('1_Constantes'!$E$27*'1_Constantes'!$B$4),0),0)</f>
        <v>228</v>
      </c>
      <c r="R79" s="44">
        <f>IF(P79=0,IF(Q79=0,'1_Constantes'!$D$27,0),0)</f>
        <v>0</v>
      </c>
      <c r="S79" s="54">
        <f>IF(F79&lt;N79+(N79*'1_Constantes'!$G$27),ABS(X78)-('1_Constantes'!$J$27*'1_Constantes'!$B$4),0)</f>
        <v>0</v>
      </c>
      <c r="T79" s="111">
        <f>IF(S79=0,IF(ABS(X78)&lt;'1_Constantes'!$H$27,ABS(X78)+('1_Constantes'!$I$27*'1_Constantes'!$B$4),0),0)</f>
        <v>0.89500000000000068</v>
      </c>
      <c r="U79" s="44">
        <f>IF(S79=0,IF(T79=0,'1_Constantes'!$H$27,0),0)</f>
        <v>0</v>
      </c>
      <c r="W79" s="134">
        <f>IF(C79&lt;'1_Constantes'!$B$8,0,IF(D79&lt;0,-ABS(P79+Q79+R79),ABS(P79+Q79+R79)))</f>
        <v>228</v>
      </c>
      <c r="X79" s="43">
        <f t="shared" si="5"/>
        <v>-0.89500000000000068</v>
      </c>
      <c r="Y79" s="57">
        <f>IF(F79*180/PI()&lt;'1_Constantes'!$B$9,0,X79*180/PI())</f>
        <v>-51.27972266420872</v>
      </c>
    </row>
    <row r="80" spans="2:25" x14ac:dyDescent="0.25">
      <c r="B80" s="13">
        <f>B79+'1_Constantes'!$B$4</f>
        <v>0.38000000000000023</v>
      </c>
      <c r="C80" s="131">
        <f t="shared" si="3"/>
        <v>985.81397039374735</v>
      </c>
      <c r="D80" s="54">
        <f>'3_Consigne'!P80</f>
        <v>985.81397039374735</v>
      </c>
      <c r="E80" s="44">
        <f>'3_Consigne'!Q80</f>
        <v>-0.95239653152777992</v>
      </c>
      <c r="F80" s="131">
        <f t="shared" si="4"/>
        <v>0.95239653152777992</v>
      </c>
      <c r="G80" s="54">
        <f>ABS(D79-D80)/'1_Constantes'!$B$4</f>
        <v>135.67634982305208</v>
      </c>
      <c r="H80" s="44">
        <f>ABS(E79-E80)/'1_Constantes'!$B$4</f>
        <v>2.6458972782701595</v>
      </c>
      <c r="J80" s="54">
        <f>ABS(G79-G80)/'1_Constantes'!$B$4</f>
        <v>506.2343356121346</v>
      </c>
      <c r="K80" s="44">
        <f>ABS(H79-H80)/'1_Constantes'!$B$4</f>
        <v>0.33396561085918819</v>
      </c>
      <c r="M80" s="108">
        <f>(G80*G80)/(2*'1_Constantes'!$F$27)</f>
        <v>9.2040359506536031</v>
      </c>
      <c r="N80" s="108">
        <f>(H80*H80)/(2*'1_Constantes'!$J$27)</f>
        <v>0.87509655089467975</v>
      </c>
      <c r="P80" s="54">
        <f>IF(C80&lt;M80+(M80*'1_Constantes'!$G$27),ABS(W79)-('1_Constantes'!$F$27*'1_Constantes'!$B$4),0)</f>
        <v>0</v>
      </c>
      <c r="Q80" s="111">
        <f>IF(P80=0,IF(ABS(W79)&lt;'1_Constantes'!$D$27,ABS(W79)+('1_Constantes'!$E$27*'1_Constantes'!$B$4),0),0)</f>
        <v>231</v>
      </c>
      <c r="R80" s="44">
        <f>IF(P80=0,IF(Q80=0,'1_Constantes'!$D$27,0),0)</f>
        <v>0</v>
      </c>
      <c r="S80" s="54">
        <f>IF(F80&lt;N80+(N80*'1_Constantes'!$G$27),ABS(X79)-('1_Constantes'!$J$27*'1_Constantes'!$B$4),0)</f>
        <v>0.87500000000000067</v>
      </c>
      <c r="T80" s="111">
        <f>IF(S80=0,IF(ABS(X79)&lt;'1_Constantes'!$H$27,ABS(X79)+('1_Constantes'!$I$27*'1_Constantes'!$B$4),0),0)</f>
        <v>0</v>
      </c>
      <c r="U80" s="44">
        <f>IF(S80=0,IF(T80=0,'1_Constantes'!$H$27,0),0)</f>
        <v>0</v>
      </c>
      <c r="W80" s="134">
        <f>IF(C80&lt;'1_Constantes'!$B$8,0,IF(D80&lt;0,-ABS(P80+Q80+R80),ABS(P80+Q80+R80)))</f>
        <v>231</v>
      </c>
      <c r="X80" s="43">
        <f t="shared" si="5"/>
        <v>-0.87500000000000067</v>
      </c>
      <c r="Y80" s="57">
        <f>IF(F80*180/PI()&lt;'1_Constantes'!$B$9,0,X80*180/PI())</f>
        <v>-50.133807073947068</v>
      </c>
    </row>
    <row r="81" spans="2:25" x14ac:dyDescent="0.25">
      <c r="B81" s="13">
        <f>B80+'1_Constantes'!$B$4</f>
        <v>0.38500000000000023</v>
      </c>
      <c r="C81" s="131">
        <f t="shared" si="3"/>
        <v>985.11296090259179</v>
      </c>
      <c r="D81" s="54">
        <f>'3_Consigne'!P81</f>
        <v>985.11296090259179</v>
      </c>
      <c r="E81" s="44">
        <f>'3_Consigne'!Q81</f>
        <v>-0.9394056967157246</v>
      </c>
      <c r="F81" s="131">
        <f t="shared" si="4"/>
        <v>0.9394056967157246</v>
      </c>
      <c r="G81" s="54">
        <f>ABS(D80-D81)/'1_Constantes'!$B$4</f>
        <v>140.20189823111195</v>
      </c>
      <c r="H81" s="44">
        <f>ABS(E80-E81)/'1_Constantes'!$B$4</f>
        <v>2.5981669624110637</v>
      </c>
      <c r="J81" s="54">
        <f>ABS(G80-G81)/'1_Constantes'!$B$4</f>
        <v>905.10968161197525</v>
      </c>
      <c r="K81" s="44">
        <f>ABS(H80-H81)/'1_Constantes'!$B$4</f>
        <v>9.5460631718191635</v>
      </c>
      <c r="M81" s="108">
        <f>(G81*G81)/(2*'1_Constantes'!$F$27)</f>
        <v>9.8282861338035357</v>
      </c>
      <c r="N81" s="108">
        <f>(H81*H81)/(2*'1_Constantes'!$J$27)</f>
        <v>0.84380894557054176</v>
      </c>
      <c r="P81" s="54">
        <f>IF(C81&lt;M81+(M81*'1_Constantes'!$G$27),ABS(W80)-('1_Constantes'!$F$27*'1_Constantes'!$B$4),0)</f>
        <v>0</v>
      </c>
      <c r="Q81" s="111">
        <f>IF(P81=0,IF(ABS(W80)&lt;'1_Constantes'!$D$27,ABS(W80)+('1_Constantes'!$E$27*'1_Constantes'!$B$4),0),0)</f>
        <v>234</v>
      </c>
      <c r="R81" s="44">
        <f>IF(P81=0,IF(Q81=0,'1_Constantes'!$D$27,0),0)</f>
        <v>0</v>
      </c>
      <c r="S81" s="54">
        <f>IF(F81&lt;N81+(N81*'1_Constantes'!$G$27),ABS(X80)-('1_Constantes'!$J$27*'1_Constantes'!$B$4),0)</f>
        <v>0</v>
      </c>
      <c r="T81" s="111">
        <f>IF(S81=0,IF(ABS(X80)&lt;'1_Constantes'!$H$27,ABS(X80)+('1_Constantes'!$I$27*'1_Constantes'!$B$4),0),0)</f>
        <v>0.89000000000000068</v>
      </c>
      <c r="U81" s="44">
        <f>IF(S81=0,IF(T81=0,'1_Constantes'!$H$27,0),0)</f>
        <v>0</v>
      </c>
      <c r="W81" s="134">
        <f>IF(C81&lt;'1_Constantes'!$B$8,0,IF(D81&lt;0,-ABS(P81+Q81+R81),ABS(P81+Q81+R81)))</f>
        <v>234</v>
      </c>
      <c r="X81" s="43">
        <f t="shared" si="5"/>
        <v>-0.89000000000000068</v>
      </c>
      <c r="Y81" s="57">
        <f>IF(F81*180/PI()&lt;'1_Constantes'!$B$9,0,X81*180/PI())</f>
        <v>-50.99324376664331</v>
      </c>
    </row>
    <row r="82" spans="2:25" x14ac:dyDescent="0.25">
      <c r="B82" s="13">
        <f>B81+'1_Constantes'!$B$4</f>
        <v>0.39000000000000024</v>
      </c>
      <c r="C82" s="131">
        <f t="shared" si="3"/>
        <v>984.38885753444708</v>
      </c>
      <c r="D82" s="54">
        <f>'3_Consigne'!P82</f>
        <v>984.38885753444708</v>
      </c>
      <c r="E82" s="44">
        <f>'3_Consigne'!Q82</f>
        <v>-0.92618752019628892</v>
      </c>
      <c r="F82" s="131">
        <f t="shared" si="4"/>
        <v>0.92618752019628892</v>
      </c>
      <c r="G82" s="54">
        <f>ABS(D81-D82)/'1_Constantes'!$B$4</f>
        <v>144.82067362894213</v>
      </c>
      <c r="H82" s="44">
        <f>ABS(E81-E82)/'1_Constantes'!$B$4</f>
        <v>2.6436353038871374</v>
      </c>
      <c r="J82" s="54">
        <f>ABS(G81-G82)/'1_Constantes'!$B$4</f>
        <v>923.75507956603542</v>
      </c>
      <c r="K82" s="44">
        <f>ABS(H81-H82)/'1_Constantes'!$B$4</f>
        <v>9.0936682952147407</v>
      </c>
      <c r="M82" s="108">
        <f>(G82*G82)/(2*'1_Constantes'!$F$27)</f>
        <v>10.486513755170288</v>
      </c>
      <c r="N82" s="108">
        <f>(H82*H82)/(2*'1_Constantes'!$J$27)</f>
        <v>0.87360095249480463</v>
      </c>
      <c r="P82" s="54">
        <f>IF(C82&lt;M82+(M82*'1_Constantes'!$G$27),ABS(W81)-('1_Constantes'!$F$27*'1_Constantes'!$B$4),0)</f>
        <v>0</v>
      </c>
      <c r="Q82" s="111">
        <f>IF(P82=0,IF(ABS(W81)&lt;'1_Constantes'!$D$27,ABS(W81)+('1_Constantes'!$E$27*'1_Constantes'!$B$4),0),0)</f>
        <v>237</v>
      </c>
      <c r="R82" s="44">
        <f>IF(P82=0,IF(Q82=0,'1_Constantes'!$D$27,0),0)</f>
        <v>0</v>
      </c>
      <c r="S82" s="54">
        <f>IF(F82&lt;N82+(N82*'1_Constantes'!$G$27),ABS(X81)-('1_Constantes'!$J$27*'1_Constantes'!$B$4),0)</f>
        <v>0.87000000000000066</v>
      </c>
      <c r="T82" s="111">
        <f>IF(S82=0,IF(ABS(X81)&lt;'1_Constantes'!$H$27,ABS(X81)+('1_Constantes'!$I$27*'1_Constantes'!$B$4),0),0)</f>
        <v>0</v>
      </c>
      <c r="U82" s="44">
        <f>IF(S82=0,IF(T82=0,'1_Constantes'!$H$27,0),0)</f>
        <v>0</v>
      </c>
      <c r="W82" s="134">
        <f>IF(C82&lt;'1_Constantes'!$B$8,0,IF(D82&lt;0,-ABS(P82+Q82+R82),ABS(P82+Q82+R82)))</f>
        <v>237</v>
      </c>
      <c r="X82" s="43">
        <f t="shared" si="5"/>
        <v>-0.87000000000000066</v>
      </c>
      <c r="Y82" s="57">
        <f>IF(F82*180/PI()&lt;'1_Constantes'!$B$9,0,X82*180/PI())</f>
        <v>-49.847328176381659</v>
      </c>
    </row>
    <row r="83" spans="2:25" x14ac:dyDescent="0.25">
      <c r="B83" s="13">
        <f>B82+'1_Constantes'!$B$4</f>
        <v>0.39500000000000024</v>
      </c>
      <c r="C83" s="131">
        <f t="shared" si="3"/>
        <v>983.64164809972942</v>
      </c>
      <c r="D83" s="54">
        <f>'3_Consigne'!P83</f>
        <v>983.64164809972942</v>
      </c>
      <c r="E83" s="44">
        <f>'3_Consigne'!Q83</f>
        <v>-0.91320718175427928</v>
      </c>
      <c r="F83" s="131">
        <f t="shared" si="4"/>
        <v>0.91320718175427928</v>
      </c>
      <c r="G83" s="54">
        <f>ABS(D82-D83)/'1_Constantes'!$B$4</f>
        <v>149.44188694353215</v>
      </c>
      <c r="H83" s="44">
        <f>ABS(E82-E83)/'1_Constantes'!$B$4</f>
        <v>2.5960676884019263</v>
      </c>
      <c r="J83" s="54">
        <f>ABS(G82-G83)/'1_Constantes'!$B$4</f>
        <v>924.2426629180045</v>
      </c>
      <c r="K83" s="44">
        <f>ABS(H82-H83)/'1_Constantes'!$B$4</f>
        <v>9.5135230970422313</v>
      </c>
      <c r="M83" s="108">
        <f>(G83*G83)/(2*'1_Constantes'!$F$27)</f>
        <v>11.166438786621724</v>
      </c>
      <c r="N83" s="108">
        <f>(H83*H83)/(2*'1_Constantes'!$J$27)</f>
        <v>0.84244593034556514</v>
      </c>
      <c r="P83" s="54">
        <f>IF(C83&lt;M83+(M83*'1_Constantes'!$G$27),ABS(W82)-('1_Constantes'!$F$27*'1_Constantes'!$B$4),0)</f>
        <v>0</v>
      </c>
      <c r="Q83" s="111">
        <f>IF(P83=0,IF(ABS(W82)&lt;'1_Constantes'!$D$27,ABS(W82)+('1_Constantes'!$E$27*'1_Constantes'!$B$4),0),0)</f>
        <v>240</v>
      </c>
      <c r="R83" s="44">
        <f>IF(P83=0,IF(Q83=0,'1_Constantes'!$D$27,0),0)</f>
        <v>0</v>
      </c>
      <c r="S83" s="54">
        <f>IF(F83&lt;N83+(N83*'1_Constantes'!$G$27),ABS(X82)-('1_Constantes'!$J$27*'1_Constantes'!$B$4),0)</f>
        <v>0.85000000000000064</v>
      </c>
      <c r="T83" s="111">
        <f>IF(S83=0,IF(ABS(X82)&lt;'1_Constantes'!$H$27,ABS(X82)+('1_Constantes'!$I$27*'1_Constantes'!$B$4),0),0)</f>
        <v>0</v>
      </c>
      <c r="U83" s="44">
        <f>IF(S83=0,IF(T83=0,'1_Constantes'!$H$27,0),0)</f>
        <v>0</v>
      </c>
      <c r="W83" s="134">
        <f>IF(C83&lt;'1_Constantes'!$B$8,0,IF(D83&lt;0,-ABS(P83+Q83+R83),ABS(P83+Q83+R83)))</f>
        <v>240</v>
      </c>
      <c r="X83" s="43">
        <f t="shared" si="5"/>
        <v>-0.85000000000000064</v>
      </c>
      <c r="Y83" s="57">
        <f>IF(F83*180/PI()&lt;'1_Constantes'!$B$9,0,X83*180/PI())</f>
        <v>-48.701412586120014</v>
      </c>
    </row>
    <row r="84" spans="2:25" x14ac:dyDescent="0.25">
      <c r="B84" s="13">
        <f>B83+'1_Constantes'!$B$4</f>
        <v>0.40000000000000024</v>
      </c>
      <c r="C84" s="131">
        <f t="shared" si="3"/>
        <v>982.87133073193888</v>
      </c>
      <c r="D84" s="54">
        <f>'3_Consigne'!P84</f>
        <v>982.87133073193888</v>
      </c>
      <c r="E84" s="44">
        <f>'3_Consigne'!Q84</f>
        <v>-0.90046445095667627</v>
      </c>
      <c r="F84" s="131">
        <f t="shared" si="4"/>
        <v>0.90046445095667627</v>
      </c>
      <c r="G84" s="54">
        <f>ABS(D83-D84)/'1_Constantes'!$B$4</f>
        <v>154.06347355810794</v>
      </c>
      <c r="H84" s="44">
        <f>ABS(E83-E84)/'1_Constantes'!$B$4</f>
        <v>2.5485461595206038</v>
      </c>
      <c r="J84" s="54">
        <f>ABS(G83-G84)/'1_Constantes'!$B$4</f>
        <v>924.317322915158</v>
      </c>
      <c r="K84" s="44">
        <f>ABS(H83-H84)/'1_Constantes'!$B$4</f>
        <v>9.5043057762644878</v>
      </c>
      <c r="M84" s="108">
        <f>(G84*G84)/(2*'1_Constantes'!$F$27)</f>
        <v>11.867776942394912</v>
      </c>
      <c r="N84" s="108">
        <f>(H84*H84)/(2*'1_Constantes'!$J$27)</f>
        <v>0.81188594090090238</v>
      </c>
      <c r="P84" s="54">
        <f>IF(C84&lt;M84+(M84*'1_Constantes'!$G$27),ABS(W83)-('1_Constantes'!$F$27*'1_Constantes'!$B$4),0)</f>
        <v>0</v>
      </c>
      <c r="Q84" s="111">
        <f>IF(P84=0,IF(ABS(W83)&lt;'1_Constantes'!$D$27,ABS(W83)+('1_Constantes'!$E$27*'1_Constantes'!$B$4),0),0)</f>
        <v>243</v>
      </c>
      <c r="R84" s="44">
        <f>IF(P84=0,IF(Q84=0,'1_Constantes'!$D$27,0),0)</f>
        <v>0</v>
      </c>
      <c r="S84" s="54">
        <f>IF(F84&lt;N84+(N84*'1_Constantes'!$G$27),ABS(X83)-('1_Constantes'!$J$27*'1_Constantes'!$B$4),0)</f>
        <v>0</v>
      </c>
      <c r="T84" s="111">
        <f>IF(S84=0,IF(ABS(X83)&lt;'1_Constantes'!$H$27,ABS(X83)+('1_Constantes'!$I$27*'1_Constantes'!$B$4),0),0)</f>
        <v>0.86500000000000066</v>
      </c>
      <c r="U84" s="44">
        <f>IF(S84=0,IF(T84=0,'1_Constantes'!$H$27,0),0)</f>
        <v>0</v>
      </c>
      <c r="W84" s="134">
        <f>IF(C84&lt;'1_Constantes'!$B$8,0,IF(D84&lt;0,-ABS(P84+Q84+R84),ABS(P84+Q84+R84)))</f>
        <v>243</v>
      </c>
      <c r="X84" s="43">
        <f t="shared" si="5"/>
        <v>-0.86500000000000066</v>
      </c>
      <c r="Y84" s="57">
        <f>IF(F84*180/PI()&lt;'1_Constantes'!$B$9,0,X84*180/PI())</f>
        <v>-49.560849278816249</v>
      </c>
    </row>
    <row r="85" spans="2:25" x14ac:dyDescent="0.25">
      <c r="B85" s="13">
        <f>B84+'1_Constantes'!$B$4</f>
        <v>0.40500000000000025</v>
      </c>
      <c r="C85" s="131">
        <f t="shared" si="3"/>
        <v>982.07745985431518</v>
      </c>
      <c r="D85" s="54">
        <f>'3_Consigne'!P85</f>
        <v>982.07745985431518</v>
      </c>
      <c r="E85" s="44">
        <f>'3_Consigne'!Q85</f>
        <v>-0.8874933115283784</v>
      </c>
      <c r="F85" s="131">
        <f t="shared" si="4"/>
        <v>0.8874933115283784</v>
      </c>
      <c r="G85" s="54">
        <f>ABS(D84-D85)/'1_Constantes'!$B$4</f>
        <v>158.77417552474071</v>
      </c>
      <c r="H85" s="44">
        <f>ABS(E84-E85)/'1_Constantes'!$B$4</f>
        <v>2.5942278856595724</v>
      </c>
      <c r="J85" s="54">
        <f>ABS(G84-G85)/'1_Constantes'!$B$4</f>
        <v>942.14039332655375</v>
      </c>
      <c r="K85" s="44">
        <f>ABS(H84-H85)/'1_Constantes'!$B$4</f>
        <v>9.1363452277937185</v>
      </c>
      <c r="M85" s="108">
        <f>(G85*G85)/(2*'1_Constantes'!$F$27)</f>
        <v>12.604619406780586</v>
      </c>
      <c r="N85" s="108">
        <f>(H85*H85)/(2*'1_Constantes'!$J$27)</f>
        <v>0.84125229034171689</v>
      </c>
      <c r="P85" s="54">
        <f>IF(C85&lt;M85+(M85*'1_Constantes'!$G$27),ABS(W84)-('1_Constantes'!$F$27*'1_Constantes'!$B$4),0)</f>
        <v>0</v>
      </c>
      <c r="Q85" s="111">
        <f>IF(P85=0,IF(ABS(W84)&lt;'1_Constantes'!$D$27,ABS(W84)+('1_Constantes'!$E$27*'1_Constantes'!$B$4),0),0)</f>
        <v>246</v>
      </c>
      <c r="R85" s="44">
        <f>IF(P85=0,IF(Q85=0,'1_Constantes'!$D$27,0),0)</f>
        <v>0</v>
      </c>
      <c r="S85" s="54">
        <f>IF(F85&lt;N85+(N85*'1_Constantes'!$G$27),ABS(X84)-('1_Constantes'!$J$27*'1_Constantes'!$B$4),0)</f>
        <v>0.84500000000000064</v>
      </c>
      <c r="T85" s="111">
        <f>IF(S85=0,IF(ABS(X84)&lt;'1_Constantes'!$H$27,ABS(X84)+('1_Constantes'!$I$27*'1_Constantes'!$B$4),0),0)</f>
        <v>0</v>
      </c>
      <c r="U85" s="44">
        <f>IF(S85=0,IF(T85=0,'1_Constantes'!$H$27,0),0)</f>
        <v>0</v>
      </c>
      <c r="W85" s="134">
        <f>IF(C85&lt;'1_Constantes'!$B$8,0,IF(D85&lt;0,-ABS(P85+Q85+R85),ABS(P85+Q85+R85)))</f>
        <v>246</v>
      </c>
      <c r="X85" s="43">
        <f t="shared" si="5"/>
        <v>-0.84500000000000064</v>
      </c>
      <c r="Y85" s="57">
        <f>IF(F85*180/PI()&lt;'1_Constantes'!$B$9,0,X85*180/PI())</f>
        <v>-48.414933688554598</v>
      </c>
    </row>
    <row r="86" spans="2:25" x14ac:dyDescent="0.25">
      <c r="B86" s="13">
        <f>B85+'1_Constantes'!$B$4</f>
        <v>0.41000000000000025</v>
      </c>
      <c r="C86" s="131">
        <f t="shared" si="3"/>
        <v>981.27146480151509</v>
      </c>
      <c r="D86" s="54">
        <f>'3_Consigne'!P86</f>
        <v>981.27146480151509</v>
      </c>
      <c r="E86" s="44">
        <f>'3_Consigne'!Q86</f>
        <v>-0.87497820672934179</v>
      </c>
      <c r="F86" s="131">
        <f t="shared" si="4"/>
        <v>0.87497820672934179</v>
      </c>
      <c r="G86" s="54">
        <f>ABS(D85-D86)/'1_Constantes'!$B$4</f>
        <v>161.19901056001709</v>
      </c>
      <c r="H86" s="44">
        <f>ABS(E85-E86)/'1_Constantes'!$B$4</f>
        <v>2.5030209598073228</v>
      </c>
      <c r="J86" s="54">
        <f>ABS(G85-G86)/'1_Constantes'!$B$4</f>
        <v>484.96700705527473</v>
      </c>
      <c r="K86" s="44">
        <f>ABS(H85-H86)/'1_Constantes'!$B$4</f>
        <v>18.241385170449931</v>
      </c>
      <c r="M86" s="108">
        <f>(G86*G86)/(2*'1_Constantes'!$F$27)</f>
        <v>12.992560502764251</v>
      </c>
      <c r="N86" s="108">
        <f>(H86*H86)/(2*'1_Constantes'!$J$27)</f>
        <v>0.78313924065434637</v>
      </c>
      <c r="P86" s="54">
        <f>IF(C86&lt;M86+(M86*'1_Constantes'!$G$27),ABS(W85)-('1_Constantes'!$F$27*'1_Constantes'!$B$4),0)</f>
        <v>0</v>
      </c>
      <c r="Q86" s="111">
        <f>IF(P86=0,IF(ABS(W85)&lt;'1_Constantes'!$D$27,ABS(W85)+('1_Constantes'!$E$27*'1_Constantes'!$B$4),0),0)</f>
        <v>249</v>
      </c>
      <c r="R86" s="44">
        <f>IF(P86=0,IF(Q86=0,'1_Constantes'!$D$27,0),0)</f>
        <v>0</v>
      </c>
      <c r="S86" s="54">
        <f>IF(F86&lt;N86+(N86*'1_Constantes'!$G$27),ABS(X85)-('1_Constantes'!$J$27*'1_Constantes'!$B$4),0)</f>
        <v>0</v>
      </c>
      <c r="T86" s="111">
        <f>IF(S86=0,IF(ABS(X85)&lt;'1_Constantes'!$H$27,ABS(X85)+('1_Constantes'!$I$27*'1_Constantes'!$B$4),0),0)</f>
        <v>0.86000000000000065</v>
      </c>
      <c r="U86" s="44">
        <f>IF(S86=0,IF(T86=0,'1_Constantes'!$H$27,0),0)</f>
        <v>0</v>
      </c>
      <c r="W86" s="134">
        <f>IF(C86&lt;'1_Constantes'!$B$8,0,IF(D86&lt;0,-ABS(P86+Q86+R86),ABS(P86+Q86+R86)))</f>
        <v>249</v>
      </c>
      <c r="X86" s="43">
        <f t="shared" si="5"/>
        <v>-0.86000000000000065</v>
      </c>
      <c r="Y86" s="57">
        <f>IF(F86*180/PI()&lt;'1_Constantes'!$B$9,0,X86*180/PI())</f>
        <v>-49.27437038125084</v>
      </c>
    </row>
    <row r="87" spans="2:25" x14ac:dyDescent="0.25">
      <c r="B87" s="13">
        <f>B86+'1_Constantes'!$B$4</f>
        <v>0.41500000000000026</v>
      </c>
      <c r="C87" s="131">
        <f t="shared" si="3"/>
        <v>980.44188293010518</v>
      </c>
      <c r="D87" s="54">
        <f>'3_Consigne'!P87</f>
        <v>980.44188293010518</v>
      </c>
      <c r="E87" s="44">
        <f>'3_Consigne'!Q87</f>
        <v>-0.8622341621716425</v>
      </c>
      <c r="F87" s="131">
        <f t="shared" si="4"/>
        <v>0.8622341621716425</v>
      </c>
      <c r="G87" s="54">
        <f>ABS(D86-D87)/'1_Constantes'!$B$4</f>
        <v>165.91637428198283</v>
      </c>
      <c r="H87" s="44">
        <f>ABS(E86-E87)/'1_Constantes'!$B$4</f>
        <v>2.5488089115398571</v>
      </c>
      <c r="J87" s="54">
        <f>ABS(G86-G87)/'1_Constantes'!$B$4</f>
        <v>943.47274439314788</v>
      </c>
      <c r="K87" s="44">
        <f>ABS(H86-H87)/'1_Constantes'!$B$4</f>
        <v>9.157590346506872</v>
      </c>
      <c r="M87" s="108">
        <f>(G87*G87)/(2*'1_Constantes'!$F$27)</f>
        <v>13.764121627439506</v>
      </c>
      <c r="N87" s="108">
        <f>(H87*H87)/(2*'1_Constantes'!$J$27)</f>
        <v>0.81205335844312387</v>
      </c>
      <c r="P87" s="54">
        <f>IF(C87&lt;M87+(M87*'1_Constantes'!$G$27),ABS(W86)-('1_Constantes'!$F$27*'1_Constantes'!$B$4),0)</f>
        <v>0</v>
      </c>
      <c r="Q87" s="111">
        <f>IF(P87=0,IF(ABS(W86)&lt;'1_Constantes'!$D$27,ABS(W86)+('1_Constantes'!$E$27*'1_Constantes'!$B$4),0),0)</f>
        <v>252</v>
      </c>
      <c r="R87" s="44">
        <f>IF(P87=0,IF(Q87=0,'1_Constantes'!$D$27,0),0)</f>
        <v>0</v>
      </c>
      <c r="S87" s="54">
        <f>IF(F87&lt;N87+(N87*'1_Constantes'!$G$27),ABS(X86)-('1_Constantes'!$J$27*'1_Constantes'!$B$4),0)</f>
        <v>0.84000000000000064</v>
      </c>
      <c r="T87" s="111">
        <f>IF(S87=0,IF(ABS(X86)&lt;'1_Constantes'!$H$27,ABS(X86)+('1_Constantes'!$I$27*'1_Constantes'!$B$4),0),0)</f>
        <v>0</v>
      </c>
      <c r="U87" s="44">
        <f>IF(S87=0,IF(T87=0,'1_Constantes'!$H$27,0),0)</f>
        <v>0</v>
      </c>
      <c r="W87" s="134">
        <f>IF(C87&lt;'1_Constantes'!$B$8,0,IF(D87&lt;0,-ABS(P87+Q87+R87),ABS(P87+Q87+R87)))</f>
        <v>252</v>
      </c>
      <c r="X87" s="43">
        <f t="shared" si="5"/>
        <v>-0.84000000000000064</v>
      </c>
      <c r="Y87" s="57">
        <f>IF(F87*180/PI()&lt;'1_Constantes'!$B$9,0,X87*180/PI())</f>
        <v>-48.128454790989181</v>
      </c>
    </row>
    <row r="88" spans="2:25" x14ac:dyDescent="0.25">
      <c r="B88" s="13">
        <f>B87+'1_Constantes'!$B$4</f>
        <v>0.42000000000000026</v>
      </c>
      <c r="C88" s="131">
        <f t="shared" si="3"/>
        <v>979.58874051346288</v>
      </c>
      <c r="D88" s="54">
        <f>'3_Consigne'!P88</f>
        <v>979.58874051346288</v>
      </c>
      <c r="E88" s="44">
        <f>'3_Consigne'!Q88</f>
        <v>-0.84972637899374504</v>
      </c>
      <c r="F88" s="131">
        <f t="shared" si="4"/>
        <v>0.84972637899374504</v>
      </c>
      <c r="G88" s="54">
        <f>ABS(D87-D88)/'1_Constantes'!$B$4</f>
        <v>170.62848332845988</v>
      </c>
      <c r="H88" s="44">
        <f>ABS(E87-E88)/'1_Constantes'!$B$4</f>
        <v>2.5015566355794938</v>
      </c>
      <c r="J88" s="54">
        <f>ABS(G87-G88)/'1_Constantes'!$B$4</f>
        <v>942.42180929541064</v>
      </c>
      <c r="K88" s="44">
        <f>ABS(H87-H88)/'1_Constantes'!$B$4</f>
        <v>9.4504551920726598</v>
      </c>
      <c r="M88" s="108">
        <f>(G88*G88)/(2*'1_Constantes'!$F$27)</f>
        <v>14.557039661485256</v>
      </c>
      <c r="N88" s="108">
        <f>(H88*H88)/(2*'1_Constantes'!$J$27)</f>
        <v>0.7822232001264745</v>
      </c>
      <c r="P88" s="54">
        <f>IF(C88&lt;M88+(M88*'1_Constantes'!$G$27),ABS(W87)-('1_Constantes'!$F$27*'1_Constantes'!$B$4),0)</f>
        <v>0</v>
      </c>
      <c r="Q88" s="111">
        <f>IF(P88=0,IF(ABS(W87)&lt;'1_Constantes'!$D$27,ABS(W87)+('1_Constantes'!$E$27*'1_Constantes'!$B$4),0),0)</f>
        <v>255</v>
      </c>
      <c r="R88" s="44">
        <f>IF(P88=0,IF(Q88=0,'1_Constantes'!$D$27,0),0)</f>
        <v>0</v>
      </c>
      <c r="S88" s="54">
        <f>IF(F88&lt;N88+(N88*'1_Constantes'!$G$27),ABS(X87)-('1_Constantes'!$J$27*'1_Constantes'!$B$4),0)</f>
        <v>0.82000000000000062</v>
      </c>
      <c r="T88" s="111">
        <f>IF(S88=0,IF(ABS(X87)&lt;'1_Constantes'!$H$27,ABS(X87)+('1_Constantes'!$I$27*'1_Constantes'!$B$4),0),0)</f>
        <v>0</v>
      </c>
      <c r="U88" s="44">
        <f>IF(S88=0,IF(T88=0,'1_Constantes'!$H$27,0),0)</f>
        <v>0</v>
      </c>
      <c r="W88" s="134">
        <f>IF(C88&lt;'1_Constantes'!$B$8,0,IF(D88&lt;0,-ABS(P88+Q88+R88),ABS(P88+Q88+R88)))</f>
        <v>255</v>
      </c>
      <c r="X88" s="43">
        <f t="shared" si="5"/>
        <v>-0.82000000000000062</v>
      </c>
      <c r="Y88" s="57">
        <f>IF(F88*180/PI()&lt;'1_Constantes'!$B$9,0,X88*180/PI())</f>
        <v>-46.982539200727537</v>
      </c>
    </row>
    <row r="89" spans="2:25" x14ac:dyDescent="0.25">
      <c r="B89" s="13">
        <f>B88+'1_Constantes'!$B$4</f>
        <v>0.42500000000000027</v>
      </c>
      <c r="C89" s="131">
        <f t="shared" si="3"/>
        <v>978.70061974305429</v>
      </c>
      <c r="D89" s="54">
        <f>'3_Consigne'!P89</f>
        <v>978.70061974305429</v>
      </c>
      <c r="E89" s="44">
        <f>'3_Consigne'!Q89</f>
        <v>-0.8377008197204322</v>
      </c>
      <c r="F89" s="131">
        <f t="shared" si="4"/>
        <v>0.8377008197204322</v>
      </c>
      <c r="G89" s="54">
        <f>ABS(D88-D89)/'1_Constantes'!$B$4</f>
        <v>177.62415408171819</v>
      </c>
      <c r="H89" s="44">
        <f>ABS(E88-E89)/'1_Constantes'!$B$4</f>
        <v>2.4051118546625672</v>
      </c>
      <c r="J89" s="54">
        <f>ABS(G88-G89)/'1_Constantes'!$B$4</f>
        <v>1399.1341506516619</v>
      </c>
      <c r="K89" s="44">
        <f>ABS(H88-H89)/'1_Constantes'!$B$4</f>
        <v>19.288956183385331</v>
      </c>
      <c r="M89" s="108">
        <f>(G89*G89)/(2*'1_Constantes'!$F$27)</f>
        <v>15.775170056622983</v>
      </c>
      <c r="N89" s="108">
        <f>(H89*H89)/(2*'1_Constantes'!$J$27)</f>
        <v>0.72307037917980166</v>
      </c>
      <c r="P89" s="54">
        <f>IF(C89&lt;M89+(M89*'1_Constantes'!$G$27),ABS(W88)-('1_Constantes'!$F$27*'1_Constantes'!$B$4),0)</f>
        <v>0</v>
      </c>
      <c r="Q89" s="111">
        <f>IF(P89=0,IF(ABS(W88)&lt;'1_Constantes'!$D$27,ABS(W88)+('1_Constantes'!$E$27*'1_Constantes'!$B$4),0),0)</f>
        <v>258</v>
      </c>
      <c r="R89" s="44">
        <f>IF(P89=0,IF(Q89=0,'1_Constantes'!$D$27,0),0)</f>
        <v>0</v>
      </c>
      <c r="S89" s="54">
        <f>IF(F89&lt;N89+(N89*'1_Constantes'!$G$27),ABS(X88)-('1_Constantes'!$J$27*'1_Constantes'!$B$4),0)</f>
        <v>0</v>
      </c>
      <c r="T89" s="111">
        <f>IF(S89=0,IF(ABS(X88)&lt;'1_Constantes'!$H$27,ABS(X88)+('1_Constantes'!$I$27*'1_Constantes'!$B$4),0),0)</f>
        <v>0.83500000000000063</v>
      </c>
      <c r="U89" s="44">
        <f>IF(S89=0,IF(T89=0,'1_Constantes'!$H$27,0),0)</f>
        <v>0</v>
      </c>
      <c r="W89" s="134">
        <f>IF(C89&lt;'1_Constantes'!$B$8,0,IF(D89&lt;0,-ABS(P89+Q89+R89),ABS(P89+Q89+R89)))</f>
        <v>258</v>
      </c>
      <c r="X89" s="43">
        <f t="shared" si="5"/>
        <v>-0.83500000000000063</v>
      </c>
      <c r="Y89" s="57">
        <f>IF(F89*180/PI()&lt;'1_Constantes'!$B$9,0,X89*180/PI())</f>
        <v>-47.841975893423779</v>
      </c>
    </row>
    <row r="90" spans="2:25" x14ac:dyDescent="0.25">
      <c r="B90" s="13">
        <f>B89+'1_Constantes'!$B$4</f>
        <v>0.43000000000000027</v>
      </c>
      <c r="C90" s="131">
        <f t="shared" si="3"/>
        <v>977.80025675871605</v>
      </c>
      <c r="D90" s="54">
        <f>'3_Consigne'!P90</f>
        <v>977.80025675871605</v>
      </c>
      <c r="E90" s="44">
        <f>'3_Consigne'!Q90</f>
        <v>-0.82519933588407468</v>
      </c>
      <c r="F90" s="131">
        <f t="shared" si="4"/>
        <v>0.82519933588407468</v>
      </c>
      <c r="G90" s="54">
        <f>ABS(D89-D90)/'1_Constantes'!$B$4</f>
        <v>180.07259686764883</v>
      </c>
      <c r="H90" s="44">
        <f>ABS(E89-E90)/'1_Constantes'!$B$4</f>
        <v>2.5002967672715037</v>
      </c>
      <c r="J90" s="54">
        <f>ABS(G89-G90)/'1_Constantes'!$B$4</f>
        <v>489.68855718612758</v>
      </c>
      <c r="K90" s="44">
        <f>ABS(H89-H90)/'1_Constantes'!$B$4</f>
        <v>19.036982521787316</v>
      </c>
      <c r="M90" s="108">
        <f>(G90*G90)/(2*'1_Constantes'!$F$27)</f>
        <v>16.213070071329383</v>
      </c>
      <c r="N90" s="108">
        <f>(H90*H90)/(2*'1_Constantes'!$J$27)</f>
        <v>0.78143549055354156</v>
      </c>
      <c r="P90" s="54">
        <f>IF(C90&lt;M90+(M90*'1_Constantes'!$G$27),ABS(W89)-('1_Constantes'!$F$27*'1_Constantes'!$B$4),0)</f>
        <v>0</v>
      </c>
      <c r="Q90" s="111">
        <f>IF(P90=0,IF(ABS(W89)&lt;'1_Constantes'!$D$27,ABS(W89)+('1_Constantes'!$E$27*'1_Constantes'!$B$4),0),0)</f>
        <v>261</v>
      </c>
      <c r="R90" s="44">
        <f>IF(P90=0,IF(Q90=0,'1_Constantes'!$D$27,0),0)</f>
        <v>0</v>
      </c>
      <c r="S90" s="54">
        <f>IF(F90&lt;N90+(N90*'1_Constantes'!$G$27),ABS(X89)-('1_Constantes'!$J$27*'1_Constantes'!$B$4),0)</f>
        <v>0.81500000000000061</v>
      </c>
      <c r="T90" s="111">
        <f>IF(S90=0,IF(ABS(X89)&lt;'1_Constantes'!$H$27,ABS(X89)+('1_Constantes'!$I$27*'1_Constantes'!$B$4),0),0)</f>
        <v>0</v>
      </c>
      <c r="U90" s="44">
        <f>IF(S90=0,IF(T90=0,'1_Constantes'!$H$27,0),0)</f>
        <v>0</v>
      </c>
      <c r="W90" s="134">
        <f>IF(C90&lt;'1_Constantes'!$B$8,0,IF(D90&lt;0,-ABS(P90+Q90+R90),ABS(P90+Q90+R90)))</f>
        <v>261</v>
      </c>
      <c r="X90" s="43">
        <f t="shared" si="5"/>
        <v>-0.81500000000000061</v>
      </c>
      <c r="Y90" s="57">
        <f>IF(F90*180/PI()&lt;'1_Constantes'!$B$9,0,X90*180/PI())</f>
        <v>-46.696060303162128</v>
      </c>
    </row>
    <row r="91" spans="2:25" x14ac:dyDescent="0.25">
      <c r="B91" s="13">
        <f>B90+'1_Constantes'!$B$4</f>
        <v>0.43500000000000028</v>
      </c>
      <c r="C91" s="131">
        <f t="shared" si="3"/>
        <v>976.86424247519324</v>
      </c>
      <c r="D91" s="54">
        <f>'3_Consigne'!P91</f>
        <v>976.86424247519324</v>
      </c>
      <c r="E91" s="44">
        <f>'3_Consigne'!Q91</f>
        <v>-0.81317899041699349</v>
      </c>
      <c r="F91" s="131">
        <f t="shared" si="4"/>
        <v>0.81317899041699349</v>
      </c>
      <c r="G91" s="54">
        <f>ABS(D90-D91)/'1_Constantes'!$B$4</f>
        <v>187.20285670456178</v>
      </c>
      <c r="H91" s="44">
        <f>ABS(E90-E91)/'1_Constantes'!$B$4</f>
        <v>2.404069093416239</v>
      </c>
      <c r="J91" s="54">
        <f>ABS(G90-G91)/'1_Constantes'!$B$4</f>
        <v>1426.0519673825911</v>
      </c>
      <c r="K91" s="44">
        <f>ABS(H90-H91)/'1_Constantes'!$B$4</f>
        <v>19.245534771052952</v>
      </c>
      <c r="M91" s="108">
        <f>(G91*G91)/(2*'1_Constantes'!$F$27)</f>
        <v>17.522454779174346</v>
      </c>
      <c r="N91" s="108">
        <f>(H91*H91)/(2*'1_Constantes'!$J$27)</f>
        <v>0.72244352573989712</v>
      </c>
      <c r="P91" s="54">
        <f>IF(C91&lt;M91+(M91*'1_Constantes'!$G$27),ABS(W90)-('1_Constantes'!$F$27*'1_Constantes'!$B$4),0)</f>
        <v>0</v>
      </c>
      <c r="Q91" s="111">
        <f>IF(P91=0,IF(ABS(W90)&lt;'1_Constantes'!$D$27,ABS(W90)+('1_Constantes'!$E$27*'1_Constantes'!$B$4),0),0)</f>
        <v>264</v>
      </c>
      <c r="R91" s="44">
        <f>IF(P91=0,IF(Q91=0,'1_Constantes'!$D$27,0),0)</f>
        <v>0</v>
      </c>
      <c r="S91" s="54">
        <f>IF(F91&lt;N91+(N91*'1_Constantes'!$G$27),ABS(X90)-('1_Constantes'!$J$27*'1_Constantes'!$B$4),0)</f>
        <v>0</v>
      </c>
      <c r="T91" s="111">
        <f>IF(S91=0,IF(ABS(X90)&lt;'1_Constantes'!$H$27,ABS(X90)+('1_Constantes'!$I$27*'1_Constantes'!$B$4),0),0)</f>
        <v>0.83000000000000063</v>
      </c>
      <c r="U91" s="44">
        <f>IF(S91=0,IF(T91=0,'1_Constantes'!$H$27,0),0)</f>
        <v>0</v>
      </c>
      <c r="W91" s="134">
        <f>IF(C91&lt;'1_Constantes'!$B$8,0,IF(D91&lt;0,-ABS(P91+Q91+R91),ABS(P91+Q91+R91)))</f>
        <v>264</v>
      </c>
      <c r="X91" s="43">
        <f t="shared" si="5"/>
        <v>-0.83000000000000063</v>
      </c>
      <c r="Y91" s="57">
        <f>IF(F91*180/PI()&lt;'1_Constantes'!$B$9,0,X91*180/PI())</f>
        <v>-47.555496995858363</v>
      </c>
    </row>
    <row r="92" spans="2:25" x14ac:dyDescent="0.25">
      <c r="B92" s="13">
        <f>B91+'1_Constantes'!$B$4</f>
        <v>0.44000000000000028</v>
      </c>
      <c r="C92" s="131">
        <f t="shared" si="3"/>
        <v>975.90403279703776</v>
      </c>
      <c r="D92" s="54">
        <f>'3_Consigne'!P92</f>
        <v>975.90403279703776</v>
      </c>
      <c r="E92" s="44">
        <f>'3_Consigne'!Q92</f>
        <v>-0.80092792366251286</v>
      </c>
      <c r="F92" s="131">
        <f t="shared" si="4"/>
        <v>0.80092792366251286</v>
      </c>
      <c r="G92" s="54">
        <f>ABS(D91-D92)/'1_Constantes'!$B$4</f>
        <v>192.04193563109584</v>
      </c>
      <c r="H92" s="44">
        <f>ABS(E91-E92)/'1_Constantes'!$B$4</f>
        <v>2.4502133508961244</v>
      </c>
      <c r="J92" s="54">
        <f>ABS(G91-G92)/'1_Constantes'!$B$4</f>
        <v>967.81578530681145</v>
      </c>
      <c r="K92" s="44">
        <f>ABS(H91-H92)/'1_Constantes'!$B$4</f>
        <v>9.2288514959770751</v>
      </c>
      <c r="M92" s="108">
        <f>(G92*G92)/(2*'1_Constantes'!$F$27)</f>
        <v>18.440052520468981</v>
      </c>
      <c r="N92" s="108">
        <f>(H92*H92)/(2*'1_Constantes'!$J$27)</f>
        <v>0.75044318311370173</v>
      </c>
      <c r="P92" s="54">
        <f>IF(C92&lt;M92+(M92*'1_Constantes'!$G$27),ABS(W91)-('1_Constantes'!$F$27*'1_Constantes'!$B$4),0)</f>
        <v>0</v>
      </c>
      <c r="Q92" s="111">
        <f>IF(P92=0,IF(ABS(W91)&lt;'1_Constantes'!$D$27,ABS(W91)+('1_Constantes'!$E$27*'1_Constantes'!$B$4),0),0)</f>
        <v>267</v>
      </c>
      <c r="R92" s="44">
        <f>IF(P92=0,IF(Q92=0,'1_Constantes'!$D$27,0),0)</f>
        <v>0</v>
      </c>
      <c r="S92" s="54">
        <f>IF(F92&lt;N92+(N92*'1_Constantes'!$G$27),ABS(X91)-('1_Constantes'!$J$27*'1_Constantes'!$B$4),0)</f>
        <v>0.81000000000000061</v>
      </c>
      <c r="T92" s="111">
        <f>IF(S92=0,IF(ABS(X91)&lt;'1_Constantes'!$H$27,ABS(X91)+('1_Constantes'!$I$27*'1_Constantes'!$B$4),0),0)</f>
        <v>0</v>
      </c>
      <c r="U92" s="44">
        <f>IF(S92=0,IF(T92=0,'1_Constantes'!$H$27,0),0)</f>
        <v>0</v>
      </c>
      <c r="W92" s="134">
        <f>IF(C92&lt;'1_Constantes'!$B$8,0,IF(D92&lt;0,-ABS(P92+Q92+R92),ABS(P92+Q92+R92)))</f>
        <v>267</v>
      </c>
      <c r="X92" s="43">
        <f t="shared" si="5"/>
        <v>-0.81000000000000061</v>
      </c>
      <c r="Y92" s="57">
        <f>IF(F92*180/PI()&lt;'1_Constantes'!$B$9,0,X92*180/PI())</f>
        <v>-46.409581405596711</v>
      </c>
    </row>
    <row r="93" spans="2:25" x14ac:dyDescent="0.25">
      <c r="B93" s="13">
        <f>B92+'1_Constantes'!$B$4</f>
        <v>0.44500000000000028</v>
      </c>
      <c r="C93" s="131">
        <f t="shared" si="3"/>
        <v>974.93222293219287</v>
      </c>
      <c r="D93" s="54">
        <f>'3_Consigne'!P93</f>
        <v>974.93222293219287</v>
      </c>
      <c r="E93" s="44">
        <f>'3_Consigne'!Q93</f>
        <v>-0.78913160431416363</v>
      </c>
      <c r="F93" s="131">
        <f t="shared" si="4"/>
        <v>0.78913160431416363</v>
      </c>
      <c r="G93" s="54">
        <f>ABS(D92-D93)/'1_Constantes'!$B$4</f>
        <v>194.36197296897717</v>
      </c>
      <c r="H93" s="44">
        <f>ABS(E92-E93)/'1_Constantes'!$B$4</f>
        <v>2.3592638696698476</v>
      </c>
      <c r="J93" s="54">
        <f>ABS(G92-G93)/'1_Constantes'!$B$4</f>
        <v>464.00746757626621</v>
      </c>
      <c r="K93" s="44">
        <f>ABS(H92-H93)/'1_Constantes'!$B$4</f>
        <v>18.189896245255355</v>
      </c>
      <c r="M93" s="108">
        <f>(G93*G93)/(2*'1_Constantes'!$F$27)</f>
        <v>18.888288268196707</v>
      </c>
      <c r="N93" s="108">
        <f>(H93*H93)/(2*'1_Constantes'!$J$27)</f>
        <v>0.69576575084119296</v>
      </c>
      <c r="P93" s="54">
        <f>IF(C93&lt;M93+(M93*'1_Constantes'!$G$27),ABS(W92)-('1_Constantes'!$F$27*'1_Constantes'!$B$4),0)</f>
        <v>0</v>
      </c>
      <c r="Q93" s="111">
        <f>IF(P93=0,IF(ABS(W92)&lt;'1_Constantes'!$D$27,ABS(W92)+('1_Constantes'!$E$27*'1_Constantes'!$B$4),0),0)</f>
        <v>270</v>
      </c>
      <c r="R93" s="44">
        <f>IF(P93=0,IF(Q93=0,'1_Constantes'!$D$27,0),0)</f>
        <v>0</v>
      </c>
      <c r="S93" s="54">
        <f>IF(F93&lt;N93+(N93*'1_Constantes'!$G$27),ABS(X92)-('1_Constantes'!$J$27*'1_Constantes'!$B$4),0)</f>
        <v>0</v>
      </c>
      <c r="T93" s="111">
        <f>IF(S93=0,IF(ABS(X92)&lt;'1_Constantes'!$H$27,ABS(X92)+('1_Constantes'!$I$27*'1_Constantes'!$B$4),0),0)</f>
        <v>0.82500000000000062</v>
      </c>
      <c r="U93" s="44">
        <f>IF(S93=0,IF(T93=0,'1_Constantes'!$H$27,0),0)</f>
        <v>0</v>
      </c>
      <c r="W93" s="134">
        <f>IF(C93&lt;'1_Constantes'!$B$8,0,IF(D93&lt;0,-ABS(P93+Q93+R93),ABS(P93+Q93+R93)))</f>
        <v>270</v>
      </c>
      <c r="X93" s="43">
        <f t="shared" si="5"/>
        <v>-0.82500000000000062</v>
      </c>
      <c r="Y93" s="57">
        <f>IF(F93*180/PI()&lt;'1_Constantes'!$B$9,0,X93*180/PI())</f>
        <v>-47.269018098292953</v>
      </c>
    </row>
    <row r="94" spans="2:25" x14ac:dyDescent="0.25">
      <c r="B94" s="13">
        <f>B93+'1_Constantes'!$B$4</f>
        <v>0.45000000000000029</v>
      </c>
      <c r="C94" s="131">
        <f t="shared" si="3"/>
        <v>973.93626922097383</v>
      </c>
      <c r="D94" s="54">
        <f>'3_Consigne'!P94</f>
        <v>973.93626922097383</v>
      </c>
      <c r="E94" s="44">
        <f>'3_Consigne'!Q94</f>
        <v>-0.7771040719170913</v>
      </c>
      <c r="F94" s="131">
        <f t="shared" si="4"/>
        <v>0.7771040719170913</v>
      </c>
      <c r="G94" s="54">
        <f>ABS(D93-D94)/'1_Constantes'!$B$4</f>
        <v>199.19074224380893</v>
      </c>
      <c r="H94" s="44">
        <f>ABS(E93-E94)/'1_Constantes'!$B$4</f>
        <v>2.4055064794144654</v>
      </c>
      <c r="J94" s="54">
        <f>ABS(G93-G94)/'1_Constantes'!$B$4</f>
        <v>965.75385496635135</v>
      </c>
      <c r="K94" s="44">
        <f>ABS(H93-H94)/'1_Constantes'!$B$4</f>
        <v>9.2485219489235604</v>
      </c>
      <c r="M94" s="108">
        <f>(G94*G94)/(2*'1_Constantes'!$F$27)</f>
        <v>19.838475897819766</v>
      </c>
      <c r="N94" s="108">
        <f>(H94*H94)/(2*'1_Constantes'!$J$27)</f>
        <v>0.723307677813122</v>
      </c>
      <c r="P94" s="54">
        <f>IF(C94&lt;M94+(M94*'1_Constantes'!$G$27),ABS(W93)-('1_Constantes'!$F$27*'1_Constantes'!$B$4),0)</f>
        <v>0</v>
      </c>
      <c r="Q94" s="111">
        <f>IF(P94=0,IF(ABS(W93)&lt;'1_Constantes'!$D$27,ABS(W93)+('1_Constantes'!$E$27*'1_Constantes'!$B$4),0),0)</f>
        <v>273</v>
      </c>
      <c r="R94" s="44">
        <f>IF(P94=0,IF(Q94=0,'1_Constantes'!$D$27,0),0)</f>
        <v>0</v>
      </c>
      <c r="S94" s="54">
        <f>IF(F94&lt;N94+(N94*'1_Constantes'!$G$27),ABS(X93)-('1_Constantes'!$J$27*'1_Constantes'!$B$4),0)</f>
        <v>0.8050000000000006</v>
      </c>
      <c r="T94" s="111">
        <f>IF(S94=0,IF(ABS(X93)&lt;'1_Constantes'!$H$27,ABS(X93)+('1_Constantes'!$I$27*'1_Constantes'!$B$4),0),0)</f>
        <v>0</v>
      </c>
      <c r="U94" s="44">
        <f>IF(S94=0,IF(T94=0,'1_Constantes'!$H$27,0),0)</f>
        <v>0</v>
      </c>
      <c r="W94" s="134">
        <f>IF(C94&lt;'1_Constantes'!$B$8,0,IF(D94&lt;0,-ABS(P94+Q94+R94),ABS(P94+Q94+R94)))</f>
        <v>273</v>
      </c>
      <c r="X94" s="43">
        <f t="shared" si="5"/>
        <v>-0.8050000000000006</v>
      </c>
      <c r="Y94" s="57">
        <f>IF(F94*180/PI()&lt;'1_Constantes'!$B$9,0,X94*180/PI())</f>
        <v>-46.123102508031309</v>
      </c>
    </row>
    <row r="95" spans="2:25" x14ac:dyDescent="0.25">
      <c r="B95" s="13">
        <f>B94+'1_Constantes'!$B$4</f>
        <v>0.45500000000000029</v>
      </c>
      <c r="C95" s="131">
        <f t="shared" si="3"/>
        <v>972.91625063540971</v>
      </c>
      <c r="D95" s="54">
        <f>'3_Consigne'!P95</f>
        <v>972.91625063540971</v>
      </c>
      <c r="E95" s="44">
        <f>'3_Consigne'!Q95</f>
        <v>-0.76531056778573336</v>
      </c>
      <c r="F95" s="131">
        <f t="shared" si="4"/>
        <v>0.76531056778573336</v>
      </c>
      <c r="G95" s="54">
        <f>ABS(D94-D95)/'1_Constantes'!$B$4</f>
        <v>204.00371711282332</v>
      </c>
      <c r="H95" s="44">
        <f>ABS(E94-E95)/'1_Constantes'!$B$4</f>
        <v>2.3587008262715869</v>
      </c>
      <c r="J95" s="54">
        <f>ABS(G94-G95)/'1_Constantes'!$B$4</f>
        <v>962.59497380287939</v>
      </c>
      <c r="K95" s="44">
        <f>ABS(H94-H95)/'1_Constantes'!$B$4</f>
        <v>9.3611306285756868</v>
      </c>
      <c r="M95" s="108">
        <f>(G95*G95)/(2*'1_Constantes'!$F$27)</f>
        <v>20.80875829792442</v>
      </c>
      <c r="N95" s="108">
        <f>(H95*H95)/(2*'1_Constantes'!$J$27)</f>
        <v>0.69543369848178338</v>
      </c>
      <c r="P95" s="54">
        <f>IF(C95&lt;M95+(M95*'1_Constantes'!$G$27),ABS(W94)-('1_Constantes'!$F$27*'1_Constantes'!$B$4),0)</f>
        <v>0</v>
      </c>
      <c r="Q95" s="111">
        <f>IF(P95=0,IF(ABS(W94)&lt;'1_Constantes'!$D$27,ABS(W94)+('1_Constantes'!$E$27*'1_Constantes'!$B$4),0),0)</f>
        <v>276</v>
      </c>
      <c r="R95" s="44">
        <f>IF(P95=0,IF(Q95=0,'1_Constantes'!$D$27,0),0)</f>
        <v>0</v>
      </c>
      <c r="S95" s="54">
        <f>IF(F95&lt;N95+(N95*'1_Constantes'!$G$27),ABS(X94)-('1_Constantes'!$J$27*'1_Constantes'!$B$4),0)</f>
        <v>0</v>
      </c>
      <c r="T95" s="111">
        <f>IF(S95=0,IF(ABS(X94)&lt;'1_Constantes'!$H$27,ABS(X94)+('1_Constantes'!$I$27*'1_Constantes'!$B$4),0),0)</f>
        <v>0.82000000000000062</v>
      </c>
      <c r="U95" s="44">
        <f>IF(S95=0,IF(T95=0,'1_Constantes'!$H$27,0),0)</f>
        <v>0</v>
      </c>
      <c r="W95" s="134">
        <f>IF(C95&lt;'1_Constantes'!$B$8,0,IF(D95&lt;0,-ABS(P95+Q95+R95),ABS(P95+Q95+R95)))</f>
        <v>276</v>
      </c>
      <c r="X95" s="43">
        <f t="shared" si="5"/>
        <v>-0.82000000000000062</v>
      </c>
      <c r="Y95" s="57">
        <f>IF(F95*180/PI()&lt;'1_Constantes'!$B$9,0,X95*180/PI())</f>
        <v>-46.982539200727537</v>
      </c>
    </row>
    <row r="96" spans="2:25" x14ac:dyDescent="0.25">
      <c r="B96" s="13">
        <f>B95+'1_Constantes'!$B$4</f>
        <v>0.4600000000000003</v>
      </c>
      <c r="C96" s="131">
        <f t="shared" si="3"/>
        <v>971.8717972507327</v>
      </c>
      <c r="D96" s="54">
        <f>'3_Consigne'!P96</f>
        <v>971.8717972507327</v>
      </c>
      <c r="E96" s="44">
        <f>'3_Consigne'!Q96</f>
        <v>-0.75328500426268796</v>
      </c>
      <c r="F96" s="131">
        <f t="shared" si="4"/>
        <v>0.75328500426268796</v>
      </c>
      <c r="G96" s="54">
        <f>ABS(D95-D96)/'1_Constantes'!$B$4</f>
        <v>208.89067693540255</v>
      </c>
      <c r="H96" s="44">
        <f>ABS(E95-E96)/'1_Constantes'!$B$4</f>
        <v>2.4051127046090803</v>
      </c>
      <c r="J96" s="54">
        <f>ABS(G95-G96)/'1_Constantes'!$B$4</f>
        <v>977.39196451584576</v>
      </c>
      <c r="K96" s="44">
        <f>ABS(H95-H96)/'1_Constantes'!$B$4</f>
        <v>9.2823756674986768</v>
      </c>
      <c r="M96" s="108">
        <f>(G96*G96)/(2*'1_Constantes'!$F$27)</f>
        <v>21.817657455265358</v>
      </c>
      <c r="N96" s="108">
        <f>(H96*H96)/(2*'1_Constantes'!$J$27)</f>
        <v>0.72307089023400062</v>
      </c>
      <c r="P96" s="54">
        <f>IF(C96&lt;M96+(M96*'1_Constantes'!$G$27),ABS(W95)-('1_Constantes'!$F$27*'1_Constantes'!$B$4),0)</f>
        <v>0</v>
      </c>
      <c r="Q96" s="111">
        <f>IF(P96=0,IF(ABS(W95)&lt;'1_Constantes'!$D$27,ABS(W95)+('1_Constantes'!$E$27*'1_Constantes'!$B$4),0),0)</f>
        <v>279</v>
      </c>
      <c r="R96" s="44">
        <f>IF(P96=0,IF(Q96=0,'1_Constantes'!$D$27,0),0)</f>
        <v>0</v>
      </c>
      <c r="S96" s="54">
        <f>IF(F96&lt;N96+(N96*'1_Constantes'!$G$27),ABS(X95)-('1_Constantes'!$J$27*'1_Constantes'!$B$4),0)</f>
        <v>0.8000000000000006</v>
      </c>
      <c r="T96" s="111">
        <f>IF(S96=0,IF(ABS(X95)&lt;'1_Constantes'!$H$27,ABS(X95)+('1_Constantes'!$I$27*'1_Constantes'!$B$4),0),0)</f>
        <v>0</v>
      </c>
      <c r="U96" s="44">
        <f>IF(S96=0,IF(T96=0,'1_Constantes'!$H$27,0),0)</f>
        <v>0</v>
      </c>
      <c r="W96" s="134">
        <f>IF(C96&lt;'1_Constantes'!$B$8,0,IF(D96&lt;0,-ABS(P96+Q96+R96),ABS(P96+Q96+R96)))</f>
        <v>279</v>
      </c>
      <c r="X96" s="43">
        <f t="shared" si="5"/>
        <v>-0.8000000000000006</v>
      </c>
      <c r="Y96" s="57">
        <f>IF(F96*180/PI()&lt;'1_Constantes'!$B$9,0,X96*180/PI())</f>
        <v>-45.836623610465892</v>
      </c>
    </row>
    <row r="97" spans="2:25" x14ac:dyDescent="0.25">
      <c r="B97" s="13">
        <f>B96+'1_Constantes'!$B$4</f>
        <v>0.4650000000000003</v>
      </c>
      <c r="C97" s="131">
        <f t="shared" si="3"/>
        <v>970.80300120560855</v>
      </c>
      <c r="D97" s="54">
        <f>'3_Consigne'!P97</f>
        <v>970.80300120560855</v>
      </c>
      <c r="E97" s="44">
        <f>'3_Consigne'!Q97</f>
        <v>-0.74149262478768252</v>
      </c>
      <c r="F97" s="131">
        <f t="shared" si="4"/>
        <v>0.74149262478768252</v>
      </c>
      <c r="G97" s="54">
        <f>ABS(D96-D97)/'1_Constantes'!$B$4</f>
        <v>213.75920902482903</v>
      </c>
      <c r="H97" s="44">
        <f>ABS(E96-E97)/'1_Constantes'!$B$4</f>
        <v>2.3584758950010887</v>
      </c>
      <c r="J97" s="54">
        <f>ABS(G96-G97)/'1_Constantes'!$B$4</f>
        <v>973.7064178852961</v>
      </c>
      <c r="K97" s="44">
        <f>ABS(H96-H97)/'1_Constantes'!$B$4</f>
        <v>9.3273619215983317</v>
      </c>
      <c r="M97" s="108">
        <f>(G97*G97)/(2*'1_Constantes'!$F$27)</f>
        <v>22.846499721460273</v>
      </c>
      <c r="N97" s="108">
        <f>(H97*H97)/(2*'1_Constantes'!$J$27)</f>
        <v>0.69530106841264827</v>
      </c>
      <c r="P97" s="54">
        <f>IF(C97&lt;M97+(M97*'1_Constantes'!$G$27),ABS(W96)-('1_Constantes'!$F$27*'1_Constantes'!$B$4),0)</f>
        <v>0</v>
      </c>
      <c r="Q97" s="111">
        <f>IF(P97=0,IF(ABS(W96)&lt;'1_Constantes'!$D$27,ABS(W96)+('1_Constantes'!$E$27*'1_Constantes'!$B$4),0),0)</f>
        <v>282</v>
      </c>
      <c r="R97" s="44">
        <f>IF(P97=0,IF(Q97=0,'1_Constantes'!$D$27,0),0)</f>
        <v>0</v>
      </c>
      <c r="S97" s="54">
        <f>IF(F97&lt;N97+(N97*'1_Constantes'!$G$27),ABS(X96)-('1_Constantes'!$J$27*'1_Constantes'!$B$4),0)</f>
        <v>0.78000000000000058</v>
      </c>
      <c r="T97" s="111">
        <f>IF(S97=0,IF(ABS(X96)&lt;'1_Constantes'!$H$27,ABS(X96)+('1_Constantes'!$I$27*'1_Constantes'!$B$4),0),0)</f>
        <v>0</v>
      </c>
      <c r="U97" s="44">
        <f>IF(S97=0,IF(T97=0,'1_Constantes'!$H$27,0),0)</f>
        <v>0</v>
      </c>
      <c r="W97" s="134">
        <f>IF(C97&lt;'1_Constantes'!$B$8,0,IF(D97&lt;0,-ABS(P97+Q97+R97),ABS(P97+Q97+R97)))</f>
        <v>282</v>
      </c>
      <c r="X97" s="43">
        <f t="shared" si="5"/>
        <v>-0.78000000000000058</v>
      </c>
      <c r="Y97" s="57">
        <f>IF(F97*180/PI()&lt;'1_Constantes'!$B$9,0,X97*180/PI())</f>
        <v>-44.690708020204241</v>
      </c>
    </row>
    <row r="98" spans="2:25" x14ac:dyDescent="0.25">
      <c r="B98" s="13">
        <f>B97+'1_Constantes'!$B$4</f>
        <v>0.47000000000000031</v>
      </c>
      <c r="C98" s="131">
        <f t="shared" si="3"/>
        <v>969.70996099789761</v>
      </c>
      <c r="D98" s="54">
        <f>'3_Consigne'!P98</f>
        <v>969.70996099789761</v>
      </c>
      <c r="E98" s="44">
        <f>'3_Consigne'!Q98</f>
        <v>-0.72993326507391032</v>
      </c>
      <c r="F98" s="131">
        <f t="shared" si="4"/>
        <v>0.72993326507391032</v>
      </c>
      <c r="G98" s="54">
        <f>ABS(D97-D98)/'1_Constantes'!$B$4</f>
        <v>218.6080415421884</v>
      </c>
      <c r="H98" s="44">
        <f>ABS(E97-E98)/'1_Constantes'!$B$4</f>
        <v>2.3118719427544399</v>
      </c>
      <c r="J98" s="54">
        <f>ABS(G97-G98)/'1_Constantes'!$B$4</f>
        <v>969.76650347187388</v>
      </c>
      <c r="K98" s="44">
        <f>ABS(H97-H98)/'1_Constantes'!$B$4</f>
        <v>9.3207904493297633</v>
      </c>
      <c r="M98" s="108">
        <f>(G98*G98)/(2*'1_Constantes'!$F$27)</f>
        <v>23.894737913455586</v>
      </c>
      <c r="N98" s="108">
        <f>(H98*H98)/(2*'1_Constantes'!$J$27)</f>
        <v>0.66809398496189853</v>
      </c>
      <c r="P98" s="54">
        <f>IF(C98&lt;M98+(M98*'1_Constantes'!$G$27),ABS(W97)-('1_Constantes'!$F$27*'1_Constantes'!$B$4),0)</f>
        <v>0</v>
      </c>
      <c r="Q98" s="111">
        <f>IF(P98=0,IF(ABS(W97)&lt;'1_Constantes'!$D$27,ABS(W97)+('1_Constantes'!$E$27*'1_Constantes'!$B$4),0),0)</f>
        <v>285</v>
      </c>
      <c r="R98" s="44">
        <f>IF(P98=0,IF(Q98=0,'1_Constantes'!$D$27,0),0)</f>
        <v>0</v>
      </c>
      <c r="S98" s="54">
        <f>IF(F98&lt;N98+(N98*'1_Constantes'!$G$27),ABS(X97)-('1_Constantes'!$J$27*'1_Constantes'!$B$4),0)</f>
        <v>0.76000000000000056</v>
      </c>
      <c r="T98" s="111">
        <f>IF(S98=0,IF(ABS(X97)&lt;'1_Constantes'!$H$27,ABS(X97)+('1_Constantes'!$I$27*'1_Constantes'!$B$4),0),0)</f>
        <v>0</v>
      </c>
      <c r="U98" s="44">
        <f>IF(S98=0,IF(T98=0,'1_Constantes'!$H$27,0),0)</f>
        <v>0</v>
      </c>
      <c r="W98" s="134">
        <f>IF(C98&lt;'1_Constantes'!$B$8,0,IF(D98&lt;0,-ABS(P98+Q98+R98),ABS(P98+Q98+R98)))</f>
        <v>285</v>
      </c>
      <c r="X98" s="43">
        <f t="shared" si="5"/>
        <v>-0.76000000000000056</v>
      </c>
      <c r="Y98" s="57">
        <f>IF(F98*180/PI()&lt;'1_Constantes'!$B$9,0,X98*180/PI())</f>
        <v>-43.544792429942596</v>
      </c>
    </row>
    <row r="99" spans="2:25" x14ac:dyDescent="0.25">
      <c r="B99" s="13">
        <f>B98+'1_Constantes'!$B$4</f>
        <v>0.47500000000000031</v>
      </c>
      <c r="C99" s="131">
        <f t="shared" si="3"/>
        <v>968.6061433278395</v>
      </c>
      <c r="D99" s="54">
        <f>'3_Consigne'!P99</f>
        <v>968.6061433278395</v>
      </c>
      <c r="E99" s="44">
        <f>'3_Consigne'!Q99</f>
        <v>-0.71882788751273274</v>
      </c>
      <c r="F99" s="131">
        <f t="shared" si="4"/>
        <v>0.71882788751273274</v>
      </c>
      <c r="G99" s="54">
        <f>ABS(D98-D99)/'1_Constantes'!$B$4</f>
        <v>220.76353401162123</v>
      </c>
      <c r="H99" s="44">
        <f>ABS(E98-E99)/'1_Constantes'!$B$4</f>
        <v>2.2210755122355152</v>
      </c>
      <c r="J99" s="54">
        <f>ABS(G98-G99)/'1_Constantes'!$B$4</f>
        <v>431.09849388656585</v>
      </c>
      <c r="K99" s="44">
        <f>ABS(H98-H99)/'1_Constantes'!$B$4</f>
        <v>18.159286103784922</v>
      </c>
      <c r="M99" s="108">
        <f>(G99*G99)/(2*'1_Constantes'!$F$27)</f>
        <v>24.368268974650125</v>
      </c>
      <c r="N99" s="108">
        <f>(H99*H99)/(2*'1_Constantes'!$J$27)</f>
        <v>0.61664705388153207</v>
      </c>
      <c r="P99" s="54">
        <f>IF(C99&lt;M99+(M99*'1_Constantes'!$G$27),ABS(W98)-('1_Constantes'!$F$27*'1_Constantes'!$B$4),0)</f>
        <v>0</v>
      </c>
      <c r="Q99" s="111">
        <f>IF(P99=0,IF(ABS(W98)&lt;'1_Constantes'!$D$27,ABS(W98)+('1_Constantes'!$E$27*'1_Constantes'!$B$4),0),0)</f>
        <v>288</v>
      </c>
      <c r="R99" s="44">
        <f>IF(P99=0,IF(Q99=0,'1_Constantes'!$D$27,0),0)</f>
        <v>0</v>
      </c>
      <c r="S99" s="54">
        <f>IF(F99&lt;N99+(N99*'1_Constantes'!$G$27),ABS(X98)-('1_Constantes'!$J$27*'1_Constantes'!$B$4),0)</f>
        <v>0</v>
      </c>
      <c r="T99" s="111">
        <f>IF(S99=0,IF(ABS(X98)&lt;'1_Constantes'!$H$27,ABS(X98)+('1_Constantes'!$I$27*'1_Constantes'!$B$4),0),0)</f>
        <v>0.77500000000000058</v>
      </c>
      <c r="U99" s="44">
        <f>IF(S99=0,IF(T99=0,'1_Constantes'!$H$27,0),0)</f>
        <v>0</v>
      </c>
      <c r="W99" s="134">
        <f>IF(C99&lt;'1_Constantes'!$B$8,0,IF(D99&lt;0,-ABS(P99+Q99+R99),ABS(P99+Q99+R99)))</f>
        <v>288</v>
      </c>
      <c r="X99" s="43">
        <f t="shared" si="5"/>
        <v>-0.77500000000000058</v>
      </c>
      <c r="Y99" s="57">
        <f>IF(F99*180/PI()&lt;'1_Constantes'!$B$9,0,X99*180/PI())</f>
        <v>-44.404229122638839</v>
      </c>
    </row>
    <row r="100" spans="2:25" x14ac:dyDescent="0.25">
      <c r="B100" s="13">
        <f>B99+'1_Constantes'!$B$4</f>
        <v>0.48000000000000032</v>
      </c>
      <c r="C100" s="131">
        <f t="shared" si="3"/>
        <v>967.47818695926139</v>
      </c>
      <c r="D100" s="54">
        <f>'3_Consigne'!P100</f>
        <v>967.47818695926139</v>
      </c>
      <c r="E100" s="44">
        <f>'3_Consigne'!Q100</f>
        <v>-0.70748966583825912</v>
      </c>
      <c r="F100" s="131">
        <f t="shared" si="4"/>
        <v>0.70748966583825912</v>
      </c>
      <c r="G100" s="54">
        <f>ABS(D99-D100)/'1_Constantes'!$B$4</f>
        <v>225.59127371562226</v>
      </c>
      <c r="H100" s="44">
        <f>ABS(E99-E100)/'1_Constantes'!$B$4</f>
        <v>2.2676443348947251</v>
      </c>
      <c r="J100" s="54">
        <f>ABS(G99-G100)/'1_Constantes'!$B$4</f>
        <v>965.54794080020656</v>
      </c>
      <c r="K100" s="44">
        <f>ABS(H99-H100)/'1_Constantes'!$B$4</f>
        <v>9.3137645318419615</v>
      </c>
      <c r="M100" s="108">
        <f>(G100*G100)/(2*'1_Constantes'!$F$27)</f>
        <v>25.445711388318404</v>
      </c>
      <c r="N100" s="108">
        <f>(H100*H100)/(2*'1_Constantes'!$J$27)</f>
        <v>0.64277635369751751</v>
      </c>
      <c r="P100" s="54">
        <f>IF(C100&lt;M100+(M100*'1_Constantes'!$G$27),ABS(W99)-('1_Constantes'!$F$27*'1_Constantes'!$B$4),0)</f>
        <v>0</v>
      </c>
      <c r="Q100" s="111">
        <f>IF(P100=0,IF(ABS(W99)&lt;'1_Constantes'!$D$27,ABS(W99)+('1_Constantes'!$E$27*'1_Constantes'!$B$4),0),0)</f>
        <v>291</v>
      </c>
      <c r="R100" s="44">
        <f>IF(P100=0,IF(Q100=0,'1_Constantes'!$D$27,0),0)</f>
        <v>0</v>
      </c>
      <c r="S100" s="54">
        <f>IF(F100&lt;N100+(N100*'1_Constantes'!$G$27),ABS(X99)-('1_Constantes'!$J$27*'1_Constantes'!$B$4),0)</f>
        <v>0</v>
      </c>
      <c r="T100" s="111">
        <f>IF(S100=0,IF(ABS(X99)&lt;'1_Constantes'!$H$27,ABS(X99)+('1_Constantes'!$I$27*'1_Constantes'!$B$4),0),0)</f>
        <v>0.79000000000000059</v>
      </c>
      <c r="U100" s="44">
        <f>IF(S100=0,IF(T100=0,'1_Constantes'!$H$27,0),0)</f>
        <v>0</v>
      </c>
      <c r="W100" s="134">
        <f>IF(C100&lt;'1_Constantes'!$B$8,0,IF(D100&lt;0,-ABS(P100+Q100+R100),ABS(P100+Q100+R100)))</f>
        <v>291</v>
      </c>
      <c r="X100" s="43">
        <f t="shared" si="5"/>
        <v>-0.79000000000000059</v>
      </c>
      <c r="Y100" s="57">
        <f>IF(F100*180/PI()&lt;'1_Constantes'!$B$9,0,X100*180/PI())</f>
        <v>-45.263665815335067</v>
      </c>
    </row>
    <row r="101" spans="2:25" x14ac:dyDescent="0.25">
      <c r="B101" s="13">
        <f>B100+'1_Constantes'!$B$4</f>
        <v>0.48500000000000032</v>
      </c>
      <c r="C101" s="131">
        <f t="shared" si="3"/>
        <v>966.32575553417826</v>
      </c>
      <c r="D101" s="54">
        <f>'3_Consigne'!P101</f>
        <v>966.32575553417826</v>
      </c>
      <c r="E101" s="44">
        <f>'3_Consigne'!Q101</f>
        <v>-0.69591790752795302</v>
      </c>
      <c r="F101" s="131">
        <f t="shared" si="4"/>
        <v>0.69591790752795302</v>
      </c>
      <c r="G101" s="54">
        <f>ABS(D100-D101)/'1_Constantes'!$B$4</f>
        <v>230.48628501662733</v>
      </c>
      <c r="H101" s="44">
        <f>ABS(E100-E101)/'1_Constantes'!$B$4</f>
        <v>2.3143516620612203</v>
      </c>
      <c r="J101" s="54">
        <f>ABS(G100-G101)/'1_Constantes'!$B$4</f>
        <v>979.002260201014</v>
      </c>
      <c r="K101" s="44">
        <f>ABS(H100-H101)/'1_Constantes'!$B$4</f>
        <v>9.3414654332990565</v>
      </c>
      <c r="M101" s="108">
        <f>(G101*G101)/(2*'1_Constantes'!$F$27)</f>
        <v>26.561963790382986</v>
      </c>
      <c r="N101" s="108">
        <f>(H101*H101)/(2*'1_Constantes'!$J$27)</f>
        <v>0.66952795196069159</v>
      </c>
      <c r="P101" s="54">
        <f>IF(C101&lt;M101+(M101*'1_Constantes'!$G$27),ABS(W100)-('1_Constantes'!$F$27*'1_Constantes'!$B$4),0)</f>
        <v>0</v>
      </c>
      <c r="Q101" s="111">
        <f>IF(P101=0,IF(ABS(W100)&lt;'1_Constantes'!$D$27,ABS(W100)+('1_Constantes'!$E$27*'1_Constantes'!$B$4),0),0)</f>
        <v>294</v>
      </c>
      <c r="R101" s="44">
        <f>IF(P101=0,IF(Q101=0,'1_Constantes'!$D$27,0),0)</f>
        <v>0</v>
      </c>
      <c r="S101" s="54">
        <f>IF(F101&lt;N101+(N101*'1_Constantes'!$G$27),ABS(X100)-('1_Constantes'!$J$27*'1_Constantes'!$B$4),0)</f>
        <v>0.77000000000000057</v>
      </c>
      <c r="T101" s="111">
        <f>IF(S101=0,IF(ABS(X100)&lt;'1_Constantes'!$H$27,ABS(X100)+('1_Constantes'!$I$27*'1_Constantes'!$B$4),0),0)</f>
        <v>0</v>
      </c>
      <c r="U101" s="44">
        <f>IF(S101=0,IF(T101=0,'1_Constantes'!$H$27,0),0)</f>
        <v>0</v>
      </c>
      <c r="W101" s="134">
        <f>IF(C101&lt;'1_Constantes'!$B$8,0,IF(D101&lt;0,-ABS(P101+Q101+R101),ABS(P101+Q101+R101)))</f>
        <v>294</v>
      </c>
      <c r="X101" s="43">
        <f t="shared" si="5"/>
        <v>-0.77000000000000057</v>
      </c>
      <c r="Y101" s="57">
        <f>IF(F101*180/PI()&lt;'1_Constantes'!$B$9,0,X101*180/PI())</f>
        <v>-44.117750225073422</v>
      </c>
    </row>
    <row r="102" spans="2:25" x14ac:dyDescent="0.25">
      <c r="B102" s="13">
        <f>B101+'1_Constantes'!$B$4</f>
        <v>0.49000000000000032</v>
      </c>
      <c r="C102" s="131">
        <f t="shared" si="3"/>
        <v>965.14896698189284</v>
      </c>
      <c r="D102" s="54">
        <f>'3_Consigne'!P102</f>
        <v>965.14896698189284</v>
      </c>
      <c r="E102" s="44">
        <f>'3_Consigne'!Q102</f>
        <v>-0.68457788493702754</v>
      </c>
      <c r="F102" s="131">
        <f t="shared" si="4"/>
        <v>0.68457788493702754</v>
      </c>
      <c r="G102" s="54">
        <f>ABS(D101-D102)/'1_Constantes'!$B$4</f>
        <v>235.35771045708316</v>
      </c>
      <c r="H102" s="44">
        <f>ABS(E101-E102)/'1_Constantes'!$B$4</f>
        <v>2.2680045181850961</v>
      </c>
      <c r="J102" s="54">
        <f>ABS(G101-G102)/'1_Constantes'!$B$4</f>
        <v>974.28508809116465</v>
      </c>
      <c r="K102" s="44">
        <f>ABS(H101-H102)/'1_Constantes'!$B$4</f>
        <v>9.2694287752248528</v>
      </c>
      <c r="M102" s="108">
        <f>(G102*G102)/(2*'1_Constantes'!$F$27)</f>
        <v>27.696625935800096</v>
      </c>
      <c r="N102" s="108">
        <f>(H102*H102)/(2*'1_Constantes'!$J$27)</f>
        <v>0.64298056181350127</v>
      </c>
      <c r="P102" s="54">
        <f>IF(C102&lt;M102+(M102*'1_Constantes'!$G$27),ABS(W101)-('1_Constantes'!$F$27*'1_Constantes'!$B$4),0)</f>
        <v>0</v>
      </c>
      <c r="Q102" s="111">
        <f>IF(P102=0,IF(ABS(W101)&lt;'1_Constantes'!$D$27,ABS(W101)+('1_Constantes'!$E$27*'1_Constantes'!$B$4),0),0)</f>
        <v>297</v>
      </c>
      <c r="R102" s="44">
        <f>IF(P102=0,IF(Q102=0,'1_Constantes'!$D$27,0),0)</f>
        <v>0</v>
      </c>
      <c r="S102" s="54">
        <f>IF(F102&lt;N102+(N102*'1_Constantes'!$G$27),ABS(X101)-('1_Constantes'!$J$27*'1_Constantes'!$B$4),0)</f>
        <v>0.75000000000000056</v>
      </c>
      <c r="T102" s="111">
        <f>IF(S102=0,IF(ABS(X101)&lt;'1_Constantes'!$H$27,ABS(X101)+('1_Constantes'!$I$27*'1_Constantes'!$B$4),0),0)</f>
        <v>0</v>
      </c>
      <c r="U102" s="44">
        <f>IF(S102=0,IF(T102=0,'1_Constantes'!$H$27,0),0)</f>
        <v>0</v>
      </c>
      <c r="W102" s="134">
        <f>IF(C102&lt;'1_Constantes'!$B$8,0,IF(D102&lt;0,-ABS(P102+Q102+R102),ABS(P102+Q102+R102)))</f>
        <v>297</v>
      </c>
      <c r="X102" s="43">
        <f t="shared" si="5"/>
        <v>-0.75000000000000056</v>
      </c>
      <c r="Y102" s="57">
        <f>IF(F102*180/PI()&lt;'1_Constantes'!$B$9,0,X102*180/PI())</f>
        <v>-42.971834634811778</v>
      </c>
    </row>
    <row r="103" spans="2:25" x14ac:dyDescent="0.25">
      <c r="B103" s="13">
        <f>B102+'1_Constantes'!$B$4</f>
        <v>0.49500000000000033</v>
      </c>
      <c r="C103" s="131">
        <f t="shared" si="3"/>
        <v>963.94794423132919</v>
      </c>
      <c r="D103" s="54">
        <f>'3_Consigne'!P103</f>
        <v>963.94794423132919</v>
      </c>
      <c r="E103" s="44">
        <f>'3_Consigne'!Q103</f>
        <v>-0.67346946325206625</v>
      </c>
      <c r="F103" s="131">
        <f t="shared" si="4"/>
        <v>0.67346946325206625</v>
      </c>
      <c r="G103" s="54">
        <f>ABS(D102-D103)/'1_Constantes'!$B$4</f>
        <v>240.20455011273043</v>
      </c>
      <c r="H103" s="44">
        <f>ABS(E102-E103)/'1_Constantes'!$B$4</f>
        <v>2.2216843369922579</v>
      </c>
      <c r="J103" s="54">
        <f>ABS(G102-G103)/'1_Constantes'!$B$4</f>
        <v>969.36793112945452</v>
      </c>
      <c r="K103" s="44">
        <f>ABS(H102-H103)/'1_Constantes'!$B$4</f>
        <v>9.2640362385676411</v>
      </c>
      <c r="M103" s="108">
        <f>(G103*G103)/(2*'1_Constantes'!$F$27)</f>
        <v>28.849112947429614</v>
      </c>
      <c r="N103" s="108">
        <f>(H103*H103)/(2*'1_Constantes'!$J$27)</f>
        <v>0.61698516165459105</v>
      </c>
      <c r="P103" s="54">
        <f>IF(C103&lt;M103+(M103*'1_Constantes'!$G$27),ABS(W102)-('1_Constantes'!$F$27*'1_Constantes'!$B$4),0)</f>
        <v>0</v>
      </c>
      <c r="Q103" s="111">
        <f>IF(P103=0,IF(ABS(W102)&lt;'1_Constantes'!$D$27,ABS(W102)+('1_Constantes'!$E$27*'1_Constantes'!$B$4),0),0)</f>
        <v>300</v>
      </c>
      <c r="R103" s="44">
        <f>IF(P103=0,IF(Q103=0,'1_Constantes'!$D$27,0),0)</f>
        <v>0</v>
      </c>
      <c r="S103" s="54">
        <f>IF(F103&lt;N103+(N103*'1_Constantes'!$G$27),ABS(X102)-('1_Constantes'!$J$27*'1_Constantes'!$B$4),0)</f>
        <v>0.73000000000000054</v>
      </c>
      <c r="T103" s="111">
        <f>IF(S103=0,IF(ABS(X102)&lt;'1_Constantes'!$H$27,ABS(X102)+('1_Constantes'!$I$27*'1_Constantes'!$B$4),0),0)</f>
        <v>0</v>
      </c>
      <c r="U103" s="44">
        <f>IF(S103=0,IF(T103=0,'1_Constantes'!$H$27,0),0)</f>
        <v>0</v>
      </c>
      <c r="W103" s="134">
        <f>IF(C103&lt;'1_Constantes'!$B$8,0,IF(D103&lt;0,-ABS(P103+Q103+R103),ABS(P103+Q103+R103)))</f>
        <v>300</v>
      </c>
      <c r="X103" s="43">
        <f t="shared" si="5"/>
        <v>-0.73000000000000054</v>
      </c>
      <c r="Y103" s="57">
        <f>IF(F103*180/PI()&lt;'1_Constantes'!$B$9,0,X103*180/PI())</f>
        <v>-41.825919044550126</v>
      </c>
    </row>
    <row r="104" spans="2:25" x14ac:dyDescent="0.25">
      <c r="B104" s="13">
        <f>B103+'1_Constantes'!$B$4</f>
        <v>0.50000000000000033</v>
      </c>
      <c r="C104" s="131">
        <f t="shared" si="3"/>
        <v>962.72281486882594</v>
      </c>
      <c r="D104" s="54">
        <f>'3_Consigne'!P104</f>
        <v>962.72281486882594</v>
      </c>
      <c r="E104" s="44">
        <f>'3_Consigne'!Q104</f>
        <v>-0.66259252175010364</v>
      </c>
      <c r="F104" s="131">
        <f t="shared" si="4"/>
        <v>0.66259252175010364</v>
      </c>
      <c r="G104" s="54">
        <f>ABS(D103-D104)/'1_Constantes'!$B$4</f>
        <v>245.02587250065062</v>
      </c>
      <c r="H104" s="44">
        <f>ABS(E103-E104)/'1_Constantes'!$B$4</f>
        <v>2.1753883003925223</v>
      </c>
      <c r="J104" s="54">
        <f>ABS(G103-G104)/'1_Constantes'!$B$4</f>
        <v>964.2644775840381</v>
      </c>
      <c r="K104" s="44">
        <f>ABS(H103-H104)/'1_Constantes'!$B$4</f>
        <v>9.2592073199471159</v>
      </c>
      <c r="M104" s="108">
        <f>(G104*G104)/(2*'1_Constantes'!$F$27)</f>
        <v>30.018839097352547</v>
      </c>
      <c r="N104" s="108">
        <f>(H104*H104)/(2*'1_Constantes'!$J$27)</f>
        <v>0.59153928218558338</v>
      </c>
      <c r="P104" s="54">
        <f>IF(C104&lt;M104+(M104*'1_Constantes'!$G$27),ABS(W103)-('1_Constantes'!$F$27*'1_Constantes'!$B$4),0)</f>
        <v>0</v>
      </c>
      <c r="Q104" s="111">
        <f>IF(P104=0,IF(ABS(W103)&lt;'1_Constantes'!$D$27,ABS(W103)+('1_Constantes'!$E$27*'1_Constantes'!$B$4),0),0)</f>
        <v>303</v>
      </c>
      <c r="R104" s="44">
        <f>IF(P104=0,IF(Q104=0,'1_Constantes'!$D$27,0),0)</f>
        <v>0</v>
      </c>
      <c r="S104" s="54">
        <f>IF(F104&lt;N104+(N104*'1_Constantes'!$G$27),ABS(X103)-('1_Constantes'!$J$27*'1_Constantes'!$B$4),0)</f>
        <v>0</v>
      </c>
      <c r="T104" s="111">
        <f>IF(S104=0,IF(ABS(X103)&lt;'1_Constantes'!$H$27,ABS(X103)+('1_Constantes'!$I$27*'1_Constantes'!$B$4),0),0)</f>
        <v>0.74500000000000055</v>
      </c>
      <c r="U104" s="44">
        <f>IF(S104=0,IF(T104=0,'1_Constantes'!$H$27,0),0)</f>
        <v>0</v>
      </c>
      <c r="W104" s="134">
        <f>IF(C104&lt;'1_Constantes'!$B$8,0,IF(D104&lt;0,-ABS(P104+Q104+R104),ABS(P104+Q104+R104)))</f>
        <v>303</v>
      </c>
      <c r="X104" s="43">
        <f t="shared" si="5"/>
        <v>-0.74500000000000055</v>
      </c>
      <c r="Y104" s="57">
        <f>IF(F104*180/PI()&lt;'1_Constantes'!$B$9,0,X104*180/PI())</f>
        <v>-42.685355737246368</v>
      </c>
    </row>
    <row r="105" spans="2:25" x14ac:dyDescent="0.25">
      <c r="B105" s="13">
        <f>B104+'1_Constantes'!$B$4</f>
        <v>0.50500000000000034</v>
      </c>
      <c r="C105" s="131">
        <f t="shared" si="3"/>
        <v>961.47326737111553</v>
      </c>
      <c r="D105" s="54">
        <f>'3_Consigne'!P105</f>
        <v>961.47326737111553</v>
      </c>
      <c r="E105" s="44">
        <f>'3_Consigne'!Q105</f>
        <v>-0.65148092825041393</v>
      </c>
      <c r="F105" s="131">
        <f t="shared" si="4"/>
        <v>0.65148092825041393</v>
      </c>
      <c r="G105" s="54">
        <f>ABS(D104-D105)/'1_Constantes'!$B$4</f>
        <v>249.9094995420819</v>
      </c>
      <c r="H105" s="44">
        <f>ABS(E104-E105)/'1_Constantes'!$B$4</f>
        <v>2.2223186999379418</v>
      </c>
      <c r="J105" s="54">
        <f>ABS(G104-G105)/'1_Constantes'!$B$4</f>
        <v>976.72540828625642</v>
      </c>
      <c r="K105" s="44">
        <f>ABS(H104-H105)/'1_Constantes'!$B$4</f>
        <v>9.3860799090839109</v>
      </c>
      <c r="M105" s="108">
        <f>(G105*G105)/(2*'1_Constantes'!$F$27)</f>
        <v>31.227378980686918</v>
      </c>
      <c r="N105" s="108">
        <f>(H105*H105)/(2*'1_Constantes'!$J$27)</f>
        <v>0.617337550511733</v>
      </c>
      <c r="P105" s="54">
        <f>IF(C105&lt;M105+(M105*'1_Constantes'!$G$27),ABS(W104)-('1_Constantes'!$F$27*'1_Constantes'!$B$4),0)</f>
        <v>0</v>
      </c>
      <c r="Q105" s="111">
        <f>IF(P105=0,IF(ABS(W104)&lt;'1_Constantes'!$D$27,ABS(W104)+('1_Constantes'!$E$27*'1_Constantes'!$B$4),0),0)</f>
        <v>306</v>
      </c>
      <c r="R105" s="44">
        <f>IF(P105=0,IF(Q105=0,'1_Constantes'!$D$27,0),0)</f>
        <v>0</v>
      </c>
      <c r="S105" s="54">
        <f>IF(F105&lt;N105+(N105*'1_Constantes'!$G$27),ABS(X104)-('1_Constantes'!$J$27*'1_Constantes'!$B$4),0)</f>
        <v>0.72500000000000053</v>
      </c>
      <c r="T105" s="111">
        <f>IF(S105=0,IF(ABS(X104)&lt;'1_Constantes'!$H$27,ABS(X104)+('1_Constantes'!$I$27*'1_Constantes'!$B$4),0),0)</f>
        <v>0</v>
      </c>
      <c r="U105" s="44">
        <f>IF(S105=0,IF(T105=0,'1_Constantes'!$H$27,0),0)</f>
        <v>0</v>
      </c>
      <c r="W105" s="134">
        <f>IF(C105&lt;'1_Constantes'!$B$8,0,IF(D105&lt;0,-ABS(P105+Q105+R105),ABS(P105+Q105+R105)))</f>
        <v>306</v>
      </c>
      <c r="X105" s="43">
        <f t="shared" si="5"/>
        <v>-0.72500000000000053</v>
      </c>
      <c r="Y105" s="57">
        <f>IF(F105*180/PI()&lt;'1_Constantes'!$B$9,0,X105*180/PI())</f>
        <v>-41.53944014698471</v>
      </c>
    </row>
    <row r="106" spans="2:25" x14ac:dyDescent="0.25">
      <c r="B106" s="13">
        <f>B105+'1_Constantes'!$B$4</f>
        <v>0.51000000000000034</v>
      </c>
      <c r="C106" s="131">
        <f t="shared" si="3"/>
        <v>960.21365132054473</v>
      </c>
      <c r="D106" s="54">
        <f>'3_Consigne'!P106</f>
        <v>960.21365132054473</v>
      </c>
      <c r="E106" s="44">
        <f>'3_Consigne'!Q106</f>
        <v>-0.64082213852559178</v>
      </c>
      <c r="F106" s="131">
        <f t="shared" si="4"/>
        <v>0.64082213852559178</v>
      </c>
      <c r="G106" s="54">
        <f>ABS(D105-D106)/'1_Constantes'!$B$4</f>
        <v>251.9232101141597</v>
      </c>
      <c r="H106" s="44">
        <f>ABS(E105-E106)/'1_Constantes'!$B$4</f>
        <v>2.1317579449644297</v>
      </c>
      <c r="J106" s="54">
        <f>ABS(G105-G106)/'1_Constantes'!$B$4</f>
        <v>402.74211441555963</v>
      </c>
      <c r="K106" s="44">
        <f>ABS(H105-H106)/'1_Constantes'!$B$4</f>
        <v>18.112150994702425</v>
      </c>
      <c r="M106" s="108">
        <f>(G106*G106)/(2*'1_Constantes'!$F$27)</f>
        <v>31.732651897111531</v>
      </c>
      <c r="N106" s="108">
        <f>(H106*H106)/(2*'1_Constantes'!$J$27)</f>
        <v>0.56804899198987102</v>
      </c>
      <c r="P106" s="54">
        <f>IF(C106&lt;M106+(M106*'1_Constantes'!$G$27),ABS(W105)-('1_Constantes'!$F$27*'1_Constantes'!$B$4),0)</f>
        <v>0</v>
      </c>
      <c r="Q106" s="111">
        <f>IF(P106=0,IF(ABS(W105)&lt;'1_Constantes'!$D$27,ABS(W105)+('1_Constantes'!$E$27*'1_Constantes'!$B$4),0),0)</f>
        <v>309</v>
      </c>
      <c r="R106" s="44">
        <f>IF(P106=0,IF(Q106=0,'1_Constantes'!$D$27,0),0)</f>
        <v>0</v>
      </c>
      <c r="S106" s="54">
        <f>IF(F106&lt;N106+(N106*'1_Constantes'!$G$27),ABS(X105)-('1_Constantes'!$J$27*'1_Constantes'!$B$4),0)</f>
        <v>0</v>
      </c>
      <c r="T106" s="111">
        <f>IF(S106=0,IF(ABS(X105)&lt;'1_Constantes'!$H$27,ABS(X105)+('1_Constantes'!$I$27*'1_Constantes'!$B$4),0),0)</f>
        <v>0.74000000000000055</v>
      </c>
      <c r="U106" s="44">
        <f>IF(S106=0,IF(T106=0,'1_Constantes'!$H$27,0),0)</f>
        <v>0</v>
      </c>
      <c r="W106" s="134">
        <f>IF(C106&lt;'1_Constantes'!$B$8,0,IF(D106&lt;0,-ABS(P106+Q106+R106),ABS(P106+Q106+R106)))</f>
        <v>309</v>
      </c>
      <c r="X106" s="43">
        <f t="shared" si="5"/>
        <v>-0.74000000000000055</v>
      </c>
      <c r="Y106" s="57">
        <f>IF(F106*180/PI()&lt;'1_Constantes'!$B$9,0,X106*180/PI())</f>
        <v>-42.398876839680952</v>
      </c>
    </row>
    <row r="107" spans="2:25" x14ac:dyDescent="0.25">
      <c r="B107" s="13">
        <f>B106+'1_Constantes'!$B$4</f>
        <v>0.51500000000000035</v>
      </c>
      <c r="C107" s="131">
        <f t="shared" si="3"/>
        <v>958.92977901071413</v>
      </c>
      <c r="D107" s="54">
        <f>'3_Consigne'!P107</f>
        <v>958.92977901071413</v>
      </c>
      <c r="E107" s="44">
        <f>'3_Consigne'!Q107</f>
        <v>-0.6299282838493323</v>
      </c>
      <c r="F107" s="131">
        <f t="shared" si="4"/>
        <v>0.6299282838493323</v>
      </c>
      <c r="G107" s="54">
        <f>ABS(D106-D107)/'1_Constantes'!$B$4</f>
        <v>256.77446196611982</v>
      </c>
      <c r="H107" s="44">
        <f>ABS(E106-E107)/'1_Constantes'!$B$4</f>
        <v>2.1787709352518947</v>
      </c>
      <c r="J107" s="54">
        <f>ABS(G106-G107)/'1_Constantes'!$B$4</f>
        <v>970.25037039202289</v>
      </c>
      <c r="K107" s="44">
        <f>ABS(H106-H107)/'1_Constantes'!$B$4</f>
        <v>9.4025980574929946</v>
      </c>
      <c r="M107" s="108">
        <f>(G107*G107)/(2*'1_Constantes'!$F$27)</f>
        <v>32.966562158995153</v>
      </c>
      <c r="N107" s="108">
        <f>(H107*H107)/(2*'1_Constantes'!$J$27)</f>
        <v>0.59338034853730204</v>
      </c>
      <c r="P107" s="54">
        <f>IF(C107&lt;M107+(M107*'1_Constantes'!$G$27),ABS(W106)-('1_Constantes'!$F$27*'1_Constantes'!$B$4),0)</f>
        <v>0</v>
      </c>
      <c r="Q107" s="111">
        <f>IF(P107=0,IF(ABS(W106)&lt;'1_Constantes'!$D$27,ABS(W106)+('1_Constantes'!$E$27*'1_Constantes'!$B$4),0),0)</f>
        <v>312</v>
      </c>
      <c r="R107" s="44">
        <f>IF(P107=0,IF(Q107=0,'1_Constantes'!$D$27,0),0)</f>
        <v>0</v>
      </c>
      <c r="S107" s="54">
        <f>IF(F107&lt;N107+(N107*'1_Constantes'!$G$27),ABS(X106)-('1_Constantes'!$J$27*'1_Constantes'!$B$4),0)</f>
        <v>0.72000000000000053</v>
      </c>
      <c r="T107" s="111">
        <f>IF(S107=0,IF(ABS(X106)&lt;'1_Constantes'!$H$27,ABS(X106)+('1_Constantes'!$I$27*'1_Constantes'!$B$4),0),0)</f>
        <v>0</v>
      </c>
      <c r="U107" s="44">
        <f>IF(S107=0,IF(T107=0,'1_Constantes'!$H$27,0),0)</f>
        <v>0</v>
      </c>
      <c r="W107" s="134">
        <f>IF(C107&lt;'1_Constantes'!$B$8,0,IF(D107&lt;0,-ABS(P107+Q107+R107),ABS(P107+Q107+R107)))</f>
        <v>312</v>
      </c>
      <c r="X107" s="43">
        <f t="shared" si="5"/>
        <v>-0.72000000000000053</v>
      </c>
      <c r="Y107" s="57">
        <f>IF(F107*180/PI()&lt;'1_Constantes'!$B$9,0,X107*180/PI())</f>
        <v>-41.252961249419307</v>
      </c>
    </row>
    <row r="108" spans="2:25" x14ac:dyDescent="0.25">
      <c r="B108" s="13">
        <f>B107+'1_Constantes'!$B$4</f>
        <v>0.52000000000000035</v>
      </c>
      <c r="C108" s="131">
        <f t="shared" si="3"/>
        <v>957.60780043122941</v>
      </c>
      <c r="D108" s="54">
        <f>'3_Consigne'!P108</f>
        <v>957.60780043122941</v>
      </c>
      <c r="E108" s="44">
        <f>'3_Consigne'!Q108</f>
        <v>-0.61950829225014004</v>
      </c>
      <c r="F108" s="131">
        <f t="shared" si="4"/>
        <v>0.61950829225014004</v>
      </c>
      <c r="G108" s="54">
        <f>ABS(D107-D108)/'1_Constantes'!$B$4</f>
        <v>264.39571589694424</v>
      </c>
      <c r="H108" s="44">
        <f>ABS(E107-E108)/'1_Constantes'!$B$4</f>
        <v>2.0839983198384537</v>
      </c>
      <c r="J108" s="54">
        <f>ABS(G107-G108)/'1_Constantes'!$B$4</f>
        <v>1524.2507861648846</v>
      </c>
      <c r="K108" s="44">
        <f>ABS(H107-H108)/'1_Constantes'!$B$4</f>
        <v>18.954523082688191</v>
      </c>
      <c r="M108" s="108">
        <f>(G108*G108)/(2*'1_Constantes'!$F$27)</f>
        <v>34.952547292328823</v>
      </c>
      <c r="N108" s="108">
        <f>(H108*H108)/(2*'1_Constantes'!$J$27)</f>
        <v>0.54288112463618732</v>
      </c>
      <c r="P108" s="54">
        <f>IF(C108&lt;M108+(M108*'1_Constantes'!$G$27),ABS(W107)-('1_Constantes'!$F$27*'1_Constantes'!$B$4),0)</f>
        <v>0</v>
      </c>
      <c r="Q108" s="111">
        <f>IF(P108=0,IF(ABS(W107)&lt;'1_Constantes'!$D$27,ABS(W107)+('1_Constantes'!$E$27*'1_Constantes'!$B$4),0),0)</f>
        <v>315</v>
      </c>
      <c r="R108" s="44">
        <f>IF(P108=0,IF(Q108=0,'1_Constantes'!$D$27,0),0)</f>
        <v>0</v>
      </c>
      <c r="S108" s="54">
        <f>IF(F108&lt;N108+(N108*'1_Constantes'!$G$27),ABS(X107)-('1_Constantes'!$J$27*'1_Constantes'!$B$4),0)</f>
        <v>0</v>
      </c>
      <c r="T108" s="111">
        <f>IF(S108=0,IF(ABS(X107)&lt;'1_Constantes'!$H$27,ABS(X107)+('1_Constantes'!$I$27*'1_Constantes'!$B$4),0),0)</f>
        <v>0.73500000000000054</v>
      </c>
      <c r="U108" s="44">
        <f>IF(S108=0,IF(T108=0,'1_Constantes'!$H$27,0),0)</f>
        <v>0</v>
      </c>
      <c r="W108" s="134">
        <f>IF(C108&lt;'1_Constantes'!$B$8,0,IF(D108&lt;0,-ABS(P108+Q108+R108),ABS(P108+Q108+R108)))</f>
        <v>315</v>
      </c>
      <c r="X108" s="43">
        <f t="shared" si="5"/>
        <v>-0.73500000000000054</v>
      </c>
      <c r="Y108" s="57">
        <f>IF(F108*180/PI()&lt;'1_Constantes'!$B$9,0,X108*180/PI())</f>
        <v>-42.112397942115535</v>
      </c>
    </row>
    <row r="109" spans="2:25" x14ac:dyDescent="0.25">
      <c r="B109" s="13">
        <f>B108+'1_Constantes'!$B$4</f>
        <v>0.52500000000000036</v>
      </c>
      <c r="C109" s="131">
        <f t="shared" si="3"/>
        <v>956.2756419984978</v>
      </c>
      <c r="D109" s="54">
        <f>'3_Consigne'!P109</f>
        <v>956.2756419984978</v>
      </c>
      <c r="E109" s="44">
        <f>'3_Consigne'!Q109</f>
        <v>-0.60860913712105924</v>
      </c>
      <c r="F109" s="131">
        <f t="shared" si="4"/>
        <v>0.60860913712105924</v>
      </c>
      <c r="G109" s="54">
        <f>ABS(D108-D109)/'1_Constantes'!$B$4</f>
        <v>266.43168654632063</v>
      </c>
      <c r="H109" s="44">
        <f>ABS(E108-E109)/'1_Constantes'!$B$4</f>
        <v>2.1798310258161591</v>
      </c>
      <c r="J109" s="54">
        <f>ABS(G108-G109)/'1_Constantes'!$B$4</f>
        <v>407.19412987527903</v>
      </c>
      <c r="K109" s="44">
        <f>ABS(H108-H109)/'1_Constantes'!$B$4</f>
        <v>19.166541195541065</v>
      </c>
      <c r="M109" s="108">
        <f>(G109*G109)/(2*'1_Constantes'!$F$27)</f>
        <v>35.492921797958431</v>
      </c>
      <c r="N109" s="108">
        <f>(H109*H109)/(2*'1_Constantes'!$J$27)</f>
        <v>0.59395791263884101</v>
      </c>
      <c r="P109" s="54">
        <f>IF(C109&lt;M109+(M109*'1_Constantes'!$G$27),ABS(W108)-('1_Constantes'!$F$27*'1_Constantes'!$B$4),0)</f>
        <v>0</v>
      </c>
      <c r="Q109" s="111">
        <f>IF(P109=0,IF(ABS(W108)&lt;'1_Constantes'!$D$27,ABS(W108)+('1_Constantes'!$E$27*'1_Constantes'!$B$4),0),0)</f>
        <v>318</v>
      </c>
      <c r="R109" s="44">
        <f>IF(P109=0,IF(Q109=0,'1_Constantes'!$D$27,0),0)</f>
        <v>0</v>
      </c>
      <c r="S109" s="54">
        <f>IF(F109&lt;N109+(N109*'1_Constantes'!$G$27),ABS(X108)-('1_Constantes'!$J$27*'1_Constantes'!$B$4),0)</f>
        <v>0.71500000000000052</v>
      </c>
      <c r="T109" s="111">
        <f>IF(S109=0,IF(ABS(X108)&lt;'1_Constantes'!$H$27,ABS(X108)+('1_Constantes'!$I$27*'1_Constantes'!$B$4),0),0)</f>
        <v>0</v>
      </c>
      <c r="U109" s="44">
        <f>IF(S109=0,IF(T109=0,'1_Constantes'!$H$27,0),0)</f>
        <v>0</v>
      </c>
      <c r="W109" s="134">
        <f>IF(C109&lt;'1_Constantes'!$B$8,0,IF(D109&lt;0,-ABS(P109+Q109+R109),ABS(P109+Q109+R109)))</f>
        <v>318</v>
      </c>
      <c r="X109" s="43">
        <f t="shared" si="5"/>
        <v>-0.71500000000000052</v>
      </c>
      <c r="Y109" s="57">
        <f>IF(F109*180/PI()&lt;'1_Constantes'!$B$9,0,X109*180/PI())</f>
        <v>-40.966482351853891</v>
      </c>
    </row>
    <row r="110" spans="2:25" x14ac:dyDescent="0.25">
      <c r="B110" s="13">
        <f>B109+'1_Constantes'!$B$4</f>
        <v>0.53000000000000036</v>
      </c>
      <c r="C110" s="131">
        <f t="shared" si="3"/>
        <v>954.90502879009387</v>
      </c>
      <c r="D110" s="54">
        <f>'3_Consigne'!P110</f>
        <v>954.90502879009387</v>
      </c>
      <c r="E110" s="44">
        <f>'3_Consigne'!Q110</f>
        <v>-0.59818273700663216</v>
      </c>
      <c r="F110" s="131">
        <f t="shared" si="4"/>
        <v>0.59818273700663216</v>
      </c>
      <c r="G110" s="54">
        <f>ABS(D109-D110)/'1_Constantes'!$B$4</f>
        <v>274.12264168078764</v>
      </c>
      <c r="H110" s="44">
        <f>ABS(E109-E110)/'1_Constantes'!$B$4</f>
        <v>2.0852800228854163</v>
      </c>
      <c r="J110" s="54">
        <f>ABS(G109-G110)/'1_Constantes'!$B$4</f>
        <v>1538.1910268934007</v>
      </c>
      <c r="K110" s="44">
        <f>ABS(H109-H110)/'1_Constantes'!$B$4</f>
        <v>18.910200586148562</v>
      </c>
      <c r="M110" s="108">
        <f>(G110*G110)/(2*'1_Constantes'!$F$27)</f>
        <v>37.571611341026745</v>
      </c>
      <c r="N110" s="108">
        <f>(H110*H110)/(2*'1_Constantes'!$J$27)</f>
        <v>0.54354909673062524</v>
      </c>
      <c r="P110" s="54">
        <f>IF(C110&lt;M110+(M110*'1_Constantes'!$G$27),ABS(W109)-('1_Constantes'!$F$27*'1_Constantes'!$B$4),0)</f>
        <v>0</v>
      </c>
      <c r="Q110" s="111">
        <f>IF(P110=0,IF(ABS(W109)&lt;'1_Constantes'!$D$27,ABS(W109)+('1_Constantes'!$E$27*'1_Constantes'!$B$4),0),0)</f>
        <v>321</v>
      </c>
      <c r="R110" s="44">
        <f>IF(P110=0,IF(Q110=0,'1_Constantes'!$D$27,0),0)</f>
        <v>0</v>
      </c>
      <c r="S110" s="54">
        <f>IF(F110&lt;N110+(N110*'1_Constantes'!$G$27),ABS(X109)-('1_Constantes'!$J$27*'1_Constantes'!$B$4),0)</f>
        <v>0</v>
      </c>
      <c r="T110" s="111">
        <f>IF(S110=0,IF(ABS(X109)&lt;'1_Constantes'!$H$27,ABS(X109)+('1_Constantes'!$I$27*'1_Constantes'!$B$4),0),0)</f>
        <v>0.73000000000000054</v>
      </c>
      <c r="U110" s="44">
        <f>IF(S110=0,IF(T110=0,'1_Constantes'!$H$27,0),0)</f>
        <v>0</v>
      </c>
      <c r="W110" s="134">
        <f>IF(C110&lt;'1_Constantes'!$B$8,0,IF(D110&lt;0,-ABS(P110+Q110+R110),ABS(P110+Q110+R110)))</f>
        <v>321</v>
      </c>
      <c r="X110" s="43">
        <f t="shared" si="5"/>
        <v>-0.73000000000000054</v>
      </c>
      <c r="Y110" s="57">
        <f>IF(F110*180/PI()&lt;'1_Constantes'!$B$9,0,X110*180/PI())</f>
        <v>-41.825919044550126</v>
      </c>
    </row>
    <row r="111" spans="2:25" x14ac:dyDescent="0.25">
      <c r="B111" s="13">
        <f>B110+'1_Constantes'!$B$4</f>
        <v>0.53500000000000036</v>
      </c>
      <c r="C111" s="131">
        <f t="shared" si="3"/>
        <v>953.51001494296929</v>
      </c>
      <c r="D111" s="54">
        <f>'3_Consigne'!P111</f>
        <v>953.51001494296929</v>
      </c>
      <c r="E111" s="44">
        <f>'3_Consigne'!Q111</f>
        <v>-0.58751980387306291</v>
      </c>
      <c r="F111" s="131">
        <f t="shared" si="4"/>
        <v>0.58751980387306291</v>
      </c>
      <c r="G111" s="54">
        <f>ABS(D110-D111)/'1_Constantes'!$B$4</f>
        <v>279.00276942491473</v>
      </c>
      <c r="H111" s="44">
        <f>ABS(E110-E111)/'1_Constantes'!$B$4</f>
        <v>2.1325866267138505</v>
      </c>
      <c r="J111" s="54">
        <f>ABS(G110-G111)/'1_Constantes'!$B$4</f>
        <v>976.02554882541881</v>
      </c>
      <c r="K111" s="44">
        <f>ABS(H110-H111)/'1_Constantes'!$B$4</f>
        <v>9.4613207656868425</v>
      </c>
      <c r="M111" s="108">
        <f>(G111*G111)/(2*'1_Constantes'!$F$27)</f>
        <v>38.921272673386071</v>
      </c>
      <c r="N111" s="108">
        <f>(H111*H111)/(2*'1_Constantes'!$J$27)</f>
        <v>0.56849071505484494</v>
      </c>
      <c r="P111" s="54">
        <f>IF(C111&lt;M111+(M111*'1_Constantes'!$G$27),ABS(W110)-('1_Constantes'!$F$27*'1_Constantes'!$B$4),0)</f>
        <v>0</v>
      </c>
      <c r="Q111" s="111">
        <f>IF(P111=0,IF(ABS(W110)&lt;'1_Constantes'!$D$27,ABS(W110)+('1_Constantes'!$E$27*'1_Constantes'!$B$4),0),0)</f>
        <v>324</v>
      </c>
      <c r="R111" s="44">
        <f>IF(P111=0,IF(Q111=0,'1_Constantes'!$D$27,0),0)</f>
        <v>0</v>
      </c>
      <c r="S111" s="54">
        <f>IF(F111&lt;N111+(N111*'1_Constantes'!$G$27),ABS(X110)-('1_Constantes'!$J$27*'1_Constantes'!$B$4),0)</f>
        <v>0.71000000000000052</v>
      </c>
      <c r="T111" s="111">
        <f>IF(S111=0,IF(ABS(X110)&lt;'1_Constantes'!$H$27,ABS(X110)+('1_Constantes'!$I$27*'1_Constantes'!$B$4),0),0)</f>
        <v>0</v>
      </c>
      <c r="U111" s="44">
        <f>IF(S111=0,IF(T111=0,'1_Constantes'!$H$27,0),0)</f>
        <v>0</v>
      </c>
      <c r="W111" s="134">
        <f>IF(C111&lt;'1_Constantes'!$B$8,0,IF(D111&lt;0,-ABS(P111+Q111+R111),ABS(P111+Q111+R111)))</f>
        <v>324</v>
      </c>
      <c r="X111" s="43">
        <f t="shared" si="5"/>
        <v>-0.71000000000000052</v>
      </c>
      <c r="Y111" s="57">
        <f>IF(F111*180/PI()&lt;'1_Constantes'!$B$9,0,X111*180/PI())</f>
        <v>-40.680003454288482</v>
      </c>
    </row>
    <row r="112" spans="2:25" x14ac:dyDescent="0.25">
      <c r="B112" s="13">
        <f>B111+'1_Constantes'!$B$4</f>
        <v>0.54000000000000037</v>
      </c>
      <c r="C112" s="131">
        <f t="shared" si="3"/>
        <v>952.09076406938175</v>
      </c>
      <c r="D112" s="54">
        <f>'3_Consigne'!P112</f>
        <v>952.09076406938175</v>
      </c>
      <c r="E112" s="44">
        <f>'3_Consigne'!Q112</f>
        <v>-0.5770856775058778</v>
      </c>
      <c r="F112" s="131">
        <f t="shared" si="4"/>
        <v>0.5770856775058778</v>
      </c>
      <c r="G112" s="54">
        <f>ABS(D111-D112)/'1_Constantes'!$B$4</f>
        <v>283.85017471750871</v>
      </c>
      <c r="H112" s="44">
        <f>ABS(E111-E112)/'1_Constantes'!$B$4</f>
        <v>2.0868252734370207</v>
      </c>
      <c r="J112" s="54">
        <f>ABS(G111-G112)/'1_Constantes'!$B$4</f>
        <v>969.48105851879518</v>
      </c>
      <c r="K112" s="44">
        <f>ABS(H111-H112)/'1_Constantes'!$B$4</f>
        <v>9.1522706553659461</v>
      </c>
      <c r="M112" s="108">
        <f>(G112*G112)/(2*'1_Constantes'!$F$27)</f>
        <v>40.285460843580111</v>
      </c>
      <c r="N112" s="108">
        <f>(H112*H112)/(2*'1_Constantes'!$J$27)</f>
        <v>0.54435496523193705</v>
      </c>
      <c r="P112" s="54">
        <f>IF(C112&lt;M112+(M112*'1_Constantes'!$G$27),ABS(W111)-('1_Constantes'!$F$27*'1_Constantes'!$B$4),0)</f>
        <v>0</v>
      </c>
      <c r="Q112" s="111">
        <f>IF(P112=0,IF(ABS(W111)&lt;'1_Constantes'!$D$27,ABS(W111)+('1_Constantes'!$E$27*'1_Constantes'!$B$4),0),0)</f>
        <v>327</v>
      </c>
      <c r="R112" s="44">
        <f>IF(P112=0,IF(Q112=0,'1_Constantes'!$D$27,0),0)</f>
        <v>0</v>
      </c>
      <c r="S112" s="54">
        <f>IF(F112&lt;N112+(N112*'1_Constantes'!$G$27),ABS(X111)-('1_Constantes'!$J$27*'1_Constantes'!$B$4),0)</f>
        <v>0.6900000000000005</v>
      </c>
      <c r="T112" s="111">
        <f>IF(S112=0,IF(ABS(X111)&lt;'1_Constantes'!$H$27,ABS(X111)+('1_Constantes'!$I$27*'1_Constantes'!$B$4),0),0)</f>
        <v>0</v>
      </c>
      <c r="U112" s="44">
        <f>IF(S112=0,IF(T112=0,'1_Constantes'!$H$27,0),0)</f>
        <v>0</v>
      </c>
      <c r="W112" s="134">
        <f>IF(C112&lt;'1_Constantes'!$B$8,0,IF(D112&lt;0,-ABS(P112+Q112+R112),ABS(P112+Q112+R112)))</f>
        <v>327</v>
      </c>
      <c r="X112" s="43">
        <f t="shared" si="5"/>
        <v>-0.6900000000000005</v>
      </c>
      <c r="Y112" s="57">
        <f>IF(F112*180/PI()&lt;'1_Constantes'!$B$9,0,X112*180/PI())</f>
        <v>-39.53408786402683</v>
      </c>
    </row>
    <row r="113" spans="2:25" x14ac:dyDescent="0.25">
      <c r="B113" s="13">
        <f>B112+'1_Constantes'!$B$4</f>
        <v>0.54500000000000037</v>
      </c>
      <c r="C113" s="131">
        <f t="shared" si="3"/>
        <v>950.66237693426012</v>
      </c>
      <c r="D113" s="54">
        <f>'3_Consigne'!P113</f>
        <v>950.66237693426012</v>
      </c>
      <c r="E113" s="44">
        <f>'3_Consigne'!Q113</f>
        <v>-0.56710349274721272</v>
      </c>
      <c r="F113" s="131">
        <f t="shared" si="4"/>
        <v>0.56710349274721272</v>
      </c>
      <c r="G113" s="54">
        <f>ABS(D112-D113)/'1_Constantes'!$B$4</f>
        <v>285.67742702432497</v>
      </c>
      <c r="H113" s="44">
        <f>ABS(E112-E113)/'1_Constantes'!$B$4</f>
        <v>1.9964369517330161</v>
      </c>
      <c r="J113" s="54">
        <f>ABS(G112-G113)/'1_Constantes'!$B$4</f>
        <v>365.45046136325254</v>
      </c>
      <c r="K113" s="44">
        <f>ABS(H112-H113)/'1_Constantes'!$B$4</f>
        <v>18.077664340800936</v>
      </c>
      <c r="M113" s="108">
        <f>(G113*G113)/(2*'1_Constantes'!$F$27)</f>
        <v>40.805796155619262</v>
      </c>
      <c r="N113" s="108">
        <f>(H113*H113)/(2*'1_Constantes'!$J$27)</f>
        <v>0.49822006278062714</v>
      </c>
      <c r="P113" s="54">
        <f>IF(C113&lt;M113+(M113*'1_Constantes'!$G$27),ABS(W112)-('1_Constantes'!$F$27*'1_Constantes'!$B$4),0)</f>
        <v>0</v>
      </c>
      <c r="Q113" s="111">
        <f>IF(P113=0,IF(ABS(W112)&lt;'1_Constantes'!$D$27,ABS(W112)+('1_Constantes'!$E$27*'1_Constantes'!$B$4),0),0)</f>
        <v>330</v>
      </c>
      <c r="R113" s="44">
        <f>IF(P113=0,IF(Q113=0,'1_Constantes'!$D$27,0),0)</f>
        <v>0</v>
      </c>
      <c r="S113" s="54">
        <f>IF(F113&lt;N113+(N113*'1_Constantes'!$G$27),ABS(X112)-('1_Constantes'!$J$27*'1_Constantes'!$B$4),0)</f>
        <v>0</v>
      </c>
      <c r="T113" s="111">
        <f>IF(S113=0,IF(ABS(X112)&lt;'1_Constantes'!$H$27,ABS(X112)+('1_Constantes'!$I$27*'1_Constantes'!$B$4),0),0)</f>
        <v>0.70500000000000052</v>
      </c>
      <c r="U113" s="44">
        <f>IF(S113=0,IF(T113=0,'1_Constantes'!$H$27,0),0)</f>
        <v>0</v>
      </c>
      <c r="W113" s="134">
        <f>IF(C113&lt;'1_Constantes'!$B$8,0,IF(D113&lt;0,-ABS(P113+Q113+R113),ABS(P113+Q113+R113)))</f>
        <v>330</v>
      </c>
      <c r="X113" s="43">
        <f t="shared" si="5"/>
        <v>-0.70500000000000052</v>
      </c>
      <c r="Y113" s="57">
        <f>IF(F113*180/PI()&lt;'1_Constantes'!$B$9,0,X113*180/PI())</f>
        <v>-40.393524556723065</v>
      </c>
    </row>
    <row r="114" spans="2:25" x14ac:dyDescent="0.25">
      <c r="B114" s="13">
        <f>B113+'1_Constantes'!$B$4</f>
        <v>0.55000000000000038</v>
      </c>
      <c r="C114" s="131">
        <f t="shared" si="3"/>
        <v>949.20995903525352</v>
      </c>
      <c r="D114" s="54">
        <f>'3_Consigne'!P114</f>
        <v>949.20995903525352</v>
      </c>
      <c r="E114" s="44">
        <f>'3_Consigne'!Q114</f>
        <v>-0.55688433674580051</v>
      </c>
      <c r="F114" s="131">
        <f t="shared" si="4"/>
        <v>0.55688433674580051</v>
      </c>
      <c r="G114" s="54">
        <f>ABS(D113-D114)/'1_Constantes'!$B$4</f>
        <v>290.48357980132096</v>
      </c>
      <c r="H114" s="44">
        <f>ABS(E113-E114)/'1_Constantes'!$B$4</f>
        <v>2.0438312002824421</v>
      </c>
      <c r="J114" s="54">
        <f>ABS(G113-G114)/'1_Constantes'!$B$4</f>
        <v>961.23055539919733</v>
      </c>
      <c r="K114" s="44">
        <f>ABS(H113-H114)/'1_Constantes'!$B$4</f>
        <v>9.4788497098852176</v>
      </c>
      <c r="M114" s="108">
        <f>(G114*G114)/(2*'1_Constantes'!$F$27)</f>
        <v>42.190355067095204</v>
      </c>
      <c r="N114" s="108">
        <f>(H114*H114)/(2*'1_Constantes'!$J$27)</f>
        <v>0.52215574690599598</v>
      </c>
      <c r="P114" s="54">
        <f>IF(C114&lt;M114+(M114*'1_Constantes'!$G$27),ABS(W113)-('1_Constantes'!$F$27*'1_Constantes'!$B$4),0)</f>
        <v>0</v>
      </c>
      <c r="Q114" s="111">
        <f>IF(P114=0,IF(ABS(W113)&lt;'1_Constantes'!$D$27,ABS(W113)+('1_Constantes'!$E$27*'1_Constantes'!$B$4),0),0)</f>
        <v>333</v>
      </c>
      <c r="R114" s="44">
        <f>IF(P114=0,IF(Q114=0,'1_Constantes'!$D$27,0),0)</f>
        <v>0</v>
      </c>
      <c r="S114" s="54">
        <f>IF(F114&lt;N114+(N114*'1_Constantes'!$G$27),ABS(X113)-('1_Constantes'!$J$27*'1_Constantes'!$B$4),0)</f>
        <v>0.6850000000000005</v>
      </c>
      <c r="T114" s="111">
        <f>IF(S114=0,IF(ABS(X113)&lt;'1_Constantes'!$H$27,ABS(X113)+('1_Constantes'!$I$27*'1_Constantes'!$B$4),0),0)</f>
        <v>0</v>
      </c>
      <c r="U114" s="44">
        <f>IF(S114=0,IF(T114=0,'1_Constantes'!$H$27,0),0)</f>
        <v>0</v>
      </c>
      <c r="W114" s="134">
        <f>IF(C114&lt;'1_Constantes'!$B$8,0,IF(D114&lt;0,-ABS(P114+Q114+R114),ABS(P114+Q114+R114)))</f>
        <v>333</v>
      </c>
      <c r="X114" s="43">
        <f t="shared" si="5"/>
        <v>-0.6850000000000005</v>
      </c>
      <c r="Y114" s="57">
        <f>IF(F114*180/PI()&lt;'1_Constantes'!$B$9,0,X114*180/PI())</f>
        <v>-39.247608966461421</v>
      </c>
    </row>
    <row r="115" spans="2:25" x14ac:dyDescent="0.25">
      <c r="B115" s="13">
        <f>B114+'1_Constantes'!$B$4</f>
        <v>0.55500000000000038</v>
      </c>
      <c r="C115" s="131">
        <f t="shared" si="3"/>
        <v>947.73367868615128</v>
      </c>
      <c r="D115" s="54">
        <f>'3_Consigne'!P115</f>
        <v>947.73367868615128</v>
      </c>
      <c r="E115" s="44">
        <f>'3_Consigne'!Q115</f>
        <v>-0.5468935784467065</v>
      </c>
      <c r="F115" s="131">
        <f t="shared" si="4"/>
        <v>0.5468935784467065</v>
      </c>
      <c r="G115" s="54">
        <f>ABS(D114-D115)/'1_Constantes'!$B$4</f>
        <v>295.25606982044792</v>
      </c>
      <c r="H115" s="44">
        <f>ABS(E114-E115)/'1_Constantes'!$B$4</f>
        <v>1.9981516598188032</v>
      </c>
      <c r="J115" s="54">
        <f>ABS(G114-G115)/'1_Constantes'!$B$4</f>
        <v>954.49800382539252</v>
      </c>
      <c r="K115" s="44">
        <f>ABS(H114-H115)/'1_Constantes'!$B$4</f>
        <v>9.1359080927277958</v>
      </c>
      <c r="M115" s="108">
        <f>(G115*G115)/(2*'1_Constantes'!$F$27)</f>
        <v>43.588073382908611</v>
      </c>
      <c r="N115" s="108">
        <f>(H115*H115)/(2*'1_Constantes'!$J$27)</f>
        <v>0.49907625695457974</v>
      </c>
      <c r="P115" s="54">
        <f>IF(C115&lt;M115+(M115*'1_Constantes'!$G$27),ABS(W114)-('1_Constantes'!$F$27*'1_Constantes'!$B$4),0)</f>
        <v>0</v>
      </c>
      <c r="Q115" s="111">
        <f>IF(P115=0,IF(ABS(W114)&lt;'1_Constantes'!$D$27,ABS(W114)+('1_Constantes'!$E$27*'1_Constantes'!$B$4),0),0)</f>
        <v>336</v>
      </c>
      <c r="R115" s="44">
        <f>IF(P115=0,IF(Q115=0,'1_Constantes'!$D$27,0),0)</f>
        <v>0</v>
      </c>
      <c r="S115" s="54">
        <f>IF(F115&lt;N115+(N115*'1_Constantes'!$G$27),ABS(X114)-('1_Constantes'!$J$27*'1_Constantes'!$B$4),0)</f>
        <v>0.66500000000000048</v>
      </c>
      <c r="T115" s="111">
        <f>IF(S115=0,IF(ABS(X114)&lt;'1_Constantes'!$H$27,ABS(X114)+('1_Constantes'!$I$27*'1_Constantes'!$B$4),0),0)</f>
        <v>0</v>
      </c>
      <c r="U115" s="44">
        <f>IF(S115=0,IF(T115=0,'1_Constantes'!$H$27,0),0)</f>
        <v>0</v>
      </c>
      <c r="W115" s="134">
        <f>IF(C115&lt;'1_Constantes'!$B$8,0,IF(D115&lt;0,-ABS(P115+Q115+R115),ABS(P115+Q115+R115)))</f>
        <v>336</v>
      </c>
      <c r="X115" s="43">
        <f t="shared" si="5"/>
        <v>-0.66500000000000048</v>
      </c>
      <c r="Y115" s="57">
        <f>IF(F115*180/PI()&lt;'1_Constantes'!$B$9,0,X115*180/PI())</f>
        <v>-38.101693376199776</v>
      </c>
    </row>
    <row r="116" spans="2:25" x14ac:dyDescent="0.25">
      <c r="B116" s="13">
        <f>B115+'1_Constantes'!$B$4</f>
        <v>0.56000000000000039</v>
      </c>
      <c r="C116" s="131">
        <f t="shared" si="3"/>
        <v>946.2337057522758</v>
      </c>
      <c r="D116" s="54">
        <f>'3_Consigne'!P116</f>
        <v>946.2337057522758</v>
      </c>
      <c r="E116" s="44">
        <f>'3_Consigne'!Q116</f>
        <v>-0.53713118077080624</v>
      </c>
      <c r="F116" s="131">
        <f t="shared" si="4"/>
        <v>0.53713118077080624</v>
      </c>
      <c r="G116" s="54">
        <f>ABS(D115-D116)/'1_Constantes'!$B$4</f>
        <v>299.99458677509665</v>
      </c>
      <c r="H116" s="44">
        <f>ABS(E115-E116)/'1_Constantes'!$B$4</f>
        <v>1.9524795351800517</v>
      </c>
      <c r="J116" s="54">
        <f>ABS(G115-G116)/'1_Constantes'!$B$4</f>
        <v>947.70339092974609</v>
      </c>
      <c r="K116" s="44">
        <f>ABS(H115-H116)/'1_Constantes'!$B$4</f>
        <v>9.1344249277502954</v>
      </c>
      <c r="M116" s="108">
        <f>(G116*G116)/(2*'1_Constantes'!$F$27)</f>
        <v>44.9983760471805</v>
      </c>
      <c r="N116" s="108">
        <f>(H116*H116)/(2*'1_Constantes'!$J$27)</f>
        <v>0.47652204191211384</v>
      </c>
      <c r="P116" s="54">
        <f>IF(C116&lt;M116+(M116*'1_Constantes'!$G$27),ABS(W115)-('1_Constantes'!$F$27*'1_Constantes'!$B$4),0)</f>
        <v>0</v>
      </c>
      <c r="Q116" s="111">
        <f>IF(P116=0,IF(ABS(W115)&lt;'1_Constantes'!$D$27,ABS(W115)+('1_Constantes'!$E$27*'1_Constantes'!$B$4),0),0)</f>
        <v>339</v>
      </c>
      <c r="R116" s="44">
        <f>IF(P116=0,IF(Q116=0,'1_Constantes'!$D$27,0),0)</f>
        <v>0</v>
      </c>
      <c r="S116" s="54">
        <f>IF(F116&lt;N116+(N116*'1_Constantes'!$G$27),ABS(X115)-('1_Constantes'!$J$27*'1_Constantes'!$B$4),0)</f>
        <v>0</v>
      </c>
      <c r="T116" s="111">
        <f>IF(S116=0,IF(ABS(X115)&lt;'1_Constantes'!$H$27,ABS(X115)+('1_Constantes'!$I$27*'1_Constantes'!$B$4),0),0)</f>
        <v>0.68000000000000049</v>
      </c>
      <c r="U116" s="44">
        <f>IF(S116=0,IF(T116=0,'1_Constantes'!$H$27,0),0)</f>
        <v>0</v>
      </c>
      <c r="W116" s="134">
        <f>IF(C116&lt;'1_Constantes'!$B$8,0,IF(D116&lt;0,-ABS(P116+Q116+R116),ABS(P116+Q116+R116)))</f>
        <v>339</v>
      </c>
      <c r="X116" s="43">
        <f t="shared" si="5"/>
        <v>-0.68000000000000049</v>
      </c>
      <c r="Y116" s="57">
        <f>IF(F116*180/PI()&lt;'1_Constantes'!$B$9,0,X116*180/PI())</f>
        <v>-38.961130068896011</v>
      </c>
    </row>
    <row r="117" spans="2:25" x14ac:dyDescent="0.25">
      <c r="B117" s="13">
        <f>B116+'1_Constantes'!$B$4</f>
        <v>0.56500000000000039</v>
      </c>
      <c r="C117" s="131">
        <f t="shared" si="3"/>
        <v>944.70979850282038</v>
      </c>
      <c r="D117" s="54">
        <f>'3_Consigne'!P117</f>
        <v>944.70979850282038</v>
      </c>
      <c r="E117" s="44">
        <f>'3_Consigne'!Q117</f>
        <v>-0.52713095023534207</v>
      </c>
      <c r="F117" s="131">
        <f t="shared" si="4"/>
        <v>0.52713095023534207</v>
      </c>
      <c r="G117" s="54">
        <f>ABS(D116-D117)/'1_Constantes'!$B$4</f>
        <v>304.78144989108387</v>
      </c>
      <c r="H117" s="44">
        <f>ABS(E116-E117)/'1_Constantes'!$B$4</f>
        <v>2.0000461070928344</v>
      </c>
      <c r="J117" s="54">
        <f>ABS(G116-G117)/'1_Constantes'!$B$4</f>
        <v>957.37262319744332</v>
      </c>
      <c r="K117" s="44">
        <f>ABS(H116-H117)/'1_Constantes'!$B$4</f>
        <v>9.5133143825565369</v>
      </c>
      <c r="M117" s="108">
        <f>(G117*G117)/(2*'1_Constantes'!$F$27)</f>
        <v>46.445866098855632</v>
      </c>
      <c r="N117" s="108">
        <f>(H117*H117)/(2*'1_Constantes'!$J$27)</f>
        <v>0.50002305381215018</v>
      </c>
      <c r="P117" s="54">
        <f>IF(C117&lt;M117+(M117*'1_Constantes'!$G$27),ABS(W116)-('1_Constantes'!$F$27*'1_Constantes'!$B$4),0)</f>
        <v>0</v>
      </c>
      <c r="Q117" s="111">
        <f>IF(P117=0,IF(ABS(W116)&lt;'1_Constantes'!$D$27,ABS(W116)+('1_Constantes'!$E$27*'1_Constantes'!$B$4),0),0)</f>
        <v>342</v>
      </c>
      <c r="R117" s="44">
        <f>IF(P117=0,IF(Q117=0,'1_Constantes'!$D$27,0),0)</f>
        <v>0</v>
      </c>
      <c r="S117" s="54">
        <f>IF(F117&lt;N117+(N117*'1_Constantes'!$G$27),ABS(X116)-('1_Constantes'!$J$27*'1_Constantes'!$B$4),0)</f>
        <v>0.66000000000000048</v>
      </c>
      <c r="T117" s="111">
        <f>IF(S117=0,IF(ABS(X116)&lt;'1_Constantes'!$H$27,ABS(X116)+('1_Constantes'!$I$27*'1_Constantes'!$B$4),0),0)</f>
        <v>0</v>
      </c>
      <c r="U117" s="44">
        <f>IF(S117=0,IF(T117=0,'1_Constantes'!$H$27,0),0)</f>
        <v>0</v>
      </c>
      <c r="W117" s="134">
        <f>IF(C117&lt;'1_Constantes'!$B$8,0,IF(D117&lt;0,-ABS(P117+Q117+R117),ABS(P117+Q117+R117)))</f>
        <v>342</v>
      </c>
      <c r="X117" s="43">
        <f t="shared" si="5"/>
        <v>-0.66000000000000048</v>
      </c>
      <c r="Y117" s="57">
        <f>IF(F117*180/PI()&lt;'1_Constantes'!$B$9,0,X117*180/PI())</f>
        <v>-37.81521447863436</v>
      </c>
    </row>
    <row r="118" spans="2:25" x14ac:dyDescent="0.25">
      <c r="B118" s="13">
        <f>B117+'1_Constantes'!$B$4</f>
        <v>0.5700000000000004</v>
      </c>
      <c r="C118" s="131">
        <f t="shared" si="3"/>
        <v>943.17750613444377</v>
      </c>
      <c r="D118" s="54">
        <f>'3_Consigne'!P118</f>
        <v>943.17750613444377</v>
      </c>
      <c r="E118" s="44">
        <f>'3_Consigne'!Q118</f>
        <v>-0.51758221117754455</v>
      </c>
      <c r="F118" s="131">
        <f t="shared" si="4"/>
        <v>0.51758221117754455</v>
      </c>
      <c r="G118" s="54">
        <f>ABS(D117-D118)/'1_Constantes'!$B$4</f>
        <v>306.45847367532042</v>
      </c>
      <c r="H118" s="44">
        <f>ABS(E117-E118)/'1_Constantes'!$B$4</f>
        <v>1.9097478115595035</v>
      </c>
      <c r="J118" s="54">
        <f>ABS(G117-G118)/'1_Constantes'!$B$4</f>
        <v>335.40475684731064</v>
      </c>
      <c r="K118" s="44">
        <f>ABS(H117-H118)/'1_Constantes'!$B$4</f>
        <v>18.059659106666182</v>
      </c>
      <c r="M118" s="108">
        <f>(G118*G118)/(2*'1_Constantes'!$F$27)</f>
        <v>46.958398043703525</v>
      </c>
      <c r="N118" s="108">
        <f>(H118*H118)/(2*'1_Constantes'!$J$27)</f>
        <v>0.45589208796953912</v>
      </c>
      <c r="P118" s="54">
        <f>IF(C118&lt;M118+(M118*'1_Constantes'!$G$27),ABS(W117)-('1_Constantes'!$F$27*'1_Constantes'!$B$4),0)</f>
        <v>0</v>
      </c>
      <c r="Q118" s="111">
        <f>IF(P118=0,IF(ABS(W117)&lt;'1_Constantes'!$D$27,ABS(W117)+('1_Constantes'!$E$27*'1_Constantes'!$B$4),0),0)</f>
        <v>345</v>
      </c>
      <c r="R118" s="44">
        <f>IF(P118=0,IF(Q118=0,'1_Constantes'!$D$27,0),0)</f>
        <v>0</v>
      </c>
      <c r="S118" s="54">
        <f>IF(F118&lt;N118+(N118*'1_Constantes'!$G$27),ABS(X117)-('1_Constantes'!$J$27*'1_Constantes'!$B$4),0)</f>
        <v>0</v>
      </c>
      <c r="T118" s="111">
        <f>IF(S118=0,IF(ABS(X117)&lt;'1_Constantes'!$H$27,ABS(X117)+('1_Constantes'!$I$27*'1_Constantes'!$B$4),0),0)</f>
        <v>0.67500000000000049</v>
      </c>
      <c r="U118" s="44">
        <f>IF(S118=0,IF(T118=0,'1_Constantes'!$H$27,0),0)</f>
        <v>0</v>
      </c>
      <c r="W118" s="134">
        <f>IF(C118&lt;'1_Constantes'!$B$8,0,IF(D118&lt;0,-ABS(P118+Q118+R118),ABS(P118+Q118+R118)))</f>
        <v>345</v>
      </c>
      <c r="X118" s="43">
        <f t="shared" si="5"/>
        <v>-0.67500000000000049</v>
      </c>
      <c r="Y118" s="57">
        <f>IF(F118*180/PI()&lt;'1_Constantes'!$B$9,0,X118*180/PI())</f>
        <v>-38.674651171330595</v>
      </c>
    </row>
    <row r="119" spans="2:25" x14ac:dyDescent="0.25">
      <c r="B119" s="13">
        <f>B118+'1_Constantes'!$B$4</f>
        <v>0.5750000000000004</v>
      </c>
      <c r="C119" s="131">
        <f t="shared" si="3"/>
        <v>941.62150559864858</v>
      </c>
      <c r="D119" s="54">
        <f>'3_Consigne'!P119</f>
        <v>941.62150559864858</v>
      </c>
      <c r="E119" s="44">
        <f>'3_Consigne'!Q119</f>
        <v>-0.50779531972827485</v>
      </c>
      <c r="F119" s="131">
        <f t="shared" si="4"/>
        <v>0.50779531972827485</v>
      </c>
      <c r="G119" s="54">
        <f>ABS(D118-D119)/'1_Constantes'!$B$4</f>
        <v>311.20010715903845</v>
      </c>
      <c r="H119" s="44">
        <f>ABS(E118-E119)/'1_Constantes'!$B$4</f>
        <v>1.9573782898539394</v>
      </c>
      <c r="J119" s="54">
        <f>ABS(G118-G119)/'1_Constantes'!$B$4</f>
        <v>948.32669674360659</v>
      </c>
      <c r="K119" s="44">
        <f>ABS(H118-H119)/'1_Constantes'!$B$4</f>
        <v>9.5260956588871792</v>
      </c>
      <c r="M119" s="108">
        <f>(G119*G119)/(2*'1_Constantes'!$F$27)</f>
        <v>48.422753347898507</v>
      </c>
      <c r="N119" s="108">
        <f>(H119*H119)/(2*'1_Constantes'!$J$27)</f>
        <v>0.47891622119894151</v>
      </c>
      <c r="P119" s="54">
        <f>IF(C119&lt;M119+(M119*'1_Constantes'!$G$27),ABS(W118)-('1_Constantes'!$F$27*'1_Constantes'!$B$4),0)</f>
        <v>0</v>
      </c>
      <c r="Q119" s="111">
        <f>IF(P119=0,IF(ABS(W118)&lt;'1_Constantes'!$D$27,ABS(W118)+('1_Constantes'!$E$27*'1_Constantes'!$B$4),0),0)</f>
        <v>348</v>
      </c>
      <c r="R119" s="44">
        <f>IF(P119=0,IF(Q119=0,'1_Constantes'!$D$27,0),0)</f>
        <v>0</v>
      </c>
      <c r="S119" s="54">
        <f>IF(F119&lt;N119+(N119*'1_Constantes'!$G$27),ABS(X118)-('1_Constantes'!$J$27*'1_Constantes'!$B$4),0)</f>
        <v>0.65500000000000047</v>
      </c>
      <c r="T119" s="111">
        <f>IF(S119=0,IF(ABS(X118)&lt;'1_Constantes'!$H$27,ABS(X118)+('1_Constantes'!$I$27*'1_Constantes'!$B$4),0),0)</f>
        <v>0</v>
      </c>
      <c r="U119" s="44">
        <f>IF(S119=0,IF(T119=0,'1_Constantes'!$H$27,0),0)</f>
        <v>0</v>
      </c>
      <c r="W119" s="134">
        <f>IF(C119&lt;'1_Constantes'!$B$8,0,IF(D119&lt;0,-ABS(P119+Q119+R119),ABS(P119+Q119+R119)))</f>
        <v>348</v>
      </c>
      <c r="X119" s="43">
        <f t="shared" si="5"/>
        <v>-0.65500000000000047</v>
      </c>
      <c r="Y119" s="57">
        <f>IF(F119*180/PI()&lt;'1_Constantes'!$B$9,0,X119*180/PI())</f>
        <v>-37.52873558106895</v>
      </c>
    </row>
    <row r="120" spans="2:25" x14ac:dyDescent="0.25">
      <c r="B120" s="13">
        <f>B119+'1_Constantes'!$B$4</f>
        <v>0.5800000000000004</v>
      </c>
      <c r="C120" s="131">
        <f t="shared" si="3"/>
        <v>940.04197494722064</v>
      </c>
      <c r="D120" s="54">
        <f>'3_Consigne'!P120</f>
        <v>940.04197494722064</v>
      </c>
      <c r="E120" s="44">
        <f>'3_Consigne'!Q120</f>
        <v>-0.49823567833678628</v>
      </c>
      <c r="F120" s="131">
        <f t="shared" si="4"/>
        <v>0.49823567833678628</v>
      </c>
      <c r="G120" s="54">
        <f>ABS(D119-D120)/'1_Constantes'!$B$4</f>
        <v>315.90613028558892</v>
      </c>
      <c r="H120" s="44">
        <f>ABS(E119-E120)/'1_Constantes'!$B$4</f>
        <v>1.9119282782977143</v>
      </c>
      <c r="J120" s="54">
        <f>ABS(G119-G120)/'1_Constantes'!$B$4</f>
        <v>941.20462531009252</v>
      </c>
      <c r="K120" s="44">
        <f>ABS(H119-H120)/'1_Constantes'!$B$4</f>
        <v>9.0900023112450157</v>
      </c>
      <c r="M120" s="108">
        <f>(G120*G120)/(2*'1_Constantes'!$F$27)</f>
        <v>49.898341576007738</v>
      </c>
      <c r="N120" s="108">
        <f>(H120*H120)/(2*'1_Constantes'!$J$27)</f>
        <v>0.45693371766930774</v>
      </c>
      <c r="P120" s="54">
        <f>IF(C120&lt;M120+(M120*'1_Constantes'!$G$27),ABS(W119)-('1_Constantes'!$F$27*'1_Constantes'!$B$4),0)</f>
        <v>0</v>
      </c>
      <c r="Q120" s="111">
        <f>IF(P120=0,IF(ABS(W119)&lt;'1_Constantes'!$D$27,ABS(W119)+('1_Constantes'!$E$27*'1_Constantes'!$B$4),0),0)</f>
        <v>351</v>
      </c>
      <c r="R120" s="44">
        <f>IF(P120=0,IF(Q120=0,'1_Constantes'!$D$27,0),0)</f>
        <v>0</v>
      </c>
      <c r="S120" s="54">
        <f>IF(F120&lt;N120+(N120*'1_Constantes'!$G$27),ABS(X119)-('1_Constantes'!$J$27*'1_Constantes'!$B$4),0)</f>
        <v>0.63500000000000045</v>
      </c>
      <c r="T120" s="111">
        <f>IF(S120=0,IF(ABS(X119)&lt;'1_Constantes'!$H$27,ABS(X119)+('1_Constantes'!$I$27*'1_Constantes'!$B$4),0),0)</f>
        <v>0</v>
      </c>
      <c r="U120" s="44">
        <f>IF(S120=0,IF(T120=0,'1_Constantes'!$H$27,0),0)</f>
        <v>0</v>
      </c>
      <c r="W120" s="134">
        <f>IF(C120&lt;'1_Constantes'!$B$8,0,IF(D120&lt;0,-ABS(P120+Q120+R120),ABS(P120+Q120+R120)))</f>
        <v>351</v>
      </c>
      <c r="X120" s="43">
        <f t="shared" si="5"/>
        <v>-0.63500000000000045</v>
      </c>
      <c r="Y120" s="57">
        <f>IF(F120*180/PI()&lt;'1_Constantes'!$B$9,0,X120*180/PI())</f>
        <v>-36.382819990807299</v>
      </c>
    </row>
    <row r="121" spans="2:25" x14ac:dyDescent="0.25">
      <c r="B121" s="13">
        <f>B120+'1_Constantes'!$B$4</f>
        <v>0.58500000000000041</v>
      </c>
      <c r="C121" s="131">
        <f t="shared" si="3"/>
        <v>938.4390926836179</v>
      </c>
      <c r="D121" s="54">
        <f>'3_Consigne'!P121</f>
        <v>938.4390926836179</v>
      </c>
      <c r="E121" s="44">
        <f>'3_Consigne'!Q121</f>
        <v>-0.4889032837060534</v>
      </c>
      <c r="F121" s="131">
        <f t="shared" si="4"/>
        <v>0.4889032837060534</v>
      </c>
      <c r="G121" s="54">
        <f>ABS(D120-D121)/'1_Constantes'!$B$4</f>
        <v>320.57645272054742</v>
      </c>
      <c r="H121" s="44">
        <f>ABS(E120-E121)/'1_Constantes'!$B$4</f>
        <v>1.8664789261465753</v>
      </c>
      <c r="J121" s="54">
        <f>ABS(G120-G121)/'1_Constantes'!$B$4</f>
        <v>934.06448699170141</v>
      </c>
      <c r="K121" s="44">
        <f>ABS(H120-H121)/'1_Constantes'!$B$4</f>
        <v>9.0898704302277977</v>
      </c>
      <c r="M121" s="108">
        <f>(G121*G121)/(2*'1_Constantes'!$F$27)</f>
        <v>51.384631019444683</v>
      </c>
      <c r="N121" s="108">
        <f>(H121*H121)/(2*'1_Constantes'!$J$27)</f>
        <v>0.4354679477186591</v>
      </c>
      <c r="P121" s="54">
        <f>IF(C121&lt;M121+(M121*'1_Constantes'!$G$27),ABS(W120)-('1_Constantes'!$F$27*'1_Constantes'!$B$4),0)</f>
        <v>0</v>
      </c>
      <c r="Q121" s="111">
        <f>IF(P121=0,IF(ABS(W120)&lt;'1_Constantes'!$D$27,ABS(W120)+('1_Constantes'!$E$27*'1_Constantes'!$B$4),0),0)</f>
        <v>354</v>
      </c>
      <c r="R121" s="44">
        <f>IF(P121=0,IF(Q121=0,'1_Constantes'!$D$27,0),0)</f>
        <v>0</v>
      </c>
      <c r="S121" s="54">
        <f>IF(F121&lt;N121+(N121*'1_Constantes'!$G$27),ABS(X120)-('1_Constantes'!$J$27*'1_Constantes'!$B$4),0)</f>
        <v>0</v>
      </c>
      <c r="T121" s="111">
        <f>IF(S121=0,IF(ABS(X120)&lt;'1_Constantes'!$H$27,ABS(X120)+('1_Constantes'!$I$27*'1_Constantes'!$B$4),0),0)</f>
        <v>0.65000000000000047</v>
      </c>
      <c r="U121" s="44">
        <f>IF(S121=0,IF(T121=0,'1_Constantes'!$H$27,0),0)</f>
        <v>0</v>
      </c>
      <c r="W121" s="134">
        <f>IF(C121&lt;'1_Constantes'!$B$8,0,IF(D121&lt;0,-ABS(P121+Q121+R121),ABS(P121+Q121+R121)))</f>
        <v>354</v>
      </c>
      <c r="X121" s="43">
        <f t="shared" si="5"/>
        <v>-0.65000000000000047</v>
      </c>
      <c r="Y121" s="57">
        <f>IF(F121*180/PI()&lt;'1_Constantes'!$B$9,0,X121*180/PI())</f>
        <v>-37.242256683503534</v>
      </c>
    </row>
    <row r="122" spans="2:25" x14ac:dyDescent="0.25">
      <c r="B122" s="13">
        <f>B121+'1_Constantes'!$B$4</f>
        <v>0.59000000000000041</v>
      </c>
      <c r="C122" s="131">
        <f t="shared" si="3"/>
        <v>936.81264400162149</v>
      </c>
      <c r="D122" s="54">
        <f>'3_Consigne'!P122</f>
        <v>936.81264400162149</v>
      </c>
      <c r="E122" s="44">
        <f>'3_Consigne'!Q122</f>
        <v>-0.47933191911567907</v>
      </c>
      <c r="F122" s="131">
        <f t="shared" si="4"/>
        <v>0.47933191911567907</v>
      </c>
      <c r="G122" s="54">
        <f>ABS(D121-D122)/'1_Constantes'!$B$4</f>
        <v>325.28973639928154</v>
      </c>
      <c r="H122" s="44">
        <f>ABS(E121-E122)/'1_Constantes'!$B$4</f>
        <v>1.9142729180748663</v>
      </c>
      <c r="J122" s="54">
        <f>ABS(G121-G122)/'1_Constantes'!$B$4</f>
        <v>942.65673574682296</v>
      </c>
      <c r="K122" s="44">
        <f>ABS(H121-H122)/'1_Constantes'!$B$4</f>
        <v>9.5587983856582071</v>
      </c>
      <c r="M122" s="108">
        <f>(G122*G122)/(2*'1_Constantes'!$F$27)</f>
        <v>52.906706303357034</v>
      </c>
      <c r="N122" s="108">
        <f>(H122*H122)/(2*'1_Constantes'!$J$27)</f>
        <v>0.458055100609358</v>
      </c>
      <c r="P122" s="54">
        <f>IF(C122&lt;M122+(M122*'1_Constantes'!$G$27),ABS(W121)-('1_Constantes'!$F$27*'1_Constantes'!$B$4),0)</f>
        <v>0</v>
      </c>
      <c r="Q122" s="111">
        <f>IF(P122=0,IF(ABS(W121)&lt;'1_Constantes'!$D$27,ABS(W121)+('1_Constantes'!$E$27*'1_Constantes'!$B$4),0),0)</f>
        <v>357</v>
      </c>
      <c r="R122" s="44">
        <f>IF(P122=0,IF(Q122=0,'1_Constantes'!$D$27,0),0)</f>
        <v>0</v>
      </c>
      <c r="S122" s="54">
        <f>IF(F122&lt;N122+(N122*'1_Constantes'!$G$27),ABS(X121)-('1_Constantes'!$J$27*'1_Constantes'!$B$4),0)</f>
        <v>0.63000000000000045</v>
      </c>
      <c r="T122" s="111">
        <f>IF(S122=0,IF(ABS(X121)&lt;'1_Constantes'!$H$27,ABS(X121)+('1_Constantes'!$I$27*'1_Constantes'!$B$4),0),0)</f>
        <v>0</v>
      </c>
      <c r="U122" s="44">
        <f>IF(S122=0,IF(T122=0,'1_Constantes'!$H$27,0),0)</f>
        <v>0</v>
      </c>
      <c r="W122" s="134">
        <f>IF(C122&lt;'1_Constantes'!$B$8,0,IF(D122&lt;0,-ABS(P122+Q122+R122),ABS(P122+Q122+R122)))</f>
        <v>357</v>
      </c>
      <c r="X122" s="43">
        <f t="shared" si="5"/>
        <v>-0.63000000000000045</v>
      </c>
      <c r="Y122" s="57">
        <f>IF(F122*180/PI()&lt;'1_Constantes'!$B$9,0,X122*180/PI())</f>
        <v>-36.09634109324189</v>
      </c>
    </row>
    <row r="123" spans="2:25" x14ac:dyDescent="0.25">
      <c r="B123" s="13">
        <f>B122+'1_Constantes'!$B$4</f>
        <v>0.59500000000000042</v>
      </c>
      <c r="C123" s="131">
        <f t="shared" si="3"/>
        <v>935.16281342634522</v>
      </c>
      <c r="D123" s="54">
        <f>'3_Consigne'!P123</f>
        <v>935.16281342634522</v>
      </c>
      <c r="E123" s="44">
        <f>'3_Consigne'!Q123</f>
        <v>-0.46998700642710184</v>
      </c>
      <c r="F123" s="131">
        <f t="shared" si="4"/>
        <v>0.46998700642710184</v>
      </c>
      <c r="G123" s="54">
        <f>ABS(D122-D123)/'1_Constantes'!$B$4</f>
        <v>329.96611505525379</v>
      </c>
      <c r="H123" s="44">
        <f>ABS(E122-E123)/'1_Constantes'!$B$4</f>
        <v>1.8689825377154468</v>
      </c>
      <c r="J123" s="54">
        <f>ABS(G122-G123)/'1_Constantes'!$B$4</f>
        <v>935.27573119445151</v>
      </c>
      <c r="K123" s="44">
        <f>ABS(H122-H123)/'1_Constantes'!$B$4</f>
        <v>9.0580760718839137</v>
      </c>
      <c r="M123" s="108">
        <f>(G123*G123)/(2*'1_Constantes'!$F$27)</f>
        <v>54.438818542328498</v>
      </c>
      <c r="N123" s="108">
        <f>(H123*H123)/(2*'1_Constantes'!$J$27)</f>
        <v>0.43663696578565891</v>
      </c>
      <c r="P123" s="54">
        <f>IF(C123&lt;M123+(M123*'1_Constantes'!$G$27),ABS(W122)-('1_Constantes'!$F$27*'1_Constantes'!$B$4),0)</f>
        <v>0</v>
      </c>
      <c r="Q123" s="111">
        <f>IF(P123=0,IF(ABS(W122)&lt;'1_Constantes'!$D$27,ABS(W122)+('1_Constantes'!$E$27*'1_Constantes'!$B$4),0),0)</f>
        <v>360</v>
      </c>
      <c r="R123" s="44">
        <f>IF(P123=0,IF(Q123=0,'1_Constantes'!$D$27,0),0)</f>
        <v>0</v>
      </c>
      <c r="S123" s="54">
        <f>IF(F123&lt;N123+(N123*'1_Constantes'!$G$27),ABS(X122)-('1_Constantes'!$J$27*'1_Constantes'!$B$4),0)</f>
        <v>0.61000000000000043</v>
      </c>
      <c r="T123" s="111">
        <f>IF(S123=0,IF(ABS(X122)&lt;'1_Constantes'!$H$27,ABS(X122)+('1_Constantes'!$I$27*'1_Constantes'!$B$4),0),0)</f>
        <v>0</v>
      </c>
      <c r="U123" s="44">
        <f>IF(S123=0,IF(T123=0,'1_Constantes'!$H$27,0),0)</f>
        <v>0</v>
      </c>
      <c r="W123" s="134">
        <f>IF(C123&lt;'1_Constantes'!$B$8,0,IF(D123&lt;0,-ABS(P123+Q123+R123),ABS(P123+Q123+R123)))</f>
        <v>360</v>
      </c>
      <c r="X123" s="43">
        <f t="shared" si="5"/>
        <v>-0.61000000000000043</v>
      </c>
      <c r="Y123" s="57">
        <f>IF(F123*180/PI()&lt;'1_Constantes'!$B$9,0,X123*180/PI())</f>
        <v>-34.950425502980245</v>
      </c>
    </row>
    <row r="124" spans="2:25" x14ac:dyDescent="0.25">
      <c r="B124" s="13">
        <f>B123+'1_Constantes'!$B$4</f>
        <v>0.60000000000000042</v>
      </c>
      <c r="C124" s="131">
        <f t="shared" si="3"/>
        <v>933.49017198659908</v>
      </c>
      <c r="D124" s="54">
        <f>'3_Consigne'!P124</f>
        <v>933.49017198659908</v>
      </c>
      <c r="E124" s="44">
        <f>'3_Consigne'!Q124</f>
        <v>-0.46133481693154632</v>
      </c>
      <c r="F124" s="131">
        <f t="shared" si="4"/>
        <v>0.46133481693154632</v>
      </c>
      <c r="G124" s="54">
        <f>ABS(D123-D124)/'1_Constantes'!$B$4</f>
        <v>334.5282879492288</v>
      </c>
      <c r="H124" s="44">
        <f>ABS(E123-E124)/'1_Constantes'!$B$4</f>
        <v>1.7304378991111036</v>
      </c>
      <c r="J124" s="54">
        <f>ABS(G123-G124)/'1_Constantes'!$B$4</f>
        <v>912.43457879500056</v>
      </c>
      <c r="K124" s="44">
        <f>ABS(H123-H124)/'1_Constantes'!$B$4</f>
        <v>27.708927720868637</v>
      </c>
      <c r="M124" s="108">
        <f>(G124*G124)/(2*'1_Constantes'!$F$27)</f>
        <v>55.954587719121065</v>
      </c>
      <c r="N124" s="108">
        <f>(H124*H124)/(2*'1_Constantes'!$J$27)</f>
        <v>0.37430191533500623</v>
      </c>
      <c r="P124" s="54">
        <f>IF(C124&lt;M124+(M124*'1_Constantes'!$G$27),ABS(W123)-('1_Constantes'!$F$27*'1_Constantes'!$B$4),0)</f>
        <v>0</v>
      </c>
      <c r="Q124" s="111">
        <f>IF(P124=0,IF(ABS(W123)&lt;'1_Constantes'!$D$27,ABS(W123)+('1_Constantes'!$E$27*'1_Constantes'!$B$4),0),0)</f>
        <v>363</v>
      </c>
      <c r="R124" s="44">
        <f>IF(P124=0,IF(Q124=0,'1_Constantes'!$D$27,0),0)</f>
        <v>0</v>
      </c>
      <c r="S124" s="54">
        <f>IF(F124&lt;N124+(N124*'1_Constantes'!$G$27),ABS(X123)-('1_Constantes'!$J$27*'1_Constantes'!$B$4),0)</f>
        <v>0</v>
      </c>
      <c r="T124" s="111">
        <f>IF(S124=0,IF(ABS(X123)&lt;'1_Constantes'!$H$27,ABS(X123)+('1_Constantes'!$I$27*'1_Constantes'!$B$4),0),0)</f>
        <v>0.62500000000000044</v>
      </c>
      <c r="U124" s="44">
        <f>IF(S124=0,IF(T124=0,'1_Constantes'!$H$27,0),0)</f>
        <v>0</v>
      </c>
      <c r="W124" s="134">
        <f>IF(C124&lt;'1_Constantes'!$B$8,0,IF(D124&lt;0,-ABS(P124+Q124+R124),ABS(P124+Q124+R124)))</f>
        <v>363</v>
      </c>
      <c r="X124" s="43">
        <f t="shared" si="5"/>
        <v>-0.62500000000000044</v>
      </c>
      <c r="Y124" s="57">
        <f>IF(F124*180/PI()&lt;'1_Constantes'!$B$9,0,X124*180/PI())</f>
        <v>-35.80986219567648</v>
      </c>
    </row>
    <row r="125" spans="2:25" x14ac:dyDescent="0.25">
      <c r="B125" s="13">
        <f>B124+'1_Constantes'!$B$4</f>
        <v>0.60500000000000043</v>
      </c>
      <c r="C125" s="131">
        <f t="shared" si="3"/>
        <v>931.81002138925442</v>
      </c>
      <c r="D125" s="54">
        <f>'3_Consigne'!P125</f>
        <v>931.81002138925442</v>
      </c>
      <c r="E125" s="44">
        <f>'3_Consigne'!Q125</f>
        <v>-0.45220240223011743</v>
      </c>
      <c r="F125" s="131">
        <f t="shared" si="4"/>
        <v>0.45220240223011743</v>
      </c>
      <c r="G125" s="54">
        <f>ABS(D124-D125)/'1_Constantes'!$B$4</f>
        <v>336.03011946893275</v>
      </c>
      <c r="H125" s="44">
        <f>ABS(E124-E125)/'1_Constantes'!$B$4</f>
        <v>1.8264829402857785</v>
      </c>
      <c r="J125" s="54">
        <f>ABS(G124-G125)/'1_Constantes'!$B$4</f>
        <v>300.36630394079111</v>
      </c>
      <c r="K125" s="44">
        <f>ABS(H124-H125)/'1_Constantes'!$B$4</f>
        <v>19.209008234934988</v>
      </c>
      <c r="M125" s="108">
        <f>(G125*G125)/(2*'1_Constantes'!$F$27)</f>
        <v>56.458120595152607</v>
      </c>
      <c r="N125" s="108">
        <f>(H125*H125)/(2*'1_Constantes'!$J$27)</f>
        <v>0.41700499139437286</v>
      </c>
      <c r="P125" s="54">
        <f>IF(C125&lt;M125+(M125*'1_Constantes'!$G$27),ABS(W124)-('1_Constantes'!$F$27*'1_Constantes'!$B$4),0)</f>
        <v>0</v>
      </c>
      <c r="Q125" s="111">
        <f>IF(P125=0,IF(ABS(W124)&lt;'1_Constantes'!$D$27,ABS(W124)+('1_Constantes'!$E$27*'1_Constantes'!$B$4),0),0)</f>
        <v>366</v>
      </c>
      <c r="R125" s="44">
        <f>IF(P125=0,IF(Q125=0,'1_Constantes'!$D$27,0),0)</f>
        <v>0</v>
      </c>
      <c r="S125" s="54">
        <f>IF(F125&lt;N125+(N125*'1_Constantes'!$G$27),ABS(X124)-('1_Constantes'!$J$27*'1_Constantes'!$B$4),0)</f>
        <v>0.60500000000000043</v>
      </c>
      <c r="T125" s="111">
        <f>IF(S125=0,IF(ABS(X124)&lt;'1_Constantes'!$H$27,ABS(X124)+('1_Constantes'!$I$27*'1_Constantes'!$B$4),0),0)</f>
        <v>0</v>
      </c>
      <c r="U125" s="44">
        <f>IF(S125=0,IF(T125=0,'1_Constantes'!$H$27,0),0)</f>
        <v>0</v>
      </c>
      <c r="W125" s="134">
        <f>IF(C125&lt;'1_Constantes'!$B$8,0,IF(D125&lt;0,-ABS(P125+Q125+R125),ABS(P125+Q125+R125)))</f>
        <v>366</v>
      </c>
      <c r="X125" s="43">
        <f t="shared" si="5"/>
        <v>-0.60500000000000043</v>
      </c>
      <c r="Y125" s="57">
        <f>IF(F125*180/PI()&lt;'1_Constantes'!$B$9,0,X125*180/PI())</f>
        <v>-34.663946605414829</v>
      </c>
    </row>
    <row r="126" spans="2:25" x14ac:dyDescent="0.25">
      <c r="B126" s="13">
        <f>B125+'1_Constantes'!$B$4</f>
        <v>0.61000000000000043</v>
      </c>
      <c r="C126" s="131">
        <f t="shared" si="3"/>
        <v>930.09133331259932</v>
      </c>
      <c r="D126" s="54">
        <f>'3_Consigne'!P126</f>
        <v>930.09133331259932</v>
      </c>
      <c r="E126" s="44">
        <f>'3_Consigne'!Q126</f>
        <v>-0.44353740751044779</v>
      </c>
      <c r="F126" s="131">
        <f t="shared" si="4"/>
        <v>0.44353740751044779</v>
      </c>
      <c r="G126" s="54">
        <f>ABS(D125-D126)/'1_Constantes'!$B$4</f>
        <v>343.7376153310197</v>
      </c>
      <c r="H126" s="44">
        <f>ABS(E125-E126)/'1_Constantes'!$B$4</f>
        <v>1.7329989439339277</v>
      </c>
      <c r="J126" s="54">
        <f>ABS(G125-G126)/'1_Constantes'!$B$4</f>
        <v>1541.4991724173888</v>
      </c>
      <c r="K126" s="44">
        <f>ABS(H125-H126)/'1_Constantes'!$B$4</f>
        <v>18.696799270370157</v>
      </c>
      <c r="M126" s="108">
        <f>(G126*G126)/(2*'1_Constantes'!$F$27)</f>
        <v>59.077774096728035</v>
      </c>
      <c r="N126" s="108">
        <f>(H126*H126)/(2*'1_Constantes'!$J$27)</f>
        <v>0.37541066745951357</v>
      </c>
      <c r="P126" s="54">
        <f>IF(C126&lt;M126+(M126*'1_Constantes'!$G$27),ABS(W125)-('1_Constantes'!$F$27*'1_Constantes'!$B$4),0)</f>
        <v>0</v>
      </c>
      <c r="Q126" s="111">
        <f>IF(P126=0,IF(ABS(W125)&lt;'1_Constantes'!$D$27,ABS(W125)+('1_Constantes'!$E$27*'1_Constantes'!$B$4),0),0)</f>
        <v>369</v>
      </c>
      <c r="R126" s="44">
        <f>IF(P126=0,IF(Q126=0,'1_Constantes'!$D$27,0),0)</f>
        <v>0</v>
      </c>
      <c r="S126" s="54">
        <f>IF(F126&lt;N126+(N126*'1_Constantes'!$G$27),ABS(X125)-('1_Constantes'!$J$27*'1_Constantes'!$B$4),0)</f>
        <v>0</v>
      </c>
      <c r="T126" s="111">
        <f>IF(S126=0,IF(ABS(X125)&lt;'1_Constantes'!$H$27,ABS(X125)+('1_Constantes'!$I$27*'1_Constantes'!$B$4),0),0)</f>
        <v>0.62000000000000044</v>
      </c>
      <c r="U126" s="44">
        <f>IF(S126=0,IF(T126=0,'1_Constantes'!$H$27,0),0)</f>
        <v>0</v>
      </c>
      <c r="W126" s="134">
        <f>IF(C126&lt;'1_Constantes'!$B$8,0,IF(D126&lt;0,-ABS(P126+Q126+R126),ABS(P126+Q126+R126)))</f>
        <v>369</v>
      </c>
      <c r="X126" s="43">
        <f t="shared" si="5"/>
        <v>-0.62000000000000044</v>
      </c>
      <c r="Y126" s="57">
        <f>IF(F126*180/PI()&lt;'1_Constantes'!$B$9,0,X126*180/PI())</f>
        <v>-35.523383298111064</v>
      </c>
    </row>
    <row r="127" spans="2:25" x14ac:dyDescent="0.25">
      <c r="B127" s="13">
        <f>B126+'1_Constantes'!$B$4</f>
        <v>0.61500000000000044</v>
      </c>
      <c r="C127" s="131">
        <f t="shared" si="3"/>
        <v>928.34961947768181</v>
      </c>
      <c r="D127" s="54">
        <f>'3_Consigne'!P127</f>
        <v>928.34961947768181</v>
      </c>
      <c r="E127" s="44">
        <f>'3_Consigne'!Q127</f>
        <v>-0.43463273695132776</v>
      </c>
      <c r="F127" s="131">
        <f t="shared" si="4"/>
        <v>0.43463273695132776</v>
      </c>
      <c r="G127" s="54">
        <f>ABS(D126-D127)/'1_Constantes'!$B$4</f>
        <v>348.34276698350095</v>
      </c>
      <c r="H127" s="44">
        <f>ABS(E126-E127)/'1_Constantes'!$B$4</f>
        <v>1.7809341118240063</v>
      </c>
      <c r="J127" s="54">
        <f>ABS(G126-G127)/'1_Constantes'!$B$4</f>
        <v>921.03033049625083</v>
      </c>
      <c r="K127" s="44">
        <f>ABS(H126-H127)/'1_Constantes'!$B$4</f>
        <v>9.5870335780157134</v>
      </c>
      <c r="M127" s="108">
        <f>(G127*G127)/(2*'1_Constantes'!$F$27)</f>
        <v>60.671341654860825</v>
      </c>
      <c r="N127" s="108">
        <f>(H127*H127)/(2*'1_Constantes'!$J$27)</f>
        <v>0.39646578883229527</v>
      </c>
      <c r="P127" s="54">
        <f>IF(C127&lt;M127+(M127*'1_Constantes'!$G$27),ABS(W126)-('1_Constantes'!$F$27*'1_Constantes'!$B$4),0)</f>
        <v>0</v>
      </c>
      <c r="Q127" s="111">
        <f>IF(P127=0,IF(ABS(W126)&lt;'1_Constantes'!$D$27,ABS(W126)+('1_Constantes'!$E$27*'1_Constantes'!$B$4),0),0)</f>
        <v>372</v>
      </c>
      <c r="R127" s="44">
        <f>IF(P127=0,IF(Q127=0,'1_Constantes'!$D$27,0),0)</f>
        <v>0</v>
      </c>
      <c r="S127" s="54">
        <f>IF(F127&lt;N127+(N127*'1_Constantes'!$G$27),ABS(X126)-('1_Constantes'!$J$27*'1_Constantes'!$B$4),0)</f>
        <v>0.60000000000000042</v>
      </c>
      <c r="T127" s="111">
        <f>IF(S127=0,IF(ABS(X126)&lt;'1_Constantes'!$H$27,ABS(X126)+('1_Constantes'!$I$27*'1_Constantes'!$B$4),0),0)</f>
        <v>0</v>
      </c>
      <c r="U127" s="44">
        <f>IF(S127=0,IF(T127=0,'1_Constantes'!$H$27,0),0)</f>
        <v>0</v>
      </c>
      <c r="W127" s="134">
        <f>IF(C127&lt;'1_Constantes'!$B$8,0,IF(D127&lt;0,-ABS(P127+Q127+R127),ABS(P127+Q127+R127)))</f>
        <v>372</v>
      </c>
      <c r="X127" s="43">
        <f t="shared" si="5"/>
        <v>-0.60000000000000042</v>
      </c>
      <c r="Y127" s="57">
        <f>IF(F127*180/PI()&lt;'1_Constantes'!$B$9,0,X127*180/PI())</f>
        <v>-34.377467707849419</v>
      </c>
    </row>
    <row r="128" spans="2:25" x14ac:dyDescent="0.25">
      <c r="B128" s="13">
        <f>B127+'1_Constantes'!$B$4</f>
        <v>0.62000000000000044</v>
      </c>
      <c r="C128" s="131">
        <f t="shared" si="3"/>
        <v>926.58506768123004</v>
      </c>
      <c r="D128" s="54">
        <f>'3_Consigne'!P128</f>
        <v>926.58506768123004</v>
      </c>
      <c r="E128" s="44">
        <f>'3_Consigne'!Q128</f>
        <v>-0.42595386366596388</v>
      </c>
      <c r="F128" s="131">
        <f t="shared" si="4"/>
        <v>0.42595386366596388</v>
      </c>
      <c r="G128" s="54">
        <f>ABS(D127-D128)/'1_Constantes'!$B$4</f>
        <v>352.91035929035388</v>
      </c>
      <c r="H128" s="44">
        <f>ABS(E127-E128)/'1_Constantes'!$B$4</f>
        <v>1.735774657072775</v>
      </c>
      <c r="J128" s="54">
        <f>ABS(G127-G128)/'1_Constantes'!$B$4</f>
        <v>913.51846137058601</v>
      </c>
      <c r="K128" s="44">
        <f>ABS(H127-H128)/'1_Constantes'!$B$4</f>
        <v>9.0318909502462574</v>
      </c>
      <c r="M128" s="108">
        <f>(G128*G128)/(2*'1_Constantes'!$F$27)</f>
        <v>62.272860847223335</v>
      </c>
      <c r="N128" s="108">
        <f>(H128*H128)/(2*'1_Constantes'!$J$27)</f>
        <v>0.37661420751701369</v>
      </c>
      <c r="P128" s="54">
        <f>IF(C128&lt;M128+(M128*'1_Constantes'!$G$27),ABS(W127)-('1_Constantes'!$F$27*'1_Constantes'!$B$4),0)</f>
        <v>0</v>
      </c>
      <c r="Q128" s="111">
        <f>IF(P128=0,IF(ABS(W127)&lt;'1_Constantes'!$D$27,ABS(W127)+('1_Constantes'!$E$27*'1_Constantes'!$B$4),0),0)</f>
        <v>375</v>
      </c>
      <c r="R128" s="44">
        <f>IF(P128=0,IF(Q128=0,'1_Constantes'!$D$27,0),0)</f>
        <v>0</v>
      </c>
      <c r="S128" s="54">
        <f>IF(F128&lt;N128+(N128*'1_Constantes'!$G$27),ABS(X127)-('1_Constantes'!$J$27*'1_Constantes'!$B$4),0)</f>
        <v>0</v>
      </c>
      <c r="T128" s="111">
        <f>IF(S128=0,IF(ABS(X127)&lt;'1_Constantes'!$H$27,ABS(X127)+('1_Constantes'!$I$27*'1_Constantes'!$B$4),0),0)</f>
        <v>0.61500000000000044</v>
      </c>
      <c r="U128" s="44">
        <f>IF(S128=0,IF(T128=0,'1_Constantes'!$H$27,0),0)</f>
        <v>0</v>
      </c>
      <c r="W128" s="134">
        <f>IF(C128&lt;'1_Constantes'!$B$8,0,IF(D128&lt;0,-ABS(P128+Q128+R128),ABS(P128+Q128+R128)))</f>
        <v>375</v>
      </c>
      <c r="X128" s="43">
        <f t="shared" si="5"/>
        <v>-0.61500000000000044</v>
      </c>
      <c r="Y128" s="57">
        <f>IF(F128*180/PI()&lt;'1_Constantes'!$B$9,0,X128*180/PI())</f>
        <v>-35.236904400545654</v>
      </c>
    </row>
    <row r="129" spans="2:25" x14ac:dyDescent="0.25">
      <c r="B129" s="13">
        <f>B128+'1_Constantes'!$B$4</f>
        <v>0.62500000000000044</v>
      </c>
      <c r="C129" s="131">
        <f t="shared" si="3"/>
        <v>924.7974957956003</v>
      </c>
      <c r="D129" s="54">
        <f>'3_Consigne'!P129</f>
        <v>924.7974957956003</v>
      </c>
      <c r="E129" s="44">
        <f>'3_Consigne'!Q129</f>
        <v>-0.41703453503176713</v>
      </c>
      <c r="F129" s="131">
        <f t="shared" si="4"/>
        <v>0.41703453503176713</v>
      </c>
      <c r="G129" s="54">
        <f>ABS(D128-D129)/'1_Constantes'!$B$4</f>
        <v>357.51437712594907</v>
      </c>
      <c r="H129" s="44">
        <f>ABS(E128-E129)/'1_Constantes'!$B$4</f>
        <v>1.783865726839351</v>
      </c>
      <c r="J129" s="54">
        <f>ABS(G128-G129)/'1_Constantes'!$B$4</f>
        <v>920.80356711903733</v>
      </c>
      <c r="K129" s="44">
        <f>ABS(H128-H129)/'1_Constantes'!$B$4</f>
        <v>9.6182139533151911</v>
      </c>
      <c r="M129" s="108">
        <f>(G129*G129)/(2*'1_Constantes'!$F$27)</f>
        <v>63.908264925877667</v>
      </c>
      <c r="N129" s="108">
        <f>(H129*H129)/(2*'1_Constantes'!$J$27)</f>
        <v>0.39777211642401072</v>
      </c>
      <c r="P129" s="54">
        <f>IF(C129&lt;M129+(M129*'1_Constantes'!$G$27),ABS(W128)-('1_Constantes'!$F$27*'1_Constantes'!$B$4),0)</f>
        <v>0</v>
      </c>
      <c r="Q129" s="111">
        <f>IF(P129=0,IF(ABS(W128)&lt;'1_Constantes'!$D$27,ABS(W128)+('1_Constantes'!$E$27*'1_Constantes'!$B$4),0),0)</f>
        <v>378</v>
      </c>
      <c r="R129" s="44">
        <f>IF(P129=0,IF(Q129=0,'1_Constantes'!$D$27,0),0)</f>
        <v>0</v>
      </c>
      <c r="S129" s="54">
        <f>IF(F129&lt;N129+(N129*'1_Constantes'!$G$27),ABS(X128)-('1_Constantes'!$J$27*'1_Constantes'!$B$4),0)</f>
        <v>0.59500000000000042</v>
      </c>
      <c r="T129" s="111">
        <f>IF(S129=0,IF(ABS(X128)&lt;'1_Constantes'!$H$27,ABS(X128)+('1_Constantes'!$I$27*'1_Constantes'!$B$4),0),0)</f>
        <v>0</v>
      </c>
      <c r="U129" s="44">
        <f>IF(S129=0,IF(T129=0,'1_Constantes'!$H$27,0),0)</f>
        <v>0</v>
      </c>
      <c r="W129" s="134">
        <f>IF(C129&lt;'1_Constantes'!$B$8,0,IF(D129&lt;0,-ABS(P129+Q129+R129),ABS(P129+Q129+R129)))</f>
        <v>378</v>
      </c>
      <c r="X129" s="43">
        <f t="shared" si="5"/>
        <v>-0.59500000000000042</v>
      </c>
      <c r="Y129" s="57">
        <f>IF(F129*180/PI()&lt;'1_Constantes'!$B$9,0,X129*180/PI())</f>
        <v>-34.09098881028401</v>
      </c>
    </row>
    <row r="130" spans="2:25" x14ac:dyDescent="0.25">
      <c r="B130" s="13">
        <f>B129+'1_Constantes'!$B$4</f>
        <v>0.63000000000000045</v>
      </c>
      <c r="C130" s="131">
        <f t="shared" si="3"/>
        <v>922.98709595781247</v>
      </c>
      <c r="D130" s="54">
        <f>'3_Consigne'!P130</f>
        <v>922.98709595781247</v>
      </c>
      <c r="E130" s="44">
        <f>'3_Consigne'!Q130</f>
        <v>-0.40834022823870658</v>
      </c>
      <c r="F130" s="131">
        <f t="shared" si="4"/>
        <v>0.40834022823870658</v>
      </c>
      <c r="G130" s="54">
        <f>ABS(D129-D130)/'1_Constantes'!$B$4</f>
        <v>362.0799675575654</v>
      </c>
      <c r="H130" s="44">
        <f>ABS(E129-E130)/'1_Constantes'!$B$4</f>
        <v>1.7388613586121093</v>
      </c>
      <c r="J130" s="54">
        <f>ABS(G129-G130)/'1_Constantes'!$B$4</f>
        <v>913.11808632326574</v>
      </c>
      <c r="K130" s="44">
        <f>ABS(H129-H130)/'1_Constantes'!$B$4</f>
        <v>9.0008736454483262</v>
      </c>
      <c r="M130" s="108">
        <f>(G130*G130)/(2*'1_Constantes'!$F$27)</f>
        <v>65.550951453243798</v>
      </c>
      <c r="N130" s="108">
        <f>(H130*H130)/(2*'1_Constantes'!$J$27)</f>
        <v>0.37795485305929383</v>
      </c>
      <c r="P130" s="54">
        <f>IF(C130&lt;M130+(M130*'1_Constantes'!$G$27),ABS(W129)-('1_Constantes'!$F$27*'1_Constantes'!$B$4),0)</f>
        <v>0</v>
      </c>
      <c r="Q130" s="111">
        <f>IF(P130=0,IF(ABS(W129)&lt;'1_Constantes'!$D$27,ABS(W129)+('1_Constantes'!$E$27*'1_Constantes'!$B$4),0),0)</f>
        <v>381</v>
      </c>
      <c r="R130" s="44">
        <f>IF(P130=0,IF(Q130=0,'1_Constantes'!$D$27,0),0)</f>
        <v>0</v>
      </c>
      <c r="S130" s="54">
        <f>IF(F130&lt;N130+(N130*'1_Constantes'!$G$27),ABS(X129)-('1_Constantes'!$J$27*'1_Constantes'!$B$4),0)</f>
        <v>0.5750000000000004</v>
      </c>
      <c r="T130" s="111">
        <f>IF(S130=0,IF(ABS(X129)&lt;'1_Constantes'!$H$27,ABS(X129)+('1_Constantes'!$I$27*'1_Constantes'!$B$4),0),0)</f>
        <v>0</v>
      </c>
      <c r="U130" s="44">
        <f>IF(S130=0,IF(T130=0,'1_Constantes'!$H$27,0),0)</f>
        <v>0</v>
      </c>
      <c r="W130" s="134">
        <f>IF(C130&lt;'1_Constantes'!$B$8,0,IF(D130&lt;0,-ABS(P130+Q130+R130),ABS(P130+Q130+R130)))</f>
        <v>381</v>
      </c>
      <c r="X130" s="43">
        <f t="shared" si="5"/>
        <v>-0.5750000000000004</v>
      </c>
      <c r="Y130" s="57">
        <f>IF(F130*180/PI()&lt;'1_Constantes'!$B$9,0,X130*180/PI())</f>
        <v>-32.945073220022358</v>
      </c>
    </row>
    <row r="131" spans="2:25" x14ac:dyDescent="0.25">
      <c r="B131" s="13">
        <f>B130+'1_Constantes'!$B$4</f>
        <v>0.63500000000000045</v>
      </c>
      <c r="C131" s="131">
        <f t="shared" si="3"/>
        <v>921.1703138295386</v>
      </c>
      <c r="D131" s="54">
        <f>'3_Consigne'!P131</f>
        <v>921.1703138295386</v>
      </c>
      <c r="E131" s="44">
        <f>'3_Consigne'!Q131</f>
        <v>-0.4000968087881232</v>
      </c>
      <c r="F131" s="131">
        <f t="shared" si="4"/>
        <v>0.4000968087881232</v>
      </c>
      <c r="G131" s="54">
        <f>ABS(D130-D131)/'1_Constantes'!$B$4</f>
        <v>363.35642565477428</v>
      </c>
      <c r="H131" s="44">
        <f>ABS(E130-E131)/'1_Constantes'!$B$4</f>
        <v>1.6486838901166756</v>
      </c>
      <c r="J131" s="54">
        <f>ABS(G130-G131)/'1_Constantes'!$B$4</f>
        <v>255.29161944177758</v>
      </c>
      <c r="K131" s="44">
        <f>ABS(H130-H131)/'1_Constantes'!$B$4</f>
        <v>18.035493699086746</v>
      </c>
      <c r="M131" s="108">
        <f>(G131*G131)/(2*'1_Constantes'!$F$27)</f>
        <v>66.013946032306762</v>
      </c>
      <c r="N131" s="108">
        <f>(H131*H131)/(2*'1_Constantes'!$J$27)</f>
        <v>0.3397698211912818</v>
      </c>
      <c r="P131" s="54">
        <f>IF(C131&lt;M131+(M131*'1_Constantes'!$G$27),ABS(W130)-('1_Constantes'!$F$27*'1_Constantes'!$B$4),0)</f>
        <v>0</v>
      </c>
      <c r="Q131" s="111">
        <f>IF(P131=0,IF(ABS(W130)&lt;'1_Constantes'!$D$27,ABS(W130)+('1_Constantes'!$E$27*'1_Constantes'!$B$4),0),0)</f>
        <v>384</v>
      </c>
      <c r="R131" s="44">
        <f>IF(P131=0,IF(Q131=0,'1_Constantes'!$D$27,0),0)</f>
        <v>0</v>
      </c>
      <c r="S131" s="54">
        <f>IF(F131&lt;N131+(N131*'1_Constantes'!$G$27),ABS(X130)-('1_Constantes'!$J$27*'1_Constantes'!$B$4),0)</f>
        <v>0</v>
      </c>
      <c r="T131" s="111">
        <f>IF(S131=0,IF(ABS(X130)&lt;'1_Constantes'!$H$27,ABS(X130)+('1_Constantes'!$I$27*'1_Constantes'!$B$4),0),0)</f>
        <v>0.59000000000000041</v>
      </c>
      <c r="U131" s="44">
        <f>IF(S131=0,IF(T131=0,'1_Constantes'!$H$27,0),0)</f>
        <v>0</v>
      </c>
      <c r="W131" s="134">
        <f>IF(C131&lt;'1_Constantes'!$B$8,0,IF(D131&lt;0,-ABS(P131+Q131+R131),ABS(P131+Q131+R131)))</f>
        <v>384</v>
      </c>
      <c r="X131" s="43">
        <f t="shared" si="5"/>
        <v>-0.59000000000000041</v>
      </c>
      <c r="Y131" s="57">
        <f>IF(F131*180/PI()&lt;'1_Constantes'!$B$9,0,X131*180/PI())</f>
        <v>-33.804509912718594</v>
      </c>
    </row>
    <row r="132" spans="2:25" x14ac:dyDescent="0.25">
      <c r="B132" s="13">
        <f>B131+'1_Constantes'!$B$4</f>
        <v>0.64000000000000046</v>
      </c>
      <c r="C132" s="131">
        <f t="shared" si="3"/>
        <v>919.33095443204206</v>
      </c>
      <c r="D132" s="54">
        <f>'3_Consigne'!P132</f>
        <v>919.33095443204206</v>
      </c>
      <c r="E132" s="44">
        <f>'3_Consigne'!Q132</f>
        <v>-0.3916127923882064</v>
      </c>
      <c r="F132" s="131">
        <f t="shared" si="4"/>
        <v>0.3916127923882064</v>
      </c>
      <c r="G132" s="54">
        <f>ABS(D131-D132)/'1_Constantes'!$B$4</f>
        <v>367.8718794993074</v>
      </c>
      <c r="H132" s="44">
        <f>ABS(E131-E132)/'1_Constantes'!$B$4</f>
        <v>1.696803279983361</v>
      </c>
      <c r="J132" s="54">
        <f>ABS(G131-G132)/'1_Constantes'!$B$4</f>
        <v>903.09076890662254</v>
      </c>
      <c r="K132" s="44">
        <f>ABS(H131-H132)/'1_Constantes'!$B$4</f>
        <v>9.6238779733370805</v>
      </c>
      <c r="M132" s="108">
        <f>(G132*G132)/(2*'1_Constantes'!$F$27)</f>
        <v>67.664859863176474</v>
      </c>
      <c r="N132" s="108">
        <f>(H132*H132)/(2*'1_Constantes'!$J$27)</f>
        <v>0.35989267137028652</v>
      </c>
      <c r="P132" s="54">
        <f>IF(C132&lt;M132+(M132*'1_Constantes'!$G$27),ABS(W131)-('1_Constantes'!$F$27*'1_Constantes'!$B$4),0)</f>
        <v>0</v>
      </c>
      <c r="Q132" s="111">
        <f>IF(P132=0,IF(ABS(W131)&lt;'1_Constantes'!$D$27,ABS(W131)+('1_Constantes'!$E$27*'1_Constantes'!$B$4),0),0)</f>
        <v>387</v>
      </c>
      <c r="R132" s="44">
        <f>IF(P132=0,IF(Q132=0,'1_Constantes'!$D$27,0),0)</f>
        <v>0</v>
      </c>
      <c r="S132" s="54">
        <f>IF(F132&lt;N132+(N132*'1_Constantes'!$G$27),ABS(X131)-('1_Constantes'!$J$27*'1_Constantes'!$B$4),0)</f>
        <v>0.5700000000000004</v>
      </c>
      <c r="T132" s="111">
        <f>IF(S132=0,IF(ABS(X131)&lt;'1_Constantes'!$H$27,ABS(X131)+('1_Constantes'!$I$27*'1_Constantes'!$B$4),0),0)</f>
        <v>0</v>
      </c>
      <c r="U132" s="44">
        <f>IF(S132=0,IF(T132=0,'1_Constantes'!$H$27,0),0)</f>
        <v>0</v>
      </c>
      <c r="W132" s="134">
        <f>IF(C132&lt;'1_Constantes'!$B$8,0,IF(D132&lt;0,-ABS(P132+Q132+R132),ABS(P132+Q132+R132)))</f>
        <v>387</v>
      </c>
      <c r="X132" s="43">
        <f t="shared" si="5"/>
        <v>-0.5700000000000004</v>
      </c>
      <c r="Y132" s="57">
        <f>IF(F132*180/PI()&lt;'1_Constantes'!$B$9,0,X132*180/PI())</f>
        <v>-32.658594322456942</v>
      </c>
    </row>
    <row r="133" spans="2:25" x14ac:dyDescent="0.25">
      <c r="B133" s="13">
        <f>B132+'1_Constantes'!$B$4</f>
        <v>0.64500000000000046</v>
      </c>
      <c r="C133" s="131">
        <f t="shared" ref="C133:C196" si="6">ABS(D133)</f>
        <v>917.46920576632101</v>
      </c>
      <c r="D133" s="54">
        <f>'3_Consigne'!P133</f>
        <v>917.46920576632101</v>
      </c>
      <c r="E133" s="44">
        <f>'3_Consigne'!Q133</f>
        <v>-0.38335368727011215</v>
      </c>
      <c r="F133" s="131">
        <f t="shared" ref="F133:F196" si="7">ABS(E133)</f>
        <v>0.38335368727011215</v>
      </c>
      <c r="G133" s="54">
        <f>ABS(D132-D133)/'1_Constantes'!$B$4</f>
        <v>372.3497331442104</v>
      </c>
      <c r="H133" s="44">
        <f>ABS(E132-E133)/'1_Constantes'!$B$4</f>
        <v>1.6518210236188491</v>
      </c>
      <c r="J133" s="54">
        <f>ABS(G132-G133)/'1_Constantes'!$B$4</f>
        <v>895.57072898060142</v>
      </c>
      <c r="K133" s="44">
        <f>ABS(H132-H133)/'1_Constantes'!$B$4</f>
        <v>8.9964512729023838</v>
      </c>
      <c r="M133" s="108">
        <f>(G133*G133)/(2*'1_Constantes'!$F$27)</f>
        <v>69.322161886282359</v>
      </c>
      <c r="N133" s="108">
        <f>(H133*H133)/(2*'1_Constantes'!$J$27)</f>
        <v>0.3410640867586528</v>
      </c>
      <c r="P133" s="54">
        <f>IF(C133&lt;M133+(M133*'1_Constantes'!$G$27),ABS(W132)-('1_Constantes'!$F$27*'1_Constantes'!$B$4),0)</f>
        <v>0</v>
      </c>
      <c r="Q133" s="111">
        <f>IF(P133=0,IF(ABS(W132)&lt;'1_Constantes'!$D$27,ABS(W132)+('1_Constantes'!$E$27*'1_Constantes'!$B$4),0),0)</f>
        <v>390</v>
      </c>
      <c r="R133" s="44">
        <f>IF(P133=0,IF(Q133=0,'1_Constantes'!$D$27,0),0)</f>
        <v>0</v>
      </c>
      <c r="S133" s="54">
        <f>IF(F133&lt;N133+(N133*'1_Constantes'!$G$27),ABS(X132)-('1_Constantes'!$J$27*'1_Constantes'!$B$4),0)</f>
        <v>0</v>
      </c>
      <c r="T133" s="111">
        <f>IF(S133=0,IF(ABS(X132)&lt;'1_Constantes'!$H$27,ABS(X132)+('1_Constantes'!$I$27*'1_Constantes'!$B$4),0),0)</f>
        <v>0.58500000000000041</v>
      </c>
      <c r="U133" s="44">
        <f>IF(S133=0,IF(T133=0,'1_Constantes'!$H$27,0),0)</f>
        <v>0</v>
      </c>
      <c r="W133" s="134">
        <f>IF(C133&lt;'1_Constantes'!$B$8,0,IF(D133&lt;0,-ABS(P133+Q133+R133),ABS(P133+Q133+R133)))</f>
        <v>390</v>
      </c>
      <c r="X133" s="43">
        <f t="shared" ref="X133:X196" si="8">IF(E133&lt;0,-ABS(S133+T133+U133),(ABS(S133+T133+U133)))</f>
        <v>-0.58500000000000041</v>
      </c>
      <c r="Y133" s="57">
        <f>IF(F133*180/PI()&lt;'1_Constantes'!$B$9,0,X133*180/PI())</f>
        <v>-33.518031015153184</v>
      </c>
    </row>
    <row r="134" spans="2:25" x14ac:dyDescent="0.25">
      <c r="B134" s="13">
        <f>B133+'1_Constantes'!$B$4</f>
        <v>0.65000000000000047</v>
      </c>
      <c r="C134" s="131">
        <f t="shared" si="6"/>
        <v>915.58490856465164</v>
      </c>
      <c r="D134" s="54">
        <f>'3_Consigne'!P134</f>
        <v>915.58490856465164</v>
      </c>
      <c r="E134" s="44">
        <f>'3_Consigne'!Q134</f>
        <v>-0.3748532179187154</v>
      </c>
      <c r="F134" s="131">
        <f t="shared" si="7"/>
        <v>0.3748532179187154</v>
      </c>
      <c r="G134" s="54">
        <f>ABS(D133-D134)/'1_Constantes'!$B$4</f>
        <v>376.85944033387386</v>
      </c>
      <c r="H134" s="44">
        <f>ABS(E133-E134)/'1_Constantes'!$B$4</f>
        <v>1.7000938702793511</v>
      </c>
      <c r="J134" s="54">
        <f>ABS(G133-G134)/'1_Constantes'!$B$4</f>
        <v>901.94143793269177</v>
      </c>
      <c r="K134" s="44">
        <f>ABS(H133-H134)/'1_Constantes'!$B$4</f>
        <v>9.6545693321004045</v>
      </c>
      <c r="M134" s="108">
        <f>(G134*G134)/(2*'1_Constantes'!$F$27)</f>
        <v>71.011518884380322</v>
      </c>
      <c r="N134" s="108">
        <f>(H134*H134)/(2*'1_Constantes'!$J$27)</f>
        <v>0.36128989597017791</v>
      </c>
      <c r="P134" s="54">
        <f>IF(C134&lt;M134+(M134*'1_Constantes'!$G$27),ABS(W133)-('1_Constantes'!$F$27*'1_Constantes'!$B$4),0)</f>
        <v>0</v>
      </c>
      <c r="Q134" s="111">
        <f>IF(P134=0,IF(ABS(W133)&lt;'1_Constantes'!$D$27,ABS(W133)+('1_Constantes'!$E$27*'1_Constantes'!$B$4),0),0)</f>
        <v>393</v>
      </c>
      <c r="R134" s="44">
        <f>IF(P134=0,IF(Q134=0,'1_Constantes'!$D$27,0),0)</f>
        <v>0</v>
      </c>
      <c r="S134" s="54">
        <f>IF(F134&lt;N134+(N134*'1_Constantes'!$G$27),ABS(X133)-('1_Constantes'!$J$27*'1_Constantes'!$B$4),0)</f>
        <v>0.56500000000000039</v>
      </c>
      <c r="T134" s="111">
        <f>IF(S134=0,IF(ABS(X133)&lt;'1_Constantes'!$H$27,ABS(X133)+('1_Constantes'!$I$27*'1_Constantes'!$B$4),0),0)</f>
        <v>0</v>
      </c>
      <c r="U134" s="44">
        <f>IF(S134=0,IF(T134=0,'1_Constantes'!$H$27,0),0)</f>
        <v>0</v>
      </c>
      <c r="W134" s="134">
        <f>IF(C134&lt;'1_Constantes'!$B$8,0,IF(D134&lt;0,-ABS(P134+Q134+R134),ABS(P134+Q134+R134)))</f>
        <v>393</v>
      </c>
      <c r="X134" s="43">
        <f t="shared" si="8"/>
        <v>-0.56500000000000039</v>
      </c>
      <c r="Y134" s="57">
        <f>IF(F134*180/PI()&lt;'1_Constantes'!$B$9,0,X134*180/PI())</f>
        <v>-32.372115424891533</v>
      </c>
    </row>
    <row r="135" spans="2:25" x14ac:dyDescent="0.25">
      <c r="B135" s="13">
        <f>B134+'1_Constantes'!$B$4</f>
        <v>0.65500000000000047</v>
      </c>
      <c r="C135" s="131">
        <f t="shared" si="6"/>
        <v>913.67825417475183</v>
      </c>
      <c r="D135" s="54">
        <f>'3_Consigne'!P135</f>
        <v>913.67825417475183</v>
      </c>
      <c r="E135" s="44">
        <f>'3_Consigne'!Q135</f>
        <v>-0.366576896611081</v>
      </c>
      <c r="F135" s="131">
        <f t="shared" si="7"/>
        <v>0.366576896611081</v>
      </c>
      <c r="G135" s="54">
        <f>ABS(D134-D135)/'1_Constantes'!$B$4</f>
        <v>381.33087797996268</v>
      </c>
      <c r="H135" s="44">
        <f>ABS(E134-E135)/'1_Constantes'!$B$4</f>
        <v>1.6552642615268787</v>
      </c>
      <c r="J135" s="54">
        <f>ABS(G134-G135)/'1_Constantes'!$B$4</f>
        <v>894.28752921776322</v>
      </c>
      <c r="K135" s="44">
        <f>ABS(H134-H135)/'1_Constantes'!$B$4</f>
        <v>8.9659217504944877</v>
      </c>
      <c r="M135" s="108">
        <f>(G135*G135)/(2*'1_Constantes'!$F$27)</f>
        <v>72.706619250484593</v>
      </c>
      <c r="N135" s="108">
        <f>(H135*H135)/(2*'1_Constantes'!$J$27)</f>
        <v>0.34248747193601536</v>
      </c>
      <c r="P135" s="54">
        <f>IF(C135&lt;M135+(M135*'1_Constantes'!$G$27),ABS(W134)-('1_Constantes'!$F$27*'1_Constantes'!$B$4),0)</f>
        <v>0</v>
      </c>
      <c r="Q135" s="111">
        <f>IF(P135=0,IF(ABS(W134)&lt;'1_Constantes'!$D$27,ABS(W134)+('1_Constantes'!$E$27*'1_Constantes'!$B$4),0),0)</f>
        <v>396</v>
      </c>
      <c r="R135" s="44">
        <f>IF(P135=0,IF(Q135=0,'1_Constantes'!$D$27,0),0)</f>
        <v>0</v>
      </c>
      <c r="S135" s="54">
        <f>IF(F135&lt;N135+(N135*'1_Constantes'!$G$27),ABS(X134)-('1_Constantes'!$J$27*'1_Constantes'!$B$4),0)</f>
        <v>0.54500000000000037</v>
      </c>
      <c r="T135" s="111">
        <f>IF(S135=0,IF(ABS(X134)&lt;'1_Constantes'!$H$27,ABS(X134)+('1_Constantes'!$I$27*'1_Constantes'!$B$4),0),0)</f>
        <v>0</v>
      </c>
      <c r="U135" s="44">
        <f>IF(S135=0,IF(T135=0,'1_Constantes'!$H$27,0),0)</f>
        <v>0</v>
      </c>
      <c r="W135" s="134">
        <f>IF(C135&lt;'1_Constantes'!$B$8,0,IF(D135&lt;0,-ABS(P135+Q135+R135),ABS(P135+Q135+R135)))</f>
        <v>396</v>
      </c>
      <c r="X135" s="43">
        <f t="shared" si="8"/>
        <v>-0.54500000000000037</v>
      </c>
      <c r="Y135" s="57">
        <f>IF(F135*180/PI()&lt;'1_Constantes'!$B$9,0,X135*180/PI())</f>
        <v>-31.226199834629888</v>
      </c>
    </row>
    <row r="136" spans="2:25" x14ac:dyDescent="0.25">
      <c r="B136" s="13">
        <f>B135+'1_Constantes'!$B$4</f>
        <v>0.66000000000000048</v>
      </c>
      <c r="C136" s="131">
        <f t="shared" si="6"/>
        <v>911.74943147920726</v>
      </c>
      <c r="D136" s="54">
        <f>'3_Consigne'!P136</f>
        <v>911.74943147920726</v>
      </c>
      <c r="E136" s="44">
        <f>'3_Consigne'!Q136</f>
        <v>-0.35852483069439867</v>
      </c>
      <c r="F136" s="131">
        <f t="shared" si="7"/>
        <v>0.35852483069439867</v>
      </c>
      <c r="G136" s="54">
        <f>ABS(D135-D136)/'1_Constantes'!$B$4</f>
        <v>385.7645391089136</v>
      </c>
      <c r="H136" s="44">
        <f>ABS(E135-E136)/'1_Constantes'!$B$4</f>
        <v>1.6104131833364677</v>
      </c>
      <c r="J136" s="54">
        <f>ABS(G135-G136)/'1_Constantes'!$B$4</f>
        <v>886.73222579018329</v>
      </c>
      <c r="K136" s="44">
        <f>ABS(H135-H136)/'1_Constantes'!$B$4</f>
        <v>8.9702156380822018</v>
      </c>
      <c r="M136" s="108">
        <f>(G136*G136)/(2*'1_Constantes'!$F$27)</f>
        <v>74.40713981695626</v>
      </c>
      <c r="N136" s="108">
        <f>(H136*H136)/(2*'1_Constantes'!$J$27)</f>
        <v>0.32417882763298694</v>
      </c>
      <c r="P136" s="54">
        <f>IF(C136&lt;M136+(M136*'1_Constantes'!$G$27),ABS(W135)-('1_Constantes'!$F$27*'1_Constantes'!$B$4),0)</f>
        <v>0</v>
      </c>
      <c r="Q136" s="111">
        <f>IF(P136=0,IF(ABS(W135)&lt;'1_Constantes'!$D$27,ABS(W135)+('1_Constantes'!$E$27*'1_Constantes'!$B$4),0),0)</f>
        <v>399</v>
      </c>
      <c r="R136" s="44">
        <f>IF(P136=0,IF(Q136=0,'1_Constantes'!$D$27,0),0)</f>
        <v>0</v>
      </c>
      <c r="S136" s="54">
        <f>IF(F136&lt;N136+(N136*'1_Constantes'!$G$27),ABS(X135)-('1_Constantes'!$J$27*'1_Constantes'!$B$4),0)</f>
        <v>0</v>
      </c>
      <c r="T136" s="111">
        <f>IF(S136=0,IF(ABS(X135)&lt;'1_Constantes'!$H$27,ABS(X135)+('1_Constantes'!$I$27*'1_Constantes'!$B$4),0),0)</f>
        <v>0.56000000000000039</v>
      </c>
      <c r="U136" s="44">
        <f>IF(S136=0,IF(T136=0,'1_Constantes'!$H$27,0),0)</f>
        <v>0</v>
      </c>
      <c r="W136" s="134">
        <f>IF(C136&lt;'1_Constantes'!$B$8,0,IF(D136&lt;0,-ABS(P136+Q136+R136),ABS(P136+Q136+R136)))</f>
        <v>399</v>
      </c>
      <c r="X136" s="43">
        <f t="shared" si="8"/>
        <v>-0.56000000000000039</v>
      </c>
      <c r="Y136" s="57">
        <f>IF(F136*180/PI()&lt;'1_Constantes'!$B$9,0,X136*180/PI())</f>
        <v>-32.085636527326123</v>
      </c>
    </row>
    <row r="137" spans="2:25" x14ac:dyDescent="0.25">
      <c r="B137" s="13">
        <f>B136+'1_Constantes'!$B$4</f>
        <v>0.66500000000000048</v>
      </c>
      <c r="C137" s="131">
        <f t="shared" si="6"/>
        <v>909.79829488845598</v>
      </c>
      <c r="D137" s="54">
        <f>'3_Consigne'!P137</f>
        <v>909.79829488845598</v>
      </c>
      <c r="E137" s="44">
        <f>'3_Consigne'!Q137</f>
        <v>-0.35023072476991746</v>
      </c>
      <c r="F137" s="131">
        <f t="shared" si="7"/>
        <v>0.35023072476991746</v>
      </c>
      <c r="G137" s="54">
        <f>ABS(D136-D137)/'1_Constantes'!$B$4</f>
        <v>390.22731815025509</v>
      </c>
      <c r="H137" s="44">
        <f>ABS(E136-E137)/'1_Constantes'!$B$4</f>
        <v>1.658821184896242</v>
      </c>
      <c r="J137" s="54">
        <f>ABS(G136-G137)/'1_Constantes'!$B$4</f>
        <v>892.55580826829828</v>
      </c>
      <c r="K137" s="44">
        <f>ABS(H136-H137)/'1_Constantes'!$B$4</f>
        <v>9.6816003119548633</v>
      </c>
      <c r="M137" s="108">
        <f>(G137*G137)/(2*'1_Constantes'!$F$27)</f>
        <v>76.138679915370204</v>
      </c>
      <c r="N137" s="108">
        <f>(H137*H137)/(2*'1_Constantes'!$J$27)</f>
        <v>0.34396096543257154</v>
      </c>
      <c r="P137" s="54">
        <f>IF(C137&lt;M137+(M137*'1_Constantes'!$G$27),ABS(W136)-('1_Constantes'!$F$27*'1_Constantes'!$B$4),0)</f>
        <v>0</v>
      </c>
      <c r="Q137" s="111">
        <f>IF(P137=0,IF(ABS(W136)&lt;'1_Constantes'!$D$27,ABS(W136)+('1_Constantes'!$E$27*'1_Constantes'!$B$4),0),0)</f>
        <v>402</v>
      </c>
      <c r="R137" s="44">
        <f>IF(P137=0,IF(Q137=0,'1_Constantes'!$D$27,0),0)</f>
        <v>0</v>
      </c>
      <c r="S137" s="54">
        <f>IF(F137&lt;N137+(N137*'1_Constantes'!$G$27),ABS(X136)-('1_Constantes'!$J$27*'1_Constantes'!$B$4),0)</f>
        <v>0.54000000000000037</v>
      </c>
      <c r="T137" s="111">
        <f>IF(S137=0,IF(ABS(X136)&lt;'1_Constantes'!$H$27,ABS(X136)+('1_Constantes'!$I$27*'1_Constantes'!$B$4),0),0)</f>
        <v>0</v>
      </c>
      <c r="U137" s="44">
        <f>IF(S137=0,IF(T137=0,'1_Constantes'!$H$27,0),0)</f>
        <v>0</v>
      </c>
      <c r="W137" s="134">
        <f>IF(C137&lt;'1_Constantes'!$B$8,0,IF(D137&lt;0,-ABS(P137+Q137+R137),ABS(P137+Q137+R137)))</f>
        <v>402</v>
      </c>
      <c r="X137" s="43">
        <f t="shared" si="8"/>
        <v>-0.54000000000000037</v>
      </c>
      <c r="Y137" s="57">
        <f>IF(F137*180/PI()&lt;'1_Constantes'!$B$9,0,X137*180/PI())</f>
        <v>-30.939720937064475</v>
      </c>
    </row>
    <row r="138" spans="2:25" x14ac:dyDescent="0.25">
      <c r="B138" s="13">
        <f>B137+'1_Constantes'!$B$4</f>
        <v>0.67000000000000048</v>
      </c>
      <c r="C138" s="131">
        <f t="shared" si="6"/>
        <v>907.84163988997159</v>
      </c>
      <c r="D138" s="54">
        <f>'3_Consigne'!P138</f>
        <v>907.84163988997159</v>
      </c>
      <c r="E138" s="44">
        <f>'3_Consigne'!Q138</f>
        <v>-0.34238687289068487</v>
      </c>
      <c r="F138" s="131">
        <f t="shared" si="7"/>
        <v>0.34238687289068487</v>
      </c>
      <c r="G138" s="54">
        <f>ABS(D137-D138)/'1_Constantes'!$B$4</f>
        <v>391.33099969687919</v>
      </c>
      <c r="H138" s="44">
        <f>ABS(E137-E138)/'1_Constantes'!$B$4</f>
        <v>1.5687703758465177</v>
      </c>
      <c r="J138" s="54">
        <f>ABS(G137-G138)/'1_Constantes'!$B$4</f>
        <v>220.73630932482047</v>
      </c>
      <c r="K138" s="44">
        <f>ABS(H137-H138)/'1_Constantes'!$B$4</f>
        <v>18.010161809944858</v>
      </c>
      <c r="M138" s="108">
        <f>(G138*G138)/(2*'1_Constantes'!$F$27)</f>
        <v>76.56997566187944</v>
      </c>
      <c r="N138" s="108">
        <f>(H138*H138)/(2*'1_Constantes'!$J$27)</f>
        <v>0.30763006151670302</v>
      </c>
      <c r="P138" s="54">
        <f>IF(C138&lt;M138+(M138*'1_Constantes'!$G$27),ABS(W137)-('1_Constantes'!$F$27*'1_Constantes'!$B$4),0)</f>
        <v>0</v>
      </c>
      <c r="Q138" s="111">
        <f>IF(P138=0,IF(ABS(W137)&lt;'1_Constantes'!$D$27,ABS(W137)+('1_Constantes'!$E$27*'1_Constantes'!$B$4),0),0)</f>
        <v>405</v>
      </c>
      <c r="R138" s="44">
        <f>IF(P138=0,IF(Q138=0,'1_Constantes'!$D$27,0),0)</f>
        <v>0</v>
      </c>
      <c r="S138" s="54">
        <f>IF(F138&lt;N138+(N138*'1_Constantes'!$G$27),ABS(X137)-('1_Constantes'!$J$27*'1_Constantes'!$B$4),0)</f>
        <v>0</v>
      </c>
      <c r="T138" s="111">
        <f>IF(S138=0,IF(ABS(X137)&lt;'1_Constantes'!$H$27,ABS(X137)+('1_Constantes'!$I$27*'1_Constantes'!$B$4),0),0)</f>
        <v>0.55500000000000038</v>
      </c>
      <c r="U138" s="44">
        <f>IF(S138=0,IF(T138=0,'1_Constantes'!$H$27,0),0)</f>
        <v>0</v>
      </c>
      <c r="W138" s="134">
        <f>IF(C138&lt;'1_Constantes'!$B$8,0,IF(D138&lt;0,-ABS(P138+Q138+R138),ABS(P138+Q138+R138)))</f>
        <v>405</v>
      </c>
      <c r="X138" s="43">
        <f t="shared" si="8"/>
        <v>-0.55500000000000038</v>
      </c>
      <c r="Y138" s="57">
        <f>IF(F138*180/PI()&lt;'1_Constantes'!$B$9,0,X138*180/PI())</f>
        <v>-31.79915762976071</v>
      </c>
    </row>
    <row r="139" spans="2:25" x14ac:dyDescent="0.25">
      <c r="B139" s="13">
        <f>B138+'1_Constantes'!$B$4</f>
        <v>0.67500000000000049</v>
      </c>
      <c r="C139" s="131">
        <f t="shared" si="6"/>
        <v>905.86293052661313</v>
      </c>
      <c r="D139" s="54">
        <f>'3_Consigne'!P139</f>
        <v>905.86293052661313</v>
      </c>
      <c r="E139" s="44">
        <f>'3_Consigne'!Q139</f>
        <v>-0.33430081997186084</v>
      </c>
      <c r="F139" s="131">
        <f t="shared" si="7"/>
        <v>0.33430081997186084</v>
      </c>
      <c r="G139" s="54">
        <f>ABS(D138-D139)/'1_Constantes'!$B$4</f>
        <v>395.74187267169236</v>
      </c>
      <c r="H139" s="44">
        <f>ABS(E138-E139)/'1_Constantes'!$B$4</f>
        <v>1.6172105837648054</v>
      </c>
      <c r="J139" s="54">
        <f>ABS(G138-G139)/'1_Constantes'!$B$4</f>
        <v>882.17459496263473</v>
      </c>
      <c r="K139" s="44">
        <f>ABS(H138-H139)/'1_Constantes'!$B$4</f>
        <v>9.6880415836575473</v>
      </c>
      <c r="M139" s="108">
        <f>(G139*G139)/(2*'1_Constantes'!$F$27)</f>
        <v>78.305814892848986</v>
      </c>
      <c r="N139" s="108">
        <f>(H139*H139)/(2*'1_Constantes'!$J$27)</f>
        <v>0.32692125903011282</v>
      </c>
      <c r="P139" s="54">
        <f>IF(C139&lt;M139+(M139*'1_Constantes'!$G$27),ABS(W138)-('1_Constantes'!$F$27*'1_Constantes'!$B$4),0)</f>
        <v>0</v>
      </c>
      <c r="Q139" s="111">
        <f>IF(P139=0,IF(ABS(W138)&lt;'1_Constantes'!$D$27,ABS(W138)+('1_Constantes'!$E$27*'1_Constantes'!$B$4),0),0)</f>
        <v>408</v>
      </c>
      <c r="R139" s="44">
        <f>IF(P139=0,IF(Q139=0,'1_Constantes'!$D$27,0),0)</f>
        <v>0</v>
      </c>
      <c r="S139" s="54">
        <f>IF(F139&lt;N139+(N139*'1_Constantes'!$G$27),ABS(X138)-('1_Constantes'!$J$27*'1_Constantes'!$B$4),0)</f>
        <v>0.53500000000000036</v>
      </c>
      <c r="T139" s="111">
        <f>IF(S139=0,IF(ABS(X138)&lt;'1_Constantes'!$H$27,ABS(X138)+('1_Constantes'!$I$27*'1_Constantes'!$B$4),0),0)</f>
        <v>0</v>
      </c>
      <c r="U139" s="44">
        <f>IF(S139=0,IF(T139=0,'1_Constantes'!$H$27,0),0)</f>
        <v>0</v>
      </c>
      <c r="W139" s="134">
        <f>IF(C139&lt;'1_Constantes'!$B$8,0,IF(D139&lt;0,-ABS(P139+Q139+R139),ABS(P139+Q139+R139)))</f>
        <v>408</v>
      </c>
      <c r="X139" s="43">
        <f t="shared" si="8"/>
        <v>-0.53500000000000036</v>
      </c>
      <c r="Y139" s="57">
        <f>IF(F139*180/PI()&lt;'1_Constantes'!$B$9,0,X139*180/PI())</f>
        <v>-30.653242039499066</v>
      </c>
    </row>
    <row r="140" spans="2:25" x14ac:dyDescent="0.25">
      <c r="B140" s="13">
        <f>B139+'1_Constantes'!$B$4</f>
        <v>0.68000000000000049</v>
      </c>
      <c r="C140" s="131">
        <f t="shared" si="6"/>
        <v>903.86235456035968</v>
      </c>
      <c r="D140" s="54">
        <f>'3_Consigne'!P140</f>
        <v>903.86235456035968</v>
      </c>
      <c r="E140" s="44">
        <f>'3_Consigne'!Q140</f>
        <v>-0.32643811362208469</v>
      </c>
      <c r="F140" s="131">
        <f t="shared" si="7"/>
        <v>0.32643811362208469</v>
      </c>
      <c r="G140" s="54">
        <f>ABS(D139-D140)/'1_Constantes'!$B$4</f>
        <v>400.11519325069003</v>
      </c>
      <c r="H140" s="44">
        <f>ABS(E139-E140)/'1_Constantes'!$B$4</f>
        <v>1.5725412699552299</v>
      </c>
      <c r="J140" s="54">
        <f>ABS(G139-G140)/'1_Constantes'!$B$4</f>
        <v>874.66411579953274</v>
      </c>
      <c r="K140" s="44">
        <f>ABS(H139-H140)/'1_Constantes'!$B$4</f>
        <v>8.9338627619151012</v>
      </c>
      <c r="M140" s="108">
        <f>(G140*G140)/(2*'1_Constantes'!$F$27)</f>
        <v>80.046083935018515</v>
      </c>
      <c r="N140" s="108">
        <f>(H140*H140)/(2*'1_Constantes'!$J$27)</f>
        <v>0.30911075571405089</v>
      </c>
      <c r="P140" s="54">
        <f>IF(C140&lt;M140+(M140*'1_Constantes'!$G$27),ABS(W139)-('1_Constantes'!$F$27*'1_Constantes'!$B$4),0)</f>
        <v>0</v>
      </c>
      <c r="Q140" s="111">
        <f>IF(P140=0,IF(ABS(W139)&lt;'1_Constantes'!$D$27,ABS(W139)+('1_Constantes'!$E$27*'1_Constantes'!$B$4),0),0)</f>
        <v>411</v>
      </c>
      <c r="R140" s="44">
        <f>IF(P140=0,IF(Q140=0,'1_Constantes'!$D$27,0),0)</f>
        <v>0</v>
      </c>
      <c r="S140" s="54">
        <f>IF(F140&lt;N140+(N140*'1_Constantes'!$G$27),ABS(X139)-('1_Constantes'!$J$27*'1_Constantes'!$B$4),0)</f>
        <v>0.51500000000000035</v>
      </c>
      <c r="T140" s="111">
        <f>IF(S140=0,IF(ABS(X139)&lt;'1_Constantes'!$H$27,ABS(X139)+('1_Constantes'!$I$27*'1_Constantes'!$B$4),0),0)</f>
        <v>0</v>
      </c>
      <c r="U140" s="44">
        <f>IF(S140=0,IF(T140=0,'1_Constantes'!$H$27,0),0)</f>
        <v>0</v>
      </c>
      <c r="W140" s="134">
        <f>IF(C140&lt;'1_Constantes'!$B$8,0,IF(D140&lt;0,-ABS(P140+Q140+R140),ABS(P140+Q140+R140)))</f>
        <v>411</v>
      </c>
      <c r="X140" s="43">
        <f t="shared" si="8"/>
        <v>-0.51500000000000035</v>
      </c>
      <c r="Y140" s="57">
        <f>IF(F140*180/PI()&lt;'1_Constantes'!$B$9,0,X140*180/PI())</f>
        <v>-29.507326449237414</v>
      </c>
    </row>
    <row r="141" spans="2:25" x14ac:dyDescent="0.25">
      <c r="B141" s="13">
        <f>B140+'1_Constantes'!$B$4</f>
        <v>0.6850000000000005</v>
      </c>
      <c r="C141" s="131">
        <f t="shared" si="6"/>
        <v>901.84009654936096</v>
      </c>
      <c r="D141" s="54">
        <f>'3_Consigne'!P141</f>
        <v>901.84009654936096</v>
      </c>
      <c r="E141" s="44">
        <f>'3_Consigne'!Q141</f>
        <v>-0.31879889675077494</v>
      </c>
      <c r="F141" s="131">
        <f t="shared" si="7"/>
        <v>0.31879889675077494</v>
      </c>
      <c r="G141" s="54">
        <f>ABS(D140-D141)/'1_Constantes'!$B$4</f>
        <v>404.45160219974241</v>
      </c>
      <c r="H141" s="44">
        <f>ABS(E140-E141)/'1_Constantes'!$B$4</f>
        <v>1.5278433742619502</v>
      </c>
      <c r="J141" s="54">
        <f>ABS(G140-G141)/'1_Constantes'!$B$4</f>
        <v>867.28178981047677</v>
      </c>
      <c r="K141" s="44">
        <f>ABS(H140-H141)/'1_Constantes'!$B$4</f>
        <v>8.9395791386559509</v>
      </c>
      <c r="M141" s="108">
        <f>(G141*G141)/(2*'1_Constantes'!$F$27)</f>
        <v>81.790549260969343</v>
      </c>
      <c r="N141" s="108">
        <f>(H141*H141)/(2*'1_Constantes'!$J$27)</f>
        <v>0.29178817203451768</v>
      </c>
      <c r="P141" s="54">
        <f>IF(C141&lt;M141+(M141*'1_Constantes'!$G$27),ABS(W140)-('1_Constantes'!$F$27*'1_Constantes'!$B$4),0)</f>
        <v>0</v>
      </c>
      <c r="Q141" s="111">
        <f>IF(P141=0,IF(ABS(W140)&lt;'1_Constantes'!$D$27,ABS(W140)+('1_Constantes'!$E$27*'1_Constantes'!$B$4),0),0)</f>
        <v>414</v>
      </c>
      <c r="R141" s="44">
        <f>IF(P141=0,IF(Q141=0,'1_Constantes'!$D$27,0),0)</f>
        <v>0</v>
      </c>
      <c r="S141" s="54">
        <f>IF(F141&lt;N141+(N141*'1_Constantes'!$G$27),ABS(X140)-('1_Constantes'!$J$27*'1_Constantes'!$B$4),0)</f>
        <v>0.49500000000000033</v>
      </c>
      <c r="T141" s="111">
        <f>IF(S141=0,IF(ABS(X140)&lt;'1_Constantes'!$H$27,ABS(X140)+('1_Constantes'!$I$27*'1_Constantes'!$B$4),0),0)</f>
        <v>0</v>
      </c>
      <c r="U141" s="44">
        <f>IF(S141=0,IF(T141=0,'1_Constantes'!$H$27,0),0)</f>
        <v>0</v>
      </c>
      <c r="W141" s="134">
        <f>IF(C141&lt;'1_Constantes'!$B$8,0,IF(D141&lt;0,-ABS(P141+Q141+R141),ABS(P141+Q141+R141)))</f>
        <v>414</v>
      </c>
      <c r="X141" s="43">
        <f t="shared" si="8"/>
        <v>-0.49500000000000033</v>
      </c>
      <c r="Y141" s="57">
        <f>IF(F141*180/PI()&lt;'1_Constantes'!$B$9,0,X141*180/PI())</f>
        <v>-28.36141085897577</v>
      </c>
    </row>
    <row r="142" spans="2:25" x14ac:dyDescent="0.25">
      <c r="B142" s="13">
        <f>B141+'1_Constantes'!$B$4</f>
        <v>0.6900000000000005</v>
      </c>
      <c r="C142" s="131">
        <f t="shared" si="6"/>
        <v>899.77987815908921</v>
      </c>
      <c r="D142" s="54">
        <f>'3_Consigne'!P142</f>
        <v>899.77987815908921</v>
      </c>
      <c r="E142" s="44">
        <f>'3_Consigne'!Q142</f>
        <v>-0.31162251502383265</v>
      </c>
      <c r="F142" s="131">
        <f t="shared" si="7"/>
        <v>0.31162251502383265</v>
      </c>
      <c r="G142" s="54">
        <f>ABS(D141-D142)/'1_Constantes'!$B$4</f>
        <v>412.0436780543514</v>
      </c>
      <c r="H142" s="44">
        <f>ABS(E141-E142)/'1_Constantes'!$B$4</f>
        <v>1.4352763453884587</v>
      </c>
      <c r="J142" s="54">
        <f>ABS(G141-G142)/'1_Constantes'!$B$4</f>
        <v>1518.4151709217986</v>
      </c>
      <c r="K142" s="44">
        <f>ABS(H141-H142)/'1_Constantes'!$B$4</f>
        <v>18.513405774698288</v>
      </c>
      <c r="M142" s="108">
        <f>(G142*G142)/(2*'1_Constantes'!$F$27)</f>
        <v>84.889996312278996</v>
      </c>
      <c r="N142" s="108">
        <f>(H142*H142)/(2*'1_Constantes'!$J$27)</f>
        <v>0.25750227345395627</v>
      </c>
      <c r="P142" s="54">
        <f>IF(C142&lt;M142+(M142*'1_Constantes'!$G$27),ABS(W141)-('1_Constantes'!$F$27*'1_Constantes'!$B$4),0)</f>
        <v>0</v>
      </c>
      <c r="Q142" s="111">
        <f>IF(P142=0,IF(ABS(W141)&lt;'1_Constantes'!$D$27,ABS(W141)+('1_Constantes'!$E$27*'1_Constantes'!$B$4),0),0)</f>
        <v>417</v>
      </c>
      <c r="R142" s="44">
        <f>IF(P142=0,IF(Q142=0,'1_Constantes'!$D$27,0),0)</f>
        <v>0</v>
      </c>
      <c r="S142" s="54">
        <f>IF(F142&lt;N142+(N142*'1_Constantes'!$G$27),ABS(X141)-('1_Constantes'!$J$27*'1_Constantes'!$B$4),0)</f>
        <v>0</v>
      </c>
      <c r="T142" s="111">
        <f>IF(S142=0,IF(ABS(X141)&lt;'1_Constantes'!$H$27,ABS(X141)+('1_Constantes'!$I$27*'1_Constantes'!$B$4),0),0)</f>
        <v>0.51000000000000034</v>
      </c>
      <c r="U142" s="44">
        <f>IF(S142=0,IF(T142=0,'1_Constantes'!$H$27,0),0)</f>
        <v>0</v>
      </c>
      <c r="W142" s="134">
        <f>IF(C142&lt;'1_Constantes'!$B$8,0,IF(D142&lt;0,-ABS(P142+Q142+R142),ABS(P142+Q142+R142)))</f>
        <v>417</v>
      </c>
      <c r="X142" s="43">
        <f t="shared" si="8"/>
        <v>-0.51000000000000034</v>
      </c>
      <c r="Y142" s="57">
        <f>IF(F142*180/PI()&lt;'1_Constantes'!$B$9,0,X142*180/PI())</f>
        <v>-29.220847551672005</v>
      </c>
    </row>
    <row r="143" spans="2:25" x14ac:dyDescent="0.25">
      <c r="B143" s="13">
        <f>B142+'1_Constantes'!$B$4</f>
        <v>0.69500000000000051</v>
      </c>
      <c r="C143" s="131">
        <f t="shared" si="6"/>
        <v>897.6981487351851</v>
      </c>
      <c r="D143" s="54">
        <f>'3_Consigne'!P143</f>
        <v>897.6981487351851</v>
      </c>
      <c r="E143" s="44">
        <f>'3_Consigne'!Q143</f>
        <v>-0.30420391313918177</v>
      </c>
      <c r="F143" s="131">
        <f t="shared" si="7"/>
        <v>0.30420391313918177</v>
      </c>
      <c r="G143" s="54">
        <f>ABS(D142-D143)/'1_Constantes'!$B$4</f>
        <v>416.34588478082151</v>
      </c>
      <c r="H143" s="44">
        <f>ABS(E142-E143)/'1_Constantes'!$B$4</f>
        <v>1.4837203769301754</v>
      </c>
      <c r="J143" s="54">
        <f>ABS(G142-G143)/'1_Constantes'!$B$4</f>
        <v>860.44134529402072</v>
      </c>
      <c r="K143" s="44">
        <f>ABS(H142-H143)/'1_Constantes'!$B$4</f>
        <v>9.6888063083433451</v>
      </c>
      <c r="M143" s="108">
        <f>(G143*G143)/(2*'1_Constantes'!$F$27)</f>
        <v>86.671947886962542</v>
      </c>
      <c r="N143" s="108">
        <f>(H143*H143)/(2*'1_Constantes'!$J$27)</f>
        <v>0.27517826961472774</v>
      </c>
      <c r="P143" s="54">
        <f>IF(C143&lt;M143+(M143*'1_Constantes'!$G$27),ABS(W142)-('1_Constantes'!$F$27*'1_Constantes'!$B$4),0)</f>
        <v>0</v>
      </c>
      <c r="Q143" s="111">
        <f>IF(P143=0,IF(ABS(W142)&lt;'1_Constantes'!$D$27,ABS(W142)+('1_Constantes'!$E$27*'1_Constantes'!$B$4),0),0)</f>
        <v>420</v>
      </c>
      <c r="R143" s="44">
        <f>IF(P143=0,IF(Q143=0,'1_Constantes'!$D$27,0),0)</f>
        <v>0</v>
      </c>
      <c r="S143" s="54">
        <f>IF(F143&lt;N143+(N143*'1_Constantes'!$G$27),ABS(X142)-('1_Constantes'!$J$27*'1_Constantes'!$B$4),0)</f>
        <v>0</v>
      </c>
      <c r="T143" s="111">
        <f>IF(S143=0,IF(ABS(X142)&lt;'1_Constantes'!$H$27,ABS(X142)+('1_Constantes'!$I$27*'1_Constantes'!$B$4),0),0)</f>
        <v>0.52500000000000036</v>
      </c>
      <c r="U143" s="44">
        <f>IF(S143=0,IF(T143=0,'1_Constantes'!$H$27,0),0)</f>
        <v>0</v>
      </c>
      <c r="W143" s="134">
        <f>IF(C143&lt;'1_Constantes'!$B$8,0,IF(D143&lt;0,-ABS(P143+Q143+R143),ABS(P143+Q143+R143)))</f>
        <v>420</v>
      </c>
      <c r="X143" s="43">
        <f t="shared" si="8"/>
        <v>-0.52500000000000036</v>
      </c>
      <c r="Y143" s="57">
        <f>IF(F143*180/PI()&lt;'1_Constantes'!$B$9,0,X143*180/PI())</f>
        <v>-30.080284244368237</v>
      </c>
    </row>
    <row r="144" spans="2:25" x14ac:dyDescent="0.25">
      <c r="B144" s="13">
        <f>B143+'1_Constantes'!$B$4</f>
        <v>0.70000000000000051</v>
      </c>
      <c r="C144" s="131">
        <f t="shared" si="6"/>
        <v>895.61133266698312</v>
      </c>
      <c r="D144" s="54">
        <f>'3_Consigne'!P144</f>
        <v>895.61133266698312</v>
      </c>
      <c r="E144" s="44">
        <f>'3_Consigne'!Q144</f>
        <v>-0.2963032324730992</v>
      </c>
      <c r="F144" s="131">
        <f t="shared" si="7"/>
        <v>0.2963032324730992</v>
      </c>
      <c r="G144" s="54">
        <f>ABS(D143-D144)/'1_Constantes'!$B$4</f>
        <v>417.36321364039668</v>
      </c>
      <c r="H144" s="44">
        <f>ABS(E143-E144)/'1_Constantes'!$B$4</f>
        <v>1.5801361332165142</v>
      </c>
      <c r="J144" s="54">
        <f>ABS(G143-G144)/'1_Constantes'!$B$4</f>
        <v>203.46577191503457</v>
      </c>
      <c r="K144" s="44">
        <f>ABS(H143-H144)/'1_Constantes'!$B$4</f>
        <v>19.283151257267761</v>
      </c>
      <c r="M144" s="108">
        <f>(G144*G144)/(2*'1_Constantes'!$F$27)</f>
        <v>87.096026050119704</v>
      </c>
      <c r="N144" s="108">
        <f>(H144*H144)/(2*'1_Constantes'!$J$27)</f>
        <v>0.31210377493705471</v>
      </c>
      <c r="P144" s="54">
        <f>IF(C144&lt;M144+(M144*'1_Constantes'!$G$27),ABS(W143)-('1_Constantes'!$F$27*'1_Constantes'!$B$4),0)</f>
        <v>0</v>
      </c>
      <c r="Q144" s="111">
        <f>IF(P144=0,IF(ABS(W143)&lt;'1_Constantes'!$D$27,ABS(W143)+('1_Constantes'!$E$27*'1_Constantes'!$B$4),0),0)</f>
        <v>423</v>
      </c>
      <c r="R144" s="44">
        <f>IF(P144=0,IF(Q144=0,'1_Constantes'!$D$27,0),0)</f>
        <v>0</v>
      </c>
      <c r="S144" s="54">
        <f>IF(F144&lt;N144+(N144*'1_Constantes'!$G$27),ABS(X143)-('1_Constantes'!$J$27*'1_Constantes'!$B$4),0)</f>
        <v>0.50500000000000034</v>
      </c>
      <c r="T144" s="111">
        <f>IF(S144=0,IF(ABS(X143)&lt;'1_Constantes'!$H$27,ABS(X143)+('1_Constantes'!$I$27*'1_Constantes'!$B$4),0),0)</f>
        <v>0</v>
      </c>
      <c r="U144" s="44">
        <f>IF(S144=0,IF(T144=0,'1_Constantes'!$H$27,0),0)</f>
        <v>0</v>
      </c>
      <c r="W144" s="134">
        <f>IF(C144&lt;'1_Constantes'!$B$8,0,IF(D144&lt;0,-ABS(P144+Q144+R144),ABS(P144+Q144+R144)))</f>
        <v>423</v>
      </c>
      <c r="X144" s="43">
        <f t="shared" si="8"/>
        <v>-0.50500000000000034</v>
      </c>
      <c r="Y144" s="57">
        <f>IF(F144*180/PI()&lt;'1_Constantes'!$B$9,0,X144*180/PI())</f>
        <v>-28.934368654106592</v>
      </c>
    </row>
    <row r="145" spans="2:25" x14ac:dyDescent="0.25">
      <c r="B145" s="13">
        <f>B144+'1_Constantes'!$B$4</f>
        <v>0.70500000000000052</v>
      </c>
      <c r="C145" s="131">
        <f t="shared" si="6"/>
        <v>893.50325419784508</v>
      </c>
      <c r="D145" s="54">
        <f>'3_Consigne'!P145</f>
        <v>893.50325419784508</v>
      </c>
      <c r="E145" s="44">
        <f>'3_Consigne'!Q145</f>
        <v>-0.28909107126650679</v>
      </c>
      <c r="F145" s="131">
        <f t="shared" si="7"/>
        <v>0.28909107126650679</v>
      </c>
      <c r="G145" s="54">
        <f>ABS(D144-D145)/'1_Constantes'!$B$4</f>
        <v>421.61569382760717</v>
      </c>
      <c r="H145" s="44">
        <f>ABS(E144-E145)/'1_Constantes'!$B$4</f>
        <v>1.4424322413184809</v>
      </c>
      <c r="J145" s="54">
        <f>ABS(G144-G145)/'1_Constantes'!$B$4</f>
        <v>850.4960374420989</v>
      </c>
      <c r="K145" s="44">
        <f>ABS(H144-H145)/'1_Constantes'!$B$4</f>
        <v>27.540778379606667</v>
      </c>
      <c r="M145" s="108">
        <f>(G145*G145)/(2*'1_Constantes'!$F$27)</f>
        <v>88.879896640867301</v>
      </c>
      <c r="N145" s="108">
        <f>(H145*H145)/(2*'1_Constantes'!$J$27)</f>
        <v>0.26007634634938204</v>
      </c>
      <c r="P145" s="54">
        <f>IF(C145&lt;M145+(M145*'1_Constantes'!$G$27),ABS(W144)-('1_Constantes'!$F$27*'1_Constantes'!$B$4),0)</f>
        <v>0</v>
      </c>
      <c r="Q145" s="111">
        <f>IF(P145=0,IF(ABS(W144)&lt;'1_Constantes'!$D$27,ABS(W144)+('1_Constantes'!$E$27*'1_Constantes'!$B$4),0),0)</f>
        <v>426</v>
      </c>
      <c r="R145" s="44">
        <f>IF(P145=0,IF(Q145=0,'1_Constantes'!$D$27,0),0)</f>
        <v>0</v>
      </c>
      <c r="S145" s="54">
        <f>IF(F145&lt;N145+(N145*'1_Constantes'!$G$27),ABS(X144)-('1_Constantes'!$J$27*'1_Constantes'!$B$4),0)</f>
        <v>0</v>
      </c>
      <c r="T145" s="111">
        <f>IF(S145=0,IF(ABS(X144)&lt;'1_Constantes'!$H$27,ABS(X144)+('1_Constantes'!$I$27*'1_Constantes'!$B$4),0),0)</f>
        <v>0.52000000000000035</v>
      </c>
      <c r="U145" s="44">
        <f>IF(S145=0,IF(T145=0,'1_Constantes'!$H$27,0),0)</f>
        <v>0</v>
      </c>
      <c r="W145" s="134">
        <f>IF(C145&lt;'1_Constantes'!$B$8,0,IF(D145&lt;0,-ABS(P145+Q145+R145),ABS(P145+Q145+R145)))</f>
        <v>426</v>
      </c>
      <c r="X145" s="43">
        <f t="shared" si="8"/>
        <v>-0.52000000000000035</v>
      </c>
      <c r="Y145" s="57">
        <f>IF(F145*180/PI()&lt;'1_Constantes'!$B$9,0,X145*180/PI())</f>
        <v>-29.793805346802827</v>
      </c>
    </row>
    <row r="146" spans="2:25" x14ac:dyDescent="0.25">
      <c r="B146" s="13">
        <f>B145+'1_Constantes'!$B$4</f>
        <v>0.71000000000000052</v>
      </c>
      <c r="C146" s="131">
        <f t="shared" si="6"/>
        <v>891.37380174899408</v>
      </c>
      <c r="D146" s="54">
        <f>'3_Consigne'!P146</f>
        <v>891.37380174899408</v>
      </c>
      <c r="E146" s="44">
        <f>'3_Consigne'!Q146</f>
        <v>-0.28163567260015188</v>
      </c>
      <c r="F146" s="131">
        <f t="shared" si="7"/>
        <v>0.28163567260015188</v>
      </c>
      <c r="G146" s="54">
        <f>ABS(D145-D146)/'1_Constantes'!$B$4</f>
        <v>425.89048977019957</v>
      </c>
      <c r="H146" s="44">
        <f>ABS(E145-E146)/'1_Constantes'!$B$4</f>
        <v>1.4910797332709835</v>
      </c>
      <c r="J146" s="54">
        <f>ABS(G145-G146)/'1_Constantes'!$B$4</f>
        <v>854.95918851847819</v>
      </c>
      <c r="K146" s="44">
        <f>ABS(H145-H146)/'1_Constantes'!$B$4</f>
        <v>9.7294983905005239</v>
      </c>
      <c r="M146" s="108">
        <f>(G146*G146)/(2*'1_Constantes'!$F$27)</f>
        <v>90.691354638350219</v>
      </c>
      <c r="N146" s="108">
        <f>(H146*H146)/(2*'1_Constantes'!$J$27)</f>
        <v>0.27791484637143343</v>
      </c>
      <c r="P146" s="54">
        <f>IF(C146&lt;M146+(M146*'1_Constantes'!$G$27),ABS(W145)-('1_Constantes'!$F$27*'1_Constantes'!$B$4),0)</f>
        <v>0</v>
      </c>
      <c r="Q146" s="111">
        <f>IF(P146=0,IF(ABS(W145)&lt;'1_Constantes'!$D$27,ABS(W145)+('1_Constantes'!$E$27*'1_Constantes'!$B$4),0),0)</f>
        <v>429</v>
      </c>
      <c r="R146" s="44">
        <f>IF(P146=0,IF(Q146=0,'1_Constantes'!$D$27,0),0)</f>
        <v>0</v>
      </c>
      <c r="S146" s="54">
        <f>IF(F146&lt;N146+(N146*'1_Constantes'!$G$27),ABS(X145)-('1_Constantes'!$J$27*'1_Constantes'!$B$4),0)</f>
        <v>0.50000000000000033</v>
      </c>
      <c r="T146" s="111">
        <f>IF(S146=0,IF(ABS(X145)&lt;'1_Constantes'!$H$27,ABS(X145)+('1_Constantes'!$I$27*'1_Constantes'!$B$4),0),0)</f>
        <v>0</v>
      </c>
      <c r="U146" s="44">
        <f>IF(S146=0,IF(T146=0,'1_Constantes'!$H$27,0),0)</f>
        <v>0</v>
      </c>
      <c r="W146" s="134">
        <f>IF(C146&lt;'1_Constantes'!$B$8,0,IF(D146&lt;0,-ABS(P146+Q146+R146),ABS(P146+Q146+R146)))</f>
        <v>429</v>
      </c>
      <c r="X146" s="43">
        <f t="shared" si="8"/>
        <v>-0.50000000000000033</v>
      </c>
      <c r="Y146" s="57">
        <f>IF(F146*180/PI()&lt;'1_Constantes'!$B$9,0,X146*180/PI())</f>
        <v>-28.647889756541179</v>
      </c>
    </row>
    <row r="147" spans="2:25" x14ac:dyDescent="0.25">
      <c r="B147" s="13">
        <f>B146+'1_Constantes'!$B$4</f>
        <v>0.71500000000000052</v>
      </c>
      <c r="C147" s="131">
        <f t="shared" si="6"/>
        <v>889.22315566420014</v>
      </c>
      <c r="D147" s="54">
        <f>'3_Consigne'!P147</f>
        <v>889.22315566420014</v>
      </c>
      <c r="E147" s="44">
        <f>'3_Consigne'!Q147</f>
        <v>-0.27440264171005796</v>
      </c>
      <c r="F147" s="131">
        <f t="shared" si="7"/>
        <v>0.27440264171005796</v>
      </c>
      <c r="G147" s="54">
        <f>ABS(D146-D147)/'1_Constantes'!$B$4</f>
        <v>430.12921695878958</v>
      </c>
      <c r="H147" s="44">
        <f>ABS(E146-E147)/'1_Constantes'!$B$4</f>
        <v>1.4466061780187833</v>
      </c>
      <c r="J147" s="54">
        <f>ABS(G146-G147)/'1_Constantes'!$B$4</f>
        <v>847.74543771800381</v>
      </c>
      <c r="K147" s="44">
        <f>ABS(H146-H147)/'1_Constantes'!$B$4</f>
        <v>8.8947110504400406</v>
      </c>
      <c r="M147" s="108">
        <f>(G147*G147)/(2*'1_Constantes'!$F$27)</f>
        <v>92.505571640790748</v>
      </c>
      <c r="N147" s="108">
        <f>(H147*H147)/(2*'1_Constantes'!$J$27)</f>
        <v>0.26158367928526399</v>
      </c>
      <c r="P147" s="54">
        <f>IF(C147&lt;M147+(M147*'1_Constantes'!$G$27),ABS(W146)-('1_Constantes'!$F$27*'1_Constantes'!$B$4),0)</f>
        <v>0</v>
      </c>
      <c r="Q147" s="111">
        <f>IF(P147=0,IF(ABS(W146)&lt;'1_Constantes'!$D$27,ABS(W146)+('1_Constantes'!$E$27*'1_Constantes'!$B$4),0),0)</f>
        <v>432</v>
      </c>
      <c r="R147" s="44">
        <f>IF(P147=0,IF(Q147=0,'1_Constantes'!$D$27,0),0)</f>
        <v>0</v>
      </c>
      <c r="S147" s="54">
        <f>IF(F147&lt;N147+(N147*'1_Constantes'!$G$27),ABS(X146)-('1_Constantes'!$J$27*'1_Constantes'!$B$4),0)</f>
        <v>0.48000000000000032</v>
      </c>
      <c r="T147" s="111">
        <f>IF(S147=0,IF(ABS(X146)&lt;'1_Constantes'!$H$27,ABS(X146)+('1_Constantes'!$I$27*'1_Constantes'!$B$4),0),0)</f>
        <v>0</v>
      </c>
      <c r="U147" s="44">
        <f>IF(S147=0,IF(T147=0,'1_Constantes'!$H$27,0),0)</f>
        <v>0</v>
      </c>
      <c r="W147" s="134">
        <f>IF(C147&lt;'1_Constantes'!$B$8,0,IF(D147&lt;0,-ABS(P147+Q147+R147),ABS(P147+Q147+R147)))</f>
        <v>432</v>
      </c>
      <c r="X147" s="43">
        <f t="shared" si="8"/>
        <v>-0.48000000000000032</v>
      </c>
      <c r="Y147" s="57">
        <f>IF(F147*180/PI()&lt;'1_Constantes'!$B$9,0,X147*180/PI())</f>
        <v>-27.501974166279535</v>
      </c>
    </row>
    <row r="148" spans="2:25" x14ac:dyDescent="0.25">
      <c r="B148" s="13">
        <f>B147+'1_Constantes'!$B$4</f>
        <v>0.72000000000000053</v>
      </c>
      <c r="C148" s="131">
        <f t="shared" si="6"/>
        <v>887.05149213995912</v>
      </c>
      <c r="D148" s="54">
        <f>'3_Consigne'!P148</f>
        <v>887.05149213995912</v>
      </c>
      <c r="E148" s="44">
        <f>'3_Consigne'!Q148</f>
        <v>-0.2673921796004618</v>
      </c>
      <c r="F148" s="131">
        <f t="shared" si="7"/>
        <v>0.2673921796004618</v>
      </c>
      <c r="G148" s="54">
        <f>ABS(D147-D148)/'1_Constantes'!$B$4</f>
        <v>434.33270484820241</v>
      </c>
      <c r="H148" s="44">
        <f>ABS(E147-E148)/'1_Constantes'!$B$4</f>
        <v>1.4020924219192321</v>
      </c>
      <c r="J148" s="54">
        <f>ABS(G147-G148)/'1_Constantes'!$B$4</f>
        <v>840.69757788256538</v>
      </c>
      <c r="K148" s="44">
        <f>ABS(H147-H148)/'1_Constantes'!$B$4</f>
        <v>8.9027512199102432</v>
      </c>
      <c r="M148" s="108">
        <f>(G148*G148)/(2*'1_Constantes'!$F$27)</f>
        <v>94.322449250377858</v>
      </c>
      <c r="N148" s="108">
        <f>(H148*H148)/(2*'1_Constantes'!$J$27)</f>
        <v>0.24573289495041725</v>
      </c>
      <c r="P148" s="54">
        <f>IF(C148&lt;M148+(M148*'1_Constantes'!$G$27),ABS(W147)-('1_Constantes'!$F$27*'1_Constantes'!$B$4),0)</f>
        <v>0</v>
      </c>
      <c r="Q148" s="111">
        <f>IF(P148=0,IF(ABS(W147)&lt;'1_Constantes'!$D$27,ABS(W147)+('1_Constantes'!$E$27*'1_Constantes'!$B$4),0),0)</f>
        <v>435</v>
      </c>
      <c r="R148" s="44">
        <f>IF(P148=0,IF(Q148=0,'1_Constantes'!$D$27,0),0)</f>
        <v>0</v>
      </c>
      <c r="S148" s="54">
        <f>IF(F148&lt;N148+(N148*'1_Constantes'!$G$27),ABS(X147)-('1_Constantes'!$J$27*'1_Constantes'!$B$4),0)</f>
        <v>0.4600000000000003</v>
      </c>
      <c r="T148" s="111">
        <f>IF(S148=0,IF(ABS(X147)&lt;'1_Constantes'!$H$27,ABS(X147)+('1_Constantes'!$I$27*'1_Constantes'!$B$4),0),0)</f>
        <v>0</v>
      </c>
      <c r="U148" s="44">
        <f>IF(S148=0,IF(T148=0,'1_Constantes'!$H$27,0),0)</f>
        <v>0</v>
      </c>
      <c r="W148" s="134">
        <f>IF(C148&lt;'1_Constantes'!$B$8,0,IF(D148&lt;0,-ABS(P148+Q148+R148),ABS(P148+Q148+R148)))</f>
        <v>435</v>
      </c>
      <c r="X148" s="43">
        <f t="shared" si="8"/>
        <v>-0.4600000000000003</v>
      </c>
      <c r="Y148" s="57">
        <f>IF(F148*180/PI()&lt;'1_Constantes'!$B$9,0,X148*180/PI())</f>
        <v>-26.356058576017887</v>
      </c>
    </row>
    <row r="149" spans="2:25" x14ac:dyDescent="0.25">
      <c r="B149" s="13">
        <f>B148+'1_Constantes'!$B$4</f>
        <v>0.72500000000000053</v>
      </c>
      <c r="C149" s="131">
        <f t="shared" si="6"/>
        <v>884.8589831877656</v>
      </c>
      <c r="D149" s="54">
        <f>'3_Consigne'!P149</f>
        <v>884.8589831877656</v>
      </c>
      <c r="E149" s="44">
        <f>'3_Consigne'!Q149</f>
        <v>-0.26060450430719617</v>
      </c>
      <c r="F149" s="131">
        <f t="shared" si="7"/>
        <v>0.26060450430719617</v>
      </c>
      <c r="G149" s="54">
        <f>ABS(D148-D149)/'1_Constantes'!$B$4</f>
        <v>438.50179043870412</v>
      </c>
      <c r="H149" s="44">
        <f>ABS(E148-E149)/'1_Constantes'!$B$4</f>
        <v>1.3575350586531254</v>
      </c>
      <c r="J149" s="54">
        <f>ABS(G148-G149)/'1_Constantes'!$B$4</f>
        <v>833.81711810034176</v>
      </c>
      <c r="K149" s="44">
        <f>ABS(H148-H149)/'1_Constantes'!$B$4</f>
        <v>8.9114726532213417</v>
      </c>
      <c r="M149" s="108">
        <f>(G149*G149)/(2*'1_Constantes'!$F$27)</f>
        <v>96.141910108974599</v>
      </c>
      <c r="N149" s="108">
        <f>(H149*H149)/(2*'1_Constantes'!$J$27)</f>
        <v>0.23036267943404307</v>
      </c>
      <c r="P149" s="54">
        <f>IF(C149&lt;M149+(M149*'1_Constantes'!$G$27),ABS(W148)-('1_Constantes'!$F$27*'1_Constantes'!$B$4),0)</f>
        <v>0</v>
      </c>
      <c r="Q149" s="111">
        <f>IF(P149=0,IF(ABS(W148)&lt;'1_Constantes'!$D$27,ABS(W148)+('1_Constantes'!$E$27*'1_Constantes'!$B$4),0),0)</f>
        <v>438</v>
      </c>
      <c r="R149" s="44">
        <f>IF(P149=0,IF(Q149=0,'1_Constantes'!$D$27,0),0)</f>
        <v>0</v>
      </c>
      <c r="S149" s="54">
        <f>IF(F149&lt;N149+(N149*'1_Constantes'!$G$27),ABS(X148)-('1_Constantes'!$J$27*'1_Constantes'!$B$4),0)</f>
        <v>0</v>
      </c>
      <c r="T149" s="111">
        <f>IF(S149=0,IF(ABS(X148)&lt;'1_Constantes'!$H$27,ABS(X148)+('1_Constantes'!$I$27*'1_Constantes'!$B$4),0),0)</f>
        <v>0.47500000000000031</v>
      </c>
      <c r="U149" s="44">
        <f>IF(S149=0,IF(T149=0,'1_Constantes'!$H$27,0),0)</f>
        <v>0</v>
      </c>
      <c r="W149" s="134">
        <f>IF(C149&lt;'1_Constantes'!$B$8,0,IF(D149&lt;0,-ABS(P149+Q149+R149),ABS(P149+Q149+R149)))</f>
        <v>438</v>
      </c>
      <c r="X149" s="43">
        <f t="shared" si="8"/>
        <v>-0.47500000000000031</v>
      </c>
      <c r="Y149" s="57">
        <f>IF(F149*180/PI()&lt;'1_Constantes'!$B$9,0,X149*180/PI())</f>
        <v>-27.215495268714122</v>
      </c>
    </row>
    <row r="150" spans="2:25" x14ac:dyDescent="0.25">
      <c r="B150" s="13">
        <f>B149+'1_Constantes'!$B$4</f>
        <v>0.73000000000000054</v>
      </c>
      <c r="C150" s="131">
        <f t="shared" si="6"/>
        <v>882.64552941870613</v>
      </c>
      <c r="D150" s="54">
        <f>'3_Consigne'!P150</f>
        <v>882.64552941870613</v>
      </c>
      <c r="E150" s="44">
        <f>'3_Consigne'!Q150</f>
        <v>-0.25357326291160553</v>
      </c>
      <c r="F150" s="131">
        <f t="shared" si="7"/>
        <v>0.25357326291160553</v>
      </c>
      <c r="G150" s="54">
        <f>ABS(D149-D150)/'1_Constantes'!$B$4</f>
        <v>442.69075381189396</v>
      </c>
      <c r="H150" s="44">
        <f>ABS(E149-E150)/'1_Constantes'!$B$4</f>
        <v>1.4062482791181274</v>
      </c>
      <c r="J150" s="54">
        <f>ABS(G149-G150)/'1_Constantes'!$B$4</f>
        <v>837.79267463796714</v>
      </c>
      <c r="K150" s="44">
        <f>ABS(H149-H150)/'1_Constantes'!$B$4</f>
        <v>9.7426440930004077</v>
      </c>
      <c r="M150" s="108">
        <f>(G150*G150)/(2*'1_Constantes'!$F$27)</f>
        <v>97.98755175527144</v>
      </c>
      <c r="N150" s="108">
        <f>(H150*H150)/(2*'1_Constantes'!$J$27)</f>
        <v>0.24719177781533686</v>
      </c>
      <c r="P150" s="54">
        <f>IF(C150&lt;M150+(M150*'1_Constantes'!$G$27),ABS(W149)-('1_Constantes'!$F$27*'1_Constantes'!$B$4),0)</f>
        <v>0</v>
      </c>
      <c r="Q150" s="111">
        <f>IF(P150=0,IF(ABS(W149)&lt;'1_Constantes'!$D$27,ABS(W149)+('1_Constantes'!$E$27*'1_Constantes'!$B$4),0),0)</f>
        <v>441</v>
      </c>
      <c r="R150" s="44">
        <f>IF(P150=0,IF(Q150=0,'1_Constantes'!$D$27,0),0)</f>
        <v>0</v>
      </c>
      <c r="S150" s="54">
        <f>IF(F150&lt;N150+(N150*'1_Constantes'!$G$27),ABS(X149)-('1_Constantes'!$J$27*'1_Constantes'!$B$4),0)</f>
        <v>0.45500000000000029</v>
      </c>
      <c r="T150" s="111">
        <f>IF(S150=0,IF(ABS(X149)&lt;'1_Constantes'!$H$27,ABS(X149)+('1_Constantes'!$I$27*'1_Constantes'!$B$4),0),0)</f>
        <v>0</v>
      </c>
      <c r="U150" s="44">
        <f>IF(S150=0,IF(T150=0,'1_Constantes'!$H$27,0),0)</f>
        <v>0</v>
      </c>
      <c r="W150" s="134">
        <f>IF(C150&lt;'1_Constantes'!$B$8,0,IF(D150&lt;0,-ABS(P150+Q150+R150),ABS(P150+Q150+R150)))</f>
        <v>441</v>
      </c>
      <c r="X150" s="43">
        <f t="shared" si="8"/>
        <v>-0.45500000000000029</v>
      </c>
      <c r="Y150" s="57">
        <f>IF(F150*180/PI()&lt;'1_Constantes'!$B$9,0,X150*180/PI())</f>
        <v>-26.069579678452474</v>
      </c>
    </row>
    <row r="151" spans="2:25" x14ac:dyDescent="0.25">
      <c r="B151" s="13">
        <f>B150+'1_Constantes'!$B$4</f>
        <v>0.73500000000000054</v>
      </c>
      <c r="C151" s="131">
        <f t="shared" si="6"/>
        <v>880.42835797531666</v>
      </c>
      <c r="D151" s="54">
        <f>'3_Consigne'!P151</f>
        <v>880.42835797531666</v>
      </c>
      <c r="E151" s="44">
        <f>'3_Consigne'!Q151</f>
        <v>-0.24699255285107946</v>
      </c>
      <c r="F151" s="131">
        <f t="shared" si="7"/>
        <v>0.24699255285107946</v>
      </c>
      <c r="G151" s="54">
        <f>ABS(D150-D151)/'1_Constantes'!$B$4</f>
        <v>443.43428867789498</v>
      </c>
      <c r="H151" s="44">
        <f>ABS(E150-E151)/'1_Constantes'!$B$4</f>
        <v>1.3161420121052148</v>
      </c>
      <c r="J151" s="54">
        <f>ABS(G150-G151)/'1_Constantes'!$B$4</f>
        <v>148.70697320020554</v>
      </c>
      <c r="K151" s="44">
        <f>ABS(H150-H151)/'1_Constantes'!$B$4</f>
        <v>18.021253402582538</v>
      </c>
      <c r="M151" s="108">
        <f>(G151*G151)/(2*'1_Constantes'!$F$27)</f>
        <v>98.316984187635342</v>
      </c>
      <c r="N151" s="108">
        <f>(H151*H151)/(2*'1_Constantes'!$J$27)</f>
        <v>0.21652872450354541</v>
      </c>
      <c r="P151" s="54">
        <f>IF(C151&lt;M151+(M151*'1_Constantes'!$G$27),ABS(W150)-('1_Constantes'!$F$27*'1_Constantes'!$B$4),0)</f>
        <v>0</v>
      </c>
      <c r="Q151" s="111">
        <f>IF(P151=0,IF(ABS(W150)&lt;'1_Constantes'!$D$27,ABS(W150)+('1_Constantes'!$E$27*'1_Constantes'!$B$4),0),0)</f>
        <v>444</v>
      </c>
      <c r="R151" s="44">
        <f>IF(P151=0,IF(Q151=0,'1_Constantes'!$D$27,0),0)</f>
        <v>0</v>
      </c>
      <c r="S151" s="54">
        <f>IF(F151&lt;N151+(N151*'1_Constantes'!$G$27),ABS(X150)-('1_Constantes'!$J$27*'1_Constantes'!$B$4),0)</f>
        <v>0</v>
      </c>
      <c r="T151" s="111">
        <f>IF(S151=0,IF(ABS(X150)&lt;'1_Constantes'!$H$27,ABS(X150)+('1_Constantes'!$I$27*'1_Constantes'!$B$4),0),0)</f>
        <v>0.47000000000000031</v>
      </c>
      <c r="U151" s="44">
        <f>IF(S151=0,IF(T151=0,'1_Constantes'!$H$27,0),0)</f>
        <v>0</v>
      </c>
      <c r="W151" s="134">
        <f>IF(C151&lt;'1_Constantes'!$B$8,0,IF(D151&lt;0,-ABS(P151+Q151+R151),ABS(P151+Q151+R151)))</f>
        <v>444</v>
      </c>
      <c r="X151" s="43">
        <f t="shared" si="8"/>
        <v>-0.47000000000000031</v>
      </c>
      <c r="Y151" s="57">
        <f>IF(F151*180/PI()&lt;'1_Constantes'!$B$9,0,X151*180/PI())</f>
        <v>-26.929016371148709</v>
      </c>
    </row>
    <row r="152" spans="2:25" x14ac:dyDescent="0.25">
      <c r="B152" s="13">
        <f>B151+'1_Constantes'!$B$4</f>
        <v>0.74000000000000055</v>
      </c>
      <c r="C152" s="131">
        <f t="shared" si="6"/>
        <v>878.19047754801795</v>
      </c>
      <c r="D152" s="54">
        <f>'3_Consigne'!P152</f>
        <v>878.19047754801795</v>
      </c>
      <c r="E152" s="44">
        <f>'3_Consigne'!Q152</f>
        <v>-0.24016824361768421</v>
      </c>
      <c r="F152" s="131">
        <f t="shared" si="7"/>
        <v>0.24016824361768421</v>
      </c>
      <c r="G152" s="54">
        <f>ABS(D151-D152)/'1_Constantes'!$B$4</f>
        <v>447.57608545974108</v>
      </c>
      <c r="H152" s="44">
        <f>ABS(E151-E152)/'1_Constantes'!$B$4</f>
        <v>1.3648618466790496</v>
      </c>
      <c r="J152" s="54">
        <f>ABS(G151-G152)/'1_Constantes'!$B$4</f>
        <v>828.35935636921931</v>
      </c>
      <c r="K152" s="44">
        <f>ABS(H151-H152)/'1_Constantes'!$B$4</f>
        <v>9.7439669147669772</v>
      </c>
      <c r="M152" s="108">
        <f>(G152*G152)/(2*'1_Constantes'!$F$27)</f>
        <v>100.16217613773271</v>
      </c>
      <c r="N152" s="108">
        <f>(H152*H152)/(2*'1_Constantes'!$J$27)</f>
        <v>0.23285598256501819</v>
      </c>
      <c r="P152" s="54">
        <f>IF(C152&lt;M152+(M152*'1_Constantes'!$G$27),ABS(W151)-('1_Constantes'!$F$27*'1_Constantes'!$B$4),0)</f>
        <v>0</v>
      </c>
      <c r="Q152" s="111">
        <f>IF(P152=0,IF(ABS(W151)&lt;'1_Constantes'!$D$27,ABS(W151)+('1_Constantes'!$E$27*'1_Constantes'!$B$4),0),0)</f>
        <v>447</v>
      </c>
      <c r="R152" s="44">
        <f>IF(P152=0,IF(Q152=0,'1_Constantes'!$D$27,0),0)</f>
        <v>0</v>
      </c>
      <c r="S152" s="54">
        <f>IF(F152&lt;N152+(N152*'1_Constantes'!$G$27),ABS(X151)-('1_Constantes'!$J$27*'1_Constantes'!$B$4),0)</f>
        <v>0.45000000000000029</v>
      </c>
      <c r="T152" s="111">
        <f>IF(S152=0,IF(ABS(X151)&lt;'1_Constantes'!$H$27,ABS(X151)+('1_Constantes'!$I$27*'1_Constantes'!$B$4),0),0)</f>
        <v>0</v>
      </c>
      <c r="U152" s="44">
        <f>IF(S152=0,IF(T152=0,'1_Constantes'!$H$27,0),0)</f>
        <v>0</v>
      </c>
      <c r="W152" s="134">
        <f>IF(C152&lt;'1_Constantes'!$B$8,0,IF(D152&lt;0,-ABS(P152+Q152+R152),ABS(P152+Q152+R152)))</f>
        <v>447</v>
      </c>
      <c r="X152" s="43">
        <f t="shared" si="8"/>
        <v>-0.45000000000000029</v>
      </c>
      <c r="Y152" s="57">
        <f>IF(F152*180/PI()&lt;'1_Constantes'!$B$9,0,X152*180/PI())</f>
        <v>-25.783100780887064</v>
      </c>
    </row>
    <row r="153" spans="2:25" x14ac:dyDescent="0.25">
      <c r="B153" s="13">
        <f>B152+'1_Constantes'!$B$4</f>
        <v>0.74500000000000055</v>
      </c>
      <c r="C153" s="131">
        <f t="shared" si="6"/>
        <v>875.93205467616883</v>
      </c>
      <c r="D153" s="54">
        <f>'3_Consigne'!P153</f>
        <v>875.93205467616883</v>
      </c>
      <c r="E153" s="44">
        <f>'3_Consigne'!Q153</f>
        <v>-0.23356599429728586</v>
      </c>
      <c r="F153" s="131">
        <f t="shared" si="7"/>
        <v>0.23356599429728586</v>
      </c>
      <c r="G153" s="54">
        <f>ABS(D152-D153)/'1_Constantes'!$B$4</f>
        <v>451.68457436982408</v>
      </c>
      <c r="H153" s="44">
        <f>ABS(E152-E153)/'1_Constantes'!$B$4</f>
        <v>1.3204498640796702</v>
      </c>
      <c r="J153" s="54">
        <f>ABS(G152-G153)/'1_Constantes'!$B$4</f>
        <v>821.69778201659938</v>
      </c>
      <c r="K153" s="44">
        <f>ABS(H152-H153)/'1_Constantes'!$B$4</f>
        <v>8.8823965198758792</v>
      </c>
      <c r="M153" s="108">
        <f>(G153*G153)/(2*'1_Constantes'!$F$27)</f>
        <v>102.00947736182457</v>
      </c>
      <c r="N153" s="108">
        <f>(H153*H153)/(2*'1_Constantes'!$J$27)</f>
        <v>0.21794848044350246</v>
      </c>
      <c r="P153" s="54">
        <f>IF(C153&lt;M153+(M153*'1_Constantes'!$G$27),ABS(W152)-('1_Constantes'!$F$27*'1_Constantes'!$B$4),0)</f>
        <v>0</v>
      </c>
      <c r="Q153" s="111">
        <f>IF(P153=0,IF(ABS(W152)&lt;'1_Constantes'!$D$27,ABS(W152)+('1_Constantes'!$E$27*'1_Constantes'!$B$4),0),0)</f>
        <v>450</v>
      </c>
      <c r="R153" s="44">
        <f>IF(P153=0,IF(Q153=0,'1_Constantes'!$D$27,0),0)</f>
        <v>0</v>
      </c>
      <c r="S153" s="54">
        <f>IF(F153&lt;N153+(N153*'1_Constantes'!$G$27),ABS(X152)-('1_Constantes'!$J$27*'1_Constantes'!$B$4),0)</f>
        <v>0.43000000000000027</v>
      </c>
      <c r="T153" s="111">
        <f>IF(S153=0,IF(ABS(X152)&lt;'1_Constantes'!$H$27,ABS(X152)+('1_Constantes'!$I$27*'1_Constantes'!$B$4),0),0)</f>
        <v>0</v>
      </c>
      <c r="U153" s="44">
        <f>IF(S153=0,IF(T153=0,'1_Constantes'!$H$27,0),0)</f>
        <v>0</v>
      </c>
      <c r="W153" s="134">
        <f>IF(C153&lt;'1_Constantes'!$B$8,0,IF(D153&lt;0,-ABS(P153+Q153+R153),ABS(P153+Q153+R153)))</f>
        <v>450</v>
      </c>
      <c r="X153" s="43">
        <f t="shared" si="8"/>
        <v>-0.43000000000000027</v>
      </c>
      <c r="Y153" s="57">
        <f>IF(F153*180/PI()&lt;'1_Constantes'!$B$9,0,X153*180/PI())</f>
        <v>-24.637185190625413</v>
      </c>
    </row>
    <row r="154" spans="2:25" x14ac:dyDescent="0.25">
      <c r="B154" s="13">
        <f>B153+'1_Constantes'!$B$4</f>
        <v>0.75000000000000056</v>
      </c>
      <c r="C154" s="131">
        <f t="shared" si="6"/>
        <v>873.65325124987226</v>
      </c>
      <c r="D154" s="54">
        <f>'3_Consigne'!P154</f>
        <v>873.65325124987226</v>
      </c>
      <c r="E154" s="44">
        <f>'3_Consigne'!Q154</f>
        <v>-0.22718606021562232</v>
      </c>
      <c r="F154" s="131">
        <f t="shared" si="7"/>
        <v>0.22718606021562232</v>
      </c>
      <c r="G154" s="54">
        <f>ABS(D153-D154)/'1_Constantes'!$B$4</f>
        <v>455.76068525931532</v>
      </c>
      <c r="H154" s="44">
        <f>ABS(E153-E154)/'1_Constantes'!$B$4</f>
        <v>1.2759868163327082</v>
      </c>
      <c r="J154" s="54">
        <f>ABS(G153-G154)/'1_Constantes'!$B$4</f>
        <v>815.22217789824936</v>
      </c>
      <c r="K154" s="44">
        <f>ABS(H153-H154)/'1_Constantes'!$B$4</f>
        <v>8.8926095493924162</v>
      </c>
      <c r="M154" s="108">
        <f>(G154*G154)/(2*'1_Constantes'!$F$27)</f>
        <v>103.85890111402034</v>
      </c>
      <c r="N154" s="108">
        <f>(H154*H154)/(2*'1_Constantes'!$J$27)</f>
        <v>0.20351779443186005</v>
      </c>
      <c r="P154" s="54">
        <f>IF(C154&lt;M154+(M154*'1_Constantes'!$G$27),ABS(W153)-('1_Constantes'!$F$27*'1_Constantes'!$B$4),0)</f>
        <v>0</v>
      </c>
      <c r="Q154" s="111">
        <f>IF(P154=0,IF(ABS(W153)&lt;'1_Constantes'!$D$27,ABS(W153)+('1_Constantes'!$E$27*'1_Constantes'!$B$4),0),0)</f>
        <v>453</v>
      </c>
      <c r="R154" s="44">
        <f>IF(P154=0,IF(Q154=0,'1_Constantes'!$D$27,0),0)</f>
        <v>0</v>
      </c>
      <c r="S154" s="54">
        <f>IF(F154&lt;N154+(N154*'1_Constantes'!$G$27),ABS(X153)-('1_Constantes'!$J$27*'1_Constantes'!$B$4),0)</f>
        <v>0</v>
      </c>
      <c r="T154" s="111">
        <f>IF(S154=0,IF(ABS(X153)&lt;'1_Constantes'!$H$27,ABS(X153)+('1_Constantes'!$I$27*'1_Constantes'!$B$4),0),0)</f>
        <v>0.44500000000000028</v>
      </c>
      <c r="U154" s="44">
        <f>IF(S154=0,IF(T154=0,'1_Constantes'!$H$27,0),0)</f>
        <v>0</v>
      </c>
      <c r="W154" s="134">
        <f>IF(C154&lt;'1_Constantes'!$B$8,0,IF(D154&lt;0,-ABS(P154+Q154+R154),ABS(P154+Q154+R154)))</f>
        <v>453</v>
      </c>
      <c r="X154" s="43">
        <f t="shared" si="8"/>
        <v>-0.44500000000000028</v>
      </c>
      <c r="Y154" s="57">
        <f>IF(F154*180/PI()&lt;'1_Constantes'!$B$9,0,X154*180/PI())</f>
        <v>-25.496621883321652</v>
      </c>
    </row>
    <row r="155" spans="2:25" x14ac:dyDescent="0.25">
      <c r="B155" s="13">
        <f>B154+'1_Constantes'!$B$4</f>
        <v>0.75500000000000056</v>
      </c>
      <c r="C155" s="131">
        <f t="shared" si="6"/>
        <v>871.35398435294701</v>
      </c>
      <c r="D155" s="54">
        <f>'3_Consigne'!P155</f>
        <v>871.35398435294701</v>
      </c>
      <c r="E155" s="44">
        <f>'3_Consigne'!Q155</f>
        <v>-0.22056206512590121</v>
      </c>
      <c r="F155" s="131">
        <f t="shared" si="7"/>
        <v>0.22056206512590121</v>
      </c>
      <c r="G155" s="54">
        <f>ABS(D154-D155)/'1_Constantes'!$B$4</f>
        <v>459.85337938504927</v>
      </c>
      <c r="H155" s="44">
        <f>ABS(E154-E155)/'1_Constantes'!$B$4</f>
        <v>1.3247990179442226</v>
      </c>
      <c r="J155" s="54">
        <f>ABS(G154-G155)/'1_Constantes'!$B$4</f>
        <v>818.53882514678844</v>
      </c>
      <c r="K155" s="44">
        <f>ABS(H154-H155)/'1_Constantes'!$B$4</f>
        <v>9.7624403223028899</v>
      </c>
      <c r="M155" s="108">
        <f>(G155*G155)/(2*'1_Constantes'!$F$27)</f>
        <v>105.73256526592503</v>
      </c>
      <c r="N155" s="108">
        <f>(H155*H155)/(2*'1_Constantes'!$J$27)</f>
        <v>0.21938655474324709</v>
      </c>
      <c r="P155" s="54">
        <f>IF(C155&lt;M155+(M155*'1_Constantes'!$G$27),ABS(W154)-('1_Constantes'!$F$27*'1_Constantes'!$B$4),0)</f>
        <v>0</v>
      </c>
      <c r="Q155" s="111">
        <f>IF(P155=0,IF(ABS(W154)&lt;'1_Constantes'!$D$27,ABS(W154)+('1_Constantes'!$E$27*'1_Constantes'!$B$4),0),0)</f>
        <v>456</v>
      </c>
      <c r="R155" s="44">
        <f>IF(P155=0,IF(Q155=0,'1_Constantes'!$D$27,0),0)</f>
        <v>0</v>
      </c>
      <c r="S155" s="54">
        <f>IF(F155&lt;N155+(N155*'1_Constantes'!$G$27),ABS(X154)-('1_Constantes'!$J$27*'1_Constantes'!$B$4),0)</f>
        <v>0.42500000000000027</v>
      </c>
      <c r="T155" s="111">
        <f>IF(S155=0,IF(ABS(X154)&lt;'1_Constantes'!$H$27,ABS(X154)+('1_Constantes'!$I$27*'1_Constantes'!$B$4),0),0)</f>
        <v>0</v>
      </c>
      <c r="U155" s="44">
        <f>IF(S155=0,IF(T155=0,'1_Constantes'!$H$27,0),0)</f>
        <v>0</v>
      </c>
      <c r="W155" s="134">
        <f>IF(C155&lt;'1_Constantes'!$B$8,0,IF(D155&lt;0,-ABS(P155+Q155+R155),ABS(P155+Q155+R155)))</f>
        <v>456</v>
      </c>
      <c r="X155" s="43">
        <f t="shared" si="8"/>
        <v>-0.42500000000000027</v>
      </c>
      <c r="Y155" s="57">
        <f>IF(F155*180/PI()&lt;'1_Constantes'!$B$9,0,X155*180/PI())</f>
        <v>-24.35070629306</v>
      </c>
    </row>
    <row r="156" spans="2:25" x14ac:dyDescent="0.25">
      <c r="B156" s="13">
        <f>B155+'1_Constantes'!$B$4</f>
        <v>0.76000000000000056</v>
      </c>
      <c r="C156" s="131">
        <f t="shared" si="6"/>
        <v>869.03441574963176</v>
      </c>
      <c r="D156" s="54">
        <f>'3_Consigne'!P156</f>
        <v>869.03441574963176</v>
      </c>
      <c r="E156" s="44">
        <f>'3_Consigne'!Q156</f>
        <v>-0.21415968943271368</v>
      </c>
      <c r="F156" s="131">
        <f t="shared" si="7"/>
        <v>0.21415968943271368</v>
      </c>
      <c r="G156" s="54">
        <f>ABS(D155-D156)/'1_Constantes'!$B$4</f>
        <v>463.91372066304939</v>
      </c>
      <c r="H156" s="44">
        <f>ABS(E155-E156)/'1_Constantes'!$B$4</f>
        <v>1.2804751386375046</v>
      </c>
      <c r="J156" s="54">
        <f>ABS(G155-G156)/'1_Constantes'!$B$4</f>
        <v>812.06825560002471</v>
      </c>
      <c r="K156" s="44">
        <f>ABS(H155-H156)/'1_Constantes'!$B$4</f>
        <v>8.864775861343599</v>
      </c>
      <c r="M156" s="108">
        <f>(G156*G156)/(2*'1_Constantes'!$F$27)</f>
        <v>107.6079701097169</v>
      </c>
      <c r="N156" s="108">
        <f>(H156*H156)/(2*'1_Constantes'!$J$27)</f>
        <v>0.20495207258359208</v>
      </c>
      <c r="P156" s="54">
        <f>IF(C156&lt;M156+(M156*'1_Constantes'!$G$27),ABS(W155)-('1_Constantes'!$F$27*'1_Constantes'!$B$4),0)</f>
        <v>0</v>
      </c>
      <c r="Q156" s="111">
        <f>IF(P156=0,IF(ABS(W155)&lt;'1_Constantes'!$D$27,ABS(W155)+('1_Constantes'!$E$27*'1_Constantes'!$B$4),0),0)</f>
        <v>459</v>
      </c>
      <c r="R156" s="44">
        <f>IF(P156=0,IF(Q156=0,'1_Constantes'!$D$27,0),0)</f>
        <v>0</v>
      </c>
      <c r="S156" s="54">
        <f>IF(F156&lt;N156+(N156*'1_Constantes'!$G$27),ABS(X155)-('1_Constantes'!$J$27*'1_Constantes'!$B$4),0)</f>
        <v>0.40500000000000025</v>
      </c>
      <c r="T156" s="111">
        <f>IF(S156=0,IF(ABS(X155)&lt;'1_Constantes'!$H$27,ABS(X155)+('1_Constantes'!$I$27*'1_Constantes'!$B$4),0),0)</f>
        <v>0</v>
      </c>
      <c r="U156" s="44">
        <f>IF(S156=0,IF(T156=0,'1_Constantes'!$H$27,0),0)</f>
        <v>0</v>
      </c>
      <c r="W156" s="134">
        <f>IF(C156&lt;'1_Constantes'!$B$8,0,IF(D156&lt;0,-ABS(P156+Q156+R156),ABS(P156+Q156+R156)))</f>
        <v>459</v>
      </c>
      <c r="X156" s="43">
        <f t="shared" si="8"/>
        <v>-0.40500000000000025</v>
      </c>
      <c r="Y156" s="57">
        <f>IF(F156*180/PI()&lt;'1_Constantes'!$B$9,0,X156*180/PI())</f>
        <v>-23.204790702798356</v>
      </c>
    </row>
    <row r="157" spans="2:25" x14ac:dyDescent="0.25">
      <c r="B157" s="13">
        <f>B156+'1_Constantes'!$B$4</f>
        <v>0.76500000000000057</v>
      </c>
      <c r="C157" s="131">
        <f t="shared" si="6"/>
        <v>866.71189354590297</v>
      </c>
      <c r="D157" s="54">
        <f>'3_Consigne'!P157</f>
        <v>866.71189354590297</v>
      </c>
      <c r="E157" s="44">
        <f>'3_Consigne'!Q157</f>
        <v>-0.20820838613524983</v>
      </c>
      <c r="F157" s="131">
        <f t="shared" si="7"/>
        <v>0.20820838613524983</v>
      </c>
      <c r="G157" s="54">
        <f>ABS(D156-D157)/'1_Constantes'!$B$4</f>
        <v>464.50444074575898</v>
      </c>
      <c r="H157" s="44">
        <f>ABS(E156-E157)/'1_Constantes'!$B$4</f>
        <v>1.19026065949277</v>
      </c>
      <c r="J157" s="54">
        <f>ABS(G156-G157)/'1_Constantes'!$B$4</f>
        <v>118.14401654191897</v>
      </c>
      <c r="K157" s="44">
        <f>ABS(H156-H157)/'1_Constantes'!$B$4</f>
        <v>18.042895828946914</v>
      </c>
      <c r="M157" s="108">
        <f>(G157*G157)/(2*'1_Constantes'!$F$27)</f>
        <v>107.88218773626515</v>
      </c>
      <c r="N157" s="108">
        <f>(H157*H157)/(2*'1_Constantes'!$J$27)</f>
        <v>0.17709005469202049</v>
      </c>
      <c r="P157" s="54">
        <f>IF(C157&lt;M157+(M157*'1_Constantes'!$G$27),ABS(W156)-('1_Constantes'!$F$27*'1_Constantes'!$B$4),0)</f>
        <v>0</v>
      </c>
      <c r="Q157" s="111">
        <f>IF(P157=0,IF(ABS(W156)&lt;'1_Constantes'!$D$27,ABS(W156)+('1_Constantes'!$E$27*'1_Constantes'!$B$4),0),0)</f>
        <v>462</v>
      </c>
      <c r="R157" s="44">
        <f>IF(P157=0,IF(Q157=0,'1_Constantes'!$D$27,0),0)</f>
        <v>0</v>
      </c>
      <c r="S157" s="54">
        <f>IF(F157&lt;N157+(N157*'1_Constantes'!$G$27),ABS(X156)-('1_Constantes'!$J$27*'1_Constantes'!$B$4),0)</f>
        <v>0</v>
      </c>
      <c r="T157" s="111">
        <f>IF(S157=0,IF(ABS(X156)&lt;'1_Constantes'!$H$27,ABS(X156)+('1_Constantes'!$I$27*'1_Constantes'!$B$4),0),0)</f>
        <v>0.42000000000000026</v>
      </c>
      <c r="U157" s="44">
        <f>IF(S157=0,IF(T157=0,'1_Constantes'!$H$27,0),0)</f>
        <v>0</v>
      </c>
      <c r="W157" s="134">
        <f>IF(C157&lt;'1_Constantes'!$B$8,0,IF(D157&lt;0,-ABS(P157+Q157+R157),ABS(P157+Q157+R157)))</f>
        <v>462</v>
      </c>
      <c r="X157" s="43">
        <f t="shared" si="8"/>
        <v>-0.42000000000000026</v>
      </c>
      <c r="Y157" s="57">
        <f>IF(F157*180/PI()&lt;'1_Constantes'!$B$9,0,X157*180/PI())</f>
        <v>-24.064227395494591</v>
      </c>
    </row>
    <row r="158" spans="2:25" x14ac:dyDescent="0.25">
      <c r="B158" s="13">
        <f>B157+'1_Constantes'!$B$4</f>
        <v>0.77000000000000057</v>
      </c>
      <c r="C158" s="131">
        <f t="shared" si="6"/>
        <v>864.3692836678706</v>
      </c>
      <c r="D158" s="54">
        <f>'3_Consigne'!P158</f>
        <v>864.3692836678706</v>
      </c>
      <c r="E158" s="44">
        <f>'3_Consigne'!Q158</f>
        <v>-0.20201331494836625</v>
      </c>
      <c r="F158" s="131">
        <f t="shared" si="7"/>
        <v>0.20201331494836625</v>
      </c>
      <c r="G158" s="54">
        <f>ABS(D157-D158)/'1_Constantes'!$B$4</f>
        <v>468.52197560647255</v>
      </c>
      <c r="H158" s="44">
        <f>ABS(E157-E158)/'1_Constantes'!$B$4</f>
        <v>1.2390142373767177</v>
      </c>
      <c r="J158" s="54">
        <f>ABS(G157-G158)/'1_Constantes'!$B$4</f>
        <v>803.50697214271349</v>
      </c>
      <c r="K158" s="44">
        <f>ABS(H157-H158)/'1_Constantes'!$B$4</f>
        <v>9.7507155767895259</v>
      </c>
      <c r="M158" s="108">
        <f>(G158*G158)/(2*'1_Constantes'!$F$27)</f>
        <v>109.75642081309603</v>
      </c>
      <c r="N158" s="108">
        <f>(H158*H158)/(2*'1_Constantes'!$J$27)</f>
        <v>0.19189453505277615</v>
      </c>
      <c r="P158" s="54">
        <f>IF(C158&lt;M158+(M158*'1_Constantes'!$G$27),ABS(W157)-('1_Constantes'!$F$27*'1_Constantes'!$B$4),0)</f>
        <v>0</v>
      </c>
      <c r="Q158" s="111">
        <f>IF(P158=0,IF(ABS(W157)&lt;'1_Constantes'!$D$27,ABS(W157)+('1_Constantes'!$E$27*'1_Constantes'!$B$4),0),0)</f>
        <v>465</v>
      </c>
      <c r="R158" s="44">
        <f>IF(P158=0,IF(Q158=0,'1_Constantes'!$D$27,0),0)</f>
        <v>0</v>
      </c>
      <c r="S158" s="54">
        <f>IF(F158&lt;N158+(N158*'1_Constantes'!$G$27),ABS(X157)-('1_Constantes'!$J$27*'1_Constantes'!$B$4),0)</f>
        <v>0.40000000000000024</v>
      </c>
      <c r="T158" s="111">
        <f>IF(S158=0,IF(ABS(X157)&lt;'1_Constantes'!$H$27,ABS(X157)+('1_Constantes'!$I$27*'1_Constantes'!$B$4),0),0)</f>
        <v>0</v>
      </c>
      <c r="U158" s="44">
        <f>IF(S158=0,IF(T158=0,'1_Constantes'!$H$27,0),0)</f>
        <v>0</v>
      </c>
      <c r="W158" s="134">
        <f>IF(C158&lt;'1_Constantes'!$B$8,0,IF(D158&lt;0,-ABS(P158+Q158+R158),ABS(P158+Q158+R158)))</f>
        <v>465</v>
      </c>
      <c r="X158" s="43">
        <f t="shared" si="8"/>
        <v>-0.40000000000000024</v>
      </c>
      <c r="Y158" s="57">
        <f>IF(F158*180/PI()&lt;'1_Constantes'!$B$9,0,X158*180/PI())</f>
        <v>-22.918311805232943</v>
      </c>
    </row>
    <row r="159" spans="2:25" x14ac:dyDescent="0.25">
      <c r="B159" s="13">
        <f>B158+'1_Constantes'!$B$4</f>
        <v>0.77500000000000058</v>
      </c>
      <c r="C159" s="131">
        <f t="shared" si="6"/>
        <v>862.00673642872664</v>
      </c>
      <c r="D159" s="54">
        <f>'3_Consigne'!P159</f>
        <v>862.00673642872664</v>
      </c>
      <c r="E159" s="44">
        <f>'3_Consigne'!Q159</f>
        <v>-0.19604019041740173</v>
      </c>
      <c r="F159" s="131">
        <f t="shared" si="7"/>
        <v>0.19604019041740173</v>
      </c>
      <c r="G159" s="54">
        <f>ABS(D158-D159)/'1_Constantes'!$B$4</f>
        <v>472.50944782879287</v>
      </c>
      <c r="H159" s="44">
        <f>ABS(E158-E159)/'1_Constantes'!$B$4</f>
        <v>1.1946249061929037</v>
      </c>
      <c r="J159" s="54">
        <f>ABS(G158-G159)/'1_Constantes'!$B$4</f>
        <v>797.49444446406414</v>
      </c>
      <c r="K159" s="44">
        <f>ABS(H158-H159)/'1_Constantes'!$B$4</f>
        <v>8.8778662367627881</v>
      </c>
      <c r="M159" s="108">
        <f>(G159*G159)/(2*'1_Constantes'!$F$27)</f>
        <v>111.63258914373537</v>
      </c>
      <c r="N159" s="108">
        <f>(H159*H159)/(2*'1_Constantes'!$J$27)</f>
        <v>0.1783910833120505</v>
      </c>
      <c r="P159" s="54">
        <f>IF(C159&lt;M159+(M159*'1_Constantes'!$G$27),ABS(W158)-('1_Constantes'!$F$27*'1_Constantes'!$B$4),0)</f>
        <v>0</v>
      </c>
      <c r="Q159" s="111">
        <f>IF(P159=0,IF(ABS(W158)&lt;'1_Constantes'!$D$27,ABS(W158)+('1_Constantes'!$E$27*'1_Constantes'!$B$4),0),0)</f>
        <v>468</v>
      </c>
      <c r="R159" s="44">
        <f>IF(P159=0,IF(Q159=0,'1_Constantes'!$D$27,0),0)</f>
        <v>0</v>
      </c>
      <c r="S159" s="54">
        <f>IF(F159&lt;N159+(N159*'1_Constantes'!$G$27),ABS(X158)-('1_Constantes'!$J$27*'1_Constantes'!$B$4),0)</f>
        <v>0.38000000000000023</v>
      </c>
      <c r="T159" s="111">
        <f>IF(S159=0,IF(ABS(X158)&lt;'1_Constantes'!$H$27,ABS(X158)+('1_Constantes'!$I$27*'1_Constantes'!$B$4),0),0)</f>
        <v>0</v>
      </c>
      <c r="U159" s="44">
        <f>IF(S159=0,IF(T159=0,'1_Constantes'!$H$27,0),0)</f>
        <v>0</v>
      </c>
      <c r="W159" s="134">
        <f>IF(C159&lt;'1_Constantes'!$B$8,0,IF(D159&lt;0,-ABS(P159+Q159+R159),ABS(P159+Q159+R159)))</f>
        <v>468</v>
      </c>
      <c r="X159" s="43">
        <f t="shared" si="8"/>
        <v>-0.38000000000000023</v>
      </c>
      <c r="Y159" s="57">
        <f>IF(F159*180/PI()&lt;'1_Constantes'!$B$9,0,X159*180/PI())</f>
        <v>-21.772396214971295</v>
      </c>
    </row>
    <row r="160" spans="2:25" x14ac:dyDescent="0.25">
      <c r="B160" s="13">
        <f>B159+'1_Constantes'!$B$4</f>
        <v>0.78000000000000058</v>
      </c>
      <c r="C160" s="131">
        <f t="shared" si="6"/>
        <v>859.60736653271613</v>
      </c>
      <c r="D160" s="54">
        <f>'3_Consigne'!P160</f>
        <v>859.60736653271613</v>
      </c>
      <c r="E160" s="44">
        <f>'3_Consigne'!Q160</f>
        <v>-0.19052652433939532</v>
      </c>
      <c r="F160" s="131">
        <f t="shared" si="7"/>
        <v>0.19052652433939532</v>
      </c>
      <c r="G160" s="54">
        <f>ABS(D159-D160)/'1_Constantes'!$B$4</f>
        <v>479.87397920210242</v>
      </c>
      <c r="H160" s="44">
        <f>ABS(E159-E160)/'1_Constantes'!$B$4</f>
        <v>1.1027332156012815</v>
      </c>
      <c r="J160" s="54">
        <f>ABS(G159-G160)/'1_Constantes'!$B$4</f>
        <v>1472.9062746619093</v>
      </c>
      <c r="K160" s="44">
        <f>ABS(H159-H160)/'1_Constantes'!$B$4</f>
        <v>18.378338118324454</v>
      </c>
      <c r="M160" s="108">
        <f>(G160*G160)/(2*'1_Constantes'!$F$27)</f>
        <v>115.13951795762991</v>
      </c>
      <c r="N160" s="108">
        <f>(H160*H160)/(2*'1_Constantes'!$J$27)</f>
        <v>0.15200256809879278</v>
      </c>
      <c r="P160" s="54">
        <f>IF(C160&lt;M160+(M160*'1_Constantes'!$G$27),ABS(W159)-('1_Constantes'!$F$27*'1_Constantes'!$B$4),0)</f>
        <v>0</v>
      </c>
      <c r="Q160" s="111">
        <f>IF(P160=0,IF(ABS(W159)&lt;'1_Constantes'!$D$27,ABS(W159)+('1_Constantes'!$E$27*'1_Constantes'!$B$4),0),0)</f>
        <v>471</v>
      </c>
      <c r="R160" s="44">
        <f>IF(P160=0,IF(Q160=0,'1_Constantes'!$D$27,0),0)</f>
        <v>0</v>
      </c>
      <c r="S160" s="54">
        <f>IF(F160&lt;N160+(N160*'1_Constantes'!$G$27),ABS(X159)-('1_Constantes'!$J$27*'1_Constantes'!$B$4),0)</f>
        <v>0</v>
      </c>
      <c r="T160" s="111">
        <f>IF(S160=0,IF(ABS(X159)&lt;'1_Constantes'!$H$27,ABS(X159)+('1_Constantes'!$I$27*'1_Constantes'!$B$4),0),0)</f>
        <v>0.39500000000000024</v>
      </c>
      <c r="U160" s="44">
        <f>IF(S160=0,IF(T160=0,'1_Constantes'!$H$27,0),0)</f>
        <v>0</v>
      </c>
      <c r="W160" s="134">
        <f>IF(C160&lt;'1_Constantes'!$B$8,0,IF(D160&lt;0,-ABS(P160+Q160+R160),ABS(P160+Q160+R160)))</f>
        <v>471</v>
      </c>
      <c r="X160" s="43">
        <f t="shared" si="8"/>
        <v>-0.39500000000000024</v>
      </c>
      <c r="Y160" s="57">
        <f>IF(F160*180/PI()&lt;'1_Constantes'!$B$9,0,X160*180/PI())</f>
        <v>-22.63183290766753</v>
      </c>
    </row>
    <row r="161" spans="2:25" x14ac:dyDescent="0.25">
      <c r="B161" s="13">
        <f>B160+'1_Constantes'!$B$4</f>
        <v>0.78500000000000059</v>
      </c>
      <c r="C161" s="131">
        <f t="shared" si="6"/>
        <v>857.1882214444629</v>
      </c>
      <c r="D161" s="54">
        <f>'3_Consigne'!P161</f>
        <v>857.1882214444629</v>
      </c>
      <c r="E161" s="44">
        <f>'3_Consigne'!Q161</f>
        <v>-0.18476929846691631</v>
      </c>
      <c r="F161" s="131">
        <f t="shared" si="7"/>
        <v>0.18476929846691631</v>
      </c>
      <c r="G161" s="54">
        <f>ABS(D160-D161)/'1_Constantes'!$B$4</f>
        <v>483.82901765064616</v>
      </c>
      <c r="H161" s="44">
        <f>ABS(E160-E161)/'1_Constantes'!$B$4</f>
        <v>1.1514451744958021</v>
      </c>
      <c r="J161" s="54">
        <f>ABS(G160-G161)/'1_Constantes'!$B$4</f>
        <v>791.00768970874924</v>
      </c>
      <c r="K161" s="44">
        <f>ABS(H160-H161)/'1_Constantes'!$B$4</f>
        <v>9.7423917789041248</v>
      </c>
      <c r="M161" s="108">
        <f>(G161*G161)/(2*'1_Constantes'!$F$27)</f>
        <v>117.04525916039464</v>
      </c>
      <c r="N161" s="108">
        <f>(H161*H161)/(2*'1_Constantes'!$J$27)</f>
        <v>0.16572824873370851</v>
      </c>
      <c r="P161" s="54">
        <f>IF(C161&lt;M161+(M161*'1_Constantes'!$G$27),ABS(W160)-('1_Constantes'!$F$27*'1_Constantes'!$B$4),0)</f>
        <v>0</v>
      </c>
      <c r="Q161" s="111">
        <f>IF(P161=0,IF(ABS(W160)&lt;'1_Constantes'!$D$27,ABS(W160)+('1_Constantes'!$E$27*'1_Constantes'!$B$4),0),0)</f>
        <v>474</v>
      </c>
      <c r="R161" s="44">
        <f>IF(P161=0,IF(Q161=0,'1_Constantes'!$D$27,0),0)</f>
        <v>0</v>
      </c>
      <c r="S161" s="54">
        <f>IF(F161&lt;N161+(N161*'1_Constantes'!$G$27),ABS(X160)-('1_Constantes'!$J$27*'1_Constantes'!$B$4),0)</f>
        <v>0</v>
      </c>
      <c r="T161" s="111">
        <f>IF(S161=0,IF(ABS(X160)&lt;'1_Constantes'!$H$27,ABS(X160)+('1_Constantes'!$I$27*'1_Constantes'!$B$4),0),0)</f>
        <v>0.41000000000000025</v>
      </c>
      <c r="U161" s="44">
        <f>IF(S161=0,IF(T161=0,'1_Constantes'!$H$27,0),0)</f>
        <v>0</v>
      </c>
      <c r="W161" s="134">
        <f>IF(C161&lt;'1_Constantes'!$B$8,0,IF(D161&lt;0,-ABS(P161+Q161+R161),ABS(P161+Q161+R161)))</f>
        <v>474</v>
      </c>
      <c r="X161" s="43">
        <f t="shared" si="8"/>
        <v>-0.41000000000000025</v>
      </c>
      <c r="Y161" s="57">
        <f>IF(F161*180/PI()&lt;'1_Constantes'!$B$9,0,X161*180/PI())</f>
        <v>-23.491269600363765</v>
      </c>
    </row>
    <row r="162" spans="2:25" x14ac:dyDescent="0.25">
      <c r="B162" s="13">
        <f>B161+'1_Constantes'!$B$4</f>
        <v>0.79000000000000059</v>
      </c>
      <c r="C162" s="131">
        <f t="shared" si="6"/>
        <v>854.74923688871866</v>
      </c>
      <c r="D162" s="54">
        <f>'3_Consigne'!P162</f>
        <v>854.74923688871866</v>
      </c>
      <c r="E162" s="44">
        <f>'3_Consigne'!Q162</f>
        <v>-0.17876752022465422</v>
      </c>
      <c r="F162" s="131">
        <f t="shared" si="7"/>
        <v>0.17876752022465422</v>
      </c>
      <c r="G162" s="54">
        <f>ABS(D161-D162)/'1_Constantes'!$B$4</f>
        <v>487.79691114884827</v>
      </c>
      <c r="H162" s="44">
        <f>ABS(E161-E162)/'1_Constantes'!$B$4</f>
        <v>1.2003556484524169</v>
      </c>
      <c r="J162" s="54">
        <f>ABS(G161-G162)/'1_Constantes'!$B$4</f>
        <v>793.57869964042038</v>
      </c>
      <c r="K162" s="44">
        <f>ABS(H161-H162)/'1_Constantes'!$B$4</f>
        <v>9.7820947913229706</v>
      </c>
      <c r="M162" s="108">
        <f>(G162*G162)/(2*'1_Constantes'!$F$27)</f>
        <v>118.9729132631787</v>
      </c>
      <c r="N162" s="108">
        <f>(H162*H162)/(2*'1_Constantes'!$J$27)</f>
        <v>0.18010671034645279</v>
      </c>
      <c r="P162" s="54">
        <f>IF(C162&lt;M162+(M162*'1_Constantes'!$G$27),ABS(W161)-('1_Constantes'!$F$27*'1_Constantes'!$B$4),0)</f>
        <v>0</v>
      </c>
      <c r="Q162" s="111">
        <f>IF(P162=0,IF(ABS(W161)&lt;'1_Constantes'!$D$27,ABS(W161)+('1_Constantes'!$E$27*'1_Constantes'!$B$4),0),0)</f>
        <v>477</v>
      </c>
      <c r="R162" s="44">
        <f>IF(P162=0,IF(Q162=0,'1_Constantes'!$D$27,0),0)</f>
        <v>0</v>
      </c>
      <c r="S162" s="54">
        <f>IF(F162&lt;N162+(N162*'1_Constantes'!$G$27),ABS(X161)-('1_Constantes'!$J$27*'1_Constantes'!$B$4),0)</f>
        <v>0.39000000000000024</v>
      </c>
      <c r="T162" s="111">
        <f>IF(S162=0,IF(ABS(X161)&lt;'1_Constantes'!$H$27,ABS(X161)+('1_Constantes'!$I$27*'1_Constantes'!$B$4),0),0)</f>
        <v>0</v>
      </c>
      <c r="U162" s="44">
        <f>IF(S162=0,IF(T162=0,'1_Constantes'!$H$27,0),0)</f>
        <v>0</v>
      </c>
      <c r="W162" s="134">
        <f>IF(C162&lt;'1_Constantes'!$B$8,0,IF(D162&lt;0,-ABS(P162+Q162+R162),ABS(P162+Q162+R162)))</f>
        <v>477</v>
      </c>
      <c r="X162" s="43">
        <f t="shared" si="8"/>
        <v>-0.39000000000000024</v>
      </c>
      <c r="Y162" s="57">
        <f>IF(F162*180/PI()&lt;'1_Constantes'!$B$9,0,X162*180/PI())</f>
        <v>-22.34535401010212</v>
      </c>
    </row>
    <row r="163" spans="2:25" x14ac:dyDescent="0.25">
      <c r="B163" s="13">
        <f>B162+'1_Constantes'!$B$4</f>
        <v>0.7950000000000006</v>
      </c>
      <c r="C163" s="131">
        <f t="shared" si="6"/>
        <v>852.30785028501919</v>
      </c>
      <c r="D163" s="54">
        <f>'3_Consigne'!P163</f>
        <v>852.30785028501919</v>
      </c>
      <c r="E163" s="44">
        <f>'3_Consigne'!Q163</f>
        <v>-0.17321678424795808</v>
      </c>
      <c r="F163" s="131">
        <f t="shared" si="7"/>
        <v>0.17321678424795808</v>
      </c>
      <c r="G163" s="54">
        <f>ABS(D162-D163)/'1_Constantes'!$B$4</f>
        <v>488.27732073989409</v>
      </c>
      <c r="H163" s="44">
        <f>ABS(E162-E163)/'1_Constantes'!$B$4</f>
        <v>1.1101471953392283</v>
      </c>
      <c r="J163" s="54">
        <f>ABS(G162-G163)/'1_Constantes'!$B$4</f>
        <v>96.081918209165451</v>
      </c>
      <c r="K163" s="44">
        <f>ABS(H162-H163)/'1_Constantes'!$B$4</f>
        <v>18.041690622637717</v>
      </c>
      <c r="M163" s="108">
        <f>(G163*G163)/(2*'1_Constantes'!$F$27)</f>
        <v>119.20737097446471</v>
      </c>
      <c r="N163" s="108">
        <f>(H163*H163)/(2*'1_Constantes'!$J$27)</f>
        <v>0.15405334941494436</v>
      </c>
      <c r="P163" s="54">
        <f>IF(C163&lt;M163+(M163*'1_Constantes'!$G$27),ABS(W162)-('1_Constantes'!$F$27*'1_Constantes'!$B$4),0)</f>
        <v>0</v>
      </c>
      <c r="Q163" s="111">
        <f>IF(P163=0,IF(ABS(W162)&lt;'1_Constantes'!$D$27,ABS(W162)+('1_Constantes'!$E$27*'1_Constantes'!$B$4),0),0)</f>
        <v>480</v>
      </c>
      <c r="R163" s="44">
        <f>IF(P163=0,IF(Q163=0,'1_Constantes'!$D$27,0),0)</f>
        <v>0</v>
      </c>
      <c r="S163" s="54">
        <f>IF(F163&lt;N163+(N163*'1_Constantes'!$G$27),ABS(X162)-('1_Constantes'!$J$27*'1_Constantes'!$B$4),0)</f>
        <v>0</v>
      </c>
      <c r="T163" s="111">
        <f>IF(S163=0,IF(ABS(X162)&lt;'1_Constantes'!$H$27,ABS(X162)+('1_Constantes'!$I$27*'1_Constantes'!$B$4),0),0)</f>
        <v>0.40500000000000025</v>
      </c>
      <c r="U163" s="44">
        <f>IF(S163=0,IF(T163=0,'1_Constantes'!$H$27,0),0)</f>
        <v>0</v>
      </c>
      <c r="W163" s="134">
        <f>IF(C163&lt;'1_Constantes'!$B$8,0,IF(D163&lt;0,-ABS(P163+Q163+R163),ABS(P163+Q163+R163)))</f>
        <v>480</v>
      </c>
      <c r="X163" s="43">
        <f t="shared" si="8"/>
        <v>-0.40500000000000025</v>
      </c>
      <c r="Y163" s="57">
        <f>IF(F163*180/PI()&lt;'1_Constantes'!$B$9,0,X163*180/PI())</f>
        <v>-23.204790702798356</v>
      </c>
    </row>
    <row r="164" spans="2:25" x14ac:dyDescent="0.25">
      <c r="B164" s="13">
        <f>B163+'1_Constantes'!$B$4</f>
        <v>0.8000000000000006</v>
      </c>
      <c r="C164" s="131">
        <f t="shared" si="6"/>
        <v>849.84682525876462</v>
      </c>
      <c r="D164" s="54">
        <f>'3_Consigne'!P164</f>
        <v>849.84682525876462</v>
      </c>
      <c r="E164" s="44">
        <f>'3_Consigne'!Q164</f>
        <v>-0.16742157394588061</v>
      </c>
      <c r="F164" s="131">
        <f t="shared" si="7"/>
        <v>0.16742157394588061</v>
      </c>
      <c r="G164" s="54">
        <f>ABS(D163-D164)/'1_Constantes'!$B$4</f>
        <v>492.20500525091211</v>
      </c>
      <c r="H164" s="44">
        <f>ABS(E163-E164)/'1_Constantes'!$B$4</f>
        <v>1.1590420604154938</v>
      </c>
      <c r="J164" s="54">
        <f>ABS(G163-G164)/'1_Constantes'!$B$4</f>
        <v>785.53690220360295</v>
      </c>
      <c r="K164" s="44">
        <f>ABS(H163-H164)/'1_Constantes'!$B$4</f>
        <v>9.7789730152531007</v>
      </c>
      <c r="M164" s="108">
        <f>(G164*G164)/(2*'1_Constantes'!$F$27)</f>
        <v>121.13288359702521</v>
      </c>
      <c r="N164" s="108">
        <f>(H164*H164)/(2*'1_Constantes'!$J$27)</f>
        <v>0.16792231222652415</v>
      </c>
      <c r="P164" s="54">
        <f>IF(C164&lt;M164+(M164*'1_Constantes'!$G$27),ABS(W163)-('1_Constantes'!$F$27*'1_Constantes'!$B$4),0)</f>
        <v>0</v>
      </c>
      <c r="Q164" s="111">
        <f>IF(P164=0,IF(ABS(W163)&lt;'1_Constantes'!$D$27,ABS(W163)+('1_Constantes'!$E$27*'1_Constantes'!$B$4),0),0)</f>
        <v>483</v>
      </c>
      <c r="R164" s="44">
        <f>IF(P164=0,IF(Q164=0,'1_Constantes'!$D$27,0),0)</f>
        <v>0</v>
      </c>
      <c r="S164" s="54">
        <f>IF(F164&lt;N164+(N164*'1_Constantes'!$G$27),ABS(X163)-('1_Constantes'!$J$27*'1_Constantes'!$B$4),0)</f>
        <v>0.38500000000000023</v>
      </c>
      <c r="T164" s="111">
        <f>IF(S164=0,IF(ABS(X163)&lt;'1_Constantes'!$H$27,ABS(X163)+('1_Constantes'!$I$27*'1_Constantes'!$B$4),0),0)</f>
        <v>0</v>
      </c>
      <c r="U164" s="44">
        <f>IF(S164=0,IF(T164=0,'1_Constantes'!$H$27,0),0)</f>
        <v>0</v>
      </c>
      <c r="W164" s="134">
        <f>IF(C164&lt;'1_Constantes'!$B$8,0,IF(D164&lt;0,-ABS(P164+Q164+R164),ABS(P164+Q164+R164)))</f>
        <v>483</v>
      </c>
      <c r="X164" s="43">
        <f t="shared" si="8"/>
        <v>-0.38500000000000023</v>
      </c>
      <c r="Y164" s="57">
        <f>IF(F164*180/PI()&lt;'1_Constantes'!$B$9,0,X164*180/PI())</f>
        <v>-22.058875112536708</v>
      </c>
    </row>
    <row r="165" spans="2:25" x14ac:dyDescent="0.25">
      <c r="B165" s="13">
        <f>B164+'1_Constantes'!$B$4</f>
        <v>0.8050000000000006</v>
      </c>
      <c r="C165" s="131">
        <f t="shared" si="6"/>
        <v>847.36630002652169</v>
      </c>
      <c r="D165" s="54">
        <f>'3_Consigne'!P165</f>
        <v>847.36630002652169</v>
      </c>
      <c r="E165" s="44">
        <f>'3_Consigne'!Q165</f>
        <v>-0.16184764860092773</v>
      </c>
      <c r="F165" s="131">
        <f t="shared" si="7"/>
        <v>0.16184764860092773</v>
      </c>
      <c r="G165" s="54">
        <f>ABS(D164-D165)/'1_Constantes'!$B$4</f>
        <v>496.10504644858793</v>
      </c>
      <c r="H165" s="44">
        <f>ABS(E164-E165)/'1_Constantes'!$B$4</f>
        <v>1.1147850689905758</v>
      </c>
      <c r="J165" s="54">
        <f>ABS(G164-G165)/'1_Constantes'!$B$4</f>
        <v>780.00823953516374</v>
      </c>
      <c r="K165" s="44">
        <f>ABS(H164-H165)/'1_Constantes'!$B$4</f>
        <v>8.8513982849836026</v>
      </c>
      <c r="M165" s="108">
        <f>(G165*G165)/(2*'1_Constantes'!$F$27)</f>
        <v>123.0601085558778</v>
      </c>
      <c r="N165" s="108">
        <f>(H165*H165)/(2*'1_Constantes'!$J$27)</f>
        <v>0.15534321875554036</v>
      </c>
      <c r="P165" s="54">
        <f>IF(C165&lt;M165+(M165*'1_Constantes'!$G$27),ABS(W164)-('1_Constantes'!$F$27*'1_Constantes'!$B$4),0)</f>
        <v>0</v>
      </c>
      <c r="Q165" s="111">
        <f>IF(P165=0,IF(ABS(W164)&lt;'1_Constantes'!$D$27,ABS(W164)+('1_Constantes'!$E$27*'1_Constantes'!$B$4),0),0)</f>
        <v>486</v>
      </c>
      <c r="R165" s="44">
        <f>IF(P165=0,IF(Q165=0,'1_Constantes'!$D$27,0),0)</f>
        <v>0</v>
      </c>
      <c r="S165" s="54">
        <f>IF(F165&lt;N165+(N165*'1_Constantes'!$G$27),ABS(X164)-('1_Constantes'!$J$27*'1_Constantes'!$B$4),0)</f>
        <v>0.36500000000000021</v>
      </c>
      <c r="T165" s="111">
        <f>IF(S165=0,IF(ABS(X164)&lt;'1_Constantes'!$H$27,ABS(X164)+('1_Constantes'!$I$27*'1_Constantes'!$B$4),0),0)</f>
        <v>0</v>
      </c>
      <c r="U165" s="44">
        <f>IF(S165=0,IF(T165=0,'1_Constantes'!$H$27,0),0)</f>
        <v>0</v>
      </c>
      <c r="W165" s="134">
        <f>IF(C165&lt;'1_Constantes'!$B$8,0,IF(D165&lt;0,-ABS(P165+Q165+R165),ABS(P165+Q165+R165)))</f>
        <v>486</v>
      </c>
      <c r="X165" s="43">
        <f t="shared" si="8"/>
        <v>-0.36500000000000021</v>
      </c>
      <c r="Y165" s="57">
        <f>IF(F165*180/PI()&lt;'1_Constantes'!$B$9,0,X165*180/PI())</f>
        <v>-20.912959522275063</v>
      </c>
    </row>
    <row r="166" spans="2:25" x14ac:dyDescent="0.25">
      <c r="B166" s="13">
        <f>B165+'1_Constantes'!$B$4</f>
        <v>0.81000000000000061</v>
      </c>
      <c r="C166" s="131">
        <f t="shared" si="6"/>
        <v>844.86640738394419</v>
      </c>
      <c r="D166" s="54">
        <f>'3_Consigne'!P166</f>
        <v>844.86640738394419</v>
      </c>
      <c r="E166" s="44">
        <f>'3_Consigne'!Q166</f>
        <v>-0.15649536496194055</v>
      </c>
      <c r="F166" s="131">
        <f t="shared" si="7"/>
        <v>0.15649536496194055</v>
      </c>
      <c r="G166" s="54">
        <f>ABS(D165-D166)/'1_Constantes'!$B$4</f>
        <v>499.97852851549851</v>
      </c>
      <c r="H166" s="44">
        <f>ABS(E165-E166)/'1_Constantes'!$B$4</f>
        <v>1.0704567277974364</v>
      </c>
      <c r="J166" s="54">
        <f>ABS(G165-G166)/'1_Constantes'!$B$4</f>
        <v>774.69641338211659</v>
      </c>
      <c r="K166" s="44">
        <f>ABS(H165-H166)/'1_Constantes'!$B$4</f>
        <v>8.8656682386278884</v>
      </c>
      <c r="M166" s="108">
        <f>(G166*G166)/(2*'1_Constantes'!$F$27)</f>
        <v>124.98926448826157</v>
      </c>
      <c r="N166" s="108">
        <f>(H166*H166)/(2*'1_Constantes'!$J$27)</f>
        <v>0.14323470076084935</v>
      </c>
      <c r="P166" s="54">
        <f>IF(C166&lt;M166+(M166*'1_Constantes'!$G$27),ABS(W165)-('1_Constantes'!$F$27*'1_Constantes'!$B$4),0)</f>
        <v>0</v>
      </c>
      <c r="Q166" s="111">
        <f>IF(P166=0,IF(ABS(W165)&lt;'1_Constantes'!$D$27,ABS(W165)+('1_Constantes'!$E$27*'1_Constantes'!$B$4),0),0)</f>
        <v>489</v>
      </c>
      <c r="R166" s="44">
        <f>IF(P166=0,IF(Q166=0,'1_Constantes'!$D$27,0),0)</f>
        <v>0</v>
      </c>
      <c r="S166" s="54">
        <f>IF(F166&lt;N166+(N166*'1_Constantes'!$G$27),ABS(X165)-('1_Constantes'!$J$27*'1_Constantes'!$B$4),0)</f>
        <v>0.3450000000000002</v>
      </c>
      <c r="T166" s="111">
        <f>IF(S166=0,IF(ABS(X165)&lt;'1_Constantes'!$H$27,ABS(X165)+('1_Constantes'!$I$27*'1_Constantes'!$B$4),0),0)</f>
        <v>0</v>
      </c>
      <c r="U166" s="44">
        <f>IF(S166=0,IF(T166=0,'1_Constantes'!$H$27,0),0)</f>
        <v>0</v>
      </c>
      <c r="W166" s="134">
        <f>IF(C166&lt;'1_Constantes'!$B$8,0,IF(D166&lt;0,-ABS(P166+Q166+R166),ABS(P166+Q166+R166)))</f>
        <v>489</v>
      </c>
      <c r="X166" s="43">
        <f t="shared" si="8"/>
        <v>-0.3450000000000002</v>
      </c>
      <c r="Y166" s="57">
        <f>IF(F166*180/PI()&lt;'1_Constantes'!$B$9,0,X166*180/PI())</f>
        <v>-19.767043932013411</v>
      </c>
    </row>
    <row r="167" spans="2:25" x14ac:dyDescent="0.25">
      <c r="B167" s="13">
        <f>B166+'1_Constantes'!$B$4</f>
        <v>0.81500000000000061</v>
      </c>
      <c r="C167" s="131">
        <f t="shared" si="6"/>
        <v>842.34727479680021</v>
      </c>
      <c r="D167" s="54">
        <f>'3_Consigne'!P167</f>
        <v>842.34727479680021</v>
      </c>
      <c r="E167" s="44">
        <f>'3_Consigne'!Q167</f>
        <v>-0.15136509861916408</v>
      </c>
      <c r="F167" s="131">
        <f t="shared" si="7"/>
        <v>0.15136509861916408</v>
      </c>
      <c r="G167" s="54">
        <f>ABS(D166-D167)/'1_Constantes'!$B$4</f>
        <v>503.82651742879716</v>
      </c>
      <c r="H167" s="44">
        <f>ABS(E166-E167)/'1_Constantes'!$B$4</f>
        <v>1.0260532685552937</v>
      </c>
      <c r="J167" s="54">
        <f>ABS(G166-G167)/'1_Constantes'!$B$4</f>
        <v>769.59778265973</v>
      </c>
      <c r="K167" s="44">
        <f>ABS(H166-H167)/'1_Constantes'!$B$4</f>
        <v>8.8806918484285458</v>
      </c>
      <c r="M167" s="108">
        <f>(G167*G167)/(2*'1_Constantes'!$F$27)</f>
        <v>126.92057983221503</v>
      </c>
      <c r="N167" s="108">
        <f>(H167*H167)/(2*'1_Constantes'!$J$27)</f>
        <v>0.1315981637391252</v>
      </c>
      <c r="P167" s="54">
        <f>IF(C167&lt;M167+(M167*'1_Constantes'!$G$27),ABS(W166)-('1_Constantes'!$F$27*'1_Constantes'!$B$4),0)</f>
        <v>0</v>
      </c>
      <c r="Q167" s="111">
        <f>IF(P167=0,IF(ABS(W166)&lt;'1_Constantes'!$D$27,ABS(W166)+('1_Constantes'!$E$27*'1_Constantes'!$B$4),0),0)</f>
        <v>492</v>
      </c>
      <c r="R167" s="44">
        <f>IF(P167=0,IF(Q167=0,'1_Constantes'!$D$27,0),0)</f>
        <v>0</v>
      </c>
      <c r="S167" s="54">
        <f>IF(F167&lt;N167+(N167*'1_Constantes'!$G$27),ABS(X166)-('1_Constantes'!$J$27*'1_Constantes'!$B$4),0)</f>
        <v>0</v>
      </c>
      <c r="T167" s="111">
        <f>IF(S167=0,IF(ABS(X166)&lt;'1_Constantes'!$H$27,ABS(X166)+('1_Constantes'!$I$27*'1_Constantes'!$B$4),0),0)</f>
        <v>0.36000000000000021</v>
      </c>
      <c r="U167" s="44">
        <f>IF(S167=0,IF(T167=0,'1_Constantes'!$H$27,0),0)</f>
        <v>0</v>
      </c>
      <c r="W167" s="134">
        <f>IF(C167&lt;'1_Constantes'!$B$8,0,IF(D167&lt;0,-ABS(P167+Q167+R167),ABS(P167+Q167+R167)))</f>
        <v>492</v>
      </c>
      <c r="X167" s="43">
        <f t="shared" si="8"/>
        <v>-0.36000000000000021</v>
      </c>
      <c r="Y167" s="57">
        <f>IF(F167*180/PI()&lt;'1_Constantes'!$B$9,0,X167*180/PI())</f>
        <v>-20.62648062470965</v>
      </c>
    </row>
    <row r="168" spans="2:25" x14ac:dyDescent="0.25">
      <c r="B168" s="13">
        <f>B167+'1_Constantes'!$B$4</f>
        <v>0.82000000000000062</v>
      </c>
      <c r="C168" s="131">
        <f t="shared" si="6"/>
        <v>839.80885052256804</v>
      </c>
      <c r="D168" s="54">
        <f>'3_Consigne'!P168</f>
        <v>839.80885052256804</v>
      </c>
      <c r="E168" s="44">
        <f>'3_Consigne'!Q168</f>
        <v>-0.14599041642842805</v>
      </c>
      <c r="F168" s="131">
        <f t="shared" si="7"/>
        <v>0.14599041642842805</v>
      </c>
      <c r="G168" s="54">
        <f>ABS(D167-D168)/'1_Constantes'!$B$4</f>
        <v>507.68485484643406</v>
      </c>
      <c r="H168" s="44">
        <f>ABS(E167-E168)/'1_Constantes'!$B$4</f>
        <v>1.074936438147206</v>
      </c>
      <c r="J168" s="54">
        <f>ABS(G167-G168)/'1_Constantes'!$B$4</f>
        <v>771.66748352738068</v>
      </c>
      <c r="K168" s="44">
        <f>ABS(H167-H168)/'1_Constantes'!$B$4</f>
        <v>9.7766339183824602</v>
      </c>
      <c r="M168" s="108">
        <f>(G168*G168)/(2*'1_Constantes'!$F$27)</f>
        <v>128.87195592022243</v>
      </c>
      <c r="N168" s="108">
        <f>(H168*H168)/(2*'1_Constantes'!$J$27)</f>
        <v>0.14443604325707524</v>
      </c>
      <c r="P168" s="54">
        <f>IF(C168&lt;M168+(M168*'1_Constantes'!$G$27),ABS(W167)-('1_Constantes'!$F$27*'1_Constantes'!$B$4),0)</f>
        <v>0</v>
      </c>
      <c r="Q168" s="111">
        <f>IF(P168=0,IF(ABS(W167)&lt;'1_Constantes'!$D$27,ABS(W167)+('1_Constantes'!$E$27*'1_Constantes'!$B$4),0),0)</f>
        <v>495</v>
      </c>
      <c r="R168" s="44">
        <f>IF(P168=0,IF(Q168=0,'1_Constantes'!$D$27,0),0)</f>
        <v>0</v>
      </c>
      <c r="S168" s="54">
        <f>IF(F168&lt;N168+(N168*'1_Constantes'!$G$27),ABS(X167)-('1_Constantes'!$J$27*'1_Constantes'!$B$4),0)</f>
        <v>0.34000000000000019</v>
      </c>
      <c r="T168" s="111">
        <f>IF(S168=0,IF(ABS(X167)&lt;'1_Constantes'!$H$27,ABS(X167)+('1_Constantes'!$I$27*'1_Constantes'!$B$4),0),0)</f>
        <v>0</v>
      </c>
      <c r="U168" s="44">
        <f>IF(S168=0,IF(T168=0,'1_Constantes'!$H$27,0),0)</f>
        <v>0</v>
      </c>
      <c r="W168" s="134">
        <f>IF(C168&lt;'1_Constantes'!$B$8,0,IF(D168&lt;0,-ABS(P168+Q168+R168),ABS(P168+Q168+R168)))</f>
        <v>495</v>
      </c>
      <c r="X168" s="43">
        <f t="shared" si="8"/>
        <v>-0.34000000000000019</v>
      </c>
      <c r="Y168" s="57">
        <f>IF(F168*180/PI()&lt;'1_Constantes'!$B$9,0,X168*180/PI())</f>
        <v>-19.480565034447999</v>
      </c>
    </row>
    <row r="169" spans="2:25" x14ac:dyDescent="0.25">
      <c r="B169" s="13">
        <f>B168+'1_Constantes'!$B$4</f>
        <v>0.82500000000000062</v>
      </c>
      <c r="C169" s="131">
        <f t="shared" si="6"/>
        <v>837.26862489165842</v>
      </c>
      <c r="D169" s="54">
        <f>'3_Consigne'!P169</f>
        <v>837.26862489165842</v>
      </c>
      <c r="E169" s="44">
        <f>'3_Consigne'!Q169</f>
        <v>-0.14106761001866555</v>
      </c>
      <c r="F169" s="131">
        <f t="shared" si="7"/>
        <v>0.14106761001866555</v>
      </c>
      <c r="G169" s="54">
        <f>ABS(D168-D169)/'1_Constantes'!$B$4</f>
        <v>508.04512618192348</v>
      </c>
      <c r="H169" s="44">
        <f>ABS(E168-E169)/'1_Constantes'!$B$4</f>
        <v>0.9845612819525007</v>
      </c>
      <c r="J169" s="54">
        <f>ABS(G168-G169)/'1_Constantes'!$B$4</f>
        <v>72.054267097882985</v>
      </c>
      <c r="K169" s="44">
        <f>ABS(H168-H169)/'1_Constantes'!$B$4</f>
        <v>18.075031238941051</v>
      </c>
      <c r="M169" s="108">
        <f>(G169*G169)/(2*'1_Constantes'!$F$27)</f>
        <v>129.05492511860328</v>
      </c>
      <c r="N169" s="108">
        <f>(H169*H169)/(2*'1_Constantes'!$J$27)</f>
        <v>0.12117011473999395</v>
      </c>
      <c r="P169" s="54">
        <f>IF(C169&lt;M169+(M169*'1_Constantes'!$G$27),ABS(W168)-('1_Constantes'!$F$27*'1_Constantes'!$B$4),0)</f>
        <v>0</v>
      </c>
      <c r="Q169" s="111">
        <f>IF(P169=0,IF(ABS(W168)&lt;'1_Constantes'!$D$27,ABS(W168)+('1_Constantes'!$E$27*'1_Constantes'!$B$4),0),0)</f>
        <v>498</v>
      </c>
      <c r="R169" s="44">
        <f>IF(P169=0,IF(Q169=0,'1_Constantes'!$D$27,0),0)</f>
        <v>0</v>
      </c>
      <c r="S169" s="54">
        <f>IF(F169&lt;N169+(N169*'1_Constantes'!$G$27),ABS(X168)-('1_Constantes'!$J$27*'1_Constantes'!$B$4),0)</f>
        <v>0</v>
      </c>
      <c r="T169" s="111">
        <f>IF(S169=0,IF(ABS(X168)&lt;'1_Constantes'!$H$27,ABS(X168)+('1_Constantes'!$I$27*'1_Constantes'!$B$4),0),0)</f>
        <v>0.3550000000000002</v>
      </c>
      <c r="U169" s="44">
        <f>IF(S169=0,IF(T169=0,'1_Constantes'!$H$27,0),0)</f>
        <v>0</v>
      </c>
      <c r="W169" s="134">
        <f>IF(C169&lt;'1_Constantes'!$B$8,0,IF(D169&lt;0,-ABS(P169+Q169+R169),ABS(P169+Q169+R169)))</f>
        <v>498</v>
      </c>
      <c r="X169" s="43">
        <f t="shared" si="8"/>
        <v>-0.3550000000000002</v>
      </c>
      <c r="Y169" s="57">
        <f>IF(F169*180/PI()&lt;'1_Constantes'!$B$9,0,X169*180/PI())</f>
        <v>-20.340001727144237</v>
      </c>
    </row>
    <row r="170" spans="2:25" x14ac:dyDescent="0.25">
      <c r="B170" s="13">
        <f>B169+'1_Constantes'!$B$4</f>
        <v>0.83000000000000063</v>
      </c>
      <c r="C170" s="131">
        <f t="shared" si="6"/>
        <v>834.70928123297756</v>
      </c>
      <c r="D170" s="54">
        <f>'3_Consigne'!P170</f>
        <v>834.70928123297756</v>
      </c>
      <c r="E170" s="44">
        <f>'3_Consigne'!Q170</f>
        <v>-0.1359005386290561</v>
      </c>
      <c r="F170" s="131">
        <f t="shared" si="7"/>
        <v>0.1359005386290561</v>
      </c>
      <c r="G170" s="54">
        <f>ABS(D169-D170)/'1_Constantes'!$B$4</f>
        <v>511.86873173617187</v>
      </c>
      <c r="H170" s="44">
        <f>ABS(E169-E170)/'1_Constantes'!$B$4</f>
        <v>1.0334142779218902</v>
      </c>
      <c r="J170" s="54">
        <f>ABS(G169-G170)/'1_Constantes'!$B$4</f>
        <v>764.72111084967764</v>
      </c>
      <c r="K170" s="44">
        <f>ABS(H169-H170)/'1_Constantes'!$B$4</f>
        <v>9.7705991938779047</v>
      </c>
      <c r="M170" s="108">
        <f>(G170*G170)/(2*'1_Constantes'!$F$27)</f>
        <v>131.00479926459855</v>
      </c>
      <c r="N170" s="108">
        <f>(H170*H170)/(2*'1_Constantes'!$J$27)</f>
        <v>0.13349313372660271</v>
      </c>
      <c r="P170" s="54">
        <f>IF(C170&lt;M170+(M170*'1_Constantes'!$G$27),ABS(W169)-('1_Constantes'!$F$27*'1_Constantes'!$B$4),0)</f>
        <v>0</v>
      </c>
      <c r="Q170" s="111">
        <f>IF(P170=0,IF(ABS(W169)&lt;'1_Constantes'!$D$27,ABS(W169)+('1_Constantes'!$E$27*'1_Constantes'!$B$4),0),0)</f>
        <v>501</v>
      </c>
      <c r="R170" s="44">
        <f>IF(P170=0,IF(Q170=0,'1_Constantes'!$D$27,0),0)</f>
        <v>0</v>
      </c>
      <c r="S170" s="54">
        <f>IF(F170&lt;N170+(N170*'1_Constantes'!$G$27),ABS(X169)-('1_Constantes'!$J$27*'1_Constantes'!$B$4),0)</f>
        <v>0.33500000000000019</v>
      </c>
      <c r="T170" s="111">
        <f>IF(S170=0,IF(ABS(X169)&lt;'1_Constantes'!$H$27,ABS(X169)+('1_Constantes'!$I$27*'1_Constantes'!$B$4),0),0)</f>
        <v>0</v>
      </c>
      <c r="U170" s="44">
        <f>IF(S170=0,IF(T170=0,'1_Constantes'!$H$27,0),0)</f>
        <v>0</v>
      </c>
      <c r="W170" s="134">
        <f>IF(C170&lt;'1_Constantes'!$B$8,0,IF(D170&lt;0,-ABS(P170+Q170+R170),ABS(P170+Q170+R170)))</f>
        <v>501</v>
      </c>
      <c r="X170" s="43">
        <f t="shared" si="8"/>
        <v>-0.33500000000000019</v>
      </c>
      <c r="Y170" s="57">
        <f>IF(F170*180/PI()&lt;'1_Constantes'!$B$9,0,X170*180/PI())</f>
        <v>-19.194086136882589</v>
      </c>
    </row>
    <row r="171" spans="2:25" x14ac:dyDescent="0.25">
      <c r="B171" s="13">
        <f>B170+'1_Constantes'!$B$4</f>
        <v>0.83500000000000063</v>
      </c>
      <c r="C171" s="131">
        <f t="shared" si="6"/>
        <v>832.13093834174288</v>
      </c>
      <c r="D171" s="54">
        <f>'3_Consigne'!P171</f>
        <v>832.13093834174288</v>
      </c>
      <c r="E171" s="44">
        <f>'3_Consigne'!Q171</f>
        <v>-0.13095502144793433</v>
      </c>
      <c r="F171" s="131">
        <f t="shared" si="7"/>
        <v>0.13095502144793433</v>
      </c>
      <c r="G171" s="54">
        <f>ABS(D170-D171)/'1_Constantes'!$B$4</f>
        <v>515.6685782469367</v>
      </c>
      <c r="H171" s="44">
        <f>ABS(E170-E171)/'1_Constantes'!$B$4</f>
        <v>0.98910343622435337</v>
      </c>
      <c r="J171" s="54">
        <f>ABS(G170-G171)/'1_Constantes'!$B$4</f>
        <v>759.96930215296743</v>
      </c>
      <c r="K171" s="44">
        <f>ABS(H170-H171)/'1_Constantes'!$B$4</f>
        <v>8.8621683395073703</v>
      </c>
      <c r="M171" s="108">
        <f>(G171*G171)/(2*'1_Constantes'!$F$27)</f>
        <v>132.95704129560855</v>
      </c>
      <c r="N171" s="108">
        <f>(H171*H171)/(2*'1_Constantes'!$J$27)</f>
        <v>0.12229070094385293</v>
      </c>
      <c r="P171" s="54">
        <f>IF(C171&lt;M171+(M171*'1_Constantes'!$G$27),ABS(W170)-('1_Constantes'!$F$27*'1_Constantes'!$B$4),0)</f>
        <v>0</v>
      </c>
      <c r="Q171" s="111">
        <f>IF(P171=0,IF(ABS(W170)&lt;'1_Constantes'!$D$27,ABS(W170)+('1_Constantes'!$E$27*'1_Constantes'!$B$4),0),0)</f>
        <v>0</v>
      </c>
      <c r="R171" s="44">
        <f>IF(P171=0,IF(Q171=0,'1_Constantes'!$D$27,0),0)</f>
        <v>500</v>
      </c>
      <c r="S171" s="54">
        <f>IF(F171&lt;N171+(N171*'1_Constantes'!$G$27),ABS(X170)-('1_Constantes'!$J$27*'1_Constantes'!$B$4),0)</f>
        <v>0.31500000000000017</v>
      </c>
      <c r="T171" s="111">
        <f>IF(S171=0,IF(ABS(X170)&lt;'1_Constantes'!$H$27,ABS(X170)+('1_Constantes'!$I$27*'1_Constantes'!$B$4),0),0)</f>
        <v>0</v>
      </c>
      <c r="U171" s="44">
        <f>IF(S171=0,IF(T171=0,'1_Constantes'!$H$27,0),0)</f>
        <v>0</v>
      </c>
      <c r="W171" s="134">
        <f>IF(C171&lt;'1_Constantes'!$B$8,0,IF(D171&lt;0,-ABS(P171+Q171+R171),ABS(P171+Q171+R171)))</f>
        <v>500</v>
      </c>
      <c r="X171" s="43">
        <f t="shared" si="8"/>
        <v>-0.31500000000000017</v>
      </c>
      <c r="Y171" s="57">
        <f>IF(F171*180/PI()&lt;'1_Constantes'!$B$9,0,X171*180/PI())</f>
        <v>-18.048170546620941</v>
      </c>
    </row>
    <row r="172" spans="2:25" x14ac:dyDescent="0.25">
      <c r="B172" s="13">
        <f>B171+'1_Constantes'!$B$4</f>
        <v>0.84000000000000064</v>
      </c>
      <c r="C172" s="131">
        <f t="shared" si="6"/>
        <v>829.55110025315707</v>
      </c>
      <c r="D172" s="54">
        <f>'3_Consigne'!P172</f>
        <v>829.55110025315707</v>
      </c>
      <c r="E172" s="44">
        <f>'3_Consigne'!Q172</f>
        <v>-0.12646226150683815</v>
      </c>
      <c r="F172" s="131">
        <f t="shared" si="7"/>
        <v>0.12646226150683815</v>
      </c>
      <c r="G172" s="54">
        <f>ABS(D171-D172)/'1_Constantes'!$B$4</f>
        <v>515.96761771716046</v>
      </c>
      <c r="H172" s="44">
        <f>ABS(E171-E172)/'1_Constantes'!$B$4</f>
        <v>0.89855198821923721</v>
      </c>
      <c r="J172" s="54">
        <f>ABS(G171-G172)/'1_Constantes'!$B$4</f>
        <v>59.807894044752175</v>
      </c>
      <c r="K172" s="44">
        <f>ABS(H171-H172)/'1_Constantes'!$B$4</f>
        <v>18.110289601023233</v>
      </c>
      <c r="M172" s="108">
        <f>(G172*G172)/(2*'1_Constantes'!$F$27)</f>
        <v>133.11129126636092</v>
      </c>
      <c r="N172" s="108">
        <f>(H172*H172)/(2*'1_Constantes'!$J$27)</f>
        <v>0.10092445944159302</v>
      </c>
      <c r="P172" s="54">
        <f>IF(C172&lt;M172+(M172*'1_Constantes'!$G$27),ABS(W171)-('1_Constantes'!$F$27*'1_Constantes'!$B$4),0)</f>
        <v>0</v>
      </c>
      <c r="Q172" s="111">
        <f>IF(P172=0,IF(ABS(W171)&lt;'1_Constantes'!$D$27,ABS(W171)+('1_Constantes'!$E$27*'1_Constantes'!$B$4),0),0)</f>
        <v>0</v>
      </c>
      <c r="R172" s="44">
        <f>IF(P172=0,IF(Q172=0,'1_Constantes'!$D$27,0),0)</f>
        <v>500</v>
      </c>
      <c r="S172" s="54">
        <f>IF(F172&lt;N172+(N172*'1_Constantes'!$G$27),ABS(X171)-('1_Constantes'!$J$27*'1_Constantes'!$B$4),0)</f>
        <v>0</v>
      </c>
      <c r="T172" s="111">
        <f>IF(S172=0,IF(ABS(X171)&lt;'1_Constantes'!$H$27,ABS(X171)+('1_Constantes'!$I$27*'1_Constantes'!$B$4),0),0)</f>
        <v>0.33000000000000018</v>
      </c>
      <c r="U172" s="44">
        <f>IF(S172=0,IF(T172=0,'1_Constantes'!$H$27,0),0)</f>
        <v>0</v>
      </c>
      <c r="W172" s="134">
        <f>IF(C172&lt;'1_Constantes'!$B$8,0,IF(D172&lt;0,-ABS(P172+Q172+R172),ABS(P172+Q172+R172)))</f>
        <v>500</v>
      </c>
      <c r="X172" s="43">
        <f t="shared" si="8"/>
        <v>-0.33000000000000018</v>
      </c>
      <c r="Y172" s="57">
        <f>IF(F172*180/PI()&lt;'1_Constantes'!$B$9,0,X172*180/PI())</f>
        <v>-18.907607239317176</v>
      </c>
    </row>
    <row r="173" spans="2:25" x14ac:dyDescent="0.25">
      <c r="B173" s="13">
        <f>B172+'1_Constantes'!$B$4</f>
        <v>0.84500000000000064</v>
      </c>
      <c r="C173" s="131">
        <f t="shared" si="6"/>
        <v>826.96966791004456</v>
      </c>
      <c r="D173" s="54">
        <f>'3_Consigne'!P173</f>
        <v>826.96966791004456</v>
      </c>
      <c r="E173" s="44">
        <f>'3_Consigne'!Q173</f>
        <v>-0.12148983796382025</v>
      </c>
      <c r="F173" s="131">
        <f t="shared" si="7"/>
        <v>0.12148983796382025</v>
      </c>
      <c r="G173" s="54">
        <f>ABS(D172-D173)/'1_Constantes'!$B$4</f>
        <v>516.28646862250207</v>
      </c>
      <c r="H173" s="44">
        <f>ABS(E172-E173)/'1_Constantes'!$B$4</f>
        <v>0.99448470860357963</v>
      </c>
      <c r="J173" s="54">
        <f>ABS(G172-G173)/'1_Constantes'!$B$4</f>
        <v>63.770181068321108</v>
      </c>
      <c r="K173" s="44">
        <f>ABS(H172-H173)/'1_Constantes'!$B$4</f>
        <v>19.186544076868483</v>
      </c>
      <c r="M173" s="108">
        <f>(G173*G173)/(2*'1_Constantes'!$F$27)</f>
        <v>133.27585884134689</v>
      </c>
      <c r="N173" s="108">
        <f>(H173*H173)/(2*'1_Constantes'!$J$27)</f>
        <v>0.12362497945579333</v>
      </c>
      <c r="P173" s="54">
        <f>IF(C173&lt;M173+(M173*'1_Constantes'!$G$27),ABS(W172)-('1_Constantes'!$F$27*'1_Constantes'!$B$4),0)</f>
        <v>0</v>
      </c>
      <c r="Q173" s="111">
        <f>IF(P173=0,IF(ABS(W172)&lt;'1_Constantes'!$D$27,ABS(W172)+('1_Constantes'!$E$27*'1_Constantes'!$B$4),0),0)</f>
        <v>0</v>
      </c>
      <c r="R173" s="44">
        <f>IF(P173=0,IF(Q173=0,'1_Constantes'!$D$27,0),0)</f>
        <v>500</v>
      </c>
      <c r="S173" s="54">
        <f>IF(F173&lt;N173+(N173*'1_Constantes'!$G$27),ABS(X172)-('1_Constantes'!$J$27*'1_Constantes'!$B$4),0)</f>
        <v>0.31000000000000016</v>
      </c>
      <c r="T173" s="111">
        <f>IF(S173=0,IF(ABS(X172)&lt;'1_Constantes'!$H$27,ABS(X172)+('1_Constantes'!$I$27*'1_Constantes'!$B$4),0),0)</f>
        <v>0</v>
      </c>
      <c r="U173" s="44">
        <f>IF(S173=0,IF(T173=0,'1_Constantes'!$H$27,0),0)</f>
        <v>0</v>
      </c>
      <c r="W173" s="134">
        <f>IF(C173&lt;'1_Constantes'!$B$8,0,IF(D173&lt;0,-ABS(P173+Q173+R173),ABS(P173+Q173+R173)))</f>
        <v>500</v>
      </c>
      <c r="X173" s="43">
        <f t="shared" si="8"/>
        <v>-0.31000000000000016</v>
      </c>
      <c r="Y173" s="57">
        <f>IF(F173*180/PI()&lt;'1_Constantes'!$B$9,0,X173*180/PI())</f>
        <v>-17.761691649055532</v>
      </c>
    </row>
    <row r="174" spans="2:25" x14ac:dyDescent="0.25">
      <c r="B174" s="13">
        <f>B173+'1_Constantes'!$B$4</f>
        <v>0.85000000000000064</v>
      </c>
      <c r="C174" s="131">
        <f t="shared" si="6"/>
        <v>824.3868416059496</v>
      </c>
      <c r="D174" s="54">
        <f>'3_Consigne'!P174</f>
        <v>824.3868416059496</v>
      </c>
      <c r="E174" s="44">
        <f>'3_Consigne'!Q174</f>
        <v>-0.11696990876285017</v>
      </c>
      <c r="F174" s="131">
        <f t="shared" si="7"/>
        <v>0.11696990876285017</v>
      </c>
      <c r="G174" s="54">
        <f>ABS(D173-D174)/'1_Constantes'!$B$4</f>
        <v>516.56526081899301</v>
      </c>
      <c r="H174" s="44">
        <f>ABS(E173-E174)/'1_Constantes'!$B$4</f>
        <v>0.90398584019401595</v>
      </c>
      <c r="J174" s="54">
        <f>ABS(G173-G174)/'1_Constantes'!$B$4</f>
        <v>55.758439298188023</v>
      </c>
      <c r="K174" s="44">
        <f>ABS(H173-H174)/'1_Constantes'!$B$4</f>
        <v>18.099773681912733</v>
      </c>
      <c r="M174" s="108">
        <f>(G174*G174)/(2*'1_Constantes'!$F$27)</f>
        <v>133.41983434249713</v>
      </c>
      <c r="N174" s="108">
        <f>(H174*H174)/(2*'1_Constantes'!$J$27)</f>
        <v>0.10214879990891011</v>
      </c>
      <c r="P174" s="54">
        <f>IF(C174&lt;M174+(M174*'1_Constantes'!$G$27),ABS(W173)-('1_Constantes'!$F$27*'1_Constantes'!$B$4),0)</f>
        <v>0</v>
      </c>
      <c r="Q174" s="111">
        <f>IF(P174=0,IF(ABS(W173)&lt;'1_Constantes'!$D$27,ABS(W173)+('1_Constantes'!$E$27*'1_Constantes'!$B$4),0),0)</f>
        <v>0</v>
      </c>
      <c r="R174" s="44">
        <f>IF(P174=0,IF(Q174=0,'1_Constantes'!$D$27,0),0)</f>
        <v>500</v>
      </c>
      <c r="S174" s="54">
        <f>IF(F174&lt;N174+(N174*'1_Constantes'!$G$27),ABS(X173)-('1_Constantes'!$J$27*'1_Constantes'!$B$4),0)</f>
        <v>0</v>
      </c>
      <c r="T174" s="111">
        <f>IF(S174=0,IF(ABS(X173)&lt;'1_Constantes'!$H$27,ABS(X173)+('1_Constantes'!$I$27*'1_Constantes'!$B$4),0),0)</f>
        <v>0.32500000000000018</v>
      </c>
      <c r="U174" s="44">
        <f>IF(S174=0,IF(T174=0,'1_Constantes'!$H$27,0),0)</f>
        <v>0</v>
      </c>
      <c r="W174" s="134">
        <f>IF(C174&lt;'1_Constantes'!$B$8,0,IF(D174&lt;0,-ABS(P174+Q174+R174),ABS(P174+Q174+R174)))</f>
        <v>500</v>
      </c>
      <c r="X174" s="43">
        <f t="shared" si="8"/>
        <v>-0.32500000000000018</v>
      </c>
      <c r="Y174" s="57">
        <f>IF(F174*180/PI()&lt;'1_Constantes'!$B$9,0,X174*180/PI())</f>
        <v>-18.621128341751763</v>
      </c>
    </row>
    <row r="175" spans="2:25" x14ac:dyDescent="0.25">
      <c r="B175" s="13">
        <f>B174+'1_Constantes'!$B$4</f>
        <v>0.85500000000000065</v>
      </c>
      <c r="C175" s="131">
        <f t="shared" si="6"/>
        <v>821.80253465124622</v>
      </c>
      <c r="D175" s="54">
        <f>'3_Consigne'!P175</f>
        <v>821.80253465124622</v>
      </c>
      <c r="E175" s="44">
        <f>'3_Consigne'!Q175</f>
        <v>-0.11197003930016888</v>
      </c>
      <c r="F175" s="131">
        <f t="shared" si="7"/>
        <v>0.11197003930016888</v>
      </c>
      <c r="G175" s="54">
        <f>ABS(D174-D175)/'1_Constantes'!$B$4</f>
        <v>516.86139094067585</v>
      </c>
      <c r="H175" s="44">
        <f>ABS(E174-E175)/'1_Constantes'!$B$4</f>
        <v>0.99997389253625724</v>
      </c>
      <c r="J175" s="54">
        <f>ABS(G174-G175)/'1_Constantes'!$B$4</f>
        <v>59.226024336567207</v>
      </c>
      <c r="K175" s="44">
        <f>ABS(H174-H175)/'1_Constantes'!$B$4</f>
        <v>19.197610468448257</v>
      </c>
      <c r="M175" s="108">
        <f>(G175*G175)/(2*'1_Constantes'!$F$27)</f>
        <v>133.57284872256508</v>
      </c>
      <c r="N175" s="108">
        <f>(H175*H175)/(2*'1_Constantes'!$J$27)</f>
        <v>0.12499347321926427</v>
      </c>
      <c r="P175" s="54">
        <f>IF(C175&lt;M175+(M175*'1_Constantes'!$G$27),ABS(W174)-('1_Constantes'!$F$27*'1_Constantes'!$B$4),0)</f>
        <v>0</v>
      </c>
      <c r="Q175" s="111">
        <f>IF(P175=0,IF(ABS(W174)&lt;'1_Constantes'!$D$27,ABS(W174)+('1_Constantes'!$E$27*'1_Constantes'!$B$4),0),0)</f>
        <v>0</v>
      </c>
      <c r="R175" s="44">
        <f>IF(P175=0,IF(Q175=0,'1_Constantes'!$D$27,0),0)</f>
        <v>500</v>
      </c>
      <c r="S175" s="54">
        <f>IF(F175&lt;N175+(N175*'1_Constantes'!$G$27),ABS(X174)-('1_Constantes'!$J$27*'1_Constantes'!$B$4),0)</f>
        <v>0.30500000000000016</v>
      </c>
      <c r="T175" s="111">
        <f>IF(S175=0,IF(ABS(X174)&lt;'1_Constantes'!$H$27,ABS(X174)+('1_Constantes'!$I$27*'1_Constantes'!$B$4),0),0)</f>
        <v>0</v>
      </c>
      <c r="U175" s="44">
        <f>IF(S175=0,IF(T175=0,'1_Constantes'!$H$27,0),0)</f>
        <v>0</v>
      </c>
      <c r="W175" s="134">
        <f>IF(C175&lt;'1_Constantes'!$B$8,0,IF(D175&lt;0,-ABS(P175+Q175+R175),ABS(P175+Q175+R175)))</f>
        <v>500</v>
      </c>
      <c r="X175" s="43">
        <f t="shared" si="8"/>
        <v>-0.30500000000000016</v>
      </c>
      <c r="Y175" s="57">
        <f>IF(F175*180/PI()&lt;'1_Constantes'!$B$9,0,X175*180/PI())</f>
        <v>-17.475212751490115</v>
      </c>
    </row>
    <row r="176" spans="2:25" x14ac:dyDescent="0.25">
      <c r="B176" s="13">
        <f>B175+'1_Constantes'!$B$4</f>
        <v>0.86000000000000065</v>
      </c>
      <c r="C176" s="131">
        <f t="shared" si="6"/>
        <v>819.21693690521363</v>
      </c>
      <c r="D176" s="54">
        <f>'3_Consigne'!P176</f>
        <v>819.21693690521363</v>
      </c>
      <c r="E176" s="44">
        <f>'3_Consigne'!Q176</f>
        <v>-0.10742239517316814</v>
      </c>
      <c r="F176" s="131">
        <f t="shared" si="7"/>
        <v>0.10742239517316814</v>
      </c>
      <c r="G176" s="54">
        <f>ABS(D175-D176)/'1_Constantes'!$B$4</f>
        <v>517.11954920651806</v>
      </c>
      <c r="H176" s="44">
        <f>ABS(E175-E176)/'1_Constantes'!$B$4</f>
        <v>0.90952882540014934</v>
      </c>
      <c r="J176" s="54">
        <f>ABS(G175-G176)/'1_Constantes'!$B$4</f>
        <v>51.631653168442426</v>
      </c>
      <c r="K176" s="44">
        <f>ABS(H175-H176)/'1_Constantes'!$B$4</f>
        <v>18.089013427221577</v>
      </c>
      <c r="M176" s="108">
        <f>(G176*G176)/(2*'1_Constantes'!$F$27)</f>
        <v>133.70631408577623</v>
      </c>
      <c r="N176" s="108">
        <f>(H176*H176)/(2*'1_Constantes'!$J$27)</f>
        <v>0.10340533552922192</v>
      </c>
      <c r="P176" s="54">
        <f>IF(C176&lt;M176+(M176*'1_Constantes'!$G$27),ABS(W175)-('1_Constantes'!$F$27*'1_Constantes'!$B$4),0)</f>
        <v>0</v>
      </c>
      <c r="Q176" s="111">
        <f>IF(P176=0,IF(ABS(W175)&lt;'1_Constantes'!$D$27,ABS(W175)+('1_Constantes'!$E$27*'1_Constantes'!$B$4),0),0)</f>
        <v>0</v>
      </c>
      <c r="R176" s="44">
        <f>IF(P176=0,IF(Q176=0,'1_Constantes'!$D$27,0),0)</f>
        <v>500</v>
      </c>
      <c r="S176" s="54">
        <f>IF(F176&lt;N176+(N176*'1_Constantes'!$G$27),ABS(X175)-('1_Constantes'!$J$27*'1_Constantes'!$B$4),0)</f>
        <v>0.28500000000000014</v>
      </c>
      <c r="T176" s="111">
        <f>IF(S176=0,IF(ABS(X175)&lt;'1_Constantes'!$H$27,ABS(X175)+('1_Constantes'!$I$27*'1_Constantes'!$B$4),0),0)</f>
        <v>0</v>
      </c>
      <c r="U176" s="44">
        <f>IF(S176=0,IF(T176=0,'1_Constantes'!$H$27,0),0)</f>
        <v>0</v>
      </c>
      <c r="W176" s="134">
        <f>IF(C176&lt;'1_Constantes'!$B$8,0,IF(D176&lt;0,-ABS(P176+Q176+R176),ABS(P176+Q176+R176)))</f>
        <v>500</v>
      </c>
      <c r="X176" s="43">
        <f t="shared" si="8"/>
        <v>-0.28500000000000014</v>
      </c>
      <c r="Y176" s="57">
        <f>IF(F176*180/PI()&lt;'1_Constantes'!$B$9,0,X176*180/PI())</f>
        <v>-16.329297161228471</v>
      </c>
    </row>
    <row r="177" spans="2:25" x14ac:dyDescent="0.25">
      <c r="B177" s="13">
        <f>B176+'1_Constantes'!$B$4</f>
        <v>0.86500000000000066</v>
      </c>
      <c r="C177" s="131">
        <f t="shared" si="6"/>
        <v>816.63022270931322</v>
      </c>
      <c r="D177" s="54">
        <f>'3_Consigne'!P177</f>
        <v>816.63022270931322</v>
      </c>
      <c r="E177" s="44">
        <f>'3_Consigne'!Q177</f>
        <v>-0.10332831877165397</v>
      </c>
      <c r="F177" s="131">
        <f t="shared" si="7"/>
        <v>0.10332831877165397</v>
      </c>
      <c r="G177" s="54">
        <f>ABS(D176-D177)/'1_Constantes'!$B$4</f>
        <v>517.34283918008259</v>
      </c>
      <c r="H177" s="44">
        <f>ABS(E176-E177)/'1_Constantes'!$B$4</f>
        <v>0.81881528030283424</v>
      </c>
      <c r="J177" s="54">
        <f>ABS(G176-G177)/'1_Constantes'!$B$4</f>
        <v>44.657994712906657</v>
      </c>
      <c r="K177" s="44">
        <f>ABS(H176-H177)/'1_Constantes'!$B$4</f>
        <v>18.14270901946302</v>
      </c>
      <c r="M177" s="108">
        <f>(G177*G177)/(2*'1_Constantes'!$F$27)</f>
        <v>133.8218066254544</v>
      </c>
      <c r="N177" s="108">
        <f>(H177*H177)/(2*'1_Constantes'!$J$27)</f>
        <v>8.3807307907176123E-2</v>
      </c>
      <c r="P177" s="54">
        <f>IF(C177&lt;M177+(M177*'1_Constantes'!$G$27),ABS(W176)-('1_Constantes'!$F$27*'1_Constantes'!$B$4),0)</f>
        <v>0</v>
      </c>
      <c r="Q177" s="111">
        <f>IF(P177=0,IF(ABS(W176)&lt;'1_Constantes'!$D$27,ABS(W176)+('1_Constantes'!$E$27*'1_Constantes'!$B$4),0),0)</f>
        <v>0</v>
      </c>
      <c r="R177" s="44">
        <f>IF(P177=0,IF(Q177=0,'1_Constantes'!$D$27,0),0)</f>
        <v>500</v>
      </c>
      <c r="S177" s="54">
        <f>IF(F177&lt;N177+(N177*'1_Constantes'!$G$27),ABS(X176)-('1_Constantes'!$J$27*'1_Constantes'!$B$4),0)</f>
        <v>0</v>
      </c>
      <c r="T177" s="111">
        <f>IF(S177=0,IF(ABS(X176)&lt;'1_Constantes'!$H$27,ABS(X176)+('1_Constantes'!$I$27*'1_Constantes'!$B$4),0),0)</f>
        <v>0.30000000000000016</v>
      </c>
      <c r="U177" s="44">
        <f>IF(S177=0,IF(T177=0,'1_Constantes'!$H$27,0),0)</f>
        <v>0</v>
      </c>
      <c r="W177" s="134">
        <f>IF(C177&lt;'1_Constantes'!$B$8,0,IF(D177&lt;0,-ABS(P177+Q177+R177),ABS(P177+Q177+R177)))</f>
        <v>500</v>
      </c>
      <c r="X177" s="43">
        <f t="shared" si="8"/>
        <v>-0.30000000000000016</v>
      </c>
      <c r="Y177" s="57">
        <f>IF(F177*180/PI()&lt;'1_Constantes'!$B$9,0,X177*180/PI())</f>
        <v>-17.188733853924706</v>
      </c>
    </row>
    <row r="178" spans="2:25" x14ac:dyDescent="0.25">
      <c r="B178" s="13">
        <f>B177+'1_Constantes'!$B$4</f>
        <v>0.87000000000000066</v>
      </c>
      <c r="C178" s="131">
        <f t="shared" si="6"/>
        <v>814.04231261582004</v>
      </c>
      <c r="D178" s="54">
        <f>'3_Consigne'!P178</f>
        <v>814.04231261582004</v>
      </c>
      <c r="E178" s="44">
        <f>'3_Consigne'!Q178</f>
        <v>-9.8755370202308804E-2</v>
      </c>
      <c r="F178" s="131">
        <f t="shared" si="7"/>
        <v>9.8755370202308804E-2</v>
      </c>
      <c r="G178" s="54">
        <f>ABS(D177-D178)/'1_Constantes'!$B$4</f>
        <v>517.58201869863569</v>
      </c>
      <c r="H178" s="44">
        <f>ABS(E177-E178)/'1_Constantes'!$B$4</f>
        <v>0.91458971386903232</v>
      </c>
      <c r="J178" s="54">
        <f>ABS(G177-G178)/'1_Constantes'!$B$4</f>
        <v>47.835903710620187</v>
      </c>
      <c r="K178" s="44">
        <f>ABS(H177-H178)/'1_Constantes'!$B$4</f>
        <v>19.154886713239616</v>
      </c>
      <c r="M178" s="108">
        <f>(G178*G178)/(2*'1_Constantes'!$F$27)</f>
        <v>133.94557304007742</v>
      </c>
      <c r="N178" s="108">
        <f>(H178*H178)/(2*'1_Constantes'!$J$27)</f>
        <v>0.10455929308937981</v>
      </c>
      <c r="P178" s="54">
        <f>IF(C178&lt;M178+(M178*'1_Constantes'!$G$27),ABS(W177)-('1_Constantes'!$F$27*'1_Constantes'!$B$4),0)</f>
        <v>0</v>
      </c>
      <c r="Q178" s="111">
        <f>IF(P178=0,IF(ABS(W177)&lt;'1_Constantes'!$D$27,ABS(W177)+('1_Constantes'!$E$27*'1_Constantes'!$B$4),0),0)</f>
        <v>0</v>
      </c>
      <c r="R178" s="44">
        <f>IF(P178=0,IF(Q178=0,'1_Constantes'!$D$27,0),0)</f>
        <v>500</v>
      </c>
      <c r="S178" s="54">
        <f>IF(F178&lt;N178+(N178*'1_Constantes'!$G$27),ABS(X177)-('1_Constantes'!$J$27*'1_Constantes'!$B$4),0)</f>
        <v>0.28000000000000014</v>
      </c>
      <c r="T178" s="111">
        <f>IF(S178=0,IF(ABS(X177)&lt;'1_Constantes'!$H$27,ABS(X177)+('1_Constantes'!$I$27*'1_Constantes'!$B$4),0),0)</f>
        <v>0</v>
      </c>
      <c r="U178" s="44">
        <f>IF(S178=0,IF(T178=0,'1_Constantes'!$H$27,0),0)</f>
        <v>0</v>
      </c>
      <c r="W178" s="134">
        <f>IF(C178&lt;'1_Constantes'!$B$8,0,IF(D178&lt;0,-ABS(P178+Q178+R178),ABS(P178+Q178+R178)))</f>
        <v>500</v>
      </c>
      <c r="X178" s="43">
        <f t="shared" si="8"/>
        <v>-0.28000000000000014</v>
      </c>
      <c r="Y178" s="57">
        <f>IF(F178*180/PI()&lt;'1_Constantes'!$B$9,0,X178*180/PI())</f>
        <v>-16.042818263663058</v>
      </c>
    </row>
    <row r="179" spans="2:25" x14ac:dyDescent="0.25">
      <c r="B179" s="13">
        <f>B178+'1_Constantes'!$B$4</f>
        <v>0.87500000000000067</v>
      </c>
      <c r="C179" s="131">
        <f t="shared" si="6"/>
        <v>811.45337137272236</v>
      </c>
      <c r="D179" s="54">
        <f>'3_Consigne'!P179</f>
        <v>811.45337137272236</v>
      </c>
      <c r="E179" s="44">
        <f>'3_Consigne'!Q179</f>
        <v>-9.4635741831593706E-2</v>
      </c>
      <c r="F179" s="131">
        <f t="shared" si="7"/>
        <v>9.4635741831593706E-2</v>
      </c>
      <c r="G179" s="54">
        <f>ABS(D178-D179)/'1_Constantes'!$B$4</f>
        <v>517.78824861953581</v>
      </c>
      <c r="H179" s="44">
        <f>ABS(E178-E179)/'1_Constantes'!$B$4</f>
        <v>0.82392567414301954</v>
      </c>
      <c r="J179" s="54">
        <f>ABS(G178-G179)/'1_Constantes'!$B$4</f>
        <v>41.245984180022788</v>
      </c>
      <c r="K179" s="44">
        <f>ABS(H178-H179)/'1_Constantes'!$B$4</f>
        <v>18.132807945202554</v>
      </c>
      <c r="M179" s="108">
        <f>(G179*G179)/(2*'1_Constantes'!$F$27)</f>
        <v>134.05233520424309</v>
      </c>
      <c r="N179" s="108">
        <f>(H179*H179)/(2*'1_Constantes'!$J$27)</f>
        <v>8.4856689564003648E-2</v>
      </c>
      <c r="P179" s="54">
        <f>IF(C179&lt;M179+(M179*'1_Constantes'!$G$27),ABS(W178)-('1_Constantes'!$F$27*'1_Constantes'!$B$4),0)</f>
        <v>0</v>
      </c>
      <c r="Q179" s="111">
        <f>IF(P179=0,IF(ABS(W178)&lt;'1_Constantes'!$D$27,ABS(W178)+('1_Constantes'!$E$27*'1_Constantes'!$B$4),0),0)</f>
        <v>0</v>
      </c>
      <c r="R179" s="44">
        <f>IF(P179=0,IF(Q179=0,'1_Constantes'!$D$27,0),0)</f>
        <v>500</v>
      </c>
      <c r="S179" s="54">
        <f>IF(F179&lt;N179+(N179*'1_Constantes'!$G$27),ABS(X178)-('1_Constantes'!$J$27*'1_Constantes'!$B$4),0)</f>
        <v>0</v>
      </c>
      <c r="T179" s="111">
        <f>IF(S179=0,IF(ABS(X178)&lt;'1_Constantes'!$H$27,ABS(X178)+('1_Constantes'!$I$27*'1_Constantes'!$B$4),0),0)</f>
        <v>0.29500000000000015</v>
      </c>
      <c r="U179" s="44">
        <f>IF(S179=0,IF(T179=0,'1_Constantes'!$H$27,0),0)</f>
        <v>0</v>
      </c>
      <c r="W179" s="134">
        <f>IF(C179&lt;'1_Constantes'!$B$8,0,IF(D179&lt;0,-ABS(P179+Q179+R179),ABS(P179+Q179+R179)))</f>
        <v>500</v>
      </c>
      <c r="X179" s="43">
        <f t="shared" si="8"/>
        <v>-0.29500000000000015</v>
      </c>
      <c r="Y179" s="57">
        <f>IF(F179*180/PI()&lt;'1_Constantes'!$B$9,0,X179*180/PI())</f>
        <v>-16.902254956359293</v>
      </c>
    </row>
    <row r="180" spans="2:25" x14ac:dyDescent="0.25">
      <c r="B180" s="13">
        <f>B179+'1_Constantes'!$B$4</f>
        <v>0.88000000000000067</v>
      </c>
      <c r="C180" s="131">
        <f t="shared" si="6"/>
        <v>808.86333082451029</v>
      </c>
      <c r="D180" s="54">
        <f>'3_Consigne'!P180</f>
        <v>808.86333082451029</v>
      </c>
      <c r="E180" s="44">
        <f>'3_Consigne'!Q180</f>
        <v>-9.0036980164759334E-2</v>
      </c>
      <c r="F180" s="131">
        <f t="shared" si="7"/>
        <v>9.0036980164759334E-2</v>
      </c>
      <c r="G180" s="54">
        <f>ABS(D179-D180)/'1_Constantes'!$B$4</f>
        <v>518.00810964241464</v>
      </c>
      <c r="H180" s="44">
        <f>ABS(E179-E180)/'1_Constantes'!$B$4</f>
        <v>0.91975233336687445</v>
      </c>
      <c r="J180" s="54">
        <f>ABS(G179-G180)/'1_Constantes'!$B$4</f>
        <v>43.972204575766227</v>
      </c>
      <c r="K180" s="44">
        <f>ABS(H179-H180)/'1_Constantes'!$B$4</f>
        <v>19.165331844770982</v>
      </c>
      <c r="M180" s="108">
        <f>(G180*G180)/(2*'1_Constantes'!$F$27)</f>
        <v>134.16620082765394</v>
      </c>
      <c r="N180" s="108">
        <f>(H180*H180)/(2*'1_Constantes'!$J$27)</f>
        <v>0.10574304434172627</v>
      </c>
      <c r="P180" s="54">
        <f>IF(C180&lt;M180+(M180*'1_Constantes'!$G$27),ABS(W179)-('1_Constantes'!$F$27*'1_Constantes'!$B$4),0)</f>
        <v>0</v>
      </c>
      <c r="Q180" s="111">
        <f>IF(P180=0,IF(ABS(W179)&lt;'1_Constantes'!$D$27,ABS(W179)+('1_Constantes'!$E$27*'1_Constantes'!$B$4),0),0)</f>
        <v>0</v>
      </c>
      <c r="R180" s="44">
        <f>IF(P180=0,IF(Q180=0,'1_Constantes'!$D$27,0),0)</f>
        <v>500</v>
      </c>
      <c r="S180" s="54">
        <f>IF(F180&lt;N180+(N180*'1_Constantes'!$G$27),ABS(X179)-('1_Constantes'!$J$27*'1_Constantes'!$B$4),0)</f>
        <v>0.27500000000000013</v>
      </c>
      <c r="T180" s="111">
        <f>IF(S180=0,IF(ABS(X179)&lt;'1_Constantes'!$H$27,ABS(X179)+('1_Constantes'!$I$27*'1_Constantes'!$B$4),0),0)</f>
        <v>0</v>
      </c>
      <c r="U180" s="44">
        <f>IF(S180=0,IF(T180=0,'1_Constantes'!$H$27,0),0)</f>
        <v>0</v>
      </c>
      <c r="W180" s="134">
        <f>IF(C180&lt;'1_Constantes'!$B$8,0,IF(D180&lt;0,-ABS(P180+Q180+R180),ABS(P180+Q180+R180)))</f>
        <v>500</v>
      </c>
      <c r="X180" s="43">
        <f t="shared" si="8"/>
        <v>-0.27500000000000013</v>
      </c>
      <c r="Y180" s="57">
        <f>IF(F180*180/PI()&lt;'1_Constantes'!$B$9,0,X180*180/PI())</f>
        <v>-15.756339366097645</v>
      </c>
    </row>
    <row r="181" spans="2:25" x14ac:dyDescent="0.25">
      <c r="B181" s="13">
        <f>B180+'1_Constantes'!$B$4</f>
        <v>0.88500000000000068</v>
      </c>
      <c r="C181" s="131">
        <f t="shared" si="6"/>
        <v>806.2723460793693</v>
      </c>
      <c r="D181" s="54">
        <f>'3_Consigne'!P181</f>
        <v>806.2723460793693</v>
      </c>
      <c r="E181" s="44">
        <f>'3_Consigne'!Q181</f>
        <v>-8.5891285244812779E-2</v>
      </c>
      <c r="F181" s="131">
        <f t="shared" si="7"/>
        <v>8.5891285244812779E-2</v>
      </c>
      <c r="G181" s="54">
        <f>ABS(D180-D181)/'1_Constantes'!$B$4</f>
        <v>518.1969490281972</v>
      </c>
      <c r="H181" s="44">
        <f>ABS(E180-E181)/'1_Constantes'!$B$4</f>
        <v>0.82913898398931096</v>
      </c>
      <c r="J181" s="54">
        <f>ABS(G180-G181)/'1_Constantes'!$B$4</f>
        <v>37.767877156511531</v>
      </c>
      <c r="K181" s="44">
        <f>ABS(H180-H181)/'1_Constantes'!$B$4</f>
        <v>18.122669875512699</v>
      </c>
      <c r="M181" s="108">
        <f>(G181*G181)/(2*'1_Constantes'!$F$27)</f>
        <v>134.26403899106597</v>
      </c>
      <c r="N181" s="108">
        <f>(H181*H181)/(2*'1_Constantes'!$J$27)</f>
        <v>8.5933931846353354E-2</v>
      </c>
      <c r="P181" s="54">
        <f>IF(C181&lt;M181+(M181*'1_Constantes'!$G$27),ABS(W180)-('1_Constantes'!$F$27*'1_Constantes'!$B$4),0)</f>
        <v>0</v>
      </c>
      <c r="Q181" s="111">
        <f>IF(P181=0,IF(ABS(W180)&lt;'1_Constantes'!$D$27,ABS(W180)+('1_Constantes'!$E$27*'1_Constantes'!$B$4),0),0)</f>
        <v>0</v>
      </c>
      <c r="R181" s="44">
        <f>IF(P181=0,IF(Q181=0,'1_Constantes'!$D$27,0),0)</f>
        <v>500</v>
      </c>
      <c r="S181" s="54">
        <f>IF(F181&lt;N181+(N181*'1_Constantes'!$G$27),ABS(X180)-('1_Constantes'!$J$27*'1_Constantes'!$B$4),0)</f>
        <v>0.25500000000000012</v>
      </c>
      <c r="T181" s="111">
        <f>IF(S181=0,IF(ABS(X180)&lt;'1_Constantes'!$H$27,ABS(X180)+('1_Constantes'!$I$27*'1_Constantes'!$B$4),0),0)</f>
        <v>0</v>
      </c>
      <c r="U181" s="44">
        <f>IF(S181=0,IF(T181=0,'1_Constantes'!$H$27,0),0)</f>
        <v>0</v>
      </c>
      <c r="W181" s="134">
        <f>IF(C181&lt;'1_Constantes'!$B$8,0,IF(D181&lt;0,-ABS(P181+Q181+R181),ABS(P181+Q181+R181)))</f>
        <v>500</v>
      </c>
      <c r="X181" s="43">
        <f t="shared" si="8"/>
        <v>-0.25500000000000012</v>
      </c>
      <c r="Y181" s="57">
        <f>IF(F181*180/PI()&lt;'1_Constantes'!$B$9,0,X181*180/PI())</f>
        <v>-14.610423775835999</v>
      </c>
    </row>
    <row r="182" spans="2:25" x14ac:dyDescent="0.25">
      <c r="B182" s="13">
        <f>B181+'1_Constantes'!$B$4</f>
        <v>0.89000000000000068</v>
      </c>
      <c r="C182" s="131">
        <f t="shared" si="6"/>
        <v>803.68055800003856</v>
      </c>
      <c r="D182" s="54">
        <f>'3_Consigne'!P182</f>
        <v>803.68055800003856</v>
      </c>
      <c r="E182" s="44">
        <f>'3_Consigne'!Q182</f>
        <v>-8.2200034086612583E-2</v>
      </c>
      <c r="F182" s="131">
        <f t="shared" si="7"/>
        <v>8.2200034086612583E-2</v>
      </c>
      <c r="G182" s="54">
        <f>ABS(D181-D182)/'1_Constantes'!$B$4</f>
        <v>518.35761586614808</v>
      </c>
      <c r="H182" s="44">
        <f>ABS(E181-E182)/'1_Constantes'!$B$4</f>
        <v>0.73825023164003911</v>
      </c>
      <c r="J182" s="54">
        <f>ABS(G181-G182)/'1_Constantes'!$B$4</f>
        <v>32.133367590176931</v>
      </c>
      <c r="K182" s="44">
        <f>ABS(H181-H182)/'1_Constantes'!$B$4</f>
        <v>18.17775046985437</v>
      </c>
      <c r="M182" s="108">
        <f>(G182*G182)/(2*'1_Constantes'!$F$27)</f>
        <v>134.34730896321855</v>
      </c>
      <c r="N182" s="108">
        <f>(H182*H182)/(2*'1_Constantes'!$J$27)</f>
        <v>6.8126675564571429E-2</v>
      </c>
      <c r="P182" s="54">
        <f>IF(C182&lt;M182+(M182*'1_Constantes'!$G$27),ABS(W181)-('1_Constantes'!$F$27*'1_Constantes'!$B$4),0)</f>
        <v>0</v>
      </c>
      <c r="Q182" s="111">
        <f>IF(P182=0,IF(ABS(W181)&lt;'1_Constantes'!$D$27,ABS(W181)+('1_Constantes'!$E$27*'1_Constantes'!$B$4),0),0)</f>
        <v>0</v>
      </c>
      <c r="R182" s="44">
        <f>IF(P182=0,IF(Q182=0,'1_Constantes'!$D$27,0),0)</f>
        <v>500</v>
      </c>
      <c r="S182" s="54">
        <f>IF(F182&lt;N182+(N182*'1_Constantes'!$G$27),ABS(X181)-('1_Constantes'!$J$27*'1_Constantes'!$B$4),0)</f>
        <v>0</v>
      </c>
      <c r="T182" s="111">
        <f>IF(S182=0,IF(ABS(X181)&lt;'1_Constantes'!$H$27,ABS(X181)+('1_Constantes'!$I$27*'1_Constantes'!$B$4),0),0)</f>
        <v>0.27000000000000013</v>
      </c>
      <c r="U182" s="44">
        <f>IF(S182=0,IF(T182=0,'1_Constantes'!$H$27,0),0)</f>
        <v>0</v>
      </c>
      <c r="W182" s="134">
        <f>IF(C182&lt;'1_Constantes'!$B$8,0,IF(D182&lt;0,-ABS(P182+Q182+R182),ABS(P182+Q182+R182)))</f>
        <v>500</v>
      </c>
      <c r="X182" s="43">
        <f t="shared" si="8"/>
        <v>-0.27000000000000013</v>
      </c>
      <c r="Y182" s="57">
        <f>IF(F182*180/PI()&lt;'1_Constantes'!$B$9,0,X182*180/PI())</f>
        <v>-15.469860468532234</v>
      </c>
    </row>
    <row r="183" spans="2:25" x14ac:dyDescent="0.25">
      <c r="B183" s="13">
        <f>B182+'1_Constantes'!$B$4</f>
        <v>0.89500000000000068</v>
      </c>
      <c r="C183" s="131">
        <f t="shared" si="6"/>
        <v>801.08790491897446</v>
      </c>
      <c r="D183" s="54">
        <f>'3_Consigne'!P183</f>
        <v>801.08790491897446</v>
      </c>
      <c r="E183" s="44">
        <f>'3_Consigne'!Q183</f>
        <v>-7.8030768257157546E-2</v>
      </c>
      <c r="F183" s="131">
        <f t="shared" si="7"/>
        <v>7.8030768257157546E-2</v>
      </c>
      <c r="G183" s="54">
        <f>ABS(D182-D183)/'1_Constantes'!$B$4</f>
        <v>518.53061621281995</v>
      </c>
      <c r="H183" s="44">
        <f>ABS(E182-E183)/'1_Constantes'!$B$4</f>
        <v>0.83385316589100755</v>
      </c>
      <c r="J183" s="54">
        <f>ABS(G182-G183)/'1_Constantes'!$B$4</f>
        <v>34.600069334373984</v>
      </c>
      <c r="K183" s="44">
        <f>ABS(H182-H183)/'1_Constantes'!$B$4</f>
        <v>19.120586850193689</v>
      </c>
      <c r="M183" s="108">
        <f>(G183*G183)/(2*'1_Constantes'!$F$27)</f>
        <v>134.43699997502338</v>
      </c>
      <c r="N183" s="108">
        <f>(H183*H183)/(2*'1_Constantes'!$J$27)</f>
        <v>8.6913887783307026E-2</v>
      </c>
      <c r="P183" s="54">
        <f>IF(C183&lt;M183+(M183*'1_Constantes'!$G$27),ABS(W182)-('1_Constantes'!$F$27*'1_Constantes'!$B$4),0)</f>
        <v>0</v>
      </c>
      <c r="Q183" s="111">
        <f>IF(P183=0,IF(ABS(W182)&lt;'1_Constantes'!$D$27,ABS(W182)+('1_Constantes'!$E$27*'1_Constantes'!$B$4),0),0)</f>
        <v>0</v>
      </c>
      <c r="R183" s="44">
        <f>IF(P183=0,IF(Q183=0,'1_Constantes'!$D$27,0),0)</f>
        <v>500</v>
      </c>
      <c r="S183" s="54">
        <f>IF(F183&lt;N183+(N183*'1_Constantes'!$G$27),ABS(X182)-('1_Constantes'!$J$27*'1_Constantes'!$B$4),0)</f>
        <v>0.25000000000000011</v>
      </c>
      <c r="T183" s="111">
        <f>IF(S183=0,IF(ABS(X182)&lt;'1_Constantes'!$H$27,ABS(X182)+('1_Constantes'!$I$27*'1_Constantes'!$B$4),0),0)</f>
        <v>0</v>
      </c>
      <c r="U183" s="44">
        <f>IF(S183=0,IF(T183=0,'1_Constantes'!$H$27,0),0)</f>
        <v>0</v>
      </c>
      <c r="W183" s="134">
        <f>IF(C183&lt;'1_Constantes'!$B$8,0,IF(D183&lt;0,-ABS(P183+Q183+R183),ABS(P183+Q183+R183)))</f>
        <v>500</v>
      </c>
      <c r="X183" s="43">
        <f t="shared" si="8"/>
        <v>-0.25000000000000011</v>
      </c>
      <c r="Y183" s="57">
        <f>IF(F183*180/PI()&lt;'1_Constantes'!$B$9,0,X183*180/PI())</f>
        <v>-14.323944878270588</v>
      </c>
    </row>
    <row r="184" spans="2:25" x14ac:dyDescent="0.25">
      <c r="B184" s="13">
        <f>B183+'1_Constantes'!$B$4</f>
        <v>0.90000000000000069</v>
      </c>
      <c r="C184" s="131">
        <f t="shared" si="6"/>
        <v>798.49451892592185</v>
      </c>
      <c r="D184" s="54">
        <f>'3_Consigne'!P184</f>
        <v>798.49451892592185</v>
      </c>
      <c r="E184" s="44">
        <f>'3_Consigne'!Q184</f>
        <v>-7.4315714842803721E-2</v>
      </c>
      <c r="F184" s="131">
        <f t="shared" si="7"/>
        <v>7.4315714842803721E-2</v>
      </c>
      <c r="G184" s="54">
        <f>ABS(D183-D184)/'1_Constantes'!$B$4</f>
        <v>518.67719861052137</v>
      </c>
      <c r="H184" s="44">
        <f>ABS(E183-E184)/'1_Constantes'!$B$4</f>
        <v>0.74301068287076499</v>
      </c>
      <c r="J184" s="54">
        <f>ABS(G183-G184)/'1_Constantes'!$B$4</f>
        <v>29.31647954028449</v>
      </c>
      <c r="K184" s="44">
        <f>ABS(H183-H184)/'1_Constantes'!$B$4</f>
        <v>18.16849660404851</v>
      </c>
      <c r="M184" s="108">
        <f>(G184*G184)/(2*'1_Constantes'!$F$27)</f>
        <v>134.51301817922911</v>
      </c>
      <c r="N184" s="108">
        <f>(H184*H184)/(2*'1_Constantes'!$J$27)</f>
        <v>6.9008109357510061E-2</v>
      </c>
      <c r="P184" s="54">
        <f>IF(C184&lt;M184+(M184*'1_Constantes'!$G$27),ABS(W183)-('1_Constantes'!$F$27*'1_Constantes'!$B$4),0)</f>
        <v>0</v>
      </c>
      <c r="Q184" s="111">
        <f>IF(P184=0,IF(ABS(W183)&lt;'1_Constantes'!$D$27,ABS(W183)+('1_Constantes'!$E$27*'1_Constantes'!$B$4),0),0)</f>
        <v>0</v>
      </c>
      <c r="R184" s="44">
        <f>IF(P184=0,IF(Q184=0,'1_Constantes'!$D$27,0),0)</f>
        <v>500</v>
      </c>
      <c r="S184" s="54">
        <f>IF(F184&lt;N184+(N184*'1_Constantes'!$G$27),ABS(X183)-('1_Constantes'!$J$27*'1_Constantes'!$B$4),0)</f>
        <v>0.23000000000000012</v>
      </c>
      <c r="T184" s="111">
        <f>IF(S184=0,IF(ABS(X183)&lt;'1_Constantes'!$H$27,ABS(X183)+('1_Constantes'!$I$27*'1_Constantes'!$B$4),0),0)</f>
        <v>0</v>
      </c>
      <c r="U184" s="44">
        <f>IF(S184=0,IF(T184=0,'1_Constantes'!$H$27,0),0)</f>
        <v>0</v>
      </c>
      <c r="W184" s="134">
        <f>IF(C184&lt;'1_Constantes'!$B$8,0,IF(D184&lt;0,-ABS(P184+Q184+R184),ABS(P184+Q184+R184)))</f>
        <v>500</v>
      </c>
      <c r="X184" s="43">
        <f t="shared" si="8"/>
        <v>-0.23000000000000012</v>
      </c>
      <c r="Y184" s="57">
        <f>IF(F184*180/PI()&lt;'1_Constantes'!$B$9,0,X184*180/PI())</f>
        <v>-13.17802928800894</v>
      </c>
    </row>
    <row r="185" spans="2:25" x14ac:dyDescent="0.25">
      <c r="B185" s="13">
        <f>B184+'1_Constantes'!$B$4</f>
        <v>0.90500000000000069</v>
      </c>
      <c r="C185" s="131">
        <f t="shared" si="6"/>
        <v>795.90051929127446</v>
      </c>
      <c r="D185" s="54">
        <f>'3_Consigne'!P185</f>
        <v>795.90051929127446</v>
      </c>
      <c r="E185" s="44">
        <f>'3_Consigne'!Q185</f>
        <v>-7.1056278063305084E-2</v>
      </c>
      <c r="F185" s="131">
        <f t="shared" si="7"/>
        <v>7.1056278063305084E-2</v>
      </c>
      <c r="G185" s="54">
        <f>ABS(D184-D185)/'1_Constantes'!$B$4</f>
        <v>518.79992692947781</v>
      </c>
      <c r="H185" s="44">
        <f>ABS(E184-E185)/'1_Constantes'!$B$4</f>
        <v>0.65188735589972735</v>
      </c>
      <c r="J185" s="54">
        <f>ABS(G184-G185)/'1_Constantes'!$B$4</f>
        <v>24.545663791286643</v>
      </c>
      <c r="K185" s="44">
        <f>ABS(H184-H185)/'1_Constantes'!$B$4</f>
        <v>18.224665394207527</v>
      </c>
      <c r="M185" s="108">
        <f>(G185*G185)/(2*'1_Constantes'!$F$27)</f>
        <v>134.57668209101578</v>
      </c>
      <c r="N185" s="108">
        <f>(H185*H185)/(2*'1_Constantes'!$J$27)</f>
        <v>5.3119640597742226E-2</v>
      </c>
      <c r="P185" s="54">
        <f>IF(C185&lt;M185+(M185*'1_Constantes'!$G$27),ABS(W184)-('1_Constantes'!$F$27*'1_Constantes'!$B$4),0)</f>
        <v>0</v>
      </c>
      <c r="Q185" s="111">
        <f>IF(P185=0,IF(ABS(W184)&lt;'1_Constantes'!$D$27,ABS(W184)+('1_Constantes'!$E$27*'1_Constantes'!$B$4),0),0)</f>
        <v>0</v>
      </c>
      <c r="R185" s="44">
        <f>IF(P185=0,IF(Q185=0,'1_Constantes'!$D$27,0),0)</f>
        <v>500</v>
      </c>
      <c r="S185" s="54">
        <f>IF(F185&lt;N185+(N185*'1_Constantes'!$G$27),ABS(X184)-('1_Constantes'!$J$27*'1_Constantes'!$B$4),0)</f>
        <v>0</v>
      </c>
      <c r="T185" s="111">
        <f>IF(S185=0,IF(ABS(X184)&lt;'1_Constantes'!$H$27,ABS(X184)+('1_Constantes'!$I$27*'1_Constantes'!$B$4),0),0)</f>
        <v>0.24500000000000011</v>
      </c>
      <c r="U185" s="44">
        <f>IF(S185=0,IF(T185=0,'1_Constantes'!$H$27,0),0)</f>
        <v>0</v>
      </c>
      <c r="W185" s="134">
        <f>IF(C185&lt;'1_Constantes'!$B$8,0,IF(D185&lt;0,-ABS(P185+Q185+R185),ABS(P185+Q185+R185)))</f>
        <v>500</v>
      </c>
      <c r="X185" s="43">
        <f t="shared" si="8"/>
        <v>-0.24500000000000011</v>
      </c>
      <c r="Y185" s="57">
        <f>IF(F185*180/PI()&lt;'1_Constantes'!$B$9,0,X185*180/PI())</f>
        <v>-14.037465980705177</v>
      </c>
    </row>
    <row r="186" spans="2:25" x14ac:dyDescent="0.25">
      <c r="B186" s="13">
        <f>B185+'1_Constantes'!$B$4</f>
        <v>0.9100000000000007</v>
      </c>
      <c r="C186" s="131">
        <f t="shared" si="6"/>
        <v>793.30585005665046</v>
      </c>
      <c r="D186" s="54">
        <f>'3_Consigne'!P186</f>
        <v>793.30585005665046</v>
      </c>
      <c r="E186" s="44">
        <f>'3_Consigne'!Q186</f>
        <v>-6.7319994960052809E-2</v>
      </c>
      <c r="F186" s="131">
        <f t="shared" si="7"/>
        <v>6.7319994960052809E-2</v>
      </c>
      <c r="G186" s="54">
        <f>ABS(D185-D186)/'1_Constantes'!$B$4</f>
        <v>518.9338469248014</v>
      </c>
      <c r="H186" s="44">
        <f>ABS(E185-E186)/'1_Constantes'!$B$4</f>
        <v>0.74725662065045495</v>
      </c>
      <c r="J186" s="54">
        <f>ABS(G185-G186)/'1_Constantes'!$B$4</f>
        <v>26.783999064718955</v>
      </c>
      <c r="K186" s="44">
        <f>ABS(H185-H186)/'1_Constantes'!$B$4</f>
        <v>19.073852950145518</v>
      </c>
      <c r="M186" s="108">
        <f>(G186*G186)/(2*'1_Constantes'!$F$27)</f>
        <v>134.64616874208659</v>
      </c>
      <c r="N186" s="108">
        <f>(H186*H186)/(2*'1_Constantes'!$J$27)</f>
        <v>6.9799057138242249E-2</v>
      </c>
      <c r="P186" s="54">
        <f>IF(C186&lt;M186+(M186*'1_Constantes'!$G$27),ABS(W185)-('1_Constantes'!$F$27*'1_Constantes'!$B$4),0)</f>
        <v>0</v>
      </c>
      <c r="Q186" s="111">
        <f>IF(P186=0,IF(ABS(W185)&lt;'1_Constantes'!$D$27,ABS(W185)+('1_Constantes'!$E$27*'1_Constantes'!$B$4),0),0)</f>
        <v>0</v>
      </c>
      <c r="R186" s="44">
        <f>IF(P186=0,IF(Q186=0,'1_Constantes'!$D$27,0),0)</f>
        <v>500</v>
      </c>
      <c r="S186" s="54">
        <f>IF(F186&lt;N186+(N186*'1_Constantes'!$G$27),ABS(X185)-('1_Constantes'!$J$27*'1_Constantes'!$B$4),0)</f>
        <v>0.22500000000000012</v>
      </c>
      <c r="T186" s="111">
        <f>IF(S186=0,IF(ABS(X185)&lt;'1_Constantes'!$H$27,ABS(X185)+('1_Constantes'!$I$27*'1_Constantes'!$B$4),0),0)</f>
        <v>0</v>
      </c>
      <c r="U186" s="44">
        <f>IF(S186=0,IF(T186=0,'1_Constantes'!$H$27,0),0)</f>
        <v>0</v>
      </c>
      <c r="W186" s="134">
        <f>IF(C186&lt;'1_Constantes'!$B$8,0,IF(D186&lt;0,-ABS(P186+Q186+R186),ABS(P186+Q186+R186)))</f>
        <v>500</v>
      </c>
      <c r="X186" s="43">
        <f t="shared" si="8"/>
        <v>-0.22500000000000012</v>
      </c>
      <c r="Y186" s="57">
        <f>IF(F186*180/PI()&lt;'1_Constantes'!$B$9,0,X186*180/PI())</f>
        <v>-12.891550390443529</v>
      </c>
    </row>
    <row r="187" spans="2:25" x14ac:dyDescent="0.25">
      <c r="B187" s="13">
        <f>B186+'1_Constantes'!$B$4</f>
        <v>0.9150000000000007</v>
      </c>
      <c r="C187" s="131">
        <f t="shared" si="6"/>
        <v>790.7106226127479</v>
      </c>
      <c r="D187" s="54">
        <f>'3_Consigne'!P187</f>
        <v>790.7106226127479</v>
      </c>
      <c r="E187" s="44">
        <f>'3_Consigne'!Q187</f>
        <v>-6.4039120018588511E-2</v>
      </c>
      <c r="F187" s="131">
        <f t="shared" si="7"/>
        <v>6.4039120018588511E-2</v>
      </c>
      <c r="G187" s="54">
        <f>ABS(D186-D187)/'1_Constantes'!$B$4</f>
        <v>519.04548878051173</v>
      </c>
      <c r="H187" s="44">
        <f>ABS(E186-E187)/'1_Constantes'!$B$4</f>
        <v>0.6561749882928597</v>
      </c>
      <c r="J187" s="54">
        <f>ABS(G186-G187)/'1_Constantes'!$B$4</f>
        <v>22.328371142066317</v>
      </c>
      <c r="K187" s="44">
        <f>ABS(H186-H187)/'1_Constantes'!$B$4</f>
        <v>18.21632647151905</v>
      </c>
      <c r="M187" s="108">
        <f>(G187*G187)/(2*'1_Constantes'!$F$27)</f>
        <v>134.70410971170017</v>
      </c>
      <c r="N187" s="108">
        <f>(H187*H187)/(2*'1_Constantes'!$J$27)</f>
        <v>5.3820701907641821E-2</v>
      </c>
      <c r="P187" s="54">
        <f>IF(C187&lt;M187+(M187*'1_Constantes'!$G$27),ABS(W186)-('1_Constantes'!$F$27*'1_Constantes'!$B$4),0)</f>
        <v>0</v>
      </c>
      <c r="Q187" s="111">
        <f>IF(P187=0,IF(ABS(W186)&lt;'1_Constantes'!$D$27,ABS(W186)+('1_Constantes'!$E$27*'1_Constantes'!$B$4),0),0)</f>
        <v>0</v>
      </c>
      <c r="R187" s="44">
        <f>IF(P187=0,IF(Q187=0,'1_Constantes'!$D$27,0),0)</f>
        <v>500</v>
      </c>
      <c r="S187" s="54">
        <f>IF(F187&lt;N187+(N187*'1_Constantes'!$G$27),ABS(X186)-('1_Constantes'!$J$27*'1_Constantes'!$B$4),0)</f>
        <v>0</v>
      </c>
      <c r="T187" s="111">
        <f>IF(S187=0,IF(ABS(X186)&lt;'1_Constantes'!$H$27,ABS(X186)+('1_Constantes'!$I$27*'1_Constantes'!$B$4),0),0)</f>
        <v>0.2400000000000001</v>
      </c>
      <c r="U187" s="44">
        <f>IF(S187=0,IF(T187=0,'1_Constantes'!$H$27,0),0)</f>
        <v>0</v>
      </c>
      <c r="W187" s="134">
        <f>IF(C187&lt;'1_Constantes'!$B$8,0,IF(D187&lt;0,-ABS(P187+Q187+R187),ABS(P187+Q187+R187)))</f>
        <v>500</v>
      </c>
      <c r="X187" s="43">
        <f t="shared" si="8"/>
        <v>-0.2400000000000001</v>
      </c>
      <c r="Y187" s="57">
        <f>IF(F187*180/PI()&lt;'1_Constantes'!$B$9,0,X187*180/PI())</f>
        <v>-13.750987083139764</v>
      </c>
    </row>
    <row r="188" spans="2:25" x14ac:dyDescent="0.25">
      <c r="B188" s="13">
        <f>B187+'1_Constantes'!$B$4</f>
        <v>0.92000000000000071</v>
      </c>
      <c r="C188" s="131">
        <f t="shared" si="6"/>
        <v>788.11479002432816</v>
      </c>
      <c r="D188" s="54">
        <f>'3_Consigne'!P188</f>
        <v>788.11479002432816</v>
      </c>
      <c r="E188" s="44">
        <f>'3_Consigne'!Q188</f>
        <v>-6.0281176992640489E-2</v>
      </c>
      <c r="F188" s="131">
        <f t="shared" si="7"/>
        <v>6.0281176992640489E-2</v>
      </c>
      <c r="G188" s="54">
        <f>ABS(D187-D188)/'1_Constantes'!$B$4</f>
        <v>519.16651768394786</v>
      </c>
      <c r="H188" s="44">
        <f>ABS(E187-E188)/'1_Constantes'!$B$4</f>
        <v>0.75158860518960424</v>
      </c>
      <c r="J188" s="54">
        <f>ABS(G187-G188)/'1_Constantes'!$B$4</f>
        <v>24.205780687225342</v>
      </c>
      <c r="K188" s="44">
        <f>ABS(H187-H188)/'1_Constantes'!$B$4</f>
        <v>19.082723379348909</v>
      </c>
      <c r="M188" s="108">
        <f>(G188*G188)/(2*'1_Constantes'!$F$27)</f>
        <v>134.76693654203848</v>
      </c>
      <c r="N188" s="108">
        <f>(H188*H188)/(2*'1_Constantes'!$J$27)</f>
        <v>7.0610678931356849E-2</v>
      </c>
      <c r="P188" s="54">
        <f>IF(C188&lt;M188+(M188*'1_Constantes'!$G$27),ABS(W187)-('1_Constantes'!$F$27*'1_Constantes'!$B$4),0)</f>
        <v>0</v>
      </c>
      <c r="Q188" s="111">
        <f>IF(P188=0,IF(ABS(W187)&lt;'1_Constantes'!$D$27,ABS(W187)+('1_Constantes'!$E$27*'1_Constantes'!$B$4),0),0)</f>
        <v>0</v>
      </c>
      <c r="R188" s="44">
        <f>IF(P188=0,IF(Q188=0,'1_Constantes'!$D$27,0),0)</f>
        <v>500</v>
      </c>
      <c r="S188" s="54">
        <f>IF(F188&lt;N188+(N188*'1_Constantes'!$G$27),ABS(X187)-('1_Constantes'!$J$27*'1_Constantes'!$B$4),0)</f>
        <v>0.22000000000000011</v>
      </c>
      <c r="T188" s="111">
        <f>IF(S188=0,IF(ABS(X187)&lt;'1_Constantes'!$H$27,ABS(X187)+('1_Constantes'!$I$27*'1_Constantes'!$B$4),0),0)</f>
        <v>0</v>
      </c>
      <c r="U188" s="44">
        <f>IF(S188=0,IF(T188=0,'1_Constantes'!$H$27,0),0)</f>
        <v>0</v>
      </c>
      <c r="W188" s="134">
        <f>IF(C188&lt;'1_Constantes'!$B$8,0,IF(D188&lt;0,-ABS(P188+Q188+R188),ABS(P188+Q188+R188)))</f>
        <v>500</v>
      </c>
      <c r="X188" s="43">
        <f t="shared" si="8"/>
        <v>-0.22000000000000011</v>
      </c>
      <c r="Y188" s="57">
        <f>IF(F188*180/PI()&lt;'1_Constantes'!$B$9,0,X188*180/PI())</f>
        <v>-12.605071492878118</v>
      </c>
    </row>
    <row r="189" spans="2:25" x14ac:dyDescent="0.25">
      <c r="B189" s="13">
        <f>B188+'1_Constantes'!$B$4</f>
        <v>0.92500000000000071</v>
      </c>
      <c r="C189" s="131">
        <f t="shared" si="6"/>
        <v>785.5184557638969</v>
      </c>
      <c r="D189" s="54">
        <f>'3_Consigne'!P189</f>
        <v>785.5184557638969</v>
      </c>
      <c r="E189" s="44">
        <f>'3_Consigne'!Q189</f>
        <v>-5.6978428365909412E-2</v>
      </c>
      <c r="F189" s="131">
        <f t="shared" si="7"/>
        <v>5.6978428365909412E-2</v>
      </c>
      <c r="G189" s="54">
        <f>ABS(D188-D189)/'1_Constantes'!$B$4</f>
        <v>519.26685208625258</v>
      </c>
      <c r="H189" s="44">
        <f>ABS(E188-E189)/'1_Constantes'!$B$4</f>
        <v>0.66054972534621559</v>
      </c>
      <c r="J189" s="54">
        <f>ABS(G188-G189)/'1_Constantes'!$B$4</f>
        <v>20.066880460944958</v>
      </c>
      <c r="K189" s="44">
        <f>ABS(H188-H189)/'1_Constantes'!$B$4</f>
        <v>18.20777596867773</v>
      </c>
      <c r="M189" s="108">
        <f>(G189*G189)/(2*'1_Constantes'!$F$27)</f>
        <v>134.81903183778306</v>
      </c>
      <c r="N189" s="108">
        <f>(H189*H189)/(2*'1_Constantes'!$J$27)</f>
        <v>5.4540742456870107E-2</v>
      </c>
      <c r="P189" s="54">
        <f>IF(C189&lt;M189+(M189*'1_Constantes'!$G$27),ABS(W188)-('1_Constantes'!$F$27*'1_Constantes'!$B$4),0)</f>
        <v>0</v>
      </c>
      <c r="Q189" s="111">
        <f>IF(P189=0,IF(ABS(W188)&lt;'1_Constantes'!$D$27,ABS(W188)+('1_Constantes'!$E$27*'1_Constantes'!$B$4),0),0)</f>
        <v>0</v>
      </c>
      <c r="R189" s="44">
        <f>IF(P189=0,IF(Q189=0,'1_Constantes'!$D$27,0),0)</f>
        <v>500</v>
      </c>
      <c r="S189" s="54">
        <f>IF(F189&lt;N189+(N189*'1_Constantes'!$G$27),ABS(X188)-('1_Constantes'!$J$27*'1_Constantes'!$B$4),0)</f>
        <v>0.20000000000000012</v>
      </c>
      <c r="T189" s="111">
        <f>IF(S189=0,IF(ABS(X188)&lt;'1_Constantes'!$H$27,ABS(X188)+('1_Constantes'!$I$27*'1_Constantes'!$B$4),0),0)</f>
        <v>0</v>
      </c>
      <c r="U189" s="44">
        <f>IF(S189=0,IF(T189=0,'1_Constantes'!$H$27,0),0)</f>
        <v>0</v>
      </c>
      <c r="W189" s="134">
        <f>IF(C189&lt;'1_Constantes'!$B$8,0,IF(D189&lt;0,-ABS(P189+Q189+R189),ABS(P189+Q189+R189)))</f>
        <v>500</v>
      </c>
      <c r="X189" s="43">
        <f t="shared" si="8"/>
        <v>-0.20000000000000012</v>
      </c>
      <c r="Y189" s="57">
        <f>IF(F189*180/PI()&lt;'1_Constantes'!$B$9,0,X189*180/PI())</f>
        <v>-11.459155902616471</v>
      </c>
    </row>
    <row r="190" spans="2:25" x14ac:dyDescent="0.25">
      <c r="B190" s="13">
        <f>B189+'1_Constantes'!$B$4</f>
        <v>0.93000000000000071</v>
      </c>
      <c r="C190" s="131">
        <f t="shared" si="6"/>
        <v>782.92171183808273</v>
      </c>
      <c r="D190" s="54">
        <f>'3_Consigne'!P190</f>
        <v>782.92171183808273</v>
      </c>
      <c r="E190" s="44">
        <f>'3_Consigne'!Q190</f>
        <v>-5.413231414459653E-2</v>
      </c>
      <c r="F190" s="131">
        <f t="shared" si="7"/>
        <v>5.413231414459653E-2</v>
      </c>
      <c r="G190" s="54">
        <f>ABS(D189-D190)/'1_Constantes'!$B$4</f>
        <v>519.34878516283334</v>
      </c>
      <c r="H190" s="44">
        <f>ABS(E189-E190)/'1_Constantes'!$B$4</f>
        <v>0.5692228442625763</v>
      </c>
      <c r="J190" s="54">
        <f>ABS(G189-G190)/'1_Constantes'!$B$4</f>
        <v>16.38661531615071</v>
      </c>
      <c r="K190" s="44">
        <f>ABS(H189-H190)/'1_Constantes'!$B$4</f>
        <v>18.265376216727859</v>
      </c>
      <c r="M190" s="108">
        <f>(G190*G190)/(2*'1_Constantes'!$F$27)</f>
        <v>134.8615803250554</v>
      </c>
      <c r="N190" s="108">
        <f>(H190*H190)/(2*'1_Constantes'!$J$27)</f>
        <v>4.0501830803797149E-2</v>
      </c>
      <c r="P190" s="54">
        <f>IF(C190&lt;M190+(M190*'1_Constantes'!$G$27),ABS(W189)-('1_Constantes'!$F$27*'1_Constantes'!$B$4),0)</f>
        <v>0</v>
      </c>
      <c r="Q190" s="111">
        <f>IF(P190=0,IF(ABS(W189)&lt;'1_Constantes'!$D$27,ABS(W189)+('1_Constantes'!$E$27*'1_Constantes'!$B$4),0),0)</f>
        <v>0</v>
      </c>
      <c r="R190" s="44">
        <f>IF(P190=0,IF(Q190=0,'1_Constantes'!$D$27,0),0)</f>
        <v>500</v>
      </c>
      <c r="S190" s="54">
        <f>IF(F190&lt;N190+(N190*'1_Constantes'!$G$27),ABS(X189)-('1_Constantes'!$J$27*'1_Constantes'!$B$4),0)</f>
        <v>0</v>
      </c>
      <c r="T190" s="111">
        <f>IF(S190=0,IF(ABS(X189)&lt;'1_Constantes'!$H$27,ABS(X189)+('1_Constantes'!$I$27*'1_Constantes'!$B$4),0),0)</f>
        <v>0.21500000000000014</v>
      </c>
      <c r="U190" s="44">
        <f>IF(S190=0,IF(T190=0,'1_Constantes'!$H$27,0),0)</f>
        <v>0</v>
      </c>
      <c r="W190" s="134">
        <f>IF(C190&lt;'1_Constantes'!$B$8,0,IF(D190&lt;0,-ABS(P190+Q190+R190),ABS(P190+Q190+R190)))</f>
        <v>500</v>
      </c>
      <c r="X190" s="43">
        <f t="shared" si="8"/>
        <v>-0.21500000000000014</v>
      </c>
      <c r="Y190" s="57">
        <f>IF(F190*180/PI()&lt;'1_Constantes'!$B$9,0,X190*180/PI())</f>
        <v>-12.318592595312706</v>
      </c>
    </row>
    <row r="191" spans="2:25" x14ac:dyDescent="0.25">
      <c r="B191" s="13">
        <f>B190+'1_Constantes'!$B$4</f>
        <v>0.93500000000000072</v>
      </c>
      <c r="C191" s="131">
        <f t="shared" si="6"/>
        <v>780.32451628733736</v>
      </c>
      <c r="D191" s="54">
        <f>'3_Consigne'!P191</f>
        <v>780.32451628733736</v>
      </c>
      <c r="E191" s="44">
        <f>'3_Consigne'!Q191</f>
        <v>-5.0810353913285394E-2</v>
      </c>
      <c r="F191" s="131">
        <f t="shared" si="7"/>
        <v>5.0810353913285394E-2</v>
      </c>
      <c r="G191" s="54">
        <f>ABS(D190-D191)/'1_Constantes'!$B$4</f>
        <v>519.43911014907371</v>
      </c>
      <c r="H191" s="44">
        <f>ABS(E190-E191)/'1_Constantes'!$B$4</f>
        <v>0.66439204626222714</v>
      </c>
      <c r="J191" s="54">
        <f>ABS(G190-G191)/'1_Constantes'!$B$4</f>
        <v>18.064997248075088</v>
      </c>
      <c r="K191" s="44">
        <f>ABS(H190-H191)/'1_Constantes'!$B$4</f>
        <v>19.033840399930167</v>
      </c>
      <c r="M191" s="108">
        <f>(G191*G191)/(2*'1_Constantes'!$F$27)</f>
        <v>134.90849457623077</v>
      </c>
      <c r="N191" s="108">
        <f>(H191*H191)/(2*'1_Constantes'!$J$27)</f>
        <v>5.5177098892063674E-2</v>
      </c>
      <c r="P191" s="54">
        <f>IF(C191&lt;M191+(M191*'1_Constantes'!$G$27),ABS(W190)-('1_Constantes'!$F$27*'1_Constantes'!$B$4),0)</f>
        <v>0</v>
      </c>
      <c r="Q191" s="111">
        <f>IF(P191=0,IF(ABS(W190)&lt;'1_Constantes'!$D$27,ABS(W190)+('1_Constantes'!$E$27*'1_Constantes'!$B$4),0),0)</f>
        <v>0</v>
      </c>
      <c r="R191" s="44">
        <f>IF(P191=0,IF(Q191=0,'1_Constantes'!$D$27,0),0)</f>
        <v>500</v>
      </c>
      <c r="S191" s="54">
        <f>IF(F191&lt;N191+(N191*'1_Constantes'!$G$27),ABS(X190)-('1_Constantes'!$J$27*'1_Constantes'!$B$4),0)</f>
        <v>0.19500000000000015</v>
      </c>
      <c r="T191" s="111">
        <f>IF(S191=0,IF(ABS(X190)&lt;'1_Constantes'!$H$27,ABS(X190)+('1_Constantes'!$I$27*'1_Constantes'!$B$4),0),0)</f>
        <v>0</v>
      </c>
      <c r="U191" s="44">
        <f>IF(S191=0,IF(T191=0,'1_Constantes'!$H$27,0),0)</f>
        <v>0</v>
      </c>
      <c r="W191" s="134">
        <f>IF(C191&lt;'1_Constantes'!$B$8,0,IF(D191&lt;0,-ABS(P191+Q191+R191),ABS(P191+Q191+R191)))</f>
        <v>500</v>
      </c>
      <c r="X191" s="43">
        <f t="shared" si="8"/>
        <v>-0.19500000000000015</v>
      </c>
      <c r="Y191" s="57">
        <f>IF(F191*180/PI()&lt;'1_Constantes'!$B$9,0,X191*180/PI())</f>
        <v>-11.17267700505106</v>
      </c>
    </row>
    <row r="192" spans="2:25" x14ac:dyDescent="0.25">
      <c r="B192" s="13">
        <f>B191+'1_Constantes'!$B$4</f>
        <v>0.94000000000000072</v>
      </c>
      <c r="C192" s="131">
        <f t="shared" si="6"/>
        <v>777.72695411700602</v>
      </c>
      <c r="D192" s="54">
        <f>'3_Consigne'!P192</f>
        <v>777.72695411700602</v>
      </c>
      <c r="E192" s="44">
        <f>'3_Consigne'!Q192</f>
        <v>-4.7944838214029478E-2</v>
      </c>
      <c r="F192" s="131">
        <f t="shared" si="7"/>
        <v>4.7944838214029478E-2</v>
      </c>
      <c r="G192" s="54">
        <f>ABS(D191-D192)/'1_Constantes'!$B$4</f>
        <v>519.51243406626872</v>
      </c>
      <c r="H192" s="44">
        <f>ABS(E191-E192)/'1_Constantes'!$B$4</f>
        <v>0.57310313985118322</v>
      </c>
      <c r="J192" s="54">
        <f>ABS(G191-G192)/'1_Constantes'!$B$4</f>
        <v>14.664783439002349</v>
      </c>
      <c r="K192" s="44">
        <f>ABS(H191-H192)/'1_Constantes'!$B$4</f>
        <v>18.257781282208786</v>
      </c>
      <c r="M192" s="108">
        <f>(G192*G192)/(2*'1_Constantes'!$F$27)</f>
        <v>134.9465845747296</v>
      </c>
      <c r="N192" s="108">
        <f>(H192*H192)/(2*'1_Constantes'!$J$27)</f>
        <v>4.1055901113410606E-2</v>
      </c>
      <c r="P192" s="54">
        <f>IF(C192&lt;M192+(M192*'1_Constantes'!$G$27),ABS(W191)-('1_Constantes'!$F$27*'1_Constantes'!$B$4),0)</f>
        <v>0</v>
      </c>
      <c r="Q192" s="111">
        <f>IF(P192=0,IF(ABS(W191)&lt;'1_Constantes'!$D$27,ABS(W191)+('1_Constantes'!$E$27*'1_Constantes'!$B$4),0),0)</f>
        <v>0</v>
      </c>
      <c r="R192" s="44">
        <f>IF(P192=0,IF(Q192=0,'1_Constantes'!$D$27,0),0)</f>
        <v>500</v>
      </c>
      <c r="S192" s="54">
        <f>IF(F192&lt;N192+(N192*'1_Constantes'!$G$27),ABS(X191)-('1_Constantes'!$J$27*'1_Constantes'!$B$4),0)</f>
        <v>0</v>
      </c>
      <c r="T192" s="111">
        <f>IF(S192=0,IF(ABS(X191)&lt;'1_Constantes'!$H$27,ABS(X191)+('1_Constantes'!$I$27*'1_Constantes'!$B$4),0),0)</f>
        <v>0.21000000000000013</v>
      </c>
      <c r="U192" s="44">
        <f>IF(S192=0,IF(T192=0,'1_Constantes'!$H$27,0),0)</f>
        <v>0</v>
      </c>
      <c r="W192" s="134">
        <f>IF(C192&lt;'1_Constantes'!$B$8,0,IF(D192&lt;0,-ABS(P192+Q192+R192),ABS(P192+Q192+R192)))</f>
        <v>500</v>
      </c>
      <c r="X192" s="43">
        <f t="shared" si="8"/>
        <v>-0.21000000000000013</v>
      </c>
      <c r="Y192" s="57">
        <f>IF(F192*180/PI()&lt;'1_Constantes'!$B$9,0,X192*180/PI())</f>
        <v>-12.032113697747295</v>
      </c>
    </row>
    <row r="193" spans="2:25" x14ac:dyDescent="0.25">
      <c r="B193" s="13">
        <f>B192+'1_Constantes'!$B$4</f>
        <v>0.94500000000000073</v>
      </c>
      <c r="C193" s="131">
        <f t="shared" si="6"/>
        <v>775.1289912840125</v>
      </c>
      <c r="D193" s="54">
        <f>'3_Consigne'!P193</f>
        <v>775.1289912840125</v>
      </c>
      <c r="E193" s="44">
        <f>'3_Consigne'!Q193</f>
        <v>-4.4603273381053771E-2</v>
      </c>
      <c r="F193" s="131">
        <f t="shared" si="7"/>
        <v>4.4603273381053771E-2</v>
      </c>
      <c r="G193" s="54">
        <f>ABS(D192-D193)/'1_Constantes'!$B$4</f>
        <v>519.59256659870334</v>
      </c>
      <c r="H193" s="44">
        <f>ABS(E192-E193)/'1_Constantes'!$B$4</f>
        <v>0.6683129665951415</v>
      </c>
      <c r="J193" s="54">
        <f>ABS(G192-G193)/'1_Constantes'!$B$4</f>
        <v>16.026506486923608</v>
      </c>
      <c r="K193" s="44">
        <f>ABS(H192-H193)/'1_Constantes'!$B$4</f>
        <v>19.041965348791656</v>
      </c>
      <c r="M193" s="108">
        <f>(G193*G193)/(2*'1_Constantes'!$F$27)</f>
        <v>134.98821763231399</v>
      </c>
      <c r="N193" s="108">
        <f>(H193*H193)/(2*'1_Constantes'!$J$27)</f>
        <v>5.5830277664899841E-2</v>
      </c>
      <c r="P193" s="54">
        <f>IF(C193&lt;M193+(M193*'1_Constantes'!$G$27),ABS(W192)-('1_Constantes'!$F$27*'1_Constantes'!$B$4),0)</f>
        <v>0</v>
      </c>
      <c r="Q193" s="111">
        <f>IF(P193=0,IF(ABS(W192)&lt;'1_Constantes'!$D$27,ABS(W192)+('1_Constantes'!$E$27*'1_Constantes'!$B$4),0),0)</f>
        <v>0</v>
      </c>
      <c r="R193" s="44">
        <f>IF(P193=0,IF(Q193=0,'1_Constantes'!$D$27,0),0)</f>
        <v>500</v>
      </c>
      <c r="S193" s="54">
        <f>IF(F193&lt;N193+(N193*'1_Constantes'!$G$27),ABS(X192)-('1_Constantes'!$J$27*'1_Constantes'!$B$4),0)</f>
        <v>0.19000000000000014</v>
      </c>
      <c r="T193" s="111">
        <f>IF(S193=0,IF(ABS(X192)&lt;'1_Constantes'!$H$27,ABS(X192)+('1_Constantes'!$I$27*'1_Constantes'!$B$4),0),0)</f>
        <v>0</v>
      </c>
      <c r="U193" s="44">
        <f>IF(S193=0,IF(T193=0,'1_Constantes'!$H$27,0),0)</f>
        <v>0</v>
      </c>
      <c r="W193" s="134">
        <f>IF(C193&lt;'1_Constantes'!$B$8,0,IF(D193&lt;0,-ABS(P193+Q193+R193),ABS(P193+Q193+R193)))</f>
        <v>500</v>
      </c>
      <c r="X193" s="43">
        <f t="shared" si="8"/>
        <v>-0.19000000000000014</v>
      </c>
      <c r="Y193" s="57">
        <f>IF(F193*180/PI()&lt;'1_Constantes'!$B$9,0,X193*180/PI())</f>
        <v>-10.886198107485649</v>
      </c>
    </row>
    <row r="194" spans="2:25" x14ac:dyDescent="0.25">
      <c r="B194" s="13">
        <f>B193+'1_Constantes'!$B$4</f>
        <v>0.95000000000000073</v>
      </c>
      <c r="C194" s="131">
        <f t="shared" si="6"/>
        <v>772.53070575739446</v>
      </c>
      <c r="D194" s="54">
        <f>'3_Consigne'!P194</f>
        <v>772.53070575739446</v>
      </c>
      <c r="E194" s="44">
        <f>'3_Consigne'!Q194</f>
        <v>-4.1717958241895448E-2</v>
      </c>
      <c r="F194" s="131">
        <f t="shared" si="7"/>
        <v>4.1717958241895448E-2</v>
      </c>
      <c r="G194" s="54">
        <f>ABS(D193-D194)/'1_Constantes'!$B$4</f>
        <v>519.65710532360845</v>
      </c>
      <c r="H194" s="44">
        <f>ABS(E193-E194)/'1_Constantes'!$B$4</f>
        <v>0.57706302783166463</v>
      </c>
      <c r="J194" s="54">
        <f>ABS(G193-G194)/'1_Constantes'!$B$4</f>
        <v>12.907744981021096</v>
      </c>
      <c r="K194" s="44">
        <f>ABS(H193-H194)/'1_Constantes'!$B$4</f>
        <v>18.249987752695372</v>
      </c>
      <c r="M194" s="108">
        <f>(G194*G194)/(2*'1_Constantes'!$F$27)</f>
        <v>135.02175355665597</v>
      </c>
      <c r="N194" s="108">
        <f>(H194*H194)/(2*'1_Constantes'!$J$27)</f>
        <v>4.1625217261281065E-2</v>
      </c>
      <c r="P194" s="54">
        <f>IF(C194&lt;M194+(M194*'1_Constantes'!$G$27),ABS(W193)-('1_Constantes'!$F$27*'1_Constantes'!$B$4),0)</f>
        <v>0</v>
      </c>
      <c r="Q194" s="111">
        <f>IF(P194=0,IF(ABS(W193)&lt;'1_Constantes'!$D$27,ABS(W193)+('1_Constantes'!$E$27*'1_Constantes'!$B$4),0),0)</f>
        <v>0</v>
      </c>
      <c r="R194" s="44">
        <f>IF(P194=0,IF(Q194=0,'1_Constantes'!$D$27,0),0)</f>
        <v>500</v>
      </c>
      <c r="S194" s="54">
        <f>IF(F194&lt;N194+(N194*'1_Constantes'!$G$27),ABS(X193)-('1_Constantes'!$J$27*'1_Constantes'!$B$4),0)</f>
        <v>0.17000000000000015</v>
      </c>
      <c r="T194" s="111">
        <f>IF(S194=0,IF(ABS(X193)&lt;'1_Constantes'!$H$27,ABS(X193)+('1_Constantes'!$I$27*'1_Constantes'!$B$4),0),0)</f>
        <v>0</v>
      </c>
      <c r="U194" s="44">
        <f>IF(S194=0,IF(T194=0,'1_Constantes'!$H$27,0),0)</f>
        <v>0</v>
      </c>
      <c r="W194" s="134">
        <f>IF(C194&lt;'1_Constantes'!$B$8,0,IF(D194&lt;0,-ABS(P194+Q194+R194),ABS(P194+Q194+R194)))</f>
        <v>500</v>
      </c>
      <c r="X194" s="43">
        <f t="shared" si="8"/>
        <v>-0.17000000000000015</v>
      </c>
      <c r="Y194" s="57">
        <f>IF(F194*180/PI()&lt;'1_Constantes'!$B$9,0,X194*180/PI())</f>
        <v>-9.7402825172240028</v>
      </c>
    </row>
    <row r="195" spans="2:25" x14ac:dyDescent="0.25">
      <c r="B195" s="13">
        <f>B194+'1_Constantes'!$B$4</f>
        <v>0.95500000000000074</v>
      </c>
      <c r="C195" s="131">
        <f t="shared" si="6"/>
        <v>769.93216543054223</v>
      </c>
      <c r="D195" s="54">
        <f>'3_Consigne'!P195</f>
        <v>769.93216543054223</v>
      </c>
      <c r="E195" s="44">
        <f>'3_Consigne'!Q195</f>
        <v>-3.9290369648703138E-2</v>
      </c>
      <c r="F195" s="131">
        <f t="shared" si="7"/>
        <v>3.9290369648703138E-2</v>
      </c>
      <c r="G195" s="54">
        <f>ABS(D194-D195)/'1_Constantes'!$B$4</f>
        <v>519.70806537044609</v>
      </c>
      <c r="H195" s="44">
        <f>ABS(E194-E195)/'1_Constantes'!$B$4</f>
        <v>0.48551771863846183</v>
      </c>
      <c r="J195" s="54">
        <f>ABS(G194-G195)/'1_Constantes'!$B$4</f>
        <v>10.192009367528954</v>
      </c>
      <c r="K195" s="44">
        <f>ABS(H194-H195)/'1_Constantes'!$B$4</f>
        <v>18.309061838640559</v>
      </c>
      <c r="M195" s="108">
        <f>(G195*G195)/(2*'1_Constantes'!$F$27)</f>
        <v>135.04823660554595</v>
      </c>
      <c r="N195" s="108">
        <f>(H195*H195)/(2*'1_Constantes'!$J$27)</f>
        <v>2.9465931888987072E-2</v>
      </c>
      <c r="P195" s="54">
        <f>IF(C195&lt;M195+(M195*'1_Constantes'!$G$27),ABS(W194)-('1_Constantes'!$F$27*'1_Constantes'!$B$4),0)</f>
        <v>0</v>
      </c>
      <c r="Q195" s="111">
        <f>IF(P195=0,IF(ABS(W194)&lt;'1_Constantes'!$D$27,ABS(W194)+('1_Constantes'!$E$27*'1_Constantes'!$B$4),0),0)</f>
        <v>0</v>
      </c>
      <c r="R195" s="44">
        <f>IF(P195=0,IF(Q195=0,'1_Constantes'!$D$27,0),0)</f>
        <v>500</v>
      </c>
      <c r="S195" s="54">
        <f>IF(F195&lt;N195+(N195*'1_Constantes'!$G$27),ABS(X194)-('1_Constantes'!$J$27*'1_Constantes'!$B$4),0)</f>
        <v>0</v>
      </c>
      <c r="T195" s="111">
        <f>IF(S195=0,IF(ABS(X194)&lt;'1_Constantes'!$H$27,ABS(X194)+('1_Constantes'!$I$27*'1_Constantes'!$B$4),0),0)</f>
        <v>0.18500000000000016</v>
      </c>
      <c r="U195" s="44">
        <f>IF(S195=0,IF(T195=0,'1_Constantes'!$H$27,0),0)</f>
        <v>0</v>
      </c>
      <c r="W195" s="134">
        <f>IF(C195&lt;'1_Constantes'!$B$8,0,IF(D195&lt;0,-ABS(P195+Q195+R195),ABS(P195+Q195+R195)))</f>
        <v>500</v>
      </c>
      <c r="X195" s="43">
        <f t="shared" si="8"/>
        <v>-0.18500000000000016</v>
      </c>
      <c r="Y195" s="57">
        <f>IF(F195*180/PI()&lt;'1_Constantes'!$B$9,0,X195*180/PI())</f>
        <v>-10.59971920992024</v>
      </c>
    </row>
    <row r="196" spans="2:25" x14ac:dyDescent="0.25">
      <c r="B196" s="13">
        <f>B195+'1_Constantes'!$B$4</f>
        <v>0.96000000000000074</v>
      </c>
      <c r="C196" s="131">
        <f t="shared" si="6"/>
        <v>767.33334051387556</v>
      </c>
      <c r="D196" s="54">
        <f>'3_Consigne'!P196</f>
        <v>767.33334051387556</v>
      </c>
      <c r="E196" s="44">
        <f>'3_Consigne'!Q196</f>
        <v>-3.6388010137596419E-2</v>
      </c>
      <c r="F196" s="131">
        <f t="shared" si="7"/>
        <v>3.6388010137596419E-2</v>
      </c>
      <c r="G196" s="54">
        <f>ABS(D195-D196)/'1_Constantes'!$B$4</f>
        <v>519.76498333333438</v>
      </c>
      <c r="H196" s="44">
        <f>ABS(E195-E196)/'1_Constantes'!$B$4</f>
        <v>0.58047190222134393</v>
      </c>
      <c r="J196" s="54">
        <f>ABS(G195-G196)/'1_Constantes'!$B$4</f>
        <v>11.383592577658419</v>
      </c>
      <c r="K196" s="44">
        <f>ABS(H195-H196)/'1_Constantes'!$B$4</f>
        <v>18.990836716576421</v>
      </c>
      <c r="M196" s="108">
        <f>(G196*G196)/(2*'1_Constantes'!$F$27)</f>
        <v>135.07781894975068</v>
      </c>
      <c r="N196" s="108">
        <f>(H196*H196)/(2*'1_Constantes'!$J$27)</f>
        <v>4.211845365855818E-2</v>
      </c>
      <c r="P196" s="54">
        <f>IF(C196&lt;M196+(M196*'1_Constantes'!$G$27),ABS(W195)-('1_Constantes'!$F$27*'1_Constantes'!$B$4),0)</f>
        <v>0</v>
      </c>
      <c r="Q196" s="111">
        <f>IF(P196=0,IF(ABS(W195)&lt;'1_Constantes'!$D$27,ABS(W195)+('1_Constantes'!$E$27*'1_Constantes'!$B$4),0),0)</f>
        <v>0</v>
      </c>
      <c r="R196" s="44">
        <f>IF(P196=0,IF(Q196=0,'1_Constantes'!$D$27,0),0)</f>
        <v>500</v>
      </c>
      <c r="S196" s="54">
        <f>IF(F196&lt;N196+(N196*'1_Constantes'!$G$27),ABS(X195)-('1_Constantes'!$J$27*'1_Constantes'!$B$4),0)</f>
        <v>0.16500000000000017</v>
      </c>
      <c r="T196" s="111">
        <f>IF(S196=0,IF(ABS(X195)&lt;'1_Constantes'!$H$27,ABS(X195)+('1_Constantes'!$I$27*'1_Constantes'!$B$4),0),0)</f>
        <v>0</v>
      </c>
      <c r="U196" s="44">
        <f>IF(S196=0,IF(T196=0,'1_Constantes'!$H$27,0),0)</f>
        <v>0</v>
      </c>
      <c r="W196" s="134">
        <f>IF(C196&lt;'1_Constantes'!$B$8,0,IF(D196&lt;0,-ABS(P196+Q196+R196),ABS(P196+Q196+R196)))</f>
        <v>500</v>
      </c>
      <c r="X196" s="43">
        <f t="shared" si="8"/>
        <v>-0.16500000000000017</v>
      </c>
      <c r="Y196" s="57">
        <f>IF(F196*180/PI()&lt;'1_Constantes'!$B$9,0,X196*180/PI())</f>
        <v>-9.4538036196585935</v>
      </c>
    </row>
    <row r="197" spans="2:25" x14ac:dyDescent="0.25">
      <c r="B197" s="13">
        <f>B196+'1_Constantes'!$B$4</f>
        <v>0.96500000000000075</v>
      </c>
      <c r="C197" s="131">
        <f t="shared" ref="C197:C260" si="9">ABS(D197)</f>
        <v>764.73429280453445</v>
      </c>
      <c r="D197" s="54">
        <f>'3_Consigne'!P197</f>
        <v>764.73429280453445</v>
      </c>
      <c r="E197" s="44">
        <f>'3_Consigne'!Q197</f>
        <v>-3.3943207462024075E-2</v>
      </c>
      <c r="F197" s="131">
        <f t="shared" ref="F197:F260" si="10">ABS(E197)</f>
        <v>3.3943207462024075E-2</v>
      </c>
      <c r="G197" s="54">
        <f>ABS(D196-D197)/'1_Constantes'!$B$4</f>
        <v>519.80954186822146</v>
      </c>
      <c r="H197" s="44">
        <f>ABS(E196-E197)/'1_Constantes'!$B$4</f>
        <v>0.4889605351144688</v>
      </c>
      <c r="J197" s="54">
        <f>ABS(G196-G197)/'1_Constantes'!$B$4</f>
        <v>8.911706977414724</v>
      </c>
      <c r="K197" s="44">
        <f>ABS(H196-H197)/'1_Constantes'!$B$4</f>
        <v>18.302273421375027</v>
      </c>
      <c r="M197" s="108">
        <f>(G197*G197)/(2*'1_Constantes'!$F$27)</f>
        <v>135.10097990862513</v>
      </c>
      <c r="N197" s="108">
        <f>(H197*H197)/(2*'1_Constantes'!$J$27)</f>
        <v>2.9885300612428459E-2</v>
      </c>
      <c r="P197" s="54">
        <f>IF(C197&lt;M197+(M197*'1_Constantes'!$G$27),ABS(W196)-('1_Constantes'!$F$27*'1_Constantes'!$B$4),0)</f>
        <v>0</v>
      </c>
      <c r="Q197" s="111">
        <f>IF(P197=0,IF(ABS(W196)&lt;'1_Constantes'!$D$27,ABS(W196)+('1_Constantes'!$E$27*'1_Constantes'!$B$4),0),0)</f>
        <v>0</v>
      </c>
      <c r="R197" s="44">
        <f>IF(P197=0,IF(Q197=0,'1_Constantes'!$D$27,0),0)</f>
        <v>500</v>
      </c>
      <c r="S197" s="54">
        <f>IF(F197&lt;N197+(N197*'1_Constantes'!$G$27),ABS(X196)-('1_Constantes'!$J$27*'1_Constantes'!$B$4),0)</f>
        <v>0</v>
      </c>
      <c r="T197" s="111">
        <f>IF(S197=0,IF(ABS(X196)&lt;'1_Constantes'!$H$27,ABS(X196)+('1_Constantes'!$I$27*'1_Constantes'!$B$4),0),0)</f>
        <v>0.18000000000000016</v>
      </c>
      <c r="U197" s="44">
        <f>IF(S197=0,IF(T197=0,'1_Constantes'!$H$27,0),0)</f>
        <v>0</v>
      </c>
      <c r="W197" s="134">
        <f>IF(C197&lt;'1_Constantes'!$B$8,0,IF(D197&lt;0,-ABS(P197+Q197+R197),ABS(P197+Q197+R197)))</f>
        <v>500</v>
      </c>
      <c r="X197" s="43">
        <f t="shared" ref="X197:X260" si="11">IF(E197&lt;0,-ABS(S197+T197+U197),(ABS(S197+T197+U197)))</f>
        <v>-0.18000000000000016</v>
      </c>
      <c r="Y197" s="57">
        <f>IF(F197*180/PI()&lt;'1_Constantes'!$B$9,0,X197*180/PI())</f>
        <v>-10.313240312354827</v>
      </c>
    </row>
    <row r="198" spans="2:25" x14ac:dyDescent="0.25">
      <c r="B198" s="13">
        <f>B197+'1_Constantes'!$B$4</f>
        <v>0.97000000000000075</v>
      </c>
      <c r="C198" s="131">
        <f t="shared" si="9"/>
        <v>762.13499931540218</v>
      </c>
      <c r="D198" s="54">
        <f>'3_Consigne'!P198</f>
        <v>762.13499931540218</v>
      </c>
      <c r="E198" s="44">
        <f>'3_Consigne'!Q198</f>
        <v>-3.1023450914839712E-2</v>
      </c>
      <c r="F198" s="131">
        <f t="shared" si="10"/>
        <v>3.1023450914839712E-2</v>
      </c>
      <c r="G198" s="54">
        <f>ABS(D197-D198)/'1_Constantes'!$B$4</f>
        <v>519.85869782645295</v>
      </c>
      <c r="H198" s="44">
        <f>ABS(E197-E198)/'1_Constantes'!$B$4</f>
        <v>0.58395130943687257</v>
      </c>
      <c r="J198" s="54">
        <f>ABS(G197-G198)/'1_Constantes'!$B$4</f>
        <v>9.8311916462989757</v>
      </c>
      <c r="K198" s="44">
        <f>ABS(H197-H198)/'1_Constantes'!$B$4</f>
        <v>18.998154864480753</v>
      </c>
      <c r="M198" s="108">
        <f>(G198*G198)/(2*'1_Constantes'!$F$27)</f>
        <v>135.12653285290767</v>
      </c>
      <c r="N198" s="108">
        <f>(H198*H198)/(2*'1_Constantes'!$J$27)</f>
        <v>4.2624891474129761E-2</v>
      </c>
      <c r="P198" s="54">
        <f>IF(C198&lt;M198+(M198*'1_Constantes'!$G$27),ABS(W197)-('1_Constantes'!$F$27*'1_Constantes'!$B$4),0)</f>
        <v>0</v>
      </c>
      <c r="Q198" s="111">
        <f>IF(P198=0,IF(ABS(W197)&lt;'1_Constantes'!$D$27,ABS(W197)+('1_Constantes'!$E$27*'1_Constantes'!$B$4),0),0)</f>
        <v>0</v>
      </c>
      <c r="R198" s="44">
        <f>IF(P198=0,IF(Q198=0,'1_Constantes'!$D$27,0),0)</f>
        <v>500</v>
      </c>
      <c r="S198" s="54">
        <f>IF(F198&lt;N198+(N198*'1_Constantes'!$G$27),ABS(X197)-('1_Constantes'!$J$27*'1_Constantes'!$B$4),0)</f>
        <v>0.16000000000000017</v>
      </c>
      <c r="T198" s="111">
        <f>IF(S198=0,IF(ABS(X197)&lt;'1_Constantes'!$H$27,ABS(X197)+('1_Constantes'!$I$27*'1_Constantes'!$B$4),0),0)</f>
        <v>0</v>
      </c>
      <c r="U198" s="44">
        <f>IF(S198=0,IF(T198=0,'1_Constantes'!$H$27,0),0)</f>
        <v>0</v>
      </c>
      <c r="W198" s="134">
        <f>IF(C198&lt;'1_Constantes'!$B$8,0,IF(D198&lt;0,-ABS(P198+Q198+R198),ABS(P198+Q198+R198)))</f>
        <v>500</v>
      </c>
      <c r="X198" s="43">
        <f t="shared" si="11"/>
        <v>-0.16000000000000017</v>
      </c>
      <c r="Y198" s="57">
        <f>IF(F198*180/PI()&lt;'1_Constantes'!$B$9,0,X198*180/PI())</f>
        <v>-9.1673247220931806</v>
      </c>
    </row>
    <row r="199" spans="2:25" x14ac:dyDescent="0.25">
      <c r="B199" s="13">
        <f>B198+'1_Constantes'!$B$4</f>
        <v>0.97500000000000075</v>
      </c>
      <c r="C199" s="131">
        <f t="shared" si="9"/>
        <v>759.53551571573439</v>
      </c>
      <c r="D199" s="54">
        <f>'3_Consigne'!P199</f>
        <v>759.53551571573439</v>
      </c>
      <c r="E199" s="44">
        <f>'3_Consigne'!Q199</f>
        <v>-2.8561076919486644E-2</v>
      </c>
      <c r="F199" s="131">
        <f t="shared" si="10"/>
        <v>2.8561076919486644E-2</v>
      </c>
      <c r="G199" s="54">
        <f>ABS(D198-D199)/'1_Constantes'!$B$4</f>
        <v>519.89671993355842</v>
      </c>
      <c r="H199" s="44">
        <f>ABS(E198-E199)/'1_Constantes'!$B$4</f>
        <v>0.49247479907061353</v>
      </c>
      <c r="J199" s="54">
        <f>ABS(G198-G199)/'1_Constantes'!$B$4</f>
        <v>7.604421421092411</v>
      </c>
      <c r="K199" s="44">
        <f>ABS(H198-H199)/'1_Constantes'!$B$4</f>
        <v>18.295302073251808</v>
      </c>
      <c r="M199" s="108">
        <f>(G199*G199)/(2*'1_Constantes'!$F$27)</f>
        <v>135.14629969883643</v>
      </c>
      <c r="N199" s="108">
        <f>(H199*H199)/(2*'1_Constantes'!$J$27)</f>
        <v>3.0316428464955147E-2</v>
      </c>
      <c r="P199" s="54">
        <f>IF(C199&lt;M199+(M199*'1_Constantes'!$G$27),ABS(W198)-('1_Constantes'!$F$27*'1_Constantes'!$B$4),0)</f>
        <v>0</v>
      </c>
      <c r="Q199" s="111">
        <f>IF(P199=0,IF(ABS(W198)&lt;'1_Constantes'!$D$27,ABS(W198)+('1_Constantes'!$E$27*'1_Constantes'!$B$4),0),0)</f>
        <v>0</v>
      </c>
      <c r="R199" s="44">
        <f>IF(P199=0,IF(Q199=0,'1_Constantes'!$D$27,0),0)</f>
        <v>500</v>
      </c>
      <c r="S199" s="54">
        <f>IF(F199&lt;N199+(N199*'1_Constantes'!$G$27),ABS(X198)-('1_Constantes'!$J$27*'1_Constantes'!$B$4),0)</f>
        <v>0.14000000000000018</v>
      </c>
      <c r="T199" s="111">
        <f>IF(S199=0,IF(ABS(X198)&lt;'1_Constantes'!$H$27,ABS(X198)+('1_Constantes'!$I$27*'1_Constantes'!$B$4),0),0)</f>
        <v>0</v>
      </c>
      <c r="U199" s="44">
        <f>IF(S199=0,IF(T199=0,'1_Constantes'!$H$27,0),0)</f>
        <v>0</v>
      </c>
      <c r="W199" s="134">
        <f>IF(C199&lt;'1_Constantes'!$B$8,0,IF(D199&lt;0,-ABS(P199+Q199+R199),ABS(P199+Q199+R199)))</f>
        <v>500</v>
      </c>
      <c r="X199" s="43">
        <f t="shared" si="11"/>
        <v>-0.14000000000000018</v>
      </c>
      <c r="Y199" s="57">
        <f>IF(F199*180/PI()&lt;'1_Constantes'!$B$9,0,X199*180/PI())</f>
        <v>-8.0214091318315344</v>
      </c>
    </row>
    <row r="200" spans="2:25" x14ac:dyDescent="0.25">
      <c r="B200" s="13">
        <f>B199+'1_Constantes'!$B$4</f>
        <v>0.98000000000000076</v>
      </c>
      <c r="C200" s="131">
        <f t="shared" si="9"/>
        <v>756.9358890257497</v>
      </c>
      <c r="D200" s="54">
        <f>'3_Consigne'!P200</f>
        <v>756.9358890257497</v>
      </c>
      <c r="E200" s="44">
        <f>'3_Consigne'!Q200</f>
        <v>-2.6557600541043072E-2</v>
      </c>
      <c r="F200" s="131">
        <f t="shared" si="10"/>
        <v>2.6557600541043072E-2</v>
      </c>
      <c r="G200" s="54">
        <f>ABS(D199-D200)/'1_Constantes'!$B$4</f>
        <v>519.92533799693774</v>
      </c>
      <c r="H200" s="44">
        <f>ABS(E199-E200)/'1_Constantes'!$B$4</f>
        <v>0.40069527568871444</v>
      </c>
      <c r="J200" s="54">
        <f>ABS(G199-G200)/'1_Constantes'!$B$4</f>
        <v>5.7236126758652972</v>
      </c>
      <c r="K200" s="44">
        <f>ABS(H199-H200)/'1_Constantes'!$B$4</f>
        <v>18.355904676379819</v>
      </c>
      <c r="M200" s="108">
        <f>(G200*G200)/(2*'1_Constantes'!$F$27)</f>
        <v>135.16117854561497</v>
      </c>
      <c r="N200" s="108">
        <f>(H200*H200)/(2*'1_Constantes'!$J$27)</f>
        <v>2.0069587994906858E-2</v>
      </c>
      <c r="P200" s="54">
        <f>IF(C200&lt;M200+(M200*'1_Constantes'!$G$27),ABS(W199)-('1_Constantes'!$F$27*'1_Constantes'!$B$4),0)</f>
        <v>0</v>
      </c>
      <c r="Q200" s="111">
        <f>IF(P200=0,IF(ABS(W199)&lt;'1_Constantes'!$D$27,ABS(W199)+('1_Constantes'!$E$27*'1_Constantes'!$B$4),0),0)</f>
        <v>0</v>
      </c>
      <c r="R200" s="44">
        <f>IF(P200=0,IF(Q200=0,'1_Constantes'!$D$27,0),0)</f>
        <v>500</v>
      </c>
      <c r="S200" s="54">
        <f>IF(F200&lt;N200+(N200*'1_Constantes'!$G$27),ABS(X199)-('1_Constantes'!$J$27*'1_Constantes'!$B$4),0)</f>
        <v>0</v>
      </c>
      <c r="T200" s="111">
        <f>IF(S200=0,IF(ABS(X199)&lt;'1_Constantes'!$H$27,ABS(X199)+('1_Constantes'!$I$27*'1_Constantes'!$B$4),0),0)</f>
        <v>0.15500000000000019</v>
      </c>
      <c r="U200" s="44">
        <f>IF(S200=0,IF(T200=0,'1_Constantes'!$H$27,0),0)</f>
        <v>0</v>
      </c>
      <c r="W200" s="134">
        <f>IF(C200&lt;'1_Constantes'!$B$8,0,IF(D200&lt;0,-ABS(P200+Q200+R200),ABS(P200+Q200+R200)))</f>
        <v>500</v>
      </c>
      <c r="X200" s="43">
        <f t="shared" si="11"/>
        <v>-0.15500000000000019</v>
      </c>
      <c r="Y200" s="57">
        <f>IF(F200*180/PI()&lt;'1_Constantes'!$B$9,0,X200*180/PI())</f>
        <v>-8.8808458245277713</v>
      </c>
    </row>
    <row r="201" spans="2:25" x14ac:dyDescent="0.25">
      <c r="B201" s="13">
        <f>B200+'1_Constantes'!$B$4</f>
        <v>0.98500000000000076</v>
      </c>
      <c r="C201" s="131">
        <f t="shared" si="9"/>
        <v>754.33609980276856</v>
      </c>
      <c r="D201" s="54">
        <f>'3_Consigne'!P201</f>
        <v>754.33609980276856</v>
      </c>
      <c r="E201" s="44">
        <f>'3_Consigne'!Q201</f>
        <v>-2.4080507672153306E-2</v>
      </c>
      <c r="F201" s="131">
        <f t="shared" si="10"/>
        <v>2.4080507672153306E-2</v>
      </c>
      <c r="G201" s="54">
        <f>ABS(D200-D201)/'1_Constantes'!$B$4</f>
        <v>519.95784459622882</v>
      </c>
      <c r="H201" s="44">
        <f>ABS(E200-E201)/'1_Constantes'!$B$4</f>
        <v>0.49541857377795318</v>
      </c>
      <c r="J201" s="54">
        <f>ABS(G200-G201)/'1_Constantes'!$B$4</f>
        <v>6.5013198582164478</v>
      </c>
      <c r="K201" s="44">
        <f>ABS(H200-H201)/'1_Constantes'!$B$4</f>
        <v>18.944659617847748</v>
      </c>
      <c r="M201" s="108">
        <f>(G201*G201)/(2*'1_Constantes'!$F$27)</f>
        <v>135.17808007857803</v>
      </c>
      <c r="N201" s="108">
        <f>(H201*H201)/(2*'1_Constantes'!$J$27)</f>
        <v>3.0679945405522654E-2</v>
      </c>
      <c r="P201" s="54">
        <f>IF(C201&lt;M201+(M201*'1_Constantes'!$G$27),ABS(W200)-('1_Constantes'!$F$27*'1_Constantes'!$B$4),0)</f>
        <v>0</v>
      </c>
      <c r="Q201" s="111">
        <f>IF(P201=0,IF(ABS(W200)&lt;'1_Constantes'!$D$27,ABS(W200)+('1_Constantes'!$E$27*'1_Constantes'!$B$4),0),0)</f>
        <v>0</v>
      </c>
      <c r="R201" s="44">
        <f>IF(P201=0,IF(Q201=0,'1_Constantes'!$D$27,0),0)</f>
        <v>500</v>
      </c>
      <c r="S201" s="54">
        <f>IF(F201&lt;N201+(N201*'1_Constantes'!$G$27),ABS(X200)-('1_Constantes'!$J$27*'1_Constantes'!$B$4),0)</f>
        <v>0.1350000000000002</v>
      </c>
      <c r="T201" s="111">
        <f>IF(S201=0,IF(ABS(X200)&lt;'1_Constantes'!$H$27,ABS(X200)+('1_Constantes'!$I$27*'1_Constantes'!$B$4),0),0)</f>
        <v>0</v>
      </c>
      <c r="U201" s="44">
        <f>IF(S201=0,IF(T201=0,'1_Constantes'!$H$27,0),0)</f>
        <v>0</v>
      </c>
      <c r="W201" s="134">
        <f>IF(C201&lt;'1_Constantes'!$B$8,0,IF(D201&lt;0,-ABS(P201+Q201+R201),ABS(P201+Q201+R201)))</f>
        <v>500</v>
      </c>
      <c r="X201" s="43">
        <f t="shared" si="11"/>
        <v>-0.1350000000000002</v>
      </c>
      <c r="Y201" s="57">
        <f>IF(F201*180/PI()&lt;'1_Constantes'!$B$9,0,X201*180/PI())</f>
        <v>-7.734930234266125</v>
      </c>
    </row>
    <row r="202" spans="2:25" x14ac:dyDescent="0.25">
      <c r="B202" s="13">
        <f>B201+'1_Constantes'!$B$4</f>
        <v>0.99000000000000077</v>
      </c>
      <c r="C202" s="131">
        <f t="shared" si="9"/>
        <v>751.73618990252078</v>
      </c>
      <c r="D202" s="54">
        <f>'3_Consigne'!P202</f>
        <v>751.73618990252078</v>
      </c>
      <c r="E202" s="44">
        <f>'3_Consigne'!Q202</f>
        <v>-2.2062164744220236E-2</v>
      </c>
      <c r="F202" s="131">
        <f t="shared" si="10"/>
        <v>2.2062164744220236E-2</v>
      </c>
      <c r="G202" s="54">
        <f>ABS(D201-D202)/'1_Constantes'!$B$4</f>
        <v>519.98198004955611</v>
      </c>
      <c r="H202" s="44">
        <f>ABS(E201-E202)/'1_Constantes'!$B$4</f>
        <v>0.403668585586614</v>
      </c>
      <c r="J202" s="54">
        <f>ABS(G201-G202)/'1_Constantes'!$B$4</f>
        <v>4.8270906654579449</v>
      </c>
      <c r="K202" s="44">
        <f>ABS(H201-H202)/'1_Constantes'!$B$4</f>
        <v>18.349997638267833</v>
      </c>
      <c r="M202" s="108">
        <f>(G202*G202)/(2*'1_Constantes'!$F$27)</f>
        <v>135.19062978812849</v>
      </c>
      <c r="N202" s="108">
        <f>(H202*H202)/(2*'1_Constantes'!$J$27)</f>
        <v>2.036854087368719E-2</v>
      </c>
      <c r="P202" s="54">
        <f>IF(C202&lt;M202+(M202*'1_Constantes'!$G$27),ABS(W201)-('1_Constantes'!$F$27*'1_Constantes'!$B$4),0)</f>
        <v>0</v>
      </c>
      <c r="Q202" s="111">
        <f>IF(P202=0,IF(ABS(W201)&lt;'1_Constantes'!$D$27,ABS(W201)+('1_Constantes'!$E$27*'1_Constantes'!$B$4),0),0)</f>
        <v>0</v>
      </c>
      <c r="R202" s="44">
        <f>IF(P202=0,IF(Q202=0,'1_Constantes'!$D$27,0),0)</f>
        <v>500</v>
      </c>
      <c r="S202" s="54">
        <f>IF(F202&lt;N202+(N202*'1_Constantes'!$G$27),ABS(X201)-('1_Constantes'!$J$27*'1_Constantes'!$B$4),0)</f>
        <v>0.1150000000000002</v>
      </c>
      <c r="T202" s="111">
        <f>IF(S202=0,IF(ABS(X201)&lt;'1_Constantes'!$H$27,ABS(X201)+('1_Constantes'!$I$27*'1_Constantes'!$B$4),0),0)</f>
        <v>0</v>
      </c>
      <c r="U202" s="44">
        <f>IF(S202=0,IF(T202=0,'1_Constantes'!$H$27,0),0)</f>
        <v>0</v>
      </c>
      <c r="W202" s="134">
        <f>IF(C202&lt;'1_Constantes'!$B$8,0,IF(D202&lt;0,-ABS(P202+Q202+R202),ABS(P202+Q202+R202)))</f>
        <v>500</v>
      </c>
      <c r="X202" s="43">
        <f t="shared" si="11"/>
        <v>-0.1150000000000002</v>
      </c>
      <c r="Y202" s="57">
        <f>IF(F202*180/PI()&lt;'1_Constantes'!$B$9,0,X202*180/PI())</f>
        <v>-6.5890146440044779</v>
      </c>
    </row>
    <row r="203" spans="2:25" x14ac:dyDescent="0.25">
      <c r="B203" s="13">
        <f>B202+'1_Constantes'!$B$4</f>
        <v>0.99500000000000077</v>
      </c>
      <c r="C203" s="131">
        <f t="shared" si="9"/>
        <v>749.13619406517603</v>
      </c>
      <c r="D203" s="54">
        <f>'3_Consigne'!P203</f>
        <v>749.13619406517603</v>
      </c>
      <c r="E203" s="44">
        <f>'3_Consigne'!Q203</f>
        <v>-2.0504117323944498E-2</v>
      </c>
      <c r="F203" s="131">
        <f t="shared" si="10"/>
        <v>2.0504117323944498E-2</v>
      </c>
      <c r="G203" s="54">
        <f>ABS(D202-D203)/'1_Constantes'!$B$4</f>
        <v>519.99916746894996</v>
      </c>
      <c r="H203" s="44">
        <f>ABS(E202-E203)/'1_Constantes'!$B$4</f>
        <v>0.31160948405514755</v>
      </c>
      <c r="J203" s="54">
        <f>ABS(G202-G203)/'1_Constantes'!$B$4</f>
        <v>3.4374838787698536</v>
      </c>
      <c r="K203" s="44">
        <f>ABS(H202-H203)/'1_Constantes'!$B$4</f>
        <v>18.41182030629329</v>
      </c>
      <c r="M203" s="108">
        <f>(G203*G203)/(2*'1_Constantes'!$F$27)</f>
        <v>135.19956708420054</v>
      </c>
      <c r="N203" s="108">
        <f>(H203*H203)/(2*'1_Constantes'!$J$27)</f>
        <v>1.2137558819139407E-2</v>
      </c>
      <c r="P203" s="54">
        <f>IF(C203&lt;M203+(M203*'1_Constantes'!$G$27),ABS(W202)-('1_Constantes'!$F$27*'1_Constantes'!$B$4),0)</f>
        <v>0</v>
      </c>
      <c r="Q203" s="111">
        <f>IF(P203=0,IF(ABS(W202)&lt;'1_Constantes'!$D$27,ABS(W202)+('1_Constantes'!$E$27*'1_Constantes'!$B$4),0),0)</f>
        <v>0</v>
      </c>
      <c r="R203" s="44">
        <f>IF(P203=0,IF(Q203=0,'1_Constantes'!$D$27,0),0)</f>
        <v>500</v>
      </c>
      <c r="S203" s="54">
        <f>IF(F203&lt;N203+(N203*'1_Constantes'!$G$27),ABS(X202)-('1_Constantes'!$J$27*'1_Constantes'!$B$4),0)</f>
        <v>0</v>
      </c>
      <c r="T203" s="111">
        <f>IF(S203=0,IF(ABS(X202)&lt;'1_Constantes'!$H$27,ABS(X202)+('1_Constantes'!$I$27*'1_Constantes'!$B$4),0),0)</f>
        <v>0.1300000000000002</v>
      </c>
      <c r="U203" s="44">
        <f>IF(S203=0,IF(T203=0,'1_Constantes'!$H$27,0),0)</f>
        <v>0</v>
      </c>
      <c r="W203" s="134">
        <f>IF(C203&lt;'1_Constantes'!$B$8,0,IF(D203&lt;0,-ABS(P203+Q203+R203),ABS(P203+Q203+R203)))</f>
        <v>500</v>
      </c>
      <c r="X203" s="43">
        <f t="shared" si="11"/>
        <v>-0.1300000000000002</v>
      </c>
      <c r="Y203" s="57">
        <f>IF(F203*180/PI()&lt;'1_Constantes'!$B$9,0,X203*180/PI())</f>
        <v>-7.448451336700713</v>
      </c>
    </row>
    <row r="204" spans="2:25" x14ac:dyDescent="0.25">
      <c r="B204" s="13">
        <f>B203+'1_Constantes'!$B$4</f>
        <v>1.0000000000000007</v>
      </c>
      <c r="C204" s="131">
        <f t="shared" si="9"/>
        <v>746.53609568704098</v>
      </c>
      <c r="D204" s="54">
        <f>'3_Consigne'!P204</f>
        <v>746.53609568704098</v>
      </c>
      <c r="E204" s="44">
        <f>'3_Consigne'!Q204</f>
        <v>-1.847384842504568E-2</v>
      </c>
      <c r="F204" s="131">
        <f t="shared" si="10"/>
        <v>1.847384842504568E-2</v>
      </c>
      <c r="G204" s="54">
        <f>ABS(D203-D204)/'1_Constantes'!$B$4</f>
        <v>520.01967562700884</v>
      </c>
      <c r="H204" s="44">
        <f>ABS(E203-E204)/'1_Constantes'!$B$4</f>
        <v>0.40605377977976365</v>
      </c>
      <c r="J204" s="54">
        <f>ABS(G203-G204)/'1_Constantes'!$B$4</f>
        <v>4.101631611774792</v>
      </c>
      <c r="K204" s="44">
        <f>ABS(H203-H204)/'1_Constantes'!$B$4</f>
        <v>18.88885914492322</v>
      </c>
      <c r="M204" s="108">
        <f>(G204*G204)/(2*'1_Constantes'!$F$27)</f>
        <v>135.21023151960975</v>
      </c>
      <c r="N204" s="108">
        <f>(H204*H204)/(2*'1_Constantes'!$J$27)</f>
        <v>2.0609959009179099E-2</v>
      </c>
      <c r="P204" s="54">
        <f>IF(C204&lt;M204+(M204*'1_Constantes'!$G$27),ABS(W203)-('1_Constantes'!$F$27*'1_Constantes'!$B$4),0)</f>
        <v>0</v>
      </c>
      <c r="Q204" s="111">
        <f>IF(P204=0,IF(ABS(W203)&lt;'1_Constantes'!$D$27,ABS(W203)+('1_Constantes'!$E$27*'1_Constantes'!$B$4),0),0)</f>
        <v>0</v>
      </c>
      <c r="R204" s="44">
        <f>IF(P204=0,IF(Q204=0,'1_Constantes'!$D$27,0),0)</f>
        <v>500</v>
      </c>
      <c r="S204" s="54">
        <f>IF(F204&lt;N204+(N204*'1_Constantes'!$G$27),ABS(X203)-('1_Constantes'!$J$27*'1_Constantes'!$B$4),0)</f>
        <v>0.11000000000000019</v>
      </c>
      <c r="T204" s="111">
        <f>IF(S204=0,IF(ABS(X203)&lt;'1_Constantes'!$H$27,ABS(X203)+('1_Constantes'!$I$27*'1_Constantes'!$B$4),0),0)</f>
        <v>0</v>
      </c>
      <c r="U204" s="44">
        <f>IF(S204=0,IF(T204=0,'1_Constantes'!$H$27,0),0)</f>
        <v>0</v>
      </c>
      <c r="W204" s="134">
        <f>IF(C204&lt;'1_Constantes'!$B$8,0,IF(D204&lt;0,-ABS(P204+Q204+R204),ABS(P204+Q204+R204)))</f>
        <v>500</v>
      </c>
      <c r="X204" s="43">
        <f t="shared" si="11"/>
        <v>-0.11000000000000019</v>
      </c>
      <c r="Y204" s="57">
        <f>IF(F204*180/PI()&lt;'1_Constantes'!$B$9,0,X204*180/PI())</f>
        <v>-6.3025357464390668</v>
      </c>
    </row>
    <row r="205" spans="2:25" x14ac:dyDescent="0.25">
      <c r="B205" s="13">
        <f>B204+'1_Constantes'!$B$4</f>
        <v>1.0050000000000006</v>
      </c>
      <c r="C205" s="131">
        <f t="shared" si="9"/>
        <v>743.93592533387857</v>
      </c>
      <c r="D205" s="54">
        <f>'3_Consigne'!P205</f>
        <v>743.93592533387857</v>
      </c>
      <c r="E205" s="44">
        <f>'3_Consigne'!Q205</f>
        <v>-1.6903755479193761E-2</v>
      </c>
      <c r="F205" s="131">
        <f t="shared" si="10"/>
        <v>1.6903755479193761E-2</v>
      </c>
      <c r="G205" s="54">
        <f>ABS(D204-D205)/'1_Constantes'!$B$4</f>
        <v>520.03407063248233</v>
      </c>
      <c r="H205" s="44">
        <f>ABS(E204-E205)/'1_Constantes'!$B$4</f>
        <v>0.31401858917038394</v>
      </c>
      <c r="J205" s="54">
        <f>ABS(G204-G205)/'1_Constantes'!$B$4</f>
        <v>2.8790010946977418</v>
      </c>
      <c r="K205" s="44">
        <f>ABS(H204-H205)/'1_Constantes'!$B$4</f>
        <v>18.407038121875939</v>
      </c>
      <c r="M205" s="108">
        <f>(G205*G205)/(2*'1_Constantes'!$F$27)</f>
        <v>135.21771730929481</v>
      </c>
      <c r="N205" s="108">
        <f>(H205*H205)/(2*'1_Constantes'!$J$27)</f>
        <v>1.2325959293069797E-2</v>
      </c>
      <c r="P205" s="54">
        <f>IF(C205&lt;M205+(M205*'1_Constantes'!$G$27),ABS(W204)-('1_Constantes'!$F$27*'1_Constantes'!$B$4),0)</f>
        <v>0</v>
      </c>
      <c r="Q205" s="111">
        <f>IF(P205=0,IF(ABS(W204)&lt;'1_Constantes'!$D$27,ABS(W204)+('1_Constantes'!$E$27*'1_Constantes'!$B$4),0),0)</f>
        <v>0</v>
      </c>
      <c r="R205" s="44">
        <f>IF(P205=0,IF(Q205=0,'1_Constantes'!$D$27,0),0)</f>
        <v>500</v>
      </c>
      <c r="S205" s="54">
        <f>IF(F205&lt;N205+(N205*'1_Constantes'!$G$27),ABS(X204)-('1_Constantes'!$J$27*'1_Constantes'!$B$4),0)</f>
        <v>0</v>
      </c>
      <c r="T205" s="111">
        <f>IF(S205=0,IF(ABS(X204)&lt;'1_Constantes'!$H$27,ABS(X204)+('1_Constantes'!$I$27*'1_Constantes'!$B$4),0),0)</f>
        <v>0.12500000000000019</v>
      </c>
      <c r="U205" s="44">
        <f>IF(S205=0,IF(T205=0,'1_Constantes'!$H$27,0),0)</f>
        <v>0</v>
      </c>
      <c r="W205" s="134">
        <f>IF(C205&lt;'1_Constantes'!$B$8,0,IF(D205&lt;0,-ABS(P205+Q205+R205),ABS(P205+Q205+R205)))</f>
        <v>500</v>
      </c>
      <c r="X205" s="43">
        <f t="shared" si="11"/>
        <v>-0.12500000000000019</v>
      </c>
      <c r="Y205" s="57">
        <f>IF(F205*180/PI()&lt;'1_Constantes'!$B$9,0,X205*180/PI())</f>
        <v>-7.1619724391353019</v>
      </c>
    </row>
    <row r="206" spans="2:25" x14ac:dyDescent="0.25">
      <c r="B206" s="13">
        <f>B205+'1_Constantes'!$B$4</f>
        <v>1.0100000000000005</v>
      </c>
      <c r="C206" s="131">
        <f t="shared" si="9"/>
        <v>741.33567091506006</v>
      </c>
      <c r="D206" s="54">
        <f>'3_Consigne'!P206</f>
        <v>741.33567091506006</v>
      </c>
      <c r="E206" s="44">
        <f>'3_Consigne'!Q206</f>
        <v>-1.4861308416686092E-2</v>
      </c>
      <c r="F206" s="131">
        <f t="shared" si="10"/>
        <v>1.4861308416686092E-2</v>
      </c>
      <c r="G206" s="54">
        <f>ABS(D205-D206)/'1_Constantes'!$B$4</f>
        <v>520.05088376370168</v>
      </c>
      <c r="H206" s="44">
        <f>ABS(E205-E206)/'1_Constantes'!$B$4</f>
        <v>0.4084894125015337</v>
      </c>
      <c r="J206" s="54">
        <f>ABS(G205-G206)/'1_Constantes'!$B$4</f>
        <v>3.3626262438701815</v>
      </c>
      <c r="K206" s="44">
        <f>ABS(H205-H206)/'1_Constantes'!$B$4</f>
        <v>18.894164666229951</v>
      </c>
      <c r="M206" s="108">
        <f>(G206*G206)/(2*'1_Constantes'!$F$27)</f>
        <v>135.22646085170356</v>
      </c>
      <c r="N206" s="108">
        <f>(H206*H206)/(2*'1_Constantes'!$J$27)</f>
        <v>2.0857950015731021E-2</v>
      </c>
      <c r="P206" s="54">
        <f>IF(C206&lt;M206+(M206*'1_Constantes'!$G$27),ABS(W205)-('1_Constantes'!$F$27*'1_Constantes'!$B$4),0)</f>
        <v>0</v>
      </c>
      <c r="Q206" s="111">
        <f>IF(P206=0,IF(ABS(W205)&lt;'1_Constantes'!$D$27,ABS(W205)+('1_Constantes'!$E$27*'1_Constantes'!$B$4),0),0)</f>
        <v>0</v>
      </c>
      <c r="R206" s="44">
        <f>IF(P206=0,IF(Q206=0,'1_Constantes'!$D$27,0),0)</f>
        <v>500</v>
      </c>
      <c r="S206" s="54">
        <f>IF(F206&lt;N206+(N206*'1_Constantes'!$G$27),ABS(X205)-('1_Constantes'!$J$27*'1_Constantes'!$B$4),0)</f>
        <v>0.10500000000000019</v>
      </c>
      <c r="T206" s="111">
        <f>IF(S206=0,IF(ABS(X205)&lt;'1_Constantes'!$H$27,ABS(X205)+('1_Constantes'!$I$27*'1_Constantes'!$B$4),0),0)</f>
        <v>0</v>
      </c>
      <c r="U206" s="44">
        <f>IF(S206=0,IF(T206=0,'1_Constantes'!$H$27,0),0)</f>
        <v>0</v>
      </c>
      <c r="W206" s="134">
        <f>IF(C206&lt;'1_Constantes'!$B$8,0,IF(D206&lt;0,-ABS(P206+Q206+R206),ABS(P206+Q206+R206)))</f>
        <v>500</v>
      </c>
      <c r="X206" s="43">
        <f t="shared" si="11"/>
        <v>-0.10500000000000019</v>
      </c>
      <c r="Y206" s="57">
        <f>IF(F206*180/PI()&lt;'1_Constantes'!$B$9,0,X206*180/PI())</f>
        <v>-6.0160568488736548</v>
      </c>
    </row>
    <row r="207" spans="2:25" x14ac:dyDescent="0.25">
      <c r="B207" s="13">
        <f>B206+'1_Constantes'!$B$4</f>
        <v>1.0150000000000003</v>
      </c>
      <c r="C207" s="131">
        <f t="shared" si="9"/>
        <v>738.73535879808298</v>
      </c>
      <c r="D207" s="54">
        <f>'3_Consigne'!P207</f>
        <v>738.73535879808298</v>
      </c>
      <c r="E207" s="44">
        <f>'3_Consigne'!Q207</f>
        <v>-1.3278914347415197E-2</v>
      </c>
      <c r="F207" s="131">
        <f t="shared" si="10"/>
        <v>1.3278914347415197E-2</v>
      </c>
      <c r="G207" s="54">
        <f>ABS(D206-D207)/'1_Constantes'!$B$4</f>
        <v>520.06242339541586</v>
      </c>
      <c r="H207" s="44">
        <f>ABS(E206-E207)/'1_Constantes'!$B$4</f>
        <v>0.31647881385417909</v>
      </c>
      <c r="J207" s="54">
        <f>ABS(G206-G207)/'1_Constantes'!$B$4</f>
        <v>2.3079263428371632</v>
      </c>
      <c r="K207" s="44">
        <f>ABS(H206-H207)/'1_Constantes'!$B$4</f>
        <v>18.402119729470922</v>
      </c>
      <c r="M207" s="108">
        <f>(G207*G207)/(2*'1_Constantes'!$F$27)</f>
        <v>135.23246211395639</v>
      </c>
      <c r="N207" s="108">
        <f>(H207*H207)/(2*'1_Constantes'!$J$27)</f>
        <v>1.2519854952318518E-2</v>
      </c>
      <c r="P207" s="54">
        <f>IF(C207&lt;M207+(M207*'1_Constantes'!$G$27),ABS(W206)-('1_Constantes'!$F$27*'1_Constantes'!$B$4),0)</f>
        <v>0</v>
      </c>
      <c r="Q207" s="111">
        <f>IF(P207=0,IF(ABS(W206)&lt;'1_Constantes'!$D$27,ABS(W206)+('1_Constantes'!$E$27*'1_Constantes'!$B$4),0),0)</f>
        <v>0</v>
      </c>
      <c r="R207" s="44">
        <f>IF(P207=0,IF(Q207=0,'1_Constantes'!$D$27,0),0)</f>
        <v>500</v>
      </c>
      <c r="S207" s="54">
        <f>IF(F207&lt;N207+(N207*'1_Constantes'!$G$27),ABS(X206)-('1_Constantes'!$J$27*'1_Constantes'!$B$4),0)</f>
        <v>8.5000000000000187E-2</v>
      </c>
      <c r="T207" s="111">
        <f>IF(S207=0,IF(ABS(X206)&lt;'1_Constantes'!$H$27,ABS(X206)+('1_Constantes'!$I$27*'1_Constantes'!$B$4),0),0)</f>
        <v>0</v>
      </c>
      <c r="U207" s="44">
        <f>IF(S207=0,IF(T207=0,'1_Constantes'!$H$27,0),0)</f>
        <v>0</v>
      </c>
      <c r="W207" s="134">
        <f>IF(C207&lt;'1_Constantes'!$B$8,0,IF(D207&lt;0,-ABS(P207+Q207+R207),ABS(P207+Q207+R207)))</f>
        <v>500</v>
      </c>
      <c r="X207" s="43">
        <f t="shared" si="11"/>
        <v>-8.5000000000000187E-2</v>
      </c>
      <c r="Y207" s="57">
        <f>IF(F207*180/PI()&lt;'1_Constantes'!$B$9,0,X207*180/PI())</f>
        <v>-4.8701412586120076</v>
      </c>
    </row>
    <row r="208" spans="2:25" x14ac:dyDescent="0.25">
      <c r="B208" s="13">
        <f>B207+'1_Constantes'!$B$4</f>
        <v>1.0200000000000002</v>
      </c>
      <c r="C208" s="131">
        <f t="shared" si="9"/>
        <v>736.13500974073509</v>
      </c>
      <c r="D208" s="54">
        <f>'3_Consigne'!P208</f>
        <v>736.13500974073509</v>
      </c>
      <c r="E208" s="44">
        <f>'3_Consigne'!Q208</f>
        <v>-1.2158160344699895E-2</v>
      </c>
      <c r="F208" s="131">
        <f t="shared" si="10"/>
        <v>1.2158160344699895E-2</v>
      </c>
      <c r="G208" s="54">
        <f>ABS(D207-D208)/'1_Constantes'!$B$4</f>
        <v>520.06981146957969</v>
      </c>
      <c r="H208" s="44">
        <f>ABS(E207-E208)/'1_Constantes'!$B$4</f>
        <v>0.22415080054306036</v>
      </c>
      <c r="J208" s="54">
        <f>ABS(G207-G208)/'1_Constantes'!$B$4</f>
        <v>1.4776148327655392</v>
      </c>
      <c r="K208" s="44">
        <f>ABS(H207-H208)/'1_Constantes'!$B$4</f>
        <v>18.465602662223745</v>
      </c>
      <c r="M208" s="108">
        <f>(G208*G208)/(2*'1_Constantes'!$F$27)</f>
        <v>135.23630440100206</v>
      </c>
      <c r="N208" s="108">
        <f>(H208*H208)/(2*'1_Constantes'!$J$27)</f>
        <v>6.2804476730118535E-3</v>
      </c>
      <c r="P208" s="54">
        <f>IF(C208&lt;M208+(M208*'1_Constantes'!$G$27),ABS(W207)-('1_Constantes'!$F$27*'1_Constantes'!$B$4),0)</f>
        <v>0</v>
      </c>
      <c r="Q208" s="111">
        <f>IF(P208=0,IF(ABS(W207)&lt;'1_Constantes'!$D$27,ABS(W207)+('1_Constantes'!$E$27*'1_Constantes'!$B$4),0),0)</f>
        <v>0</v>
      </c>
      <c r="R208" s="44">
        <f>IF(P208=0,IF(Q208=0,'1_Constantes'!$D$27,0),0)</f>
        <v>500</v>
      </c>
      <c r="S208" s="54">
        <f>IF(F208&lt;N208+(N208*'1_Constantes'!$G$27),ABS(X207)-('1_Constantes'!$J$27*'1_Constantes'!$B$4),0)</f>
        <v>0</v>
      </c>
      <c r="T208" s="111">
        <f>IF(S208=0,IF(ABS(X207)&lt;'1_Constantes'!$H$27,ABS(X207)+('1_Constantes'!$I$27*'1_Constantes'!$B$4),0),0)</f>
        <v>0.10000000000000019</v>
      </c>
      <c r="U208" s="44">
        <f>IF(S208=0,IF(T208=0,'1_Constantes'!$H$27,0),0)</f>
        <v>0</v>
      </c>
      <c r="W208" s="134">
        <f>IF(C208&lt;'1_Constantes'!$B$8,0,IF(D208&lt;0,-ABS(P208+Q208+R208),ABS(P208+Q208+R208)))</f>
        <v>500</v>
      </c>
      <c r="X208" s="43">
        <f t="shared" si="11"/>
        <v>-0.10000000000000019</v>
      </c>
      <c r="Y208" s="57">
        <f>IF(F208*180/PI()&lt;'1_Constantes'!$B$9,0,X208*180/PI())</f>
        <v>-5.7295779513082428</v>
      </c>
    </row>
    <row r="209" spans="2:25" x14ac:dyDescent="0.25">
      <c r="B209" s="13">
        <f>B208+'1_Constantes'!$B$4</f>
        <v>1.0250000000000001</v>
      </c>
      <c r="C209" s="131">
        <f t="shared" si="9"/>
        <v>733.53461381782733</v>
      </c>
      <c r="D209" s="54">
        <f>'3_Consigne'!P209</f>
        <v>733.53461381782733</v>
      </c>
      <c r="E209" s="44">
        <f>'3_Consigne'!Q209</f>
        <v>-1.0566513954256479E-2</v>
      </c>
      <c r="F209" s="131">
        <f t="shared" si="10"/>
        <v>1.0566513954256479E-2</v>
      </c>
      <c r="G209" s="54">
        <f>ABS(D208-D209)/'1_Constantes'!$B$4</f>
        <v>520.07918458155018</v>
      </c>
      <c r="H209" s="44">
        <f>ABS(E208-E209)/'1_Constantes'!$B$4</f>
        <v>0.31832927808868317</v>
      </c>
      <c r="J209" s="54">
        <f>ABS(G208-G209)/'1_Constantes'!$B$4</f>
        <v>1.8746223940979689</v>
      </c>
      <c r="K209" s="44">
        <f>ABS(H208-H209)/'1_Constantes'!$B$4</f>
        <v>18.835695509124562</v>
      </c>
      <c r="M209" s="108">
        <f>(G209*G209)/(2*'1_Constantes'!$F$27)</f>
        <v>135.24117911750506</v>
      </c>
      <c r="N209" s="108">
        <f>(H209*H209)/(2*'1_Constantes'!$J$27)</f>
        <v>1.2666691161057772E-2</v>
      </c>
      <c r="P209" s="54">
        <f>IF(C209&lt;M209+(M209*'1_Constantes'!$G$27),ABS(W208)-('1_Constantes'!$F$27*'1_Constantes'!$B$4),0)</f>
        <v>0</v>
      </c>
      <c r="Q209" s="111">
        <f>IF(P209=0,IF(ABS(W208)&lt;'1_Constantes'!$D$27,ABS(W208)+('1_Constantes'!$E$27*'1_Constantes'!$B$4),0),0)</f>
        <v>0</v>
      </c>
      <c r="R209" s="44">
        <f>IF(P209=0,IF(Q209=0,'1_Constantes'!$D$27,0),0)</f>
        <v>500</v>
      </c>
      <c r="S209" s="54">
        <f>IF(F209&lt;N209+(N209*'1_Constantes'!$G$27),ABS(X208)-('1_Constantes'!$J$27*'1_Constantes'!$B$4),0)</f>
        <v>8.0000000000000182E-2</v>
      </c>
      <c r="T209" s="111">
        <f>IF(S209=0,IF(ABS(X208)&lt;'1_Constantes'!$H$27,ABS(X208)+('1_Constantes'!$I$27*'1_Constantes'!$B$4),0),0)</f>
        <v>0</v>
      </c>
      <c r="U209" s="44">
        <f>IF(S209=0,IF(T209=0,'1_Constantes'!$H$27,0),0)</f>
        <v>0</v>
      </c>
      <c r="W209" s="134">
        <f>IF(C209&lt;'1_Constantes'!$B$8,0,IF(D209&lt;0,-ABS(P209+Q209+R209),ABS(P209+Q209+R209)))</f>
        <v>500</v>
      </c>
      <c r="X209" s="43">
        <f t="shared" si="11"/>
        <v>-8.0000000000000182E-2</v>
      </c>
      <c r="Y209" s="57">
        <f>IF(F209*180/PI()&lt;'1_Constantes'!$B$9,0,X209*180/PI())</f>
        <v>-4.5836623610465965</v>
      </c>
    </row>
    <row r="210" spans="2:25" x14ac:dyDescent="0.25">
      <c r="B210" s="13">
        <f>B209+'1_Constantes'!$B$4</f>
        <v>1.03</v>
      </c>
      <c r="C210" s="131">
        <f t="shared" si="9"/>
        <v>730.93418860479937</v>
      </c>
      <c r="D210" s="54">
        <f>'3_Consigne'!P210</f>
        <v>730.93418860479937</v>
      </c>
      <c r="E210" s="44">
        <f>'3_Consigne'!Q210</f>
        <v>-9.4364147766635292E-3</v>
      </c>
      <c r="F210" s="131">
        <f t="shared" si="10"/>
        <v>9.4364147766635292E-3</v>
      </c>
      <c r="G210" s="54">
        <f>ABS(D209-D210)/'1_Constantes'!$B$4</f>
        <v>520.08504260559221</v>
      </c>
      <c r="H210" s="44">
        <f>ABS(E209-E210)/'1_Constantes'!$B$4</f>
        <v>0.22601983551858995</v>
      </c>
      <c r="J210" s="54">
        <f>ABS(G209-G210)/'1_Constantes'!$B$4</f>
        <v>1.1716048084053909</v>
      </c>
      <c r="K210" s="44">
        <f>ABS(H209-H210)/'1_Constantes'!$B$4</f>
        <v>18.461888514018643</v>
      </c>
      <c r="M210" s="108">
        <f>(G210*G210)/(2*'1_Constantes'!$F$27)</f>
        <v>135.24422577103033</v>
      </c>
      <c r="N210" s="108">
        <f>(H210*H210)/(2*'1_Constantes'!$J$27)</f>
        <v>6.3856207559813069E-3</v>
      </c>
      <c r="P210" s="54">
        <f>IF(C210&lt;M210+(M210*'1_Constantes'!$G$27),ABS(W209)-('1_Constantes'!$F$27*'1_Constantes'!$B$4),0)</f>
        <v>0</v>
      </c>
      <c r="Q210" s="111">
        <f>IF(P210=0,IF(ABS(W209)&lt;'1_Constantes'!$D$27,ABS(W209)+('1_Constantes'!$E$27*'1_Constantes'!$B$4),0),0)</f>
        <v>0</v>
      </c>
      <c r="R210" s="44">
        <f>IF(P210=0,IF(Q210=0,'1_Constantes'!$D$27,0),0)</f>
        <v>500</v>
      </c>
      <c r="S210" s="54">
        <f>IF(F210&lt;N210+(N210*'1_Constantes'!$G$27),ABS(X209)-('1_Constantes'!$J$27*'1_Constantes'!$B$4),0)</f>
        <v>0</v>
      </c>
      <c r="T210" s="111">
        <f>IF(S210=0,IF(ABS(X209)&lt;'1_Constantes'!$H$27,ABS(X209)+('1_Constantes'!$I$27*'1_Constantes'!$B$4),0),0)</f>
        <v>9.5000000000000182E-2</v>
      </c>
      <c r="U210" s="44">
        <f>IF(S210=0,IF(T210=0,'1_Constantes'!$H$27,0),0)</f>
        <v>0</v>
      </c>
      <c r="W210" s="134">
        <f>IF(C210&lt;'1_Constantes'!$B$8,0,IF(D210&lt;0,-ABS(P210+Q210+R210),ABS(P210+Q210+R210)))</f>
        <v>500</v>
      </c>
      <c r="X210" s="43">
        <f t="shared" si="11"/>
        <v>-9.5000000000000182E-2</v>
      </c>
      <c r="Y210" s="57">
        <f>IF(F210*180/PI()&lt;'1_Constantes'!$B$9,0,X210*180/PI())</f>
        <v>-5.4430990537428317</v>
      </c>
    </row>
    <row r="211" spans="2:25" x14ac:dyDescent="0.25">
      <c r="B211" s="13">
        <f>B210+'1_Constantes'!$B$4</f>
        <v>1.0349999999999999</v>
      </c>
      <c r="C211" s="131">
        <f t="shared" si="9"/>
        <v>728.33372756136566</v>
      </c>
      <c r="D211" s="54">
        <f>'3_Consigne'!P211</f>
        <v>728.33372756136566</v>
      </c>
      <c r="E211" s="44">
        <f>'3_Consigne'!Q211</f>
        <v>-7.8353172604457566E-3</v>
      </c>
      <c r="F211" s="131">
        <f t="shared" si="10"/>
        <v>7.8353172604457566E-3</v>
      </c>
      <c r="G211" s="54">
        <f>ABS(D210-D211)/'1_Constantes'!$B$4</f>
        <v>520.0922086867422</v>
      </c>
      <c r="H211" s="44">
        <f>ABS(E210-E211)/'1_Constantes'!$B$4</f>
        <v>0.32021950324355453</v>
      </c>
      <c r="J211" s="54">
        <f>ABS(G210-G211)/'1_Constantes'!$B$4</f>
        <v>1.4332162299979245</v>
      </c>
      <c r="K211" s="44">
        <f>ABS(H210-H211)/'1_Constantes'!$B$4</f>
        <v>18.839933544992913</v>
      </c>
      <c r="M211" s="108">
        <f>(G211*G211)/(2*'1_Constantes'!$F$27)</f>
        <v>135.24795276832691</v>
      </c>
      <c r="N211" s="108">
        <f>(H211*H211)/(2*'1_Constantes'!$J$27)</f>
        <v>1.2817566282193604E-2</v>
      </c>
      <c r="P211" s="54">
        <f>IF(C211&lt;M211+(M211*'1_Constantes'!$G$27),ABS(W210)-('1_Constantes'!$F$27*'1_Constantes'!$B$4),0)</f>
        <v>0</v>
      </c>
      <c r="Q211" s="111">
        <f>IF(P211=0,IF(ABS(W210)&lt;'1_Constantes'!$D$27,ABS(W210)+('1_Constantes'!$E$27*'1_Constantes'!$B$4),0),0)</f>
        <v>0</v>
      </c>
      <c r="R211" s="44">
        <f>IF(P211=0,IF(Q211=0,'1_Constantes'!$D$27,0),0)</f>
        <v>500</v>
      </c>
      <c r="S211" s="54">
        <f>IF(F211&lt;N211+(N211*'1_Constantes'!$G$27),ABS(X210)-('1_Constantes'!$J$27*'1_Constantes'!$B$4),0)</f>
        <v>7.5000000000000178E-2</v>
      </c>
      <c r="T211" s="111">
        <f>IF(S211=0,IF(ABS(X210)&lt;'1_Constantes'!$H$27,ABS(X210)+('1_Constantes'!$I$27*'1_Constantes'!$B$4),0),0)</f>
        <v>0</v>
      </c>
      <c r="U211" s="44">
        <f>IF(S211=0,IF(T211=0,'1_Constantes'!$H$27,0),0)</f>
        <v>0</v>
      </c>
      <c r="W211" s="134">
        <f>IF(C211&lt;'1_Constantes'!$B$8,0,IF(D211&lt;0,-ABS(P211+Q211+R211),ABS(P211+Q211+R211)))</f>
        <v>500</v>
      </c>
      <c r="X211" s="43">
        <f t="shared" si="11"/>
        <v>-7.5000000000000178E-2</v>
      </c>
      <c r="Y211" s="57">
        <f>IF(F211*180/PI()&lt;'1_Constantes'!$B$9,0,X211*180/PI())</f>
        <v>-4.2971834634811845</v>
      </c>
    </row>
    <row r="212" spans="2:25" x14ac:dyDescent="0.25">
      <c r="B212" s="13">
        <f>B211+'1_Constantes'!$B$4</f>
        <v>1.0399999999999998</v>
      </c>
      <c r="C212" s="131">
        <f t="shared" si="9"/>
        <v>725.7332450612771</v>
      </c>
      <c r="D212" s="54">
        <f>'3_Consigne'!P212</f>
        <v>725.7332450612771</v>
      </c>
      <c r="E212" s="44">
        <f>'3_Consigne'!Q212</f>
        <v>-6.6956713717156169E-3</v>
      </c>
      <c r="F212" s="131">
        <f t="shared" si="10"/>
        <v>6.6956713717156169E-3</v>
      </c>
      <c r="G212" s="54">
        <f>ABS(D211-D212)/'1_Constantes'!$B$4</f>
        <v>520.09650001771206</v>
      </c>
      <c r="H212" s="44">
        <f>ABS(E211-E212)/'1_Constantes'!$B$4</f>
        <v>0.22792917774602794</v>
      </c>
      <c r="J212" s="54">
        <f>ABS(G211-G212)/'1_Constantes'!$B$4</f>
        <v>0.85826619397266768</v>
      </c>
      <c r="K212" s="44">
        <f>ABS(H211-H212)/'1_Constantes'!$B$4</f>
        <v>18.458065099505315</v>
      </c>
      <c r="M212" s="108">
        <f>(G212*G212)/(2*'1_Constantes'!$F$27)</f>
        <v>135.25018466533697</v>
      </c>
      <c r="N212" s="108">
        <f>(H212*H212)/(2*'1_Constantes'!$J$27)</f>
        <v>6.4939637584975497E-3</v>
      </c>
      <c r="P212" s="54">
        <f>IF(C212&lt;M212+(M212*'1_Constantes'!$G$27),ABS(W211)-('1_Constantes'!$F$27*'1_Constantes'!$B$4),0)</f>
        <v>0</v>
      </c>
      <c r="Q212" s="111">
        <f>IF(P212=0,IF(ABS(W211)&lt;'1_Constantes'!$D$27,ABS(W211)+('1_Constantes'!$E$27*'1_Constantes'!$B$4),0),0)</f>
        <v>0</v>
      </c>
      <c r="R212" s="44">
        <f>IF(P212=0,IF(Q212=0,'1_Constantes'!$D$27,0),0)</f>
        <v>500</v>
      </c>
      <c r="S212" s="54">
        <f>IF(F212&lt;N212+(N212*'1_Constantes'!$G$27),ABS(X211)-('1_Constantes'!$J$27*'1_Constantes'!$B$4),0)</f>
        <v>5.5000000000000174E-2</v>
      </c>
      <c r="T212" s="111">
        <f>IF(S212=0,IF(ABS(X211)&lt;'1_Constantes'!$H$27,ABS(X211)+('1_Constantes'!$I$27*'1_Constantes'!$B$4),0),0)</f>
        <v>0</v>
      </c>
      <c r="U212" s="44">
        <f>IF(S212=0,IF(T212=0,'1_Constantes'!$H$27,0),0)</f>
        <v>0</v>
      </c>
      <c r="W212" s="134">
        <f>IF(C212&lt;'1_Constantes'!$B$8,0,IF(D212&lt;0,-ABS(P212+Q212+R212),ABS(P212+Q212+R212)))</f>
        <v>500</v>
      </c>
      <c r="X212" s="43">
        <f t="shared" si="11"/>
        <v>-5.5000000000000174E-2</v>
      </c>
      <c r="Y212" s="57">
        <f>IF(F212*180/PI()&lt;'1_Constantes'!$B$9,0,X212*180/PI())</f>
        <v>-3.1512678732195374</v>
      </c>
    </row>
    <row r="213" spans="2:25" x14ac:dyDescent="0.25">
      <c r="B213" s="13">
        <f>B212+'1_Constantes'!$B$4</f>
        <v>1.0449999999999997</v>
      </c>
      <c r="C213" s="131">
        <f t="shared" si="9"/>
        <v>723.13275141521251</v>
      </c>
      <c r="D213" s="54">
        <f>'3_Consigne'!P213</f>
        <v>723.13275141521251</v>
      </c>
      <c r="E213" s="44">
        <f>'3_Consigne'!Q213</f>
        <v>-6.019107981568475E-3</v>
      </c>
      <c r="F213" s="131">
        <f t="shared" si="10"/>
        <v>6.019107981568475E-3</v>
      </c>
      <c r="G213" s="54">
        <f>ABS(D212-D213)/'1_Constantes'!$B$4</f>
        <v>520.09872921291844</v>
      </c>
      <c r="H213" s="44">
        <f>ABS(E212-E213)/'1_Constantes'!$B$4</f>
        <v>0.13531267802942837</v>
      </c>
      <c r="J213" s="54">
        <f>ABS(G212-G213)/'1_Constantes'!$B$4</f>
        <v>0.44583904127648566</v>
      </c>
      <c r="K213" s="44">
        <f>ABS(H212-H213)/'1_Constantes'!$B$4</f>
        <v>18.523299943319916</v>
      </c>
      <c r="M213" s="108">
        <f>(G213*G213)/(2*'1_Constantes'!$F$27)</f>
        <v>135.25134406444633</v>
      </c>
      <c r="N213" s="108">
        <f>(H213*H213)/(2*'1_Constantes'!$J$27)</f>
        <v>2.2886901044369685E-3</v>
      </c>
      <c r="P213" s="54">
        <f>IF(C213&lt;M213+(M213*'1_Constantes'!$G$27),ABS(W212)-('1_Constantes'!$F$27*'1_Constantes'!$B$4),0)</f>
        <v>0</v>
      </c>
      <c r="Q213" s="111">
        <f>IF(P213=0,IF(ABS(W212)&lt;'1_Constantes'!$D$27,ABS(W212)+('1_Constantes'!$E$27*'1_Constantes'!$B$4),0),0)</f>
        <v>0</v>
      </c>
      <c r="R213" s="44">
        <f>IF(P213=0,IF(Q213=0,'1_Constantes'!$D$27,0),0)</f>
        <v>500</v>
      </c>
      <c r="S213" s="54">
        <f>IF(F213&lt;N213+(N213*'1_Constantes'!$G$27),ABS(X212)-('1_Constantes'!$J$27*'1_Constantes'!$B$4),0)</f>
        <v>0</v>
      </c>
      <c r="T213" s="111">
        <f>IF(S213=0,IF(ABS(X212)&lt;'1_Constantes'!$H$27,ABS(X212)+('1_Constantes'!$I$27*'1_Constantes'!$B$4),0),0)</f>
        <v>7.0000000000000173E-2</v>
      </c>
      <c r="U213" s="44">
        <f>IF(S213=0,IF(T213=0,'1_Constantes'!$H$27,0),0)</f>
        <v>0</v>
      </c>
      <c r="W213" s="134">
        <f>IF(C213&lt;'1_Constantes'!$B$8,0,IF(D213&lt;0,-ABS(P213+Q213+R213),ABS(P213+Q213+R213)))</f>
        <v>500</v>
      </c>
      <c r="X213" s="43">
        <f t="shared" si="11"/>
        <v>-7.0000000000000173E-2</v>
      </c>
      <c r="Y213" s="57">
        <f>IF(F213*180/PI()&lt;'1_Constantes'!$B$9,0,X213*180/PI())</f>
        <v>-4.0107045659157725</v>
      </c>
    </row>
    <row r="214" spans="2:25" x14ac:dyDescent="0.25">
      <c r="B214" s="13">
        <f>B213+'1_Constantes'!$B$4</f>
        <v>1.0499999999999996</v>
      </c>
      <c r="C214" s="131">
        <f t="shared" si="9"/>
        <v>720.53224159603531</v>
      </c>
      <c r="D214" s="54">
        <f>'3_Consigne'!P214</f>
        <v>720.53224159603531</v>
      </c>
      <c r="E214" s="44">
        <f>'3_Consigne'!Q214</f>
        <v>-4.873079718159215E-3</v>
      </c>
      <c r="F214" s="131">
        <f t="shared" si="10"/>
        <v>4.873079718159215E-3</v>
      </c>
      <c r="G214" s="54">
        <f>ABS(D213-D214)/'1_Constantes'!$B$4</f>
        <v>520.10196383544098</v>
      </c>
      <c r="H214" s="44">
        <f>ABS(E213-E214)/'1_Constantes'!$B$4</f>
        <v>0.229205652681852</v>
      </c>
      <c r="J214" s="54">
        <f>ABS(G213-G214)/'1_Constantes'!$B$4</f>
        <v>0.64692450450820616</v>
      </c>
      <c r="K214" s="44">
        <f>ABS(H213-H214)/'1_Constantes'!$B$4</f>
        <v>18.778594930484726</v>
      </c>
      <c r="M214" s="108">
        <f>(G214*G214)/(2*'1_Constantes'!$F$27)</f>
        <v>135.25302639274119</v>
      </c>
      <c r="N214" s="108">
        <f>(H214*H214)/(2*'1_Constantes'!$J$27)</f>
        <v>6.566903902664221E-3</v>
      </c>
      <c r="P214" s="54">
        <f>IF(C214&lt;M214+(M214*'1_Constantes'!$G$27),ABS(W213)-('1_Constantes'!$F$27*'1_Constantes'!$B$4),0)</f>
        <v>0</v>
      </c>
      <c r="Q214" s="111">
        <f>IF(P214=0,IF(ABS(W213)&lt;'1_Constantes'!$D$27,ABS(W213)+('1_Constantes'!$E$27*'1_Constantes'!$B$4),0),0)</f>
        <v>0</v>
      </c>
      <c r="R214" s="44">
        <f>IF(P214=0,IF(Q214=0,'1_Constantes'!$D$27,0),0)</f>
        <v>500</v>
      </c>
      <c r="S214" s="54">
        <f>IF(F214&lt;N214+(N214*'1_Constantes'!$G$27),ABS(X213)-('1_Constantes'!$J$27*'1_Constantes'!$B$4),0)</f>
        <v>5.0000000000000169E-2</v>
      </c>
      <c r="T214" s="111">
        <f>IF(S214=0,IF(ABS(X213)&lt;'1_Constantes'!$H$27,ABS(X213)+('1_Constantes'!$I$27*'1_Constantes'!$B$4),0),0)</f>
        <v>0</v>
      </c>
      <c r="U214" s="44">
        <f>IF(S214=0,IF(T214=0,'1_Constantes'!$H$27,0),0)</f>
        <v>0</v>
      </c>
      <c r="W214" s="134">
        <f>IF(C214&lt;'1_Constantes'!$B$8,0,IF(D214&lt;0,-ABS(P214+Q214+R214),ABS(P214+Q214+R214)))</f>
        <v>500</v>
      </c>
      <c r="X214" s="43">
        <f t="shared" si="11"/>
        <v>-5.0000000000000169E-2</v>
      </c>
      <c r="Y214" s="57">
        <f>IF(F214*180/PI()&lt;'1_Constantes'!$B$9,0,X214*180/PI())</f>
        <v>-2.8647889756541258</v>
      </c>
    </row>
    <row r="215" spans="2:25" x14ac:dyDescent="0.25">
      <c r="B215" s="13">
        <f>B214+'1_Constantes'!$B$4</f>
        <v>1.0549999999999995</v>
      </c>
      <c r="C215" s="131">
        <f t="shared" si="9"/>
        <v>717.93172375658469</v>
      </c>
      <c r="D215" s="54">
        <f>'3_Consigne'!P215</f>
        <v>717.93172375658469</v>
      </c>
      <c r="E215" s="44">
        <f>'3_Consigne'!Q215</f>
        <v>-4.1900707509896773E-3</v>
      </c>
      <c r="F215" s="131">
        <f t="shared" si="10"/>
        <v>4.1900707509896773E-3</v>
      </c>
      <c r="G215" s="54">
        <f>ABS(D214-D215)/'1_Constantes'!$B$4</f>
        <v>520.10356789012349</v>
      </c>
      <c r="H215" s="44">
        <f>ABS(E214-E215)/'1_Constantes'!$B$4</f>
        <v>0.13660179343390755</v>
      </c>
      <c r="J215" s="54">
        <f>ABS(G214-G215)/'1_Constantes'!$B$4</f>
        <v>0.32081093650049297</v>
      </c>
      <c r="K215" s="44">
        <f>ABS(H214-H215)/'1_Constantes'!$B$4</f>
        <v>18.52077184958889</v>
      </c>
      <c r="M215" s="108">
        <f>(G215*G215)/(2*'1_Constantes'!$F$27)</f>
        <v>135.25386066601814</v>
      </c>
      <c r="N215" s="108">
        <f>(H215*H215)/(2*'1_Constantes'!$J$27)</f>
        <v>2.3325062461699935E-3</v>
      </c>
      <c r="P215" s="54">
        <f>IF(C215&lt;M215+(M215*'1_Constantes'!$G$27),ABS(W214)-('1_Constantes'!$F$27*'1_Constantes'!$B$4),0)</f>
        <v>0</v>
      </c>
      <c r="Q215" s="111">
        <f>IF(P215=0,IF(ABS(W214)&lt;'1_Constantes'!$D$27,ABS(W214)+('1_Constantes'!$E$27*'1_Constantes'!$B$4),0),0)</f>
        <v>0</v>
      </c>
      <c r="R215" s="44">
        <f>IF(P215=0,IF(Q215=0,'1_Constantes'!$D$27,0),0)</f>
        <v>500</v>
      </c>
      <c r="S215" s="54">
        <f>IF(F215&lt;N215+(N215*'1_Constantes'!$G$27),ABS(X214)-('1_Constantes'!$J$27*'1_Constantes'!$B$4),0)</f>
        <v>0</v>
      </c>
      <c r="T215" s="111">
        <f>IF(S215=0,IF(ABS(X214)&lt;'1_Constantes'!$H$27,ABS(X214)+('1_Constantes'!$I$27*'1_Constantes'!$B$4),0),0)</f>
        <v>6.5000000000000169E-2</v>
      </c>
      <c r="U215" s="44">
        <f>IF(S215=0,IF(T215=0,'1_Constantes'!$H$27,0),0)</f>
        <v>0</v>
      </c>
      <c r="W215" s="134">
        <f>IF(C215&lt;'1_Constantes'!$B$8,0,IF(D215&lt;0,-ABS(P215+Q215+R215),ABS(P215+Q215+R215)))</f>
        <v>500</v>
      </c>
      <c r="X215" s="43">
        <f t="shared" si="11"/>
        <v>-6.5000000000000169E-2</v>
      </c>
      <c r="Y215" s="57">
        <f>IF(F215*180/PI()&lt;'1_Constantes'!$B$9,0,X215*180/PI())</f>
        <v>-3.724225668350361</v>
      </c>
    </row>
    <row r="216" spans="2:25" x14ac:dyDescent="0.25">
      <c r="B216" s="13">
        <f>B215+'1_Constantes'!$B$4</f>
        <v>1.0599999999999994</v>
      </c>
      <c r="C216" s="131">
        <f t="shared" si="9"/>
        <v>715.33119512463259</v>
      </c>
      <c r="D216" s="54">
        <f>'3_Consigne'!P216</f>
        <v>715.33119512463259</v>
      </c>
      <c r="E216" s="44">
        <f>'3_Consigne'!Q216</f>
        <v>-3.0375206109002212E-3</v>
      </c>
      <c r="F216" s="131">
        <f t="shared" si="10"/>
        <v>3.0375206109002212E-3</v>
      </c>
      <c r="G216" s="54">
        <f>ABS(D215-D216)/'1_Constantes'!$B$4</f>
        <v>520.10572639042039</v>
      </c>
      <c r="H216" s="44">
        <f>ABS(E215-E216)/'1_Constantes'!$B$4</f>
        <v>0.23051002801789122</v>
      </c>
      <c r="J216" s="54">
        <f>ABS(G215-G216)/'1_Constantes'!$B$4</f>
        <v>0.43170005938009126</v>
      </c>
      <c r="K216" s="44">
        <f>ABS(H215-H216)/'1_Constantes'!$B$4</f>
        <v>18.781646916796735</v>
      </c>
      <c r="M216" s="108">
        <f>(G216*G216)/(2*'1_Constantes'!$F$27)</f>
        <v>135.25498331205341</v>
      </c>
      <c r="N216" s="108">
        <f>(H216*H216)/(2*'1_Constantes'!$J$27)</f>
        <v>6.6418591271011247E-3</v>
      </c>
      <c r="P216" s="54">
        <f>IF(C216&lt;M216+(M216*'1_Constantes'!$G$27),ABS(W215)-('1_Constantes'!$F$27*'1_Constantes'!$B$4),0)</f>
        <v>0</v>
      </c>
      <c r="Q216" s="111">
        <f>IF(P216=0,IF(ABS(W215)&lt;'1_Constantes'!$D$27,ABS(W215)+('1_Constantes'!$E$27*'1_Constantes'!$B$4),0),0)</f>
        <v>0</v>
      </c>
      <c r="R216" s="44">
        <f>IF(P216=0,IF(Q216=0,'1_Constantes'!$D$27,0),0)</f>
        <v>500</v>
      </c>
      <c r="S216" s="54">
        <f>IF(F216&lt;N216+(N216*'1_Constantes'!$G$27),ABS(X215)-('1_Constantes'!$J$27*'1_Constantes'!$B$4),0)</f>
        <v>4.5000000000000165E-2</v>
      </c>
      <c r="T216" s="111">
        <f>IF(S216=0,IF(ABS(X215)&lt;'1_Constantes'!$H$27,ABS(X215)+('1_Constantes'!$I$27*'1_Constantes'!$B$4),0),0)</f>
        <v>0</v>
      </c>
      <c r="U216" s="44">
        <f>IF(S216=0,IF(T216=0,'1_Constantes'!$H$27,0),0)</f>
        <v>0</v>
      </c>
      <c r="W216" s="134">
        <f>IF(C216&lt;'1_Constantes'!$B$8,0,IF(D216&lt;0,-ABS(P216+Q216+R216),ABS(P216+Q216+R216)))</f>
        <v>500</v>
      </c>
      <c r="X216" s="43">
        <f t="shared" si="11"/>
        <v>-4.5000000000000165E-2</v>
      </c>
      <c r="Y216" s="57">
        <f>IF(F216*180/PI()&lt;'1_Constantes'!$B$9,0,X216*180/PI())</f>
        <v>-2.5783100780887138</v>
      </c>
    </row>
    <row r="217" spans="2:25" x14ac:dyDescent="0.25">
      <c r="B217" s="13">
        <f>B216+'1_Constantes'!$B$4</f>
        <v>1.0649999999999993</v>
      </c>
      <c r="C217" s="131">
        <f t="shared" si="9"/>
        <v>712.73066168116384</v>
      </c>
      <c r="D217" s="54">
        <f>'3_Consigne'!P217</f>
        <v>712.73066168116384</v>
      </c>
      <c r="E217" s="44">
        <f>'3_Consigne'!Q217</f>
        <v>-2.3479246313559132E-3</v>
      </c>
      <c r="F217" s="131">
        <f t="shared" si="10"/>
        <v>2.3479246313559132E-3</v>
      </c>
      <c r="G217" s="54">
        <f>ABS(D216-D217)/'1_Constantes'!$B$4</f>
        <v>520.10668869374967</v>
      </c>
      <c r="H217" s="44">
        <f>ABS(E216-E217)/'1_Constantes'!$B$4</f>
        <v>0.13791919590886159</v>
      </c>
      <c r="J217" s="54">
        <f>ABS(G216-G217)/'1_Constantes'!$B$4</f>
        <v>0.1924606658576522</v>
      </c>
      <c r="K217" s="44">
        <f>ABS(H216-H217)/'1_Constantes'!$B$4</f>
        <v>18.518166421805926</v>
      </c>
      <c r="M217" s="108">
        <f>(G217*G217)/(2*'1_Constantes'!$F$27)</f>
        <v>135.25548381198851</v>
      </c>
      <c r="N217" s="108">
        <f>(H217*H217)/(2*'1_Constantes'!$J$27)</f>
        <v>2.3777130750183679E-3</v>
      </c>
      <c r="P217" s="54">
        <f>IF(C217&lt;M217+(M217*'1_Constantes'!$G$27),ABS(W216)-('1_Constantes'!$F$27*'1_Constantes'!$B$4),0)</f>
        <v>0</v>
      </c>
      <c r="Q217" s="111">
        <f>IF(P217=0,IF(ABS(W216)&lt;'1_Constantes'!$D$27,ABS(W216)+('1_Constantes'!$E$27*'1_Constantes'!$B$4),0),0)</f>
        <v>0</v>
      </c>
      <c r="R217" s="44">
        <f>IF(P217=0,IF(Q217=0,'1_Constantes'!$D$27,0),0)</f>
        <v>500</v>
      </c>
      <c r="S217" s="54">
        <f>IF(F217&lt;N217+(N217*'1_Constantes'!$G$27),ABS(X216)-('1_Constantes'!$J$27*'1_Constantes'!$B$4),0)</f>
        <v>2.5000000000000164E-2</v>
      </c>
      <c r="T217" s="111">
        <f>IF(S217=0,IF(ABS(X216)&lt;'1_Constantes'!$H$27,ABS(X216)+('1_Constantes'!$I$27*'1_Constantes'!$B$4),0),0)</f>
        <v>0</v>
      </c>
      <c r="U217" s="44">
        <f>IF(S217=0,IF(T217=0,'1_Constantes'!$H$27,0),0)</f>
        <v>0</v>
      </c>
      <c r="W217" s="134">
        <f>IF(C217&lt;'1_Constantes'!$B$8,0,IF(D217&lt;0,-ABS(P217+Q217+R217),ABS(P217+Q217+R217)))</f>
        <v>500</v>
      </c>
      <c r="X217" s="43">
        <f t="shared" si="11"/>
        <v>-2.5000000000000164E-2</v>
      </c>
      <c r="Y217" s="57">
        <f>IF(F217*180/PI()&lt;'1_Constantes'!$B$9,0,X217*180/PI())</f>
        <v>-1.4323944878270674</v>
      </c>
    </row>
    <row r="218" spans="2:25" x14ac:dyDescent="0.25">
      <c r="B218" s="13">
        <f>B217+'1_Constantes'!$B$4</f>
        <v>1.0699999999999992</v>
      </c>
      <c r="C218" s="131">
        <f t="shared" si="9"/>
        <v>710.13012693457347</v>
      </c>
      <c r="D218" s="54">
        <f>'3_Consigne'!P218</f>
        <v>710.13012693457347</v>
      </c>
      <c r="E218" s="44">
        <f>'3_Consigne'!Q218</f>
        <v>-2.1229601037913437E-3</v>
      </c>
      <c r="F218" s="131">
        <f t="shared" si="10"/>
        <v>2.1229601037913437E-3</v>
      </c>
      <c r="G218" s="54">
        <f>ABS(D217-D218)/'1_Constantes'!$B$4</f>
        <v>520.10694931807393</v>
      </c>
      <c r="H218" s="44">
        <f>ABS(E217-E218)/'1_Constantes'!$B$4</f>
        <v>4.4992905512913905E-2</v>
      </c>
      <c r="J218" s="54">
        <f>ABS(G217-G218)/'1_Constantes'!$B$4</f>
        <v>5.2124864851066377E-2</v>
      </c>
      <c r="K218" s="44">
        <f>ABS(H217-H218)/'1_Constantes'!$B$4</f>
        <v>18.585258079189536</v>
      </c>
      <c r="M218" s="108">
        <f>(G218*G218)/(2*'1_Constantes'!$F$27)</f>
        <v>135.25561936447676</v>
      </c>
      <c r="N218" s="108">
        <f>(H218*H218)/(2*'1_Constantes'!$J$27)</f>
        <v>2.5304519331174983E-4</v>
      </c>
      <c r="P218" s="54">
        <f>IF(C218&lt;M218+(M218*'1_Constantes'!$G$27),ABS(W217)-('1_Constantes'!$F$27*'1_Constantes'!$B$4),0)</f>
        <v>0</v>
      </c>
      <c r="Q218" s="111">
        <f>IF(P218=0,IF(ABS(W217)&lt;'1_Constantes'!$D$27,ABS(W217)+('1_Constantes'!$E$27*'1_Constantes'!$B$4),0),0)</f>
        <v>0</v>
      </c>
      <c r="R218" s="44">
        <f>IF(P218=0,IF(Q218=0,'1_Constantes'!$D$27,0),0)</f>
        <v>500</v>
      </c>
      <c r="S218" s="54">
        <f>IF(F218&lt;N218+(N218*'1_Constantes'!$G$27),ABS(X217)-('1_Constantes'!$J$27*'1_Constantes'!$B$4),0)</f>
        <v>0</v>
      </c>
      <c r="T218" s="111">
        <f>IF(S218=0,IF(ABS(X217)&lt;'1_Constantes'!$H$27,ABS(X217)+('1_Constantes'!$I$27*'1_Constantes'!$B$4),0),0)</f>
        <v>4.000000000000016E-2</v>
      </c>
      <c r="U218" s="44">
        <f>IF(S218=0,IF(T218=0,'1_Constantes'!$H$27,0),0)</f>
        <v>0</v>
      </c>
      <c r="W218" s="134">
        <f>IF(C218&lt;'1_Constantes'!$B$8,0,IF(D218&lt;0,-ABS(P218+Q218+R218),ABS(P218+Q218+R218)))</f>
        <v>500</v>
      </c>
      <c r="X218" s="43">
        <f t="shared" si="11"/>
        <v>-4.000000000000016E-2</v>
      </c>
      <c r="Y218" s="57">
        <f>IF(F218*180/PI()&lt;'1_Constantes'!$B$9,0,X218*180/PI())</f>
        <v>-2.2918311805233018</v>
      </c>
    </row>
    <row r="219" spans="2:25" x14ac:dyDescent="0.25">
      <c r="B219" s="13">
        <f>B218+'1_Constantes'!$B$4</f>
        <v>1.0749999999999991</v>
      </c>
      <c r="C219" s="131">
        <f t="shared" si="9"/>
        <v>707.52958899852945</v>
      </c>
      <c r="D219" s="54">
        <f>'3_Consigne'!P219</f>
        <v>707.52958899852945</v>
      </c>
      <c r="E219" s="44">
        <f>'3_Consigne'!Q219</f>
        <v>-1.4300653893942472E-3</v>
      </c>
      <c r="F219" s="131">
        <f t="shared" si="10"/>
        <v>1.4300653893942472E-3</v>
      </c>
      <c r="G219" s="54">
        <f>ABS(D218-D219)/'1_Constantes'!$B$4</f>
        <v>520.10758720880403</v>
      </c>
      <c r="H219" s="44">
        <f>ABS(E218-E219)/'1_Constantes'!$B$4</f>
        <v>0.1385789428794193</v>
      </c>
      <c r="J219" s="54">
        <f>ABS(G218-G219)/'1_Constantes'!$B$4</f>
        <v>0.12757814602082362</v>
      </c>
      <c r="K219" s="44">
        <f>ABS(H218-H219)/'1_Constantes'!$B$4</f>
        <v>18.717207473301077</v>
      </c>
      <c r="M219" s="108">
        <f>(G219*G219)/(2*'1_Constantes'!$F$27)</f>
        <v>135.25595113608185</v>
      </c>
      <c r="N219" s="108">
        <f>(H219*H219)/(2*'1_Constantes'!$J$27)</f>
        <v>2.4005154261971698E-3</v>
      </c>
      <c r="P219" s="54">
        <f>IF(C219&lt;M219+(M219*'1_Constantes'!$G$27),ABS(W218)-('1_Constantes'!$F$27*'1_Constantes'!$B$4),0)</f>
        <v>0</v>
      </c>
      <c r="Q219" s="111">
        <f>IF(P219=0,IF(ABS(W218)&lt;'1_Constantes'!$D$27,ABS(W218)+('1_Constantes'!$E$27*'1_Constantes'!$B$4),0),0)</f>
        <v>0</v>
      </c>
      <c r="R219" s="44">
        <f>IF(P219=0,IF(Q219=0,'1_Constantes'!$D$27,0),0)</f>
        <v>500</v>
      </c>
      <c r="S219" s="54">
        <f>IF(F219&lt;N219+(N219*'1_Constantes'!$G$27),ABS(X218)-('1_Constantes'!$J$27*'1_Constantes'!$B$4),0)</f>
        <v>2.000000000000016E-2</v>
      </c>
      <c r="T219" s="111">
        <f>IF(S219=0,IF(ABS(X218)&lt;'1_Constantes'!$H$27,ABS(X218)+('1_Constantes'!$I$27*'1_Constantes'!$B$4),0),0)</f>
        <v>0</v>
      </c>
      <c r="U219" s="44">
        <f>IF(S219=0,IF(T219=0,'1_Constantes'!$H$27,0),0)</f>
        <v>0</v>
      </c>
      <c r="W219" s="134">
        <f>IF(C219&lt;'1_Constantes'!$B$8,0,IF(D219&lt;0,-ABS(P219+Q219+R219),ABS(P219+Q219+R219)))</f>
        <v>500</v>
      </c>
      <c r="X219" s="43">
        <f t="shared" si="11"/>
        <v>-2.000000000000016E-2</v>
      </c>
      <c r="Y219" s="57">
        <f>IF(F219*180/PI()&lt;'1_Constantes'!$B$9,0,X219*180/PI())</f>
        <v>-1.1459155902616556</v>
      </c>
    </row>
    <row r="220" spans="2:25" x14ac:dyDescent="0.25">
      <c r="B220" s="13">
        <f>B219+'1_Constantes'!$B$4</f>
        <v>1.079999999999999</v>
      </c>
      <c r="C220" s="131">
        <f t="shared" si="9"/>
        <v>704.92905028407836</v>
      </c>
      <c r="D220" s="54">
        <f>'3_Consigne'!P220</f>
        <v>704.92905028407836</v>
      </c>
      <c r="E220" s="44">
        <f>'3_Consigne'!Q220</f>
        <v>-1.2017719607052973E-3</v>
      </c>
      <c r="F220" s="131">
        <f t="shared" si="10"/>
        <v>1.2017719607052973E-3</v>
      </c>
      <c r="G220" s="54">
        <f>ABS(D219-D220)/'1_Constantes'!$B$4</f>
        <v>520.10774289021811</v>
      </c>
      <c r="H220" s="44">
        <f>ABS(E219-E220)/'1_Constantes'!$B$4</f>
        <v>4.5658685737789972E-2</v>
      </c>
      <c r="J220" s="54">
        <f>ABS(G219-G220)/'1_Constantes'!$B$4</f>
        <v>3.1136282814259175E-2</v>
      </c>
      <c r="K220" s="44">
        <f>ABS(H219-H220)/'1_Constantes'!$B$4</f>
        <v>18.584051428325864</v>
      </c>
      <c r="M220" s="108">
        <f>(G220*G220)/(2*'1_Constantes'!$F$27)</f>
        <v>135.25603210717861</v>
      </c>
      <c r="N220" s="108">
        <f>(H220*H220)/(2*'1_Constantes'!$J$27)</f>
        <v>2.6058944791278318E-4</v>
      </c>
      <c r="P220" s="54">
        <f>IF(C220&lt;M220+(M220*'1_Constantes'!$G$27),ABS(W219)-('1_Constantes'!$F$27*'1_Constantes'!$B$4),0)</f>
        <v>0</v>
      </c>
      <c r="Q220" s="111">
        <f>IF(P220=0,IF(ABS(W219)&lt;'1_Constantes'!$D$27,ABS(W219)+('1_Constantes'!$E$27*'1_Constantes'!$B$4),0),0)</f>
        <v>0</v>
      </c>
      <c r="R220" s="44">
        <f>IF(P220=0,IF(Q220=0,'1_Constantes'!$D$27,0),0)</f>
        <v>500</v>
      </c>
      <c r="S220" s="54">
        <f>IF(F220&lt;N220+(N220*'1_Constantes'!$G$27),ABS(X219)-('1_Constantes'!$J$27*'1_Constantes'!$B$4),0)</f>
        <v>0</v>
      </c>
      <c r="T220" s="111">
        <f>IF(S220=0,IF(ABS(X219)&lt;'1_Constantes'!$H$27,ABS(X219)+('1_Constantes'!$I$27*'1_Constantes'!$B$4),0),0)</f>
        <v>3.5000000000000156E-2</v>
      </c>
      <c r="U220" s="44">
        <f>IF(S220=0,IF(T220=0,'1_Constantes'!$H$27,0),0)</f>
        <v>0</v>
      </c>
      <c r="W220" s="134">
        <f>IF(C220&lt;'1_Constantes'!$B$8,0,IF(D220&lt;0,-ABS(P220+Q220+R220),ABS(P220+Q220+R220)))</f>
        <v>500</v>
      </c>
      <c r="X220" s="43">
        <f t="shared" si="11"/>
        <v>-3.5000000000000156E-2</v>
      </c>
      <c r="Y220" s="57">
        <f>IF(F220*180/PI()&lt;'1_Constantes'!$B$9,0,X220*180/PI())</f>
        <v>-2.0053522829578903</v>
      </c>
    </row>
    <row r="221" spans="2:25" x14ac:dyDescent="0.25">
      <c r="B221" s="13">
        <f>B220+'1_Constantes'!$B$4</f>
        <v>1.0849999999999989</v>
      </c>
      <c r="C221" s="131">
        <f t="shared" si="9"/>
        <v>702.32851002964617</v>
      </c>
      <c r="D221" s="54">
        <f>'3_Consigne'!P221</f>
        <v>702.32851002964617</v>
      </c>
      <c r="E221" s="44">
        <f>'3_Consigne'!Q221</f>
        <v>-5.055051092797691E-4</v>
      </c>
      <c r="F221" s="131">
        <f t="shared" si="10"/>
        <v>5.055051092797691E-4</v>
      </c>
      <c r="G221" s="54">
        <f>ABS(D220-D221)/'1_Constantes'!$B$4</f>
        <v>520.10805088643792</v>
      </c>
      <c r="H221" s="44">
        <f>ABS(E220-E221)/'1_Constantes'!$B$4</f>
        <v>0.13925337028510565</v>
      </c>
      <c r="J221" s="54">
        <f>ABS(G220-G221)/'1_Constantes'!$B$4</f>
        <v>6.1599243963428307E-2</v>
      </c>
      <c r="K221" s="44">
        <f>ABS(H220-H221)/'1_Constantes'!$B$4</f>
        <v>18.718936909463135</v>
      </c>
      <c r="M221" s="108">
        <f>(G221*G221)/(2*'1_Constantes'!$F$27)</f>
        <v>135.25619229844474</v>
      </c>
      <c r="N221" s="108">
        <f>(H221*H221)/(2*'1_Constantes'!$J$27)</f>
        <v>2.4239376419700931E-3</v>
      </c>
      <c r="P221" s="54">
        <f>IF(C221&lt;M221+(M221*'1_Constantes'!$G$27),ABS(W220)-('1_Constantes'!$F$27*'1_Constantes'!$B$4),0)</f>
        <v>0</v>
      </c>
      <c r="Q221" s="111">
        <f>IF(P221=0,IF(ABS(W220)&lt;'1_Constantes'!$D$27,ABS(W220)+('1_Constantes'!$E$27*'1_Constantes'!$B$4),0),0)</f>
        <v>0</v>
      </c>
      <c r="R221" s="44">
        <f>IF(P221=0,IF(Q221=0,'1_Constantes'!$D$27,0),0)</f>
        <v>500</v>
      </c>
      <c r="S221" s="54">
        <f>IF(F221&lt;N221+(N221*'1_Constantes'!$G$27),ABS(X220)-('1_Constantes'!$J$27*'1_Constantes'!$B$4),0)</f>
        <v>1.5000000000000156E-2</v>
      </c>
      <c r="T221" s="111">
        <f>IF(S221=0,IF(ABS(X220)&lt;'1_Constantes'!$H$27,ABS(X220)+('1_Constantes'!$I$27*'1_Constantes'!$B$4),0),0)</f>
        <v>0</v>
      </c>
      <c r="U221" s="44">
        <f>IF(S221=0,IF(T221=0,'1_Constantes'!$H$27,0),0)</f>
        <v>0</v>
      </c>
      <c r="W221" s="134">
        <f>IF(C221&lt;'1_Constantes'!$B$8,0,IF(D221&lt;0,-ABS(P221+Q221+R221),ABS(P221+Q221+R221)))</f>
        <v>500</v>
      </c>
      <c r="X221" s="43">
        <f t="shared" si="11"/>
        <v>-1.5000000000000156E-2</v>
      </c>
      <c r="Y221" s="57">
        <f>IF(F221*180/PI()&lt;'1_Constantes'!$B$9,0,X221*180/PI())</f>
        <v>-0.85943669269624379</v>
      </c>
    </row>
    <row r="222" spans="2:25" x14ac:dyDescent="0.25">
      <c r="B222" s="13">
        <f>B221+'1_Constantes'!$B$4</f>
        <v>1.0899999999999987</v>
      </c>
      <c r="C222" s="131">
        <f t="shared" si="9"/>
        <v>699.72796954129626</v>
      </c>
      <c r="D222" s="54">
        <f>'3_Consigne'!P222</f>
        <v>699.72796954129626</v>
      </c>
      <c r="E222" s="44">
        <f>'3_Consigne'!Q222</f>
        <v>-2.7380838386997786E-4</v>
      </c>
      <c r="F222" s="131">
        <f t="shared" si="10"/>
        <v>2.7380838386997786E-4</v>
      </c>
      <c r="G222" s="54">
        <f>ABS(D221-D222)/'1_Constantes'!$B$4</f>
        <v>520.10809766998136</v>
      </c>
      <c r="H222" s="44">
        <f>ABS(E221-E222)/'1_Constantes'!$B$4</f>
        <v>4.633934508195825E-2</v>
      </c>
      <c r="J222" s="54">
        <f>ABS(G221-G222)/'1_Constantes'!$B$4</f>
        <v>9.3567086878465489E-3</v>
      </c>
      <c r="K222" s="44">
        <f>ABS(H221-H222)/'1_Constantes'!$B$4</f>
        <v>18.582805040629481</v>
      </c>
      <c r="M222" s="108">
        <f>(G222*G222)/(2*'1_Constantes'!$F$27)</f>
        <v>135.25621663094344</v>
      </c>
      <c r="N222" s="108">
        <f>(H222*H222)/(2*'1_Constantes'!$J$27)</f>
        <v>2.6841686282810101E-4</v>
      </c>
      <c r="P222" s="54">
        <f>IF(C222&lt;M222+(M222*'1_Constantes'!$G$27),ABS(W221)-('1_Constantes'!$F$27*'1_Constantes'!$B$4),0)</f>
        <v>0</v>
      </c>
      <c r="Q222" s="111">
        <f>IF(P222=0,IF(ABS(W221)&lt;'1_Constantes'!$D$27,ABS(W221)+('1_Constantes'!$E$27*'1_Constantes'!$B$4),0),0)</f>
        <v>0</v>
      </c>
      <c r="R222" s="44">
        <f>IF(P222=0,IF(Q222=0,'1_Constantes'!$D$27,0),0)</f>
        <v>500</v>
      </c>
      <c r="S222" s="54">
        <f>IF(F222&lt;N222+(N222*'1_Constantes'!$G$27),ABS(X221)-('1_Constantes'!$J$27*'1_Constantes'!$B$4),0)</f>
        <v>-4.9999999999998448E-3</v>
      </c>
      <c r="T222" s="111">
        <f>IF(S222=0,IF(ABS(X221)&lt;'1_Constantes'!$H$27,ABS(X221)+('1_Constantes'!$I$27*'1_Constantes'!$B$4),0),0)</f>
        <v>0</v>
      </c>
      <c r="U222" s="44">
        <f>IF(S222=0,IF(T222=0,'1_Constantes'!$H$27,0),0)</f>
        <v>0</v>
      </c>
      <c r="W222" s="134">
        <f>IF(C222&lt;'1_Constantes'!$B$8,0,IF(D222&lt;0,-ABS(P222+Q222+R222),ABS(P222+Q222+R222)))</f>
        <v>500</v>
      </c>
      <c r="X222" s="43">
        <f t="shared" si="11"/>
        <v>-4.9999999999998448E-3</v>
      </c>
      <c r="Y222" s="57">
        <f>IF(F222*180/PI()&lt;'1_Constantes'!$B$9,0,X222*180/PI())</f>
        <v>-0.28647889756540273</v>
      </c>
    </row>
    <row r="223" spans="2:25" x14ac:dyDescent="0.25">
      <c r="B223" s="13">
        <f>B222+'1_Constantes'!$B$4</f>
        <v>1.0949999999999986</v>
      </c>
      <c r="C223" s="131">
        <f t="shared" si="9"/>
        <v>697.1274289580291</v>
      </c>
      <c r="D223" s="54">
        <f>'3_Consigne'!P223</f>
        <v>697.1274289580291</v>
      </c>
      <c r="E223" s="44">
        <f>'3_Consigne'!Q223</f>
        <v>-4.1251126843944164E-5</v>
      </c>
      <c r="F223" s="131">
        <f t="shared" si="10"/>
        <v>4.1251126843944164E-5</v>
      </c>
      <c r="G223" s="54">
        <f>ABS(D222-D223)/'1_Constantes'!$B$4</f>
        <v>520.10811665343226</v>
      </c>
      <c r="H223" s="44">
        <f>ABS(E222-E223)/'1_Constantes'!$B$4</f>
        <v>4.6511451405206738E-2</v>
      </c>
      <c r="J223" s="54">
        <f>ABS(G222-G223)/'1_Constantes'!$B$4</f>
        <v>3.7966901800245978E-3</v>
      </c>
      <c r="K223" s="44">
        <f>ABS(H222-H223)/'1_Constantes'!$B$4</f>
        <v>3.4421264649697747E-2</v>
      </c>
      <c r="M223" s="108">
        <f>(G223*G223)/(2*'1_Constantes'!$F$27)</f>
        <v>135.25622650439016</v>
      </c>
      <c r="N223" s="108">
        <f>(H223*H223)/(2*'1_Constantes'!$J$27)</f>
        <v>2.7041438897736347E-4</v>
      </c>
      <c r="P223" s="54">
        <f>IF(C223&lt;M223+(M223*'1_Constantes'!$G$27),ABS(W222)-('1_Constantes'!$F$27*'1_Constantes'!$B$4),0)</f>
        <v>0</v>
      </c>
      <c r="Q223" s="111">
        <f>IF(P223=0,IF(ABS(W222)&lt;'1_Constantes'!$D$27,ABS(W222)+('1_Constantes'!$E$27*'1_Constantes'!$B$4),0),0)</f>
        <v>0</v>
      </c>
      <c r="R223" s="44">
        <f>IF(P223=0,IF(Q223=0,'1_Constantes'!$D$27,0),0)</f>
        <v>500</v>
      </c>
      <c r="S223" s="54">
        <f>IF(F223&lt;N223+(N223*'1_Constantes'!$G$27),ABS(X222)-('1_Constantes'!$J$27*'1_Constantes'!$B$4),0)</f>
        <v>-1.5000000000000156E-2</v>
      </c>
      <c r="T223" s="111">
        <f>IF(S223=0,IF(ABS(X222)&lt;'1_Constantes'!$H$27,ABS(X222)+('1_Constantes'!$I$27*'1_Constantes'!$B$4),0),0)</f>
        <v>0</v>
      </c>
      <c r="U223" s="44">
        <f>IF(S223=0,IF(T223=0,'1_Constantes'!$H$27,0),0)</f>
        <v>0</v>
      </c>
      <c r="W223" s="134">
        <f>IF(C223&lt;'1_Constantes'!$B$8,0,IF(D223&lt;0,-ABS(P223+Q223+R223),ABS(P223+Q223+R223)))</f>
        <v>500</v>
      </c>
      <c r="X223" s="43">
        <f t="shared" si="11"/>
        <v>-1.5000000000000156E-2</v>
      </c>
      <c r="Y223" s="57">
        <f>IF(F223*180/PI()&lt;'1_Constantes'!$B$9,0,X223*180/PI())</f>
        <v>-0.85943669269624379</v>
      </c>
    </row>
    <row r="224" spans="2:25" x14ac:dyDescent="0.25">
      <c r="B224" s="13">
        <f>B223+'1_Constantes'!$B$4</f>
        <v>1.0999999999999985</v>
      </c>
      <c r="C224" s="131">
        <f t="shared" si="9"/>
        <v>694.52688842039959</v>
      </c>
      <c r="D224" s="54">
        <f>'3_Consigne'!P224</f>
        <v>694.52688842039959</v>
      </c>
      <c r="E224" s="44">
        <f>'3_Consigne'!Q224</f>
        <v>1.92176328159821E-4</v>
      </c>
      <c r="F224" s="131">
        <f t="shared" si="10"/>
        <v>1.92176328159821E-4</v>
      </c>
      <c r="G224" s="54">
        <f>ABS(D223-D224)/'1_Constantes'!$B$4</f>
        <v>520.1081075259026</v>
      </c>
      <c r="H224" s="44">
        <f>ABS(E223-E224)/'1_Constantes'!$B$4</f>
        <v>4.6685491000753032E-2</v>
      </c>
      <c r="J224" s="54">
        <f>ABS(G223-G224)/'1_Constantes'!$B$4</f>
        <v>1.8255059330840595E-3</v>
      </c>
      <c r="K224" s="44">
        <f>ABS(H223-H224)/'1_Constantes'!$B$4</f>
        <v>3.4807919109258734E-2</v>
      </c>
      <c r="M224" s="108">
        <f>(G224*G224)/(2*'1_Constantes'!$F$27)</f>
        <v>135.25622175708793</v>
      </c>
      <c r="N224" s="108">
        <f>(H224*H224)/(2*'1_Constantes'!$J$27)</f>
        <v>2.7244188374767406E-4</v>
      </c>
      <c r="P224" s="54">
        <f>IF(C224&lt;M224+(M224*'1_Constantes'!$G$27),ABS(W223)-('1_Constantes'!$F$27*'1_Constantes'!$B$4),0)</f>
        <v>0</v>
      </c>
      <c r="Q224" s="111">
        <f>IF(P224=0,IF(ABS(W223)&lt;'1_Constantes'!$D$27,ABS(W223)+('1_Constantes'!$E$27*'1_Constantes'!$B$4),0),0)</f>
        <v>0</v>
      </c>
      <c r="R224" s="44">
        <f>IF(P224=0,IF(Q224=0,'1_Constantes'!$D$27,0),0)</f>
        <v>500</v>
      </c>
      <c r="S224" s="54">
        <f>IF(F224&lt;N224+(N224*'1_Constantes'!$G$27),ABS(X223)-('1_Constantes'!$J$27*'1_Constantes'!$B$4),0)</f>
        <v>-4.9999999999998448E-3</v>
      </c>
      <c r="T224" s="111">
        <f>IF(S224=0,IF(ABS(X223)&lt;'1_Constantes'!$H$27,ABS(X223)+('1_Constantes'!$I$27*'1_Constantes'!$B$4),0),0)</f>
        <v>0</v>
      </c>
      <c r="U224" s="44">
        <f>IF(S224=0,IF(T224=0,'1_Constantes'!$H$27,0),0)</f>
        <v>0</v>
      </c>
      <c r="W224" s="134">
        <f>IF(C224&lt;'1_Constantes'!$B$8,0,IF(D224&lt;0,-ABS(P224+Q224+R224),ABS(P224+Q224+R224)))</f>
        <v>500</v>
      </c>
      <c r="X224" s="43">
        <f t="shared" si="11"/>
        <v>4.9999999999998448E-3</v>
      </c>
      <c r="Y224" s="57">
        <f>IF(F224*180/PI()&lt;'1_Constantes'!$B$9,0,X224*180/PI())</f>
        <v>0.28647889756540273</v>
      </c>
    </row>
    <row r="225" spans="2:25" x14ac:dyDescent="0.25">
      <c r="B225" s="13">
        <f>B224+'1_Constantes'!$B$4</f>
        <v>1.1049999999999984</v>
      </c>
      <c r="C225" s="131">
        <f t="shared" si="9"/>
        <v>691.92634783707251</v>
      </c>
      <c r="D225" s="54">
        <f>'3_Consigne'!P225</f>
        <v>691.92634783707251</v>
      </c>
      <c r="E225" s="44">
        <f>'3_Consigne'!Q225</f>
        <v>-4.0686582925331116E-5</v>
      </c>
      <c r="F225" s="131">
        <f t="shared" si="10"/>
        <v>4.0686582925331116E-5</v>
      </c>
      <c r="G225" s="54">
        <f>ABS(D224-D225)/'1_Constantes'!$B$4</f>
        <v>520.10811666541485</v>
      </c>
      <c r="H225" s="44">
        <f>ABS(E224-E225)/'1_Constantes'!$B$4</f>
        <v>4.6572582217030423E-2</v>
      </c>
      <c r="J225" s="54">
        <f>ABS(G224-G225)/'1_Constantes'!$B$4</f>
        <v>1.8279024516232312E-3</v>
      </c>
      <c r="K225" s="44">
        <f>ABS(H224-H225)/'1_Constantes'!$B$4</f>
        <v>2.2581756744521897E-2</v>
      </c>
      <c r="M225" s="108">
        <f>(G225*G225)/(2*'1_Constantes'!$F$27)</f>
        <v>135.25622651062238</v>
      </c>
      <c r="N225" s="108">
        <f>(H225*H225)/(2*'1_Constantes'!$J$27)</f>
        <v>2.7112567679525731E-4</v>
      </c>
      <c r="P225" s="54">
        <f>IF(C225&lt;M225+(M225*'1_Constantes'!$G$27),ABS(W224)-('1_Constantes'!$F$27*'1_Constantes'!$B$4),0)</f>
        <v>0</v>
      </c>
      <c r="Q225" s="111">
        <f>IF(P225=0,IF(ABS(W224)&lt;'1_Constantes'!$D$27,ABS(W224)+('1_Constantes'!$E$27*'1_Constantes'!$B$4),0),0)</f>
        <v>0</v>
      </c>
      <c r="R225" s="44">
        <f>IF(P225=0,IF(Q225=0,'1_Constantes'!$D$27,0),0)</f>
        <v>500</v>
      </c>
      <c r="S225" s="54">
        <f>IF(F225&lt;N225+(N225*'1_Constantes'!$G$27),ABS(X224)-('1_Constantes'!$J$27*'1_Constantes'!$B$4),0)</f>
        <v>-1.5000000000000156E-2</v>
      </c>
      <c r="T225" s="111">
        <f>IF(S225=0,IF(ABS(X224)&lt;'1_Constantes'!$H$27,ABS(X224)+('1_Constantes'!$I$27*'1_Constantes'!$B$4),0),0)</f>
        <v>0</v>
      </c>
      <c r="U225" s="44">
        <f>IF(S225=0,IF(T225=0,'1_Constantes'!$H$27,0),0)</f>
        <v>0</v>
      </c>
      <c r="W225" s="134">
        <f>IF(C225&lt;'1_Constantes'!$B$8,0,IF(D225&lt;0,-ABS(P225+Q225+R225),ABS(P225+Q225+R225)))</f>
        <v>500</v>
      </c>
      <c r="X225" s="43">
        <f t="shared" si="11"/>
        <v>-1.5000000000000156E-2</v>
      </c>
      <c r="Y225" s="57">
        <f>IF(F225*180/PI()&lt;'1_Constantes'!$B$9,0,X225*180/PI())</f>
        <v>-0.85943669269624379</v>
      </c>
    </row>
    <row r="226" spans="2:25" x14ac:dyDescent="0.25">
      <c r="B226" s="13">
        <f>B225+'1_Constantes'!$B$4</f>
        <v>1.1099999999999983</v>
      </c>
      <c r="C226" s="131">
        <f t="shared" si="9"/>
        <v>689.32580729972699</v>
      </c>
      <c r="D226" s="54">
        <f>'3_Consigne'!P226</f>
        <v>689.32580729972699</v>
      </c>
      <c r="E226" s="44">
        <f>'3_Consigne'!Q226</f>
        <v>1.9274841091175554E-4</v>
      </c>
      <c r="F226" s="131">
        <f t="shared" si="10"/>
        <v>1.9274841091175554E-4</v>
      </c>
      <c r="G226" s="54">
        <f>ABS(D225-D226)/'1_Constantes'!$B$4</f>
        <v>520.10810746910465</v>
      </c>
      <c r="H226" s="44">
        <f>ABS(E225-E226)/'1_Constantes'!$B$4</f>
        <v>4.6686998767417331E-2</v>
      </c>
      <c r="J226" s="54">
        <f>ABS(G225-G226)/'1_Constantes'!$B$4</f>
        <v>1.839262040448375E-3</v>
      </c>
      <c r="K226" s="44">
        <f>ABS(H225-H226)/'1_Constantes'!$B$4</f>
        <v>2.2883310077381758E-2</v>
      </c>
      <c r="M226" s="108">
        <f>(G226*G226)/(2*'1_Constantes'!$F$27)</f>
        <v>135.25622172754686</v>
      </c>
      <c r="N226" s="108">
        <f>(H226*H226)/(2*'1_Constantes'!$J$27)</f>
        <v>2.7245948173860345E-4</v>
      </c>
      <c r="P226" s="54">
        <f>IF(C226&lt;M226+(M226*'1_Constantes'!$G$27),ABS(W225)-('1_Constantes'!$F$27*'1_Constantes'!$B$4),0)</f>
        <v>0</v>
      </c>
      <c r="Q226" s="111">
        <f>IF(P226=0,IF(ABS(W225)&lt;'1_Constantes'!$D$27,ABS(W225)+('1_Constantes'!$E$27*'1_Constantes'!$B$4),0),0)</f>
        <v>0</v>
      </c>
      <c r="R226" s="44">
        <f>IF(P226=0,IF(Q226=0,'1_Constantes'!$D$27,0),0)</f>
        <v>500</v>
      </c>
      <c r="S226" s="54">
        <f>IF(F226&lt;N226+(N226*'1_Constantes'!$G$27),ABS(X225)-('1_Constantes'!$J$27*'1_Constantes'!$B$4),0)</f>
        <v>-4.9999999999998448E-3</v>
      </c>
      <c r="T226" s="111">
        <f>IF(S226=0,IF(ABS(X225)&lt;'1_Constantes'!$H$27,ABS(X225)+('1_Constantes'!$I$27*'1_Constantes'!$B$4),0),0)</f>
        <v>0</v>
      </c>
      <c r="U226" s="44">
        <f>IF(S226=0,IF(T226=0,'1_Constantes'!$H$27,0),0)</f>
        <v>0</v>
      </c>
      <c r="W226" s="134">
        <f>IF(C226&lt;'1_Constantes'!$B$8,0,IF(D226&lt;0,-ABS(P226+Q226+R226),ABS(P226+Q226+R226)))</f>
        <v>500</v>
      </c>
      <c r="X226" s="43">
        <f t="shared" si="11"/>
        <v>4.9999999999998448E-3</v>
      </c>
      <c r="Y226" s="57">
        <f>IF(F226*180/PI()&lt;'1_Constantes'!$B$9,0,X226*180/PI())</f>
        <v>0.28647889756540273</v>
      </c>
    </row>
    <row r="227" spans="2:25" x14ac:dyDescent="0.25">
      <c r="B227" s="13">
        <f>B226+'1_Constantes'!$B$4</f>
        <v>1.1149999999999982</v>
      </c>
      <c r="C227" s="131">
        <f t="shared" si="9"/>
        <v>686.72526671633977</v>
      </c>
      <c r="D227" s="54">
        <f>'3_Consigne'!P227</f>
        <v>686.72526671633977</v>
      </c>
      <c r="E227" s="44">
        <f>'3_Consigne'!Q227</f>
        <v>-4.0113487584883534E-5</v>
      </c>
      <c r="F227" s="131">
        <f t="shared" si="10"/>
        <v>4.0113487584883534E-5</v>
      </c>
      <c r="G227" s="54">
        <f>ABS(D226-D227)/'1_Constantes'!$B$4</f>
        <v>520.10811667744292</v>
      </c>
      <c r="H227" s="44">
        <f>ABS(E226-E227)/'1_Constantes'!$B$4</f>
        <v>4.6572379699327815E-2</v>
      </c>
      <c r="J227" s="54">
        <f>ABS(G226-G227)/'1_Constantes'!$B$4</f>
        <v>1.8416676539345644E-3</v>
      </c>
      <c r="K227" s="44">
        <f>ABS(H226-H227)/'1_Constantes'!$B$4</f>
        <v>2.2923813617903299E-2</v>
      </c>
      <c r="M227" s="108">
        <f>(G227*G227)/(2*'1_Constantes'!$F$27)</f>
        <v>135.25622651687829</v>
      </c>
      <c r="N227" s="108">
        <f>(H227*H227)/(2*'1_Constantes'!$J$27)</f>
        <v>2.7112331885729518E-4</v>
      </c>
      <c r="P227" s="54">
        <f>IF(C227&lt;M227+(M227*'1_Constantes'!$G$27),ABS(W226)-('1_Constantes'!$F$27*'1_Constantes'!$B$4),0)</f>
        <v>0</v>
      </c>
      <c r="Q227" s="111">
        <f>IF(P227=0,IF(ABS(W226)&lt;'1_Constantes'!$D$27,ABS(W226)+('1_Constantes'!$E$27*'1_Constantes'!$B$4),0),0)</f>
        <v>0</v>
      </c>
      <c r="R227" s="44">
        <f>IF(P227=0,IF(Q227=0,'1_Constantes'!$D$27,0),0)</f>
        <v>500</v>
      </c>
      <c r="S227" s="54">
        <f>IF(F227&lt;N227+(N227*'1_Constantes'!$G$27),ABS(X226)-('1_Constantes'!$J$27*'1_Constantes'!$B$4),0)</f>
        <v>-1.5000000000000156E-2</v>
      </c>
      <c r="T227" s="111">
        <f>IF(S227=0,IF(ABS(X226)&lt;'1_Constantes'!$H$27,ABS(X226)+('1_Constantes'!$I$27*'1_Constantes'!$B$4),0),0)</f>
        <v>0</v>
      </c>
      <c r="U227" s="44">
        <f>IF(S227=0,IF(T227=0,'1_Constantes'!$H$27,0),0)</f>
        <v>0</v>
      </c>
      <c r="W227" s="134">
        <f>IF(C227&lt;'1_Constantes'!$B$8,0,IF(D227&lt;0,-ABS(P227+Q227+R227),ABS(P227+Q227+R227)))</f>
        <v>500</v>
      </c>
      <c r="X227" s="43">
        <f t="shared" si="11"/>
        <v>-1.5000000000000156E-2</v>
      </c>
      <c r="Y227" s="57">
        <f>IF(F227*180/PI()&lt;'1_Constantes'!$B$9,0,X227*180/PI())</f>
        <v>-0.85943669269624379</v>
      </c>
    </row>
    <row r="228" spans="2:25" x14ac:dyDescent="0.25">
      <c r="B228" s="13">
        <f>B227+'1_Constantes'!$B$4</f>
        <v>1.1199999999999981</v>
      </c>
      <c r="C228" s="131">
        <f t="shared" si="9"/>
        <v>684.12472617928336</v>
      </c>
      <c r="D228" s="54">
        <f>'3_Consigne'!P228</f>
        <v>684.12472617928336</v>
      </c>
      <c r="E228" s="44">
        <f>'3_Consigne'!Q228</f>
        <v>1.9332919222021794E-4</v>
      </c>
      <c r="F228" s="131">
        <f t="shared" si="10"/>
        <v>1.9332919222021794E-4</v>
      </c>
      <c r="G228" s="54">
        <f>ABS(D227-D228)/'1_Constantes'!$B$4</f>
        <v>520.10810741128353</v>
      </c>
      <c r="H228" s="44">
        <f>ABS(E227-E228)/'1_Constantes'!$B$4</f>
        <v>4.6688535961020294E-2</v>
      </c>
      <c r="J228" s="54">
        <f>ABS(G227-G228)/'1_Constantes'!$B$4</f>
        <v>1.8532318790676072E-3</v>
      </c>
      <c r="K228" s="44">
        <f>ABS(H227-H228)/'1_Constantes'!$B$4</f>
        <v>2.3231252338495878E-2</v>
      </c>
      <c r="M228" s="108">
        <f>(G228*G228)/(2*'1_Constantes'!$F$27)</f>
        <v>135.25622169747362</v>
      </c>
      <c r="N228" s="108">
        <f>(H228*H228)/(2*'1_Constantes'!$J$27)</f>
        <v>2.7247742377293566E-4</v>
      </c>
      <c r="P228" s="54">
        <f>IF(C228&lt;M228+(M228*'1_Constantes'!$G$27),ABS(W227)-('1_Constantes'!$F$27*'1_Constantes'!$B$4),0)</f>
        <v>0</v>
      </c>
      <c r="Q228" s="111">
        <f>IF(P228=0,IF(ABS(W227)&lt;'1_Constantes'!$D$27,ABS(W227)+('1_Constantes'!$E$27*'1_Constantes'!$B$4),0),0)</f>
        <v>0</v>
      </c>
      <c r="R228" s="44">
        <f>IF(P228=0,IF(Q228=0,'1_Constantes'!$D$27,0),0)</f>
        <v>500</v>
      </c>
      <c r="S228" s="54">
        <f>IF(F228&lt;N228+(N228*'1_Constantes'!$G$27),ABS(X227)-('1_Constantes'!$J$27*'1_Constantes'!$B$4),0)</f>
        <v>-4.9999999999998448E-3</v>
      </c>
      <c r="T228" s="111">
        <f>IF(S228=0,IF(ABS(X227)&lt;'1_Constantes'!$H$27,ABS(X227)+('1_Constantes'!$I$27*'1_Constantes'!$B$4),0),0)</f>
        <v>0</v>
      </c>
      <c r="U228" s="44">
        <f>IF(S228=0,IF(T228=0,'1_Constantes'!$H$27,0),0)</f>
        <v>0</v>
      </c>
      <c r="W228" s="134">
        <f>IF(C228&lt;'1_Constantes'!$B$8,0,IF(D228&lt;0,-ABS(P228+Q228+R228),ABS(P228+Q228+R228)))</f>
        <v>500</v>
      </c>
      <c r="X228" s="43">
        <f t="shared" si="11"/>
        <v>4.9999999999998448E-3</v>
      </c>
      <c r="Y228" s="57">
        <f>IF(F228*180/PI()&lt;'1_Constantes'!$B$9,0,X228*180/PI())</f>
        <v>0.28647889756540273</v>
      </c>
    </row>
    <row r="229" spans="2:25" x14ac:dyDescent="0.25">
      <c r="B229" s="13">
        <f>B228+'1_Constantes'!$B$4</f>
        <v>1.124999999999998</v>
      </c>
      <c r="C229" s="131">
        <f t="shared" si="9"/>
        <v>681.524185595836</v>
      </c>
      <c r="D229" s="54">
        <f>'3_Consigne'!P229</f>
        <v>681.524185595836</v>
      </c>
      <c r="E229" s="44">
        <f>'3_Consigne'!Q229</f>
        <v>-3.9531645040974395E-5</v>
      </c>
      <c r="F229" s="131">
        <f t="shared" si="10"/>
        <v>3.9531645040974395E-5</v>
      </c>
      <c r="G229" s="54">
        <f>ABS(D228-D229)/'1_Constantes'!$B$4</f>
        <v>520.10811668947099</v>
      </c>
      <c r="H229" s="44">
        <f>ABS(E228-E229)/'1_Constantes'!$B$4</f>
        <v>4.6572167452238467E-2</v>
      </c>
      <c r="J229" s="54">
        <f>ABS(G228-G229)/'1_Constantes'!$B$4</f>
        <v>1.8556374925537966E-3</v>
      </c>
      <c r="K229" s="44">
        <f>ABS(H228-H229)/'1_Constantes'!$B$4</f>
        <v>2.3273701756365561E-2</v>
      </c>
      <c r="M229" s="108">
        <f>(G229*G229)/(2*'1_Constantes'!$F$27)</f>
        <v>135.25622652313419</v>
      </c>
      <c r="N229" s="108">
        <f>(H229*H229)/(2*'1_Constantes'!$J$27)</f>
        <v>2.7112084764991751E-4</v>
      </c>
      <c r="P229" s="54">
        <f>IF(C229&lt;M229+(M229*'1_Constantes'!$G$27),ABS(W228)-('1_Constantes'!$F$27*'1_Constantes'!$B$4),0)</f>
        <v>0</v>
      </c>
      <c r="Q229" s="111">
        <f>IF(P229=0,IF(ABS(W228)&lt;'1_Constantes'!$D$27,ABS(W228)+('1_Constantes'!$E$27*'1_Constantes'!$B$4),0),0)</f>
        <v>0</v>
      </c>
      <c r="R229" s="44">
        <f>IF(P229=0,IF(Q229=0,'1_Constantes'!$D$27,0),0)</f>
        <v>500</v>
      </c>
      <c r="S229" s="54">
        <f>IF(F229&lt;N229+(N229*'1_Constantes'!$G$27),ABS(X228)-('1_Constantes'!$J$27*'1_Constantes'!$B$4),0)</f>
        <v>-1.5000000000000156E-2</v>
      </c>
      <c r="T229" s="111">
        <f>IF(S229=0,IF(ABS(X228)&lt;'1_Constantes'!$H$27,ABS(X228)+('1_Constantes'!$I$27*'1_Constantes'!$B$4),0),0)</f>
        <v>0</v>
      </c>
      <c r="U229" s="44">
        <f>IF(S229=0,IF(T229=0,'1_Constantes'!$H$27,0),0)</f>
        <v>0</v>
      </c>
      <c r="W229" s="134">
        <f>IF(C229&lt;'1_Constantes'!$B$8,0,IF(D229&lt;0,-ABS(P229+Q229+R229),ABS(P229+Q229+R229)))</f>
        <v>500</v>
      </c>
      <c r="X229" s="43">
        <f t="shared" si="11"/>
        <v>-1.5000000000000156E-2</v>
      </c>
      <c r="Y229" s="57">
        <f>IF(F229*180/PI()&lt;'1_Constantes'!$B$9,0,X229*180/PI())</f>
        <v>-0.85943669269624379</v>
      </c>
    </row>
    <row r="230" spans="2:25" x14ac:dyDescent="0.25">
      <c r="B230" s="13">
        <f>B229+'1_Constantes'!$B$4</f>
        <v>1.1299999999999979</v>
      </c>
      <c r="C230" s="131">
        <f t="shared" si="9"/>
        <v>678.92364505907403</v>
      </c>
      <c r="D230" s="54">
        <f>'3_Consigne'!P230</f>
        <v>678.92364505907403</v>
      </c>
      <c r="E230" s="44">
        <f>'3_Consigne'!Q230</f>
        <v>1.9391887199825264E-4</v>
      </c>
      <c r="F230" s="131">
        <f t="shared" si="10"/>
        <v>1.9391887199825264E-4</v>
      </c>
      <c r="G230" s="54">
        <f>ABS(D229-D230)/'1_Constantes'!$B$4</f>
        <v>520.10810735239374</v>
      </c>
      <c r="H230" s="44">
        <f>ABS(E229-E230)/'1_Constantes'!$B$4</f>
        <v>4.6690103407845407E-2</v>
      </c>
      <c r="J230" s="54">
        <f>ABS(G229-G230)/'1_Constantes'!$B$4</f>
        <v>1.867415448941756E-3</v>
      </c>
      <c r="K230" s="44">
        <f>ABS(H229-H230)/'1_Constantes'!$B$4</f>
        <v>2.3587191121388074E-2</v>
      </c>
      <c r="M230" s="108">
        <f>(G230*G230)/(2*'1_Constantes'!$F$27)</f>
        <v>135.25622166684457</v>
      </c>
      <c r="N230" s="108">
        <f>(H230*H230)/(2*'1_Constantes'!$J$27)</f>
        <v>2.7249571952941217E-4</v>
      </c>
      <c r="P230" s="54">
        <f>IF(C230&lt;M230+(M230*'1_Constantes'!$G$27),ABS(W229)-('1_Constantes'!$F$27*'1_Constantes'!$B$4),0)</f>
        <v>0</v>
      </c>
      <c r="Q230" s="111">
        <f>IF(P230=0,IF(ABS(W229)&lt;'1_Constantes'!$D$27,ABS(W229)+('1_Constantes'!$E$27*'1_Constantes'!$B$4),0),0)</f>
        <v>0</v>
      </c>
      <c r="R230" s="44">
        <f>IF(P230=0,IF(Q230=0,'1_Constantes'!$D$27,0),0)</f>
        <v>500</v>
      </c>
      <c r="S230" s="54">
        <f>IF(F230&lt;N230+(N230*'1_Constantes'!$G$27),ABS(X229)-('1_Constantes'!$J$27*'1_Constantes'!$B$4),0)</f>
        <v>-4.9999999999998448E-3</v>
      </c>
      <c r="T230" s="111">
        <f>IF(S230=0,IF(ABS(X229)&lt;'1_Constantes'!$H$27,ABS(X229)+('1_Constantes'!$I$27*'1_Constantes'!$B$4),0),0)</f>
        <v>0</v>
      </c>
      <c r="U230" s="44">
        <f>IF(S230=0,IF(T230=0,'1_Constantes'!$H$27,0),0)</f>
        <v>0</v>
      </c>
      <c r="W230" s="134">
        <f>IF(C230&lt;'1_Constantes'!$B$8,0,IF(D230&lt;0,-ABS(P230+Q230+R230),ABS(P230+Q230+R230)))</f>
        <v>500</v>
      </c>
      <c r="X230" s="43">
        <f t="shared" si="11"/>
        <v>4.9999999999998448E-3</v>
      </c>
      <c r="Y230" s="57">
        <f>IF(F230*180/PI()&lt;'1_Constantes'!$B$9,0,X230*180/PI())</f>
        <v>0.28647889756540273</v>
      </c>
    </row>
    <row r="231" spans="2:25" x14ac:dyDescent="0.25">
      <c r="B231" s="13">
        <f>B230+'1_Constantes'!$B$4</f>
        <v>1.1349999999999978</v>
      </c>
      <c r="C231" s="131">
        <f t="shared" si="9"/>
        <v>676.32310447556654</v>
      </c>
      <c r="D231" s="54">
        <f>'3_Consigne'!P231</f>
        <v>676.32310447556654</v>
      </c>
      <c r="E231" s="44">
        <f>'3_Consigne'!Q231</f>
        <v>-3.8940853489558003E-5</v>
      </c>
      <c r="F231" s="131">
        <f t="shared" si="10"/>
        <v>3.8940853489558003E-5</v>
      </c>
      <c r="G231" s="54">
        <f>ABS(D230-D231)/'1_Constantes'!$B$4</f>
        <v>520.10811670149906</v>
      </c>
      <c r="H231" s="44">
        <f>ABS(E230-E231)/'1_Constantes'!$B$4</f>
        <v>4.6571945097562129E-2</v>
      </c>
      <c r="J231" s="54">
        <f>ABS(G230-G231)/'1_Constantes'!$B$4</f>
        <v>1.8698210624279454E-3</v>
      </c>
      <c r="K231" s="44">
        <f>ABS(H230-H231)/'1_Constantes'!$B$4</f>
        <v>2.3631662056655678E-2</v>
      </c>
      <c r="M231" s="108">
        <f>(G231*G231)/(2*'1_Constantes'!$F$27)</f>
        <v>135.25622652939009</v>
      </c>
      <c r="N231" s="108">
        <f>(H231*H231)/(2*'1_Constantes'!$J$27)</f>
        <v>2.7111825877129263E-4</v>
      </c>
      <c r="P231" s="54">
        <f>IF(C231&lt;M231+(M231*'1_Constantes'!$G$27),ABS(W230)-('1_Constantes'!$F$27*'1_Constantes'!$B$4),0)</f>
        <v>0</v>
      </c>
      <c r="Q231" s="111">
        <f>IF(P231=0,IF(ABS(W230)&lt;'1_Constantes'!$D$27,ABS(W230)+('1_Constantes'!$E$27*'1_Constantes'!$B$4),0),0)</f>
        <v>0</v>
      </c>
      <c r="R231" s="44">
        <f>IF(P231=0,IF(Q231=0,'1_Constantes'!$D$27,0),0)</f>
        <v>500</v>
      </c>
      <c r="S231" s="54">
        <f>IF(F231&lt;N231+(N231*'1_Constantes'!$G$27),ABS(X230)-('1_Constantes'!$J$27*'1_Constantes'!$B$4),0)</f>
        <v>-1.5000000000000156E-2</v>
      </c>
      <c r="T231" s="111">
        <f>IF(S231=0,IF(ABS(X230)&lt;'1_Constantes'!$H$27,ABS(X230)+('1_Constantes'!$I$27*'1_Constantes'!$B$4),0),0)</f>
        <v>0</v>
      </c>
      <c r="U231" s="44">
        <f>IF(S231=0,IF(T231=0,'1_Constantes'!$H$27,0),0)</f>
        <v>0</v>
      </c>
      <c r="W231" s="134">
        <f>IF(C231&lt;'1_Constantes'!$B$8,0,IF(D231&lt;0,-ABS(P231+Q231+R231),ABS(P231+Q231+R231)))</f>
        <v>500</v>
      </c>
      <c r="X231" s="43">
        <f t="shared" si="11"/>
        <v>-1.5000000000000156E-2</v>
      </c>
      <c r="Y231" s="57">
        <f>IF(F231*180/PI()&lt;'1_Constantes'!$B$9,0,X231*180/PI())</f>
        <v>-0.85943669269624379</v>
      </c>
    </row>
    <row r="232" spans="2:25" x14ac:dyDescent="0.25">
      <c r="B232" s="13">
        <f>B231+'1_Constantes'!$B$4</f>
        <v>1.1399999999999977</v>
      </c>
      <c r="C232" s="131">
        <f t="shared" si="9"/>
        <v>673.72256393910436</v>
      </c>
      <c r="D232" s="54">
        <f>'3_Consigne'!P232</f>
        <v>673.72256393910436</v>
      </c>
      <c r="E232" s="44">
        <f>'3_Consigne'!Q232</f>
        <v>1.9451765633214657E-4</v>
      </c>
      <c r="F232" s="131">
        <f t="shared" si="10"/>
        <v>1.9451765633214657E-4</v>
      </c>
      <c r="G232" s="54">
        <f>ABS(D231-D232)/'1_Constantes'!$B$4</f>
        <v>520.10810729243531</v>
      </c>
      <c r="H232" s="44">
        <f>ABS(E231-E232)/'1_Constantes'!$B$4</f>
        <v>4.6691701964340915E-2</v>
      </c>
      <c r="J232" s="54">
        <f>ABS(G231-G232)/'1_Constantes'!$B$4</f>
        <v>1.8818127500708215E-3</v>
      </c>
      <c r="K232" s="44">
        <f>ABS(H231-H232)/'1_Constantes'!$B$4</f>
        <v>2.3951373355757255E-2</v>
      </c>
      <c r="M232" s="108">
        <f>(G232*G232)/(2*'1_Constantes'!$F$27)</f>
        <v>135.2562216356597</v>
      </c>
      <c r="N232" s="108">
        <f>(H232*H232)/(2*'1_Constantes'!$J$27)</f>
        <v>2.7251437904085465E-4</v>
      </c>
      <c r="P232" s="54">
        <f>IF(C232&lt;M232+(M232*'1_Constantes'!$G$27),ABS(W231)-('1_Constantes'!$F$27*'1_Constantes'!$B$4),0)</f>
        <v>0</v>
      </c>
      <c r="Q232" s="111">
        <f>IF(P232=0,IF(ABS(W231)&lt;'1_Constantes'!$D$27,ABS(W231)+('1_Constantes'!$E$27*'1_Constantes'!$B$4),0),0)</f>
        <v>0</v>
      </c>
      <c r="R232" s="44">
        <f>IF(P232=0,IF(Q232=0,'1_Constantes'!$D$27,0),0)</f>
        <v>500</v>
      </c>
      <c r="S232" s="54">
        <f>IF(F232&lt;N232+(N232*'1_Constantes'!$G$27),ABS(X231)-('1_Constantes'!$J$27*'1_Constantes'!$B$4),0)</f>
        <v>-4.9999999999998448E-3</v>
      </c>
      <c r="T232" s="111">
        <f>IF(S232=0,IF(ABS(X231)&lt;'1_Constantes'!$H$27,ABS(X231)+('1_Constantes'!$I$27*'1_Constantes'!$B$4),0),0)</f>
        <v>0</v>
      </c>
      <c r="U232" s="44">
        <f>IF(S232=0,IF(T232=0,'1_Constantes'!$H$27,0),0)</f>
        <v>0</v>
      </c>
      <c r="W232" s="134">
        <f>IF(C232&lt;'1_Constantes'!$B$8,0,IF(D232&lt;0,-ABS(P232+Q232+R232),ABS(P232+Q232+R232)))</f>
        <v>500</v>
      </c>
      <c r="X232" s="43">
        <f t="shared" si="11"/>
        <v>4.9999999999998448E-3</v>
      </c>
      <c r="Y232" s="57">
        <f>IF(F232*180/PI()&lt;'1_Constantes'!$B$9,0,X232*180/PI())</f>
        <v>0.28647889756540273</v>
      </c>
    </row>
    <row r="233" spans="2:25" x14ac:dyDescent="0.25">
      <c r="B233" s="13">
        <f>B232+'1_Constantes'!$B$4</f>
        <v>1.1449999999999976</v>
      </c>
      <c r="C233" s="131">
        <f t="shared" si="9"/>
        <v>671.12202335553684</v>
      </c>
      <c r="D233" s="54">
        <f>'3_Consigne'!P233</f>
        <v>671.12202335553684</v>
      </c>
      <c r="E233" s="44">
        <f>'3_Consigne'!Q233</f>
        <v>-3.8340904870801107E-5</v>
      </c>
      <c r="F233" s="131">
        <f t="shared" si="10"/>
        <v>3.8340904870801107E-5</v>
      </c>
      <c r="G233" s="54">
        <f>ABS(D232-D233)/'1_Constantes'!$B$4</f>
        <v>520.10811671350439</v>
      </c>
      <c r="H233" s="44">
        <f>ABS(E232-E233)/'1_Constantes'!$B$4</f>
        <v>4.6571712240589536E-2</v>
      </c>
      <c r="J233" s="54">
        <f>ABS(G232-G233)/'1_Constantes'!$B$4</f>
        <v>1.884213816083502E-3</v>
      </c>
      <c r="K233" s="44">
        <f>ABS(H232-H233)/'1_Constantes'!$B$4</f>
        <v>2.3997944750275835E-2</v>
      </c>
      <c r="M233" s="108">
        <f>(G233*G233)/(2*'1_Constantes'!$F$27)</f>
        <v>135.25622653563414</v>
      </c>
      <c r="N233" s="108">
        <f>(H233*H233)/(2*'1_Constantes'!$J$27)</f>
        <v>2.7111554762753462E-4</v>
      </c>
      <c r="P233" s="54">
        <f>IF(C233&lt;M233+(M233*'1_Constantes'!$G$27),ABS(W232)-('1_Constantes'!$F$27*'1_Constantes'!$B$4),0)</f>
        <v>0</v>
      </c>
      <c r="Q233" s="111">
        <f>IF(P233=0,IF(ABS(W232)&lt;'1_Constantes'!$D$27,ABS(W232)+('1_Constantes'!$E$27*'1_Constantes'!$B$4),0),0)</f>
        <v>0</v>
      </c>
      <c r="R233" s="44">
        <f>IF(P233=0,IF(Q233=0,'1_Constantes'!$D$27,0),0)</f>
        <v>500</v>
      </c>
      <c r="S233" s="54">
        <f>IF(F233&lt;N233+(N233*'1_Constantes'!$G$27),ABS(X232)-('1_Constantes'!$J$27*'1_Constantes'!$B$4),0)</f>
        <v>-1.5000000000000156E-2</v>
      </c>
      <c r="T233" s="111">
        <f>IF(S233=0,IF(ABS(X232)&lt;'1_Constantes'!$H$27,ABS(X232)+('1_Constantes'!$I$27*'1_Constantes'!$B$4),0),0)</f>
        <v>0</v>
      </c>
      <c r="U233" s="44">
        <f>IF(S233=0,IF(T233=0,'1_Constantes'!$H$27,0),0)</f>
        <v>0</v>
      </c>
      <c r="W233" s="134">
        <f>IF(C233&lt;'1_Constantes'!$B$8,0,IF(D233&lt;0,-ABS(P233+Q233+R233),ABS(P233+Q233+R233)))</f>
        <v>500</v>
      </c>
      <c r="X233" s="43">
        <f t="shared" si="11"/>
        <v>-1.5000000000000156E-2</v>
      </c>
      <c r="Y233" s="57">
        <f>IF(F233*180/PI()&lt;'1_Constantes'!$B$9,0,X233*180/PI())</f>
        <v>-0.85943669269624379</v>
      </c>
    </row>
    <row r="234" spans="2:25" x14ac:dyDescent="0.25">
      <c r="B234" s="13">
        <f>B233+'1_Constantes'!$B$4</f>
        <v>1.1499999999999975</v>
      </c>
      <c r="C234" s="131">
        <f t="shared" si="9"/>
        <v>668.52148281938003</v>
      </c>
      <c r="D234" s="54">
        <f>'3_Consigne'!P234</f>
        <v>668.52148281938003</v>
      </c>
      <c r="E234" s="44">
        <f>'3_Consigne'!Q234</f>
        <v>1.9512575772158425E-4</v>
      </c>
      <c r="F234" s="131">
        <f t="shared" si="10"/>
        <v>1.9512575772158425E-4</v>
      </c>
      <c r="G234" s="54">
        <f>ABS(D233-D234)/'1_Constantes'!$B$4</f>
        <v>520.10810723136274</v>
      </c>
      <c r="H234" s="44">
        <f>ABS(E233-E234)/'1_Constantes'!$B$4</f>
        <v>4.6693332518477071E-2</v>
      </c>
      <c r="J234" s="54">
        <f>ABS(G233-G234)/'1_Constantes'!$B$4</f>
        <v>1.8964283299283125E-3</v>
      </c>
      <c r="K234" s="44">
        <f>ABS(H233-H234)/'1_Constantes'!$B$4</f>
        <v>2.4324055577507053E-2</v>
      </c>
      <c r="M234" s="108">
        <f>(G234*G234)/(2*'1_Constantes'!$F$27)</f>
        <v>135.25622160389537</v>
      </c>
      <c r="N234" s="108">
        <f>(H234*H234)/(2*'1_Constantes'!$J$27)</f>
        <v>2.7253341271013353E-4</v>
      </c>
      <c r="P234" s="54">
        <f>IF(C234&lt;M234+(M234*'1_Constantes'!$G$27),ABS(W233)-('1_Constantes'!$F$27*'1_Constantes'!$B$4),0)</f>
        <v>0</v>
      </c>
      <c r="Q234" s="111">
        <f>IF(P234=0,IF(ABS(W233)&lt;'1_Constantes'!$D$27,ABS(W233)+('1_Constantes'!$E$27*'1_Constantes'!$B$4),0),0)</f>
        <v>0</v>
      </c>
      <c r="R234" s="44">
        <f>IF(P234=0,IF(Q234=0,'1_Constantes'!$D$27,0),0)</f>
        <v>500</v>
      </c>
      <c r="S234" s="54">
        <f>IF(F234&lt;N234+(N234*'1_Constantes'!$G$27),ABS(X233)-('1_Constantes'!$J$27*'1_Constantes'!$B$4),0)</f>
        <v>-4.9999999999998448E-3</v>
      </c>
      <c r="T234" s="111">
        <f>IF(S234=0,IF(ABS(X233)&lt;'1_Constantes'!$H$27,ABS(X233)+('1_Constantes'!$I$27*'1_Constantes'!$B$4),0),0)</f>
        <v>0</v>
      </c>
      <c r="U234" s="44">
        <f>IF(S234=0,IF(T234=0,'1_Constantes'!$H$27,0),0)</f>
        <v>0</v>
      </c>
      <c r="W234" s="134">
        <f>IF(C234&lt;'1_Constantes'!$B$8,0,IF(D234&lt;0,-ABS(P234+Q234+R234),ABS(P234+Q234+R234)))</f>
        <v>500</v>
      </c>
      <c r="X234" s="43">
        <f t="shared" si="11"/>
        <v>4.9999999999998448E-3</v>
      </c>
      <c r="Y234" s="57">
        <f>IF(F234*180/PI()&lt;'1_Constantes'!$B$9,0,X234*180/PI())</f>
        <v>0.28647889756540273</v>
      </c>
    </row>
    <row r="235" spans="2:25" x14ac:dyDescent="0.25">
      <c r="B235" s="13">
        <f>B234+'1_Constantes'!$B$4</f>
        <v>1.1549999999999974</v>
      </c>
      <c r="C235" s="131">
        <f t="shared" si="9"/>
        <v>665.92094223575236</v>
      </c>
      <c r="D235" s="54">
        <f>'3_Consigne'!P235</f>
        <v>665.92094223575236</v>
      </c>
      <c r="E235" s="44">
        <f>'3_Consigne'!Q235</f>
        <v>-3.7731584624750569E-5</v>
      </c>
      <c r="F235" s="131">
        <f t="shared" si="10"/>
        <v>3.7731584624750569E-5</v>
      </c>
      <c r="G235" s="54">
        <f>ABS(D234-D235)/'1_Constantes'!$B$4</f>
        <v>520.10811672553245</v>
      </c>
      <c r="H235" s="44">
        <f>ABS(E234-E235)/'1_Constantes'!$B$4</f>
        <v>4.6571468469266963E-2</v>
      </c>
      <c r="J235" s="54">
        <f>ABS(G234-G235)/'1_Constantes'!$B$4</f>
        <v>1.8988339434145018E-3</v>
      </c>
      <c r="K235" s="44">
        <f>ABS(H234-H235)/'1_Constantes'!$B$4</f>
        <v>2.4372809842021503E-2</v>
      </c>
      <c r="M235" s="108">
        <f>(G235*G235)/(2*'1_Constantes'!$F$27)</f>
        <v>135.25622654189004</v>
      </c>
      <c r="N235" s="108">
        <f>(H235*H235)/(2*'1_Constantes'!$J$27)</f>
        <v>2.7111270942299089E-4</v>
      </c>
      <c r="P235" s="54">
        <f>IF(C235&lt;M235+(M235*'1_Constantes'!$G$27),ABS(W234)-('1_Constantes'!$F$27*'1_Constantes'!$B$4),0)</f>
        <v>0</v>
      </c>
      <c r="Q235" s="111">
        <f>IF(P235=0,IF(ABS(W234)&lt;'1_Constantes'!$D$27,ABS(W234)+('1_Constantes'!$E$27*'1_Constantes'!$B$4),0),0)</f>
        <v>0</v>
      </c>
      <c r="R235" s="44">
        <f>IF(P235=0,IF(Q235=0,'1_Constantes'!$D$27,0),0)</f>
        <v>500</v>
      </c>
      <c r="S235" s="54">
        <f>IF(F235&lt;N235+(N235*'1_Constantes'!$G$27),ABS(X234)-('1_Constantes'!$J$27*'1_Constantes'!$B$4),0)</f>
        <v>-1.5000000000000156E-2</v>
      </c>
      <c r="T235" s="111">
        <f>IF(S235=0,IF(ABS(X234)&lt;'1_Constantes'!$H$27,ABS(X234)+('1_Constantes'!$I$27*'1_Constantes'!$B$4),0),0)</f>
        <v>0</v>
      </c>
      <c r="U235" s="44">
        <f>IF(S235=0,IF(T235=0,'1_Constantes'!$H$27,0),0)</f>
        <v>0</v>
      </c>
      <c r="W235" s="134">
        <f>IF(C235&lt;'1_Constantes'!$B$8,0,IF(D235&lt;0,-ABS(P235+Q235+R235),ABS(P235+Q235+R235)))</f>
        <v>500</v>
      </c>
      <c r="X235" s="43">
        <f t="shared" si="11"/>
        <v>-1.5000000000000156E-2</v>
      </c>
      <c r="Y235" s="57">
        <f>IF(F235*180/PI()&lt;'1_Constantes'!$B$9,0,X235*180/PI())</f>
        <v>-0.85943669269624379</v>
      </c>
    </row>
    <row r="236" spans="2:25" x14ac:dyDescent="0.25">
      <c r="B236" s="13">
        <f>B235+'1_Constantes'!$B$4</f>
        <v>1.1599999999999973</v>
      </c>
      <c r="C236" s="131">
        <f t="shared" si="9"/>
        <v>663.32040169990682</v>
      </c>
      <c r="D236" s="54">
        <f>'3_Consigne'!P236</f>
        <v>663.32040169990682</v>
      </c>
      <c r="E236" s="44">
        <f>'3_Consigne'!Q236</f>
        <v>1.9574339533107166E-4</v>
      </c>
      <c r="F236" s="131">
        <f t="shared" si="10"/>
        <v>1.9574339533107166E-4</v>
      </c>
      <c r="G236" s="54">
        <f>ABS(D235-D236)/'1_Constantes'!$B$4</f>
        <v>520.10810716910783</v>
      </c>
      <c r="H236" s="44">
        <f>ABS(E235-E236)/'1_Constantes'!$B$4</f>
        <v>4.6694995991164445E-2</v>
      </c>
      <c r="J236" s="54">
        <f>ABS(G235-G236)/'1_Constantes'!$B$4</f>
        <v>1.9112849258817732E-3</v>
      </c>
      <c r="K236" s="44">
        <f>ABS(H235-H236)/'1_Constantes'!$B$4</f>
        <v>2.4705504379496368E-2</v>
      </c>
      <c r="M236" s="108">
        <f>(G236*G236)/(2*'1_Constantes'!$F$27)</f>
        <v>135.25622157151608</v>
      </c>
      <c r="N236" s="108">
        <f>(H236*H236)/(2*'1_Constantes'!$J$27)</f>
        <v>2.7255283132685795E-4</v>
      </c>
      <c r="P236" s="54">
        <f>IF(C236&lt;M236+(M236*'1_Constantes'!$G$27),ABS(W235)-('1_Constantes'!$F$27*'1_Constantes'!$B$4),0)</f>
        <v>0</v>
      </c>
      <c r="Q236" s="111">
        <f>IF(P236=0,IF(ABS(W235)&lt;'1_Constantes'!$D$27,ABS(W235)+('1_Constantes'!$E$27*'1_Constantes'!$B$4),0),0)</f>
        <v>0</v>
      </c>
      <c r="R236" s="44">
        <f>IF(P236=0,IF(Q236=0,'1_Constantes'!$D$27,0),0)</f>
        <v>500</v>
      </c>
      <c r="S236" s="54">
        <f>IF(F236&lt;N236+(N236*'1_Constantes'!$G$27),ABS(X235)-('1_Constantes'!$J$27*'1_Constantes'!$B$4),0)</f>
        <v>-4.9999999999998448E-3</v>
      </c>
      <c r="T236" s="111">
        <f>IF(S236=0,IF(ABS(X235)&lt;'1_Constantes'!$H$27,ABS(X235)+('1_Constantes'!$I$27*'1_Constantes'!$B$4),0),0)</f>
        <v>0</v>
      </c>
      <c r="U236" s="44">
        <f>IF(S236=0,IF(T236=0,'1_Constantes'!$H$27,0),0)</f>
        <v>0</v>
      </c>
      <c r="W236" s="134">
        <f>IF(C236&lt;'1_Constantes'!$B$8,0,IF(D236&lt;0,-ABS(P236+Q236+R236),ABS(P236+Q236+R236)))</f>
        <v>500</v>
      </c>
      <c r="X236" s="43">
        <f t="shared" si="11"/>
        <v>4.9999999999998448E-3</v>
      </c>
      <c r="Y236" s="57">
        <f>IF(F236*180/PI()&lt;'1_Constantes'!$B$9,0,X236*180/PI())</f>
        <v>0.28647889756540273</v>
      </c>
    </row>
    <row r="237" spans="2:25" x14ac:dyDescent="0.25">
      <c r="B237" s="13">
        <f>B236+'1_Constantes'!$B$4</f>
        <v>1.1649999999999971</v>
      </c>
      <c r="C237" s="131">
        <f t="shared" si="9"/>
        <v>660.71986111621914</v>
      </c>
      <c r="D237" s="54">
        <f>'3_Consigne'!P237</f>
        <v>660.71986111621914</v>
      </c>
      <c r="E237" s="44">
        <f>'3_Consigne'!Q237</f>
        <v>-3.7112671435579614E-5</v>
      </c>
      <c r="F237" s="131">
        <f t="shared" si="10"/>
        <v>3.7112671435579614E-5</v>
      </c>
      <c r="G237" s="54">
        <f>ABS(D236-D237)/'1_Constantes'!$B$4</f>
        <v>520.10811673753778</v>
      </c>
      <c r="H237" s="44">
        <f>ABS(E236-E237)/'1_Constantes'!$B$4</f>
        <v>4.6571213353330254E-2</v>
      </c>
      <c r="J237" s="54">
        <f>ABS(G236-G237)/'1_Constantes'!$B$4</f>
        <v>1.9136859918944538E-3</v>
      </c>
      <c r="K237" s="44">
        <f>ABS(H236-H237)/'1_Constantes'!$B$4</f>
        <v>2.4756527566838216E-2</v>
      </c>
      <c r="M237" s="108">
        <f>(G237*G237)/(2*'1_Constantes'!$F$27)</f>
        <v>135.25622654813412</v>
      </c>
      <c r="N237" s="108">
        <f>(H237*H237)/(2*'1_Constantes'!$J$27)</f>
        <v>2.7110973915017575E-4</v>
      </c>
      <c r="P237" s="54">
        <f>IF(C237&lt;M237+(M237*'1_Constantes'!$G$27),ABS(W236)-('1_Constantes'!$F$27*'1_Constantes'!$B$4),0)</f>
        <v>0</v>
      </c>
      <c r="Q237" s="111">
        <f>IF(P237=0,IF(ABS(W236)&lt;'1_Constantes'!$D$27,ABS(W236)+('1_Constantes'!$E$27*'1_Constantes'!$B$4),0),0)</f>
        <v>0</v>
      </c>
      <c r="R237" s="44">
        <f>IF(P237=0,IF(Q237=0,'1_Constantes'!$D$27,0),0)</f>
        <v>500</v>
      </c>
      <c r="S237" s="54">
        <f>IF(F237&lt;N237+(N237*'1_Constantes'!$G$27),ABS(X236)-('1_Constantes'!$J$27*'1_Constantes'!$B$4),0)</f>
        <v>-1.5000000000000156E-2</v>
      </c>
      <c r="T237" s="111">
        <f>IF(S237=0,IF(ABS(X236)&lt;'1_Constantes'!$H$27,ABS(X236)+('1_Constantes'!$I$27*'1_Constantes'!$B$4),0),0)</f>
        <v>0</v>
      </c>
      <c r="U237" s="44">
        <f>IF(S237=0,IF(T237=0,'1_Constantes'!$H$27,0),0)</f>
        <v>0</v>
      </c>
      <c r="W237" s="134">
        <f>IF(C237&lt;'1_Constantes'!$B$8,0,IF(D237&lt;0,-ABS(P237+Q237+R237),ABS(P237+Q237+R237)))</f>
        <v>500</v>
      </c>
      <c r="X237" s="43">
        <f t="shared" si="11"/>
        <v>-1.5000000000000156E-2</v>
      </c>
      <c r="Y237" s="57">
        <f>IF(F237*180/PI()&lt;'1_Constantes'!$B$9,0,X237*180/PI())</f>
        <v>-0.85943669269624379</v>
      </c>
    </row>
    <row r="238" spans="2:25" x14ac:dyDescent="0.25">
      <c r="B238" s="13">
        <f>B237+'1_Constantes'!$B$4</f>
        <v>1.169999999999997</v>
      </c>
      <c r="C238" s="131">
        <f t="shared" si="9"/>
        <v>658.11932058069067</v>
      </c>
      <c r="D238" s="54">
        <f>'3_Consigne'!P238</f>
        <v>658.11932058069067</v>
      </c>
      <c r="E238" s="44">
        <f>'3_Consigne'!Q238</f>
        <v>1.9637079525328116E-4</v>
      </c>
      <c r="F238" s="131">
        <f t="shared" si="10"/>
        <v>1.9637079525328116E-4</v>
      </c>
      <c r="G238" s="54">
        <f>ABS(D237-D238)/'1_Constantes'!$B$4</f>
        <v>520.10810710569331</v>
      </c>
      <c r="H238" s="44">
        <f>ABS(E237-E238)/'1_Constantes'!$B$4</f>
        <v>4.6696693337772155E-2</v>
      </c>
      <c r="J238" s="54">
        <f>ABS(G237-G238)/'1_Constantes'!$B$4</f>
        <v>1.9263688955106772E-3</v>
      </c>
      <c r="K238" s="44">
        <f>ABS(H237-H238)/'1_Constantes'!$B$4</f>
        <v>2.5095996888380157E-2</v>
      </c>
      <c r="M238" s="108">
        <f>(G238*G238)/(2*'1_Constantes'!$F$27)</f>
        <v>135.25622153853365</v>
      </c>
      <c r="N238" s="108">
        <f>(H238*H238)/(2*'1_Constantes'!$J$27)</f>
        <v>2.7257264608524179E-4</v>
      </c>
      <c r="P238" s="54">
        <f>IF(C238&lt;M238+(M238*'1_Constantes'!$G$27),ABS(W237)-('1_Constantes'!$F$27*'1_Constantes'!$B$4),0)</f>
        <v>0</v>
      </c>
      <c r="Q238" s="111">
        <f>IF(P238=0,IF(ABS(W237)&lt;'1_Constantes'!$D$27,ABS(W237)+('1_Constantes'!$E$27*'1_Constantes'!$B$4),0),0)</f>
        <v>0</v>
      </c>
      <c r="R238" s="44">
        <f>IF(P238=0,IF(Q238=0,'1_Constantes'!$D$27,0),0)</f>
        <v>500</v>
      </c>
      <c r="S238" s="54">
        <f>IF(F238&lt;N238+(N238*'1_Constantes'!$G$27),ABS(X237)-('1_Constantes'!$J$27*'1_Constantes'!$B$4),0)</f>
        <v>-4.9999999999998448E-3</v>
      </c>
      <c r="T238" s="111">
        <f>IF(S238=0,IF(ABS(X237)&lt;'1_Constantes'!$H$27,ABS(X237)+('1_Constantes'!$I$27*'1_Constantes'!$B$4),0),0)</f>
        <v>0</v>
      </c>
      <c r="U238" s="44">
        <f>IF(S238=0,IF(T238=0,'1_Constantes'!$H$27,0),0)</f>
        <v>0</v>
      </c>
      <c r="W238" s="134">
        <f>IF(C238&lt;'1_Constantes'!$B$8,0,IF(D238&lt;0,-ABS(P238+Q238+R238),ABS(P238+Q238+R238)))</f>
        <v>500</v>
      </c>
      <c r="X238" s="43">
        <f t="shared" si="11"/>
        <v>4.9999999999998448E-3</v>
      </c>
      <c r="Y238" s="57">
        <f>IF(F238*180/PI()&lt;'1_Constantes'!$B$9,0,X238*180/PI())</f>
        <v>0.28647889756540273</v>
      </c>
    </row>
    <row r="239" spans="2:25" x14ac:dyDescent="0.25">
      <c r="B239" s="13">
        <f>B238+'1_Constantes'!$B$4</f>
        <v>1.1749999999999969</v>
      </c>
      <c r="C239" s="131">
        <f t="shared" si="9"/>
        <v>655.51877999694295</v>
      </c>
      <c r="D239" s="54">
        <f>'3_Consigne'!P239</f>
        <v>655.51877999694295</v>
      </c>
      <c r="E239" s="44">
        <f>'3_Consigne'!Q239</f>
        <v>-3.6483936963455088E-5</v>
      </c>
      <c r="F239" s="131">
        <f t="shared" si="10"/>
        <v>3.6483936963455088E-5</v>
      </c>
      <c r="G239" s="54">
        <f>ABS(D238-D239)/'1_Constantes'!$B$4</f>
        <v>520.10811674954311</v>
      </c>
      <c r="H239" s="44">
        <f>ABS(E238-E239)/'1_Constantes'!$B$4</f>
        <v>4.657094644334725E-2</v>
      </c>
      <c r="J239" s="54">
        <f>ABS(G238-G239)/'1_Constantes'!$B$4</f>
        <v>1.9287699615233578E-3</v>
      </c>
      <c r="K239" s="44">
        <f>ABS(H238-H239)/'1_Constantes'!$B$4</f>
        <v>2.5149378884981033E-2</v>
      </c>
      <c r="M239" s="108">
        <f>(G239*G239)/(2*'1_Constantes'!$F$27)</f>
        <v>135.2562265543782</v>
      </c>
      <c r="N239" s="108">
        <f>(H239*H239)/(2*'1_Constantes'!$J$27)</f>
        <v>2.7110663157863972E-4</v>
      </c>
      <c r="P239" s="54">
        <f>IF(C239&lt;M239+(M239*'1_Constantes'!$G$27),ABS(W238)-('1_Constantes'!$F$27*'1_Constantes'!$B$4),0)</f>
        <v>0</v>
      </c>
      <c r="Q239" s="111">
        <f>IF(P239=0,IF(ABS(W238)&lt;'1_Constantes'!$D$27,ABS(W238)+('1_Constantes'!$E$27*'1_Constantes'!$B$4),0),0)</f>
        <v>0</v>
      </c>
      <c r="R239" s="44">
        <f>IF(P239=0,IF(Q239=0,'1_Constantes'!$D$27,0),0)</f>
        <v>500</v>
      </c>
      <c r="S239" s="54">
        <f>IF(F239&lt;N239+(N239*'1_Constantes'!$G$27),ABS(X238)-('1_Constantes'!$J$27*'1_Constantes'!$B$4),0)</f>
        <v>-1.5000000000000156E-2</v>
      </c>
      <c r="T239" s="111">
        <f>IF(S239=0,IF(ABS(X238)&lt;'1_Constantes'!$H$27,ABS(X238)+('1_Constantes'!$I$27*'1_Constantes'!$B$4),0),0)</f>
        <v>0</v>
      </c>
      <c r="U239" s="44">
        <f>IF(S239=0,IF(T239=0,'1_Constantes'!$H$27,0),0)</f>
        <v>0</v>
      </c>
      <c r="W239" s="134">
        <f>IF(C239&lt;'1_Constantes'!$B$8,0,IF(D239&lt;0,-ABS(P239+Q239+R239),ABS(P239+Q239+R239)))</f>
        <v>500</v>
      </c>
      <c r="X239" s="43">
        <f t="shared" si="11"/>
        <v>-1.5000000000000156E-2</v>
      </c>
      <c r="Y239" s="57">
        <f>IF(F239*180/PI()&lt;'1_Constantes'!$B$9,0,X239*180/PI())</f>
        <v>-0.85943669269624379</v>
      </c>
    </row>
    <row r="240" spans="2:25" x14ac:dyDescent="0.25">
      <c r="B240" s="13">
        <f>B239+'1_Constantes'!$B$4</f>
        <v>1.1799999999999968</v>
      </c>
      <c r="C240" s="131">
        <f t="shared" si="9"/>
        <v>652.9182394617377</v>
      </c>
      <c r="D240" s="54">
        <f>'3_Consigne'!P240</f>
        <v>652.9182394617377</v>
      </c>
      <c r="E240" s="44">
        <f>'3_Consigne'!Q240</f>
        <v>1.9700819078502518E-4</v>
      </c>
      <c r="F240" s="131">
        <f t="shared" si="10"/>
        <v>1.9700819078502518E-4</v>
      </c>
      <c r="G240" s="54">
        <f>ABS(D239-D240)/'1_Constantes'!$B$4</f>
        <v>520.10810704105097</v>
      </c>
      <c r="H240" s="44">
        <f>ABS(E239-E240)/'1_Constantes'!$B$4</f>
        <v>4.6698425549696054E-2</v>
      </c>
      <c r="J240" s="54">
        <f>ABS(G239-G240)/'1_Constantes'!$B$4</f>
        <v>1.94169842870906E-3</v>
      </c>
      <c r="K240" s="44">
        <f>ABS(H239-H240)/'1_Constantes'!$B$4</f>
        <v>2.549582126976091E-2</v>
      </c>
      <c r="M240" s="108">
        <f>(G240*G240)/(2*'1_Constantes'!$F$27)</f>
        <v>135.25622150491265</v>
      </c>
      <c r="N240" s="108">
        <f>(H240*H240)/(2*'1_Constantes'!$J$27)</f>
        <v>2.7259286860256313E-4</v>
      </c>
      <c r="P240" s="54">
        <f>IF(C240&lt;M240+(M240*'1_Constantes'!$G$27),ABS(W239)-('1_Constantes'!$F$27*'1_Constantes'!$B$4),0)</f>
        <v>0</v>
      </c>
      <c r="Q240" s="111">
        <f>IF(P240=0,IF(ABS(W239)&lt;'1_Constantes'!$D$27,ABS(W239)+('1_Constantes'!$E$27*'1_Constantes'!$B$4),0),0)</f>
        <v>0</v>
      </c>
      <c r="R240" s="44">
        <f>IF(P240=0,IF(Q240=0,'1_Constantes'!$D$27,0),0)</f>
        <v>500</v>
      </c>
      <c r="S240" s="54">
        <f>IF(F240&lt;N240+(N240*'1_Constantes'!$G$27),ABS(X239)-('1_Constantes'!$J$27*'1_Constantes'!$B$4),0)</f>
        <v>-4.9999999999998448E-3</v>
      </c>
      <c r="T240" s="111">
        <f>IF(S240=0,IF(ABS(X239)&lt;'1_Constantes'!$H$27,ABS(X239)+('1_Constantes'!$I$27*'1_Constantes'!$B$4),0),0)</f>
        <v>0</v>
      </c>
      <c r="U240" s="44">
        <f>IF(S240=0,IF(T240=0,'1_Constantes'!$H$27,0),0)</f>
        <v>0</v>
      </c>
      <c r="W240" s="134">
        <f>IF(C240&lt;'1_Constantes'!$B$8,0,IF(D240&lt;0,-ABS(P240+Q240+R240),ABS(P240+Q240+R240)))</f>
        <v>500</v>
      </c>
      <c r="X240" s="43">
        <f t="shared" si="11"/>
        <v>4.9999999999998448E-3</v>
      </c>
      <c r="Y240" s="57">
        <f>IF(F240*180/PI()&lt;'1_Constantes'!$B$9,0,X240*180/PI())</f>
        <v>0.28647889756540273</v>
      </c>
    </row>
    <row r="241" spans="2:25" x14ac:dyDescent="0.25">
      <c r="B241" s="13">
        <f>B240+'1_Constantes'!$B$4</f>
        <v>1.1849999999999967</v>
      </c>
      <c r="C241" s="131">
        <f t="shared" si="9"/>
        <v>650.31769887793007</v>
      </c>
      <c r="D241" s="54">
        <f>'3_Consigne'!P241</f>
        <v>650.31769887793007</v>
      </c>
      <c r="E241" s="44">
        <f>'3_Consigne'!Q241</f>
        <v>-3.5845145563803693E-5</v>
      </c>
      <c r="F241" s="131">
        <f t="shared" si="10"/>
        <v>3.5845145563803693E-5</v>
      </c>
      <c r="G241" s="54">
        <f>ABS(D240-D241)/'1_Constantes'!$B$4</f>
        <v>520.10811676152571</v>
      </c>
      <c r="H241" s="44">
        <f>ABS(E240-E241)/'1_Constantes'!$B$4</f>
        <v>4.6570667269765775E-2</v>
      </c>
      <c r="J241" s="54">
        <f>ABS(G240-G241)/'1_Constantes'!$B$4</f>
        <v>1.9440949472482316E-3</v>
      </c>
      <c r="K241" s="44">
        <f>ABS(H240-H241)/'1_Constantes'!$B$4</f>
        <v>2.5551655986055799E-2</v>
      </c>
      <c r="M241" s="108">
        <f>(G241*G241)/(2*'1_Constantes'!$F$27)</f>
        <v>135.25622656061043</v>
      </c>
      <c r="N241" s="108">
        <f>(H241*H241)/(2*'1_Constantes'!$J$27)</f>
        <v>2.7110338124390415E-4</v>
      </c>
      <c r="P241" s="54">
        <f>IF(C241&lt;M241+(M241*'1_Constantes'!$G$27),ABS(W240)-('1_Constantes'!$F$27*'1_Constantes'!$B$4),0)</f>
        <v>0</v>
      </c>
      <c r="Q241" s="111">
        <f>IF(P241=0,IF(ABS(W240)&lt;'1_Constantes'!$D$27,ABS(W240)+('1_Constantes'!$E$27*'1_Constantes'!$B$4),0),0)</f>
        <v>0</v>
      </c>
      <c r="R241" s="44">
        <f>IF(P241=0,IF(Q241=0,'1_Constantes'!$D$27,0),0)</f>
        <v>500</v>
      </c>
      <c r="S241" s="54">
        <f>IF(F241&lt;N241+(N241*'1_Constantes'!$G$27),ABS(X240)-('1_Constantes'!$J$27*'1_Constantes'!$B$4),0)</f>
        <v>-1.5000000000000156E-2</v>
      </c>
      <c r="T241" s="111">
        <f>IF(S241=0,IF(ABS(X240)&lt;'1_Constantes'!$H$27,ABS(X240)+('1_Constantes'!$I$27*'1_Constantes'!$B$4),0),0)</f>
        <v>0</v>
      </c>
      <c r="U241" s="44">
        <f>IF(S241=0,IF(T241=0,'1_Constantes'!$H$27,0),0)</f>
        <v>0</v>
      </c>
      <c r="W241" s="134">
        <f>IF(C241&lt;'1_Constantes'!$B$8,0,IF(D241&lt;0,-ABS(P241+Q241+R241),ABS(P241+Q241+R241)))</f>
        <v>500</v>
      </c>
      <c r="X241" s="43">
        <f t="shared" si="11"/>
        <v>-1.5000000000000156E-2</v>
      </c>
      <c r="Y241" s="57">
        <f>IF(F241*180/PI()&lt;'1_Constantes'!$B$9,0,X241*180/PI())</f>
        <v>-0.85943669269624379</v>
      </c>
    </row>
    <row r="242" spans="2:25" x14ac:dyDescent="0.25">
      <c r="B242" s="13">
        <f>B241+'1_Constantes'!$B$4</f>
        <v>1.1899999999999966</v>
      </c>
      <c r="C242" s="131">
        <f t="shared" si="9"/>
        <v>647.71715834305417</v>
      </c>
      <c r="D242" s="54">
        <f>'3_Consigne'!P242</f>
        <v>647.71715834305417</v>
      </c>
      <c r="E242" s="44">
        <f>'3_Consigne'!Q242</f>
        <v>1.9765582271648319E-4</v>
      </c>
      <c r="F242" s="131">
        <f t="shared" si="10"/>
        <v>1.9765582271648319E-4</v>
      </c>
      <c r="G242" s="54">
        <f>ABS(D241-D242)/'1_Constantes'!$B$4</f>
        <v>520.10810697518082</v>
      </c>
      <c r="H242" s="44">
        <f>ABS(E241-E242)/'1_Constantes'!$B$4</f>
        <v>4.6700193656057376E-2</v>
      </c>
      <c r="J242" s="54">
        <f>ABS(G241-G242)/'1_Constantes'!$B$4</f>
        <v>1.9572689780034125E-3</v>
      </c>
      <c r="K242" s="44">
        <f>ABS(H241-H242)/'1_Constantes'!$B$4</f>
        <v>2.5905277258320147E-2</v>
      </c>
      <c r="M242" s="108">
        <f>(G242*G242)/(2*'1_Constantes'!$F$27)</f>
        <v>135.25622147065309</v>
      </c>
      <c r="N242" s="108">
        <f>(H242*H242)/(2*'1_Constantes'!$J$27)</f>
        <v>2.7261351093915768E-4</v>
      </c>
      <c r="P242" s="54">
        <f>IF(C242&lt;M242+(M242*'1_Constantes'!$G$27),ABS(W241)-('1_Constantes'!$F$27*'1_Constantes'!$B$4),0)</f>
        <v>0</v>
      </c>
      <c r="Q242" s="111">
        <f>IF(P242=0,IF(ABS(W241)&lt;'1_Constantes'!$D$27,ABS(W241)+('1_Constantes'!$E$27*'1_Constantes'!$B$4),0),0)</f>
        <v>0</v>
      </c>
      <c r="R242" s="44">
        <f>IF(P242=0,IF(Q242=0,'1_Constantes'!$D$27,0),0)</f>
        <v>500</v>
      </c>
      <c r="S242" s="54">
        <f>IF(F242&lt;N242+(N242*'1_Constantes'!$G$27),ABS(X241)-('1_Constantes'!$J$27*'1_Constantes'!$B$4),0)</f>
        <v>-4.9999999999998448E-3</v>
      </c>
      <c r="T242" s="111">
        <f>IF(S242=0,IF(ABS(X241)&lt;'1_Constantes'!$H$27,ABS(X241)+('1_Constantes'!$I$27*'1_Constantes'!$B$4),0),0)</f>
        <v>0</v>
      </c>
      <c r="U242" s="44">
        <f>IF(S242=0,IF(T242=0,'1_Constantes'!$H$27,0),0)</f>
        <v>0</v>
      </c>
      <c r="W242" s="134">
        <f>IF(C242&lt;'1_Constantes'!$B$8,0,IF(D242&lt;0,-ABS(P242+Q242+R242),ABS(P242+Q242+R242)))</f>
        <v>500</v>
      </c>
      <c r="X242" s="43">
        <f t="shared" si="11"/>
        <v>4.9999999999998448E-3</v>
      </c>
      <c r="Y242" s="57">
        <f>IF(F242*180/PI()&lt;'1_Constantes'!$B$9,0,X242*180/PI())</f>
        <v>0.28647889756540273</v>
      </c>
    </row>
    <row r="243" spans="2:25" x14ac:dyDescent="0.25">
      <c r="B243" s="13">
        <f>B242+'1_Constantes'!$B$4</f>
        <v>1.1949999999999965</v>
      </c>
      <c r="C243" s="131">
        <f t="shared" si="9"/>
        <v>645.11661775918685</v>
      </c>
      <c r="D243" s="54">
        <f>'3_Consigne'!P243</f>
        <v>645.11661775918685</v>
      </c>
      <c r="E243" s="44">
        <f>'3_Consigne'!Q243</f>
        <v>-3.5196053992686549E-5</v>
      </c>
      <c r="F243" s="131">
        <f t="shared" si="10"/>
        <v>3.5196053992686549E-5</v>
      </c>
      <c r="G243" s="54">
        <f>ABS(D242-D243)/'1_Constantes'!$B$4</f>
        <v>520.10811677346283</v>
      </c>
      <c r="H243" s="44">
        <f>ABS(E242-E243)/'1_Constantes'!$B$4</f>
        <v>4.6570375341833947E-2</v>
      </c>
      <c r="J243" s="54">
        <f>ABS(G242-G243)/'1_Constantes'!$B$4</f>
        <v>1.9596564015955664E-3</v>
      </c>
      <c r="K243" s="44">
        <f>ABS(H242-H243)/'1_Constantes'!$B$4</f>
        <v>2.5963662844685764E-2</v>
      </c>
      <c r="M243" s="108">
        <f>(G243*G243)/(2*'1_Constantes'!$F$27)</f>
        <v>135.25622656681901</v>
      </c>
      <c r="N243" s="108">
        <f>(H243*H243)/(2*'1_Constantes'!$J$27)</f>
        <v>2.7109998243491192E-4</v>
      </c>
      <c r="P243" s="54">
        <f>IF(C243&lt;M243+(M243*'1_Constantes'!$G$27),ABS(W242)-('1_Constantes'!$F$27*'1_Constantes'!$B$4),0)</f>
        <v>0</v>
      </c>
      <c r="Q243" s="111">
        <f>IF(P243=0,IF(ABS(W242)&lt;'1_Constantes'!$D$27,ABS(W242)+('1_Constantes'!$E$27*'1_Constantes'!$B$4),0),0)</f>
        <v>0</v>
      </c>
      <c r="R243" s="44">
        <f>IF(P243=0,IF(Q243=0,'1_Constantes'!$D$27,0),0)</f>
        <v>500</v>
      </c>
      <c r="S243" s="54">
        <f>IF(F243&lt;N243+(N243*'1_Constantes'!$G$27),ABS(X242)-('1_Constantes'!$J$27*'1_Constantes'!$B$4),0)</f>
        <v>-1.5000000000000156E-2</v>
      </c>
      <c r="T243" s="111">
        <f>IF(S243=0,IF(ABS(X242)&lt;'1_Constantes'!$H$27,ABS(X242)+('1_Constantes'!$I$27*'1_Constantes'!$B$4),0),0)</f>
        <v>0</v>
      </c>
      <c r="U243" s="44">
        <f>IF(S243=0,IF(T243=0,'1_Constantes'!$H$27,0),0)</f>
        <v>0</v>
      </c>
      <c r="W243" s="134">
        <f>IF(C243&lt;'1_Constantes'!$B$8,0,IF(D243&lt;0,-ABS(P243+Q243+R243),ABS(P243+Q243+R243)))</f>
        <v>500</v>
      </c>
      <c r="X243" s="43">
        <f t="shared" si="11"/>
        <v>-1.5000000000000156E-2</v>
      </c>
      <c r="Y243" s="57">
        <f>IF(F243*180/PI()&lt;'1_Constantes'!$B$9,0,X243*180/PI())</f>
        <v>-0.85943669269624379</v>
      </c>
    </row>
    <row r="244" spans="2:25" x14ac:dyDescent="0.25">
      <c r="B244" s="13">
        <f>B243+'1_Constantes'!$B$4</f>
        <v>1.1999999999999964</v>
      </c>
      <c r="C244" s="131">
        <f t="shared" si="9"/>
        <v>642.51607722464678</v>
      </c>
      <c r="D244" s="54">
        <f>'3_Consigne'!P244</f>
        <v>642.51607722464678</v>
      </c>
      <c r="E244" s="44">
        <f>'3_Consigne'!Q244</f>
        <v>1.9831393963447297E-4</v>
      </c>
      <c r="F244" s="131">
        <f t="shared" si="10"/>
        <v>1.9831393963447297E-4</v>
      </c>
      <c r="G244" s="54">
        <f>ABS(D243-D244)/'1_Constantes'!$B$4</f>
        <v>520.10810690801463</v>
      </c>
      <c r="H244" s="44">
        <f>ABS(E243-E244)/'1_Constantes'!$B$4</f>
        <v>4.6701998725431904E-2</v>
      </c>
      <c r="J244" s="54">
        <f>ABS(G243-G244)/'1_Constantes'!$B$4</f>
        <v>1.9730896383407526E-3</v>
      </c>
      <c r="K244" s="44">
        <f>ABS(H243-H244)/'1_Constantes'!$B$4</f>
        <v>2.6324676719591267E-2</v>
      </c>
      <c r="M244" s="108">
        <f>(G244*G244)/(2*'1_Constantes'!$F$27)</f>
        <v>135.2562214357194</v>
      </c>
      <c r="N244" s="108">
        <f>(H244*H244)/(2*'1_Constantes'!$J$27)</f>
        <v>2.7263458561878042E-4</v>
      </c>
      <c r="P244" s="54">
        <f>IF(C244&lt;M244+(M244*'1_Constantes'!$G$27),ABS(W243)-('1_Constantes'!$F$27*'1_Constantes'!$B$4),0)</f>
        <v>0</v>
      </c>
      <c r="Q244" s="111">
        <f>IF(P244=0,IF(ABS(W243)&lt;'1_Constantes'!$D$27,ABS(W243)+('1_Constantes'!$E$27*'1_Constantes'!$B$4),0),0)</f>
        <v>0</v>
      </c>
      <c r="R244" s="44">
        <f>IF(P244=0,IF(Q244=0,'1_Constantes'!$D$27,0),0)</f>
        <v>500</v>
      </c>
      <c r="S244" s="54">
        <f>IF(F244&lt;N244+(N244*'1_Constantes'!$G$27),ABS(X243)-('1_Constantes'!$J$27*'1_Constantes'!$B$4),0)</f>
        <v>-4.9999999999998448E-3</v>
      </c>
      <c r="T244" s="111">
        <f>IF(S244=0,IF(ABS(X243)&lt;'1_Constantes'!$H$27,ABS(X243)+('1_Constantes'!$I$27*'1_Constantes'!$B$4),0),0)</f>
        <v>0</v>
      </c>
      <c r="U244" s="44">
        <f>IF(S244=0,IF(T244=0,'1_Constantes'!$H$27,0),0)</f>
        <v>0</v>
      </c>
      <c r="W244" s="134">
        <f>IF(C244&lt;'1_Constantes'!$B$8,0,IF(D244&lt;0,-ABS(P244+Q244+R244),ABS(P244+Q244+R244)))</f>
        <v>500</v>
      </c>
      <c r="X244" s="43">
        <f t="shared" si="11"/>
        <v>4.9999999999998448E-3</v>
      </c>
      <c r="Y244" s="57">
        <f>IF(F244*180/PI()&lt;'1_Constantes'!$B$9,0,X244*180/PI())</f>
        <v>0.28647889756540273</v>
      </c>
    </row>
    <row r="245" spans="2:25" x14ac:dyDescent="0.25">
      <c r="B245" s="13">
        <f>B244+'1_Constantes'!$B$4</f>
        <v>1.2049999999999963</v>
      </c>
      <c r="C245" s="131">
        <f t="shared" si="9"/>
        <v>639.91553664071978</v>
      </c>
      <c r="D245" s="54">
        <f>'3_Consigne'!P245</f>
        <v>639.91553664071978</v>
      </c>
      <c r="E245" s="44">
        <f>'3_Consigne'!Q245</f>
        <v>-3.4536411098073927E-5</v>
      </c>
      <c r="F245" s="131">
        <f t="shared" si="10"/>
        <v>3.4536411098073927E-5</v>
      </c>
      <c r="G245" s="54">
        <f>ABS(D244-D245)/'1_Constantes'!$B$4</f>
        <v>520.10811678539994</v>
      </c>
      <c r="H245" s="44">
        <f>ABS(E244-E245)/'1_Constantes'!$B$4</f>
        <v>4.6570070146509379E-2</v>
      </c>
      <c r="J245" s="54">
        <f>ABS(G244-G245)/'1_Constantes'!$B$4</f>
        <v>1.9754770619329065E-3</v>
      </c>
      <c r="K245" s="44">
        <f>ABS(H244-H245)/'1_Constantes'!$B$4</f>
        <v>2.6385715784504882E-2</v>
      </c>
      <c r="M245" s="108">
        <f>(G245*G245)/(2*'1_Constantes'!$F$27)</f>
        <v>135.25622657302762</v>
      </c>
      <c r="N245" s="108">
        <f>(H245*H245)/(2*'1_Constantes'!$J$27)</f>
        <v>2.7109642918135053E-4</v>
      </c>
      <c r="P245" s="54">
        <f>IF(C245&lt;M245+(M245*'1_Constantes'!$G$27),ABS(W244)-('1_Constantes'!$F$27*'1_Constantes'!$B$4),0)</f>
        <v>0</v>
      </c>
      <c r="Q245" s="111">
        <f>IF(P245=0,IF(ABS(W244)&lt;'1_Constantes'!$D$27,ABS(W244)+('1_Constantes'!$E$27*'1_Constantes'!$B$4),0),0)</f>
        <v>0</v>
      </c>
      <c r="R245" s="44">
        <f>IF(P245=0,IF(Q245=0,'1_Constantes'!$D$27,0),0)</f>
        <v>500</v>
      </c>
      <c r="S245" s="54">
        <f>IF(F245&lt;N245+(N245*'1_Constantes'!$G$27),ABS(X244)-('1_Constantes'!$J$27*'1_Constantes'!$B$4),0)</f>
        <v>-1.5000000000000156E-2</v>
      </c>
      <c r="T245" s="111">
        <f>IF(S245=0,IF(ABS(X244)&lt;'1_Constantes'!$H$27,ABS(X244)+('1_Constantes'!$I$27*'1_Constantes'!$B$4),0),0)</f>
        <v>0</v>
      </c>
      <c r="U245" s="44">
        <f>IF(S245=0,IF(T245=0,'1_Constantes'!$H$27,0),0)</f>
        <v>0</v>
      </c>
      <c r="W245" s="134">
        <f>IF(C245&lt;'1_Constantes'!$B$8,0,IF(D245&lt;0,-ABS(P245+Q245+R245),ABS(P245+Q245+R245)))</f>
        <v>500</v>
      </c>
      <c r="X245" s="43">
        <f t="shared" si="11"/>
        <v>-1.5000000000000156E-2</v>
      </c>
      <c r="Y245" s="57">
        <f>IF(F245*180/PI()&lt;'1_Constantes'!$B$9,0,X245*180/PI())</f>
        <v>-0.85943669269624379</v>
      </c>
    </row>
    <row r="246" spans="2:25" x14ac:dyDescent="0.25">
      <c r="B246" s="13">
        <f>B245+'1_Constantes'!$B$4</f>
        <v>1.2099999999999962</v>
      </c>
      <c r="C246" s="131">
        <f t="shared" si="9"/>
        <v>637.31499610652213</v>
      </c>
      <c r="D246" s="54">
        <f>'3_Consigne'!P246</f>
        <v>637.31499610652213</v>
      </c>
      <c r="E246" s="44">
        <f>'3_Consigne'!Q246</f>
        <v>1.989827982406267E-4</v>
      </c>
      <c r="F246" s="131">
        <f t="shared" si="10"/>
        <v>1.989827982406267E-4</v>
      </c>
      <c r="G246" s="54">
        <f>ABS(D245-D246)/'1_Constantes'!$B$4</f>
        <v>520.10810683952968</v>
      </c>
      <c r="H246" s="44">
        <f>ABS(E245-E246)/'1_Constantes'!$B$4</f>
        <v>4.6703841867740126E-2</v>
      </c>
      <c r="J246" s="54">
        <f>ABS(G245-G246)/'1_Constantes'!$B$4</f>
        <v>1.9891740521416068E-3</v>
      </c>
      <c r="K246" s="44">
        <f>ABS(H245-H246)/'1_Constantes'!$B$4</f>
        <v>2.6754344246149309E-2</v>
      </c>
      <c r="M246" s="108">
        <f>(G246*G246)/(2*'1_Constantes'!$F$27)</f>
        <v>135.2562214000998</v>
      </c>
      <c r="N246" s="108">
        <f>(H246*H246)/(2*'1_Constantes'!$J$27)</f>
        <v>2.7265610565085945E-4</v>
      </c>
      <c r="P246" s="54">
        <f>IF(C246&lt;M246+(M246*'1_Constantes'!$G$27),ABS(W245)-('1_Constantes'!$F$27*'1_Constantes'!$B$4),0)</f>
        <v>0</v>
      </c>
      <c r="Q246" s="111">
        <f>IF(P246=0,IF(ABS(W245)&lt;'1_Constantes'!$D$27,ABS(W245)+('1_Constantes'!$E$27*'1_Constantes'!$B$4),0),0)</f>
        <v>0</v>
      </c>
      <c r="R246" s="44">
        <f>IF(P246=0,IF(Q246=0,'1_Constantes'!$D$27,0),0)</f>
        <v>500</v>
      </c>
      <c r="S246" s="54">
        <f>IF(F246&lt;N246+(N246*'1_Constantes'!$G$27),ABS(X245)-('1_Constantes'!$J$27*'1_Constantes'!$B$4),0)</f>
        <v>-4.9999999999998448E-3</v>
      </c>
      <c r="T246" s="111">
        <f>IF(S246=0,IF(ABS(X245)&lt;'1_Constantes'!$H$27,ABS(X245)+('1_Constantes'!$I$27*'1_Constantes'!$B$4),0),0)</f>
        <v>0</v>
      </c>
      <c r="U246" s="44">
        <f>IF(S246=0,IF(T246=0,'1_Constantes'!$H$27,0),0)</f>
        <v>0</v>
      </c>
      <c r="W246" s="134">
        <f>IF(C246&lt;'1_Constantes'!$B$8,0,IF(D246&lt;0,-ABS(P246+Q246+R246),ABS(P246+Q246+R246)))</f>
        <v>500</v>
      </c>
      <c r="X246" s="43">
        <f t="shared" si="11"/>
        <v>4.9999999999998448E-3</v>
      </c>
      <c r="Y246" s="57">
        <f>IF(F246*180/PI()&lt;'1_Constantes'!$B$9,0,X246*180/PI())</f>
        <v>0.28647889756540273</v>
      </c>
    </row>
    <row r="247" spans="2:25" x14ac:dyDescent="0.25">
      <c r="B247" s="13">
        <f>B246+'1_Constantes'!$B$4</f>
        <v>1.2149999999999961</v>
      </c>
      <c r="C247" s="131">
        <f t="shared" si="9"/>
        <v>634.71445552253579</v>
      </c>
      <c r="D247" s="54">
        <f>'3_Consigne'!P247</f>
        <v>634.71445552253579</v>
      </c>
      <c r="E247" s="44">
        <f>'3_Consigne'!Q247</f>
        <v>-3.3865957495840537E-5</v>
      </c>
      <c r="F247" s="131">
        <f t="shared" si="10"/>
        <v>3.3865957495840537E-5</v>
      </c>
      <c r="G247" s="54">
        <f>ABS(D246-D247)/'1_Constantes'!$B$4</f>
        <v>520.10811679726885</v>
      </c>
      <c r="H247" s="44">
        <f>ABS(E246-E247)/'1_Constantes'!$B$4</f>
        <v>4.6569751147293448E-2</v>
      </c>
      <c r="J247" s="54">
        <f>ABS(G246-G247)/'1_Constantes'!$B$4</f>
        <v>1.9915478333132342E-3</v>
      </c>
      <c r="K247" s="44">
        <f>ABS(H246-H247)/'1_Constantes'!$B$4</f>
        <v>2.6818144089335583E-2</v>
      </c>
      <c r="M247" s="108">
        <f>(G247*G247)/(2*'1_Constantes'!$F$27)</f>
        <v>135.25622657920073</v>
      </c>
      <c r="N247" s="108">
        <f>(H247*H247)/(2*'1_Constantes'!$J$27)</f>
        <v>2.7109271524010495E-4</v>
      </c>
      <c r="P247" s="54">
        <f>IF(C247&lt;M247+(M247*'1_Constantes'!$G$27),ABS(W246)-('1_Constantes'!$F$27*'1_Constantes'!$B$4),0)</f>
        <v>0</v>
      </c>
      <c r="Q247" s="111">
        <f>IF(P247=0,IF(ABS(W246)&lt;'1_Constantes'!$D$27,ABS(W246)+('1_Constantes'!$E$27*'1_Constantes'!$B$4),0),0)</f>
        <v>0</v>
      </c>
      <c r="R247" s="44">
        <f>IF(P247=0,IF(Q247=0,'1_Constantes'!$D$27,0),0)</f>
        <v>500</v>
      </c>
      <c r="S247" s="54">
        <f>IF(F247&lt;N247+(N247*'1_Constantes'!$G$27),ABS(X246)-('1_Constantes'!$J$27*'1_Constantes'!$B$4),0)</f>
        <v>-1.5000000000000156E-2</v>
      </c>
      <c r="T247" s="111">
        <f>IF(S247=0,IF(ABS(X246)&lt;'1_Constantes'!$H$27,ABS(X246)+('1_Constantes'!$I$27*'1_Constantes'!$B$4),0),0)</f>
        <v>0</v>
      </c>
      <c r="U247" s="44">
        <f>IF(S247=0,IF(T247=0,'1_Constantes'!$H$27,0),0)</f>
        <v>0</v>
      </c>
      <c r="W247" s="134">
        <f>IF(C247&lt;'1_Constantes'!$B$8,0,IF(D247&lt;0,-ABS(P247+Q247+R247),ABS(P247+Q247+R247)))</f>
        <v>500</v>
      </c>
      <c r="X247" s="43">
        <f t="shared" si="11"/>
        <v>-1.5000000000000156E-2</v>
      </c>
      <c r="Y247" s="57">
        <f>IF(F247*180/PI()&lt;'1_Constantes'!$B$9,0,X247*180/PI())</f>
        <v>-0.85943669269624379</v>
      </c>
    </row>
    <row r="248" spans="2:25" x14ac:dyDescent="0.25">
      <c r="B248" s="13">
        <f>B247+'1_Constantes'!$B$4</f>
        <v>1.219999999999996</v>
      </c>
      <c r="C248" s="131">
        <f t="shared" si="9"/>
        <v>632.11391498868738</v>
      </c>
      <c r="D248" s="54">
        <f>'3_Consigne'!P248</f>
        <v>632.11391498868738</v>
      </c>
      <c r="E248" s="44">
        <f>'3_Consigne'!Q248</f>
        <v>1.99662663685235E-4</v>
      </c>
      <c r="F248" s="131">
        <f t="shared" si="10"/>
        <v>1.99662663685235E-4</v>
      </c>
      <c r="G248" s="54">
        <f>ABS(D247-D248)/'1_Constantes'!$B$4</f>
        <v>520.10810676968049</v>
      </c>
      <c r="H248" s="44">
        <f>ABS(E247-E248)/'1_Constantes'!$B$4</f>
        <v>4.6705724236215107E-2</v>
      </c>
      <c r="J248" s="54">
        <f>ABS(G247-G248)/'1_Constantes'!$B$4</f>
        <v>2.0055176719324663E-3</v>
      </c>
      <c r="K248" s="44">
        <f>ABS(H247-H248)/'1_Constantes'!$B$4</f>
        <v>2.7194617784331854E-2</v>
      </c>
      <c r="M248" s="108">
        <f>(G248*G248)/(2*'1_Constantes'!$F$27)</f>
        <v>135.25622136377069</v>
      </c>
      <c r="N248" s="108">
        <f>(H248*H248)/(2*'1_Constantes'!$J$27)</f>
        <v>2.726780845536714E-4</v>
      </c>
      <c r="P248" s="54">
        <f>IF(C248&lt;M248+(M248*'1_Constantes'!$G$27),ABS(W247)-('1_Constantes'!$F$27*'1_Constantes'!$B$4),0)</f>
        <v>0</v>
      </c>
      <c r="Q248" s="111">
        <f>IF(P248=0,IF(ABS(W247)&lt;'1_Constantes'!$D$27,ABS(W247)+('1_Constantes'!$E$27*'1_Constantes'!$B$4),0),0)</f>
        <v>0</v>
      </c>
      <c r="R248" s="44">
        <f>IF(P248=0,IF(Q248=0,'1_Constantes'!$D$27,0),0)</f>
        <v>500</v>
      </c>
      <c r="S248" s="54">
        <f>IF(F248&lt;N248+(N248*'1_Constantes'!$G$27),ABS(X247)-('1_Constantes'!$J$27*'1_Constantes'!$B$4),0)</f>
        <v>-4.9999999999998448E-3</v>
      </c>
      <c r="T248" s="111">
        <f>IF(S248=0,IF(ABS(X247)&lt;'1_Constantes'!$H$27,ABS(X247)+('1_Constantes'!$I$27*'1_Constantes'!$B$4),0),0)</f>
        <v>0</v>
      </c>
      <c r="U248" s="44">
        <f>IF(S248=0,IF(T248=0,'1_Constantes'!$H$27,0),0)</f>
        <v>0</v>
      </c>
      <c r="W248" s="134">
        <f>IF(C248&lt;'1_Constantes'!$B$8,0,IF(D248&lt;0,-ABS(P248+Q248+R248),ABS(P248+Q248+R248)))</f>
        <v>500</v>
      </c>
      <c r="X248" s="43">
        <f t="shared" si="11"/>
        <v>4.9999999999998448E-3</v>
      </c>
      <c r="Y248" s="57">
        <f>IF(F248*180/PI()&lt;'1_Constantes'!$B$9,0,X248*180/PI())</f>
        <v>0.28647889756540273</v>
      </c>
    </row>
    <row r="249" spans="2:25" x14ac:dyDescent="0.25">
      <c r="B249" s="13">
        <f>B248+'1_Constantes'!$B$4</f>
        <v>1.2249999999999959</v>
      </c>
      <c r="C249" s="131">
        <f t="shared" si="9"/>
        <v>629.51337440464181</v>
      </c>
      <c r="D249" s="54">
        <f>'3_Consigne'!P249</f>
        <v>629.51337440464181</v>
      </c>
      <c r="E249" s="44">
        <f>'3_Consigne'!Q249</f>
        <v>-3.3184425229620951E-5</v>
      </c>
      <c r="F249" s="131">
        <f t="shared" si="10"/>
        <v>3.3184425229620951E-5</v>
      </c>
      <c r="G249" s="54">
        <f>ABS(D248-D249)/'1_Constantes'!$B$4</f>
        <v>520.10811680911502</v>
      </c>
      <c r="H249" s="44">
        <f>ABS(E248-E249)/'1_Constantes'!$B$4</f>
        <v>4.656941778297119E-2</v>
      </c>
      <c r="J249" s="54">
        <f>ABS(G248-G249)/'1_Constantes'!$B$4</f>
        <v>2.0078869056305848E-3</v>
      </c>
      <c r="K249" s="44">
        <f>ABS(H248-H249)/'1_Constantes'!$B$4</f>
        <v>2.7261290648783465E-2</v>
      </c>
      <c r="M249" s="108">
        <f>(G249*G249)/(2*'1_Constantes'!$F$27)</f>
        <v>135.25622658536201</v>
      </c>
      <c r="N249" s="108">
        <f>(H249*H249)/(2*'1_Constantes'!$J$27)</f>
        <v>2.7108883408061415E-4</v>
      </c>
      <c r="P249" s="54">
        <f>IF(C249&lt;M249+(M249*'1_Constantes'!$G$27),ABS(W248)-('1_Constantes'!$F$27*'1_Constantes'!$B$4),0)</f>
        <v>0</v>
      </c>
      <c r="Q249" s="111">
        <f>IF(P249=0,IF(ABS(W248)&lt;'1_Constantes'!$D$27,ABS(W248)+('1_Constantes'!$E$27*'1_Constantes'!$B$4),0),0)</f>
        <v>0</v>
      </c>
      <c r="R249" s="44">
        <f>IF(P249=0,IF(Q249=0,'1_Constantes'!$D$27,0),0)</f>
        <v>500</v>
      </c>
      <c r="S249" s="54">
        <f>IF(F249&lt;N249+(N249*'1_Constantes'!$G$27),ABS(X248)-('1_Constantes'!$J$27*'1_Constantes'!$B$4),0)</f>
        <v>-1.5000000000000156E-2</v>
      </c>
      <c r="T249" s="111">
        <f>IF(S249=0,IF(ABS(X248)&lt;'1_Constantes'!$H$27,ABS(X248)+('1_Constantes'!$I$27*'1_Constantes'!$B$4),0),0)</f>
        <v>0</v>
      </c>
      <c r="U249" s="44">
        <f>IF(S249=0,IF(T249=0,'1_Constantes'!$H$27,0),0)</f>
        <v>0</v>
      </c>
      <c r="W249" s="134">
        <f>IF(C249&lt;'1_Constantes'!$B$8,0,IF(D249&lt;0,-ABS(P249+Q249+R249),ABS(P249+Q249+R249)))</f>
        <v>500</v>
      </c>
      <c r="X249" s="43">
        <f t="shared" si="11"/>
        <v>-1.5000000000000156E-2</v>
      </c>
      <c r="Y249" s="57">
        <f>IF(F249*180/PI()&lt;'1_Constantes'!$B$9,0,X249*180/PI())</f>
        <v>-0.85943669269624379</v>
      </c>
    </row>
    <row r="250" spans="2:25" x14ac:dyDescent="0.25">
      <c r="B250" s="13">
        <f>B249+'1_Constantes'!$B$4</f>
        <v>1.2299999999999958</v>
      </c>
      <c r="C250" s="131">
        <f t="shared" si="9"/>
        <v>626.9128338711497</v>
      </c>
      <c r="D250" s="54">
        <f>'3_Consigne'!P250</f>
        <v>626.9128338711497</v>
      </c>
      <c r="E250" s="44">
        <f>'3_Consigne'!Q250</f>
        <v>2.0035380991761942E-4</v>
      </c>
      <c r="F250" s="131">
        <f t="shared" si="10"/>
        <v>2.0035380991761942E-4</v>
      </c>
      <c r="G250" s="54">
        <f>ABS(D249-D250)/'1_Constantes'!$B$4</f>
        <v>520.10810669842158</v>
      </c>
      <c r="H250" s="44">
        <f>ABS(E249-E250)/'1_Constantes'!$B$4</f>
        <v>4.6707647029448074E-2</v>
      </c>
      <c r="J250" s="54">
        <f>ABS(G249-G250)/'1_Constantes'!$B$4</f>
        <v>2.0221386876073666E-3</v>
      </c>
      <c r="K250" s="44">
        <f>ABS(H249-H250)/'1_Constantes'!$B$4</f>
        <v>2.7645849295376834E-2</v>
      </c>
      <c r="M250" s="108">
        <f>(G250*G250)/(2*'1_Constantes'!$F$27)</f>
        <v>135.25622132670836</v>
      </c>
      <c r="N250" s="108">
        <f>(H250*H250)/(2*'1_Constantes'!$J$27)</f>
        <v>2.727005363784387E-4</v>
      </c>
      <c r="P250" s="54">
        <f>IF(C250&lt;M250+(M250*'1_Constantes'!$G$27),ABS(W249)-('1_Constantes'!$F$27*'1_Constantes'!$B$4),0)</f>
        <v>0</v>
      </c>
      <c r="Q250" s="111">
        <f>IF(P250=0,IF(ABS(W249)&lt;'1_Constantes'!$D$27,ABS(W249)+('1_Constantes'!$E$27*'1_Constantes'!$B$4),0),0)</f>
        <v>0</v>
      </c>
      <c r="R250" s="44">
        <f>IF(P250=0,IF(Q250=0,'1_Constantes'!$D$27,0),0)</f>
        <v>500</v>
      </c>
      <c r="S250" s="54">
        <f>IF(F250&lt;N250+(N250*'1_Constantes'!$G$27),ABS(X249)-('1_Constantes'!$J$27*'1_Constantes'!$B$4),0)</f>
        <v>-4.9999999999998448E-3</v>
      </c>
      <c r="T250" s="111">
        <f>IF(S250=0,IF(ABS(X249)&lt;'1_Constantes'!$H$27,ABS(X249)+('1_Constantes'!$I$27*'1_Constantes'!$B$4),0),0)</f>
        <v>0</v>
      </c>
      <c r="U250" s="44">
        <f>IF(S250=0,IF(T250=0,'1_Constantes'!$H$27,0),0)</f>
        <v>0</v>
      </c>
      <c r="W250" s="134">
        <f>IF(C250&lt;'1_Constantes'!$B$8,0,IF(D250&lt;0,-ABS(P250+Q250+R250),ABS(P250+Q250+R250)))</f>
        <v>500</v>
      </c>
      <c r="X250" s="43">
        <f t="shared" si="11"/>
        <v>4.9999999999998448E-3</v>
      </c>
      <c r="Y250" s="57">
        <f>IF(F250*180/PI()&lt;'1_Constantes'!$B$9,0,X250*180/PI())</f>
        <v>0.28647889756540273</v>
      </c>
    </row>
    <row r="251" spans="2:25" x14ac:dyDescent="0.25">
      <c r="B251" s="13">
        <f>B250+'1_Constantes'!$B$4</f>
        <v>1.2349999999999957</v>
      </c>
      <c r="C251" s="131">
        <f t="shared" si="9"/>
        <v>624.31229328704501</v>
      </c>
      <c r="D251" s="54">
        <f>'3_Consigne'!P251</f>
        <v>624.31229328704501</v>
      </c>
      <c r="E251" s="44">
        <f>'3_Consigne'!Q251</f>
        <v>-3.2491537413831262E-5</v>
      </c>
      <c r="F251" s="131">
        <f t="shared" si="10"/>
        <v>3.2491537413831262E-5</v>
      </c>
      <c r="G251" s="54">
        <f>ABS(D250-D251)/'1_Constantes'!$B$4</f>
        <v>520.10811682093845</v>
      </c>
      <c r="H251" s="44">
        <f>ABS(E250-E251)/'1_Constantes'!$B$4</f>
        <v>4.6569069466290136E-2</v>
      </c>
      <c r="J251" s="54">
        <f>ABS(G250-G251)/'1_Constantes'!$B$4</f>
        <v>2.0245033738319762E-3</v>
      </c>
      <c r="K251" s="44">
        <f>ABS(H250-H251)/'1_Constantes'!$B$4</f>
        <v>2.7715512631587558E-2</v>
      </c>
      <c r="M251" s="108">
        <f>(G251*G251)/(2*'1_Constantes'!$F$27)</f>
        <v>135.25622659151148</v>
      </c>
      <c r="N251" s="108">
        <f>(H251*H251)/(2*'1_Constantes'!$J$27)</f>
        <v>2.7108477886951955E-4</v>
      </c>
      <c r="P251" s="54">
        <f>IF(C251&lt;M251+(M251*'1_Constantes'!$G$27),ABS(W250)-('1_Constantes'!$F$27*'1_Constantes'!$B$4),0)</f>
        <v>0</v>
      </c>
      <c r="Q251" s="111">
        <f>IF(P251=0,IF(ABS(W250)&lt;'1_Constantes'!$D$27,ABS(W250)+('1_Constantes'!$E$27*'1_Constantes'!$B$4),0),0)</f>
        <v>0</v>
      </c>
      <c r="R251" s="44">
        <f>IF(P251=0,IF(Q251=0,'1_Constantes'!$D$27,0),0)</f>
        <v>500</v>
      </c>
      <c r="S251" s="54">
        <f>IF(F251&lt;N251+(N251*'1_Constantes'!$G$27),ABS(X250)-('1_Constantes'!$J$27*'1_Constantes'!$B$4),0)</f>
        <v>-1.5000000000000156E-2</v>
      </c>
      <c r="T251" s="111">
        <f>IF(S251=0,IF(ABS(X250)&lt;'1_Constantes'!$H$27,ABS(X250)+('1_Constantes'!$I$27*'1_Constantes'!$B$4),0),0)</f>
        <v>0</v>
      </c>
      <c r="U251" s="44">
        <f>IF(S251=0,IF(T251=0,'1_Constantes'!$H$27,0),0)</f>
        <v>0</v>
      </c>
      <c r="W251" s="134">
        <f>IF(C251&lt;'1_Constantes'!$B$8,0,IF(D251&lt;0,-ABS(P251+Q251+R251),ABS(P251+Q251+R251)))</f>
        <v>500</v>
      </c>
      <c r="X251" s="43">
        <f t="shared" si="11"/>
        <v>-1.5000000000000156E-2</v>
      </c>
      <c r="Y251" s="57">
        <f>IF(F251*180/PI()&lt;'1_Constantes'!$B$9,0,X251*180/PI())</f>
        <v>-0.85943669269624379</v>
      </c>
    </row>
    <row r="252" spans="2:25" x14ac:dyDescent="0.25">
      <c r="B252" s="13">
        <f>B251+'1_Constantes'!$B$4</f>
        <v>1.2399999999999956</v>
      </c>
      <c r="C252" s="131">
        <f t="shared" si="9"/>
        <v>621.71175275391636</v>
      </c>
      <c r="D252" s="54">
        <f>'3_Consigne'!P252</f>
        <v>621.71175275391636</v>
      </c>
      <c r="E252" s="44">
        <f>'3_Consigne'!Q252</f>
        <v>2.0105652005437957E-4</v>
      </c>
      <c r="F252" s="131">
        <f t="shared" si="10"/>
        <v>2.0105652005437957E-4</v>
      </c>
      <c r="G252" s="54">
        <f>ABS(D251-D252)/'1_Constantes'!$B$4</f>
        <v>520.10810662573022</v>
      </c>
      <c r="H252" s="44">
        <f>ABS(E251-E252)/'1_Constantes'!$B$4</f>
        <v>4.6709611493642167E-2</v>
      </c>
      <c r="J252" s="54">
        <f>ABS(G251-G252)/'1_Constantes'!$B$4</f>
        <v>2.0390416466398165E-3</v>
      </c>
      <c r="K252" s="44">
        <f>ABS(H251-H252)/'1_Constantes'!$B$4</f>
        <v>2.8108405470406161E-2</v>
      </c>
      <c r="M252" s="108">
        <f>(G252*G252)/(2*'1_Constantes'!$F$27)</f>
        <v>135.25622128890097</v>
      </c>
      <c r="N252" s="108">
        <f>(H252*H252)/(2*'1_Constantes'!$J$27)</f>
        <v>2.7272347573587354E-4</v>
      </c>
      <c r="P252" s="54">
        <f>IF(C252&lt;M252+(M252*'1_Constantes'!$G$27),ABS(W251)-('1_Constantes'!$F$27*'1_Constantes'!$B$4),0)</f>
        <v>0</v>
      </c>
      <c r="Q252" s="111">
        <f>IF(P252=0,IF(ABS(W251)&lt;'1_Constantes'!$D$27,ABS(W251)+('1_Constantes'!$E$27*'1_Constantes'!$B$4),0),0)</f>
        <v>0</v>
      </c>
      <c r="R252" s="44">
        <f>IF(P252=0,IF(Q252=0,'1_Constantes'!$D$27,0),0)</f>
        <v>500</v>
      </c>
      <c r="S252" s="54">
        <f>IF(F252&lt;N252+(N252*'1_Constantes'!$G$27),ABS(X251)-('1_Constantes'!$J$27*'1_Constantes'!$B$4),0)</f>
        <v>-4.9999999999998448E-3</v>
      </c>
      <c r="T252" s="111">
        <f>IF(S252=0,IF(ABS(X251)&lt;'1_Constantes'!$H$27,ABS(X251)+('1_Constantes'!$I$27*'1_Constantes'!$B$4),0),0)</f>
        <v>0</v>
      </c>
      <c r="U252" s="44">
        <f>IF(S252=0,IF(T252=0,'1_Constantes'!$H$27,0),0)</f>
        <v>0</v>
      </c>
      <c r="W252" s="134">
        <f>IF(C252&lt;'1_Constantes'!$B$8,0,IF(D252&lt;0,-ABS(P252+Q252+R252),ABS(P252+Q252+R252)))</f>
        <v>500</v>
      </c>
      <c r="X252" s="43">
        <f t="shared" si="11"/>
        <v>4.9999999999998448E-3</v>
      </c>
      <c r="Y252" s="57">
        <f>IF(F252*180/PI()&lt;'1_Constantes'!$B$9,0,X252*180/PI())</f>
        <v>0.28647889756540273</v>
      </c>
    </row>
    <row r="253" spans="2:25" x14ac:dyDescent="0.25">
      <c r="B253" s="13">
        <f>B252+'1_Constantes'!$B$4</f>
        <v>1.2449999999999954</v>
      </c>
      <c r="C253" s="131">
        <f t="shared" si="9"/>
        <v>619.11121216975312</v>
      </c>
      <c r="D253" s="54">
        <f>'3_Consigne'!P253</f>
        <v>619.11121216975312</v>
      </c>
      <c r="E253" s="44">
        <f>'3_Consigne'!Q253</f>
        <v>-3.1787007858496974E-5</v>
      </c>
      <c r="F253" s="131">
        <f t="shared" si="10"/>
        <v>3.1787007858496974E-5</v>
      </c>
      <c r="G253" s="54">
        <f>ABS(D252-D253)/'1_Constantes'!$B$4</f>
        <v>520.10811683264819</v>
      </c>
      <c r="H253" s="44">
        <f>ABS(E252-E253)/'1_Constantes'!$B$4</f>
        <v>4.6568705582575309E-2</v>
      </c>
      <c r="J253" s="54">
        <f>ABS(G252-G253)/'1_Constantes'!$B$4</f>
        <v>2.0413835954968818E-3</v>
      </c>
      <c r="K253" s="44">
        <f>ABS(H252-H253)/'1_Constantes'!$B$4</f>
        <v>2.8181182213371514E-2</v>
      </c>
      <c r="M253" s="108">
        <f>(G253*G253)/(2*'1_Constantes'!$F$27)</f>
        <v>135.25622659760182</v>
      </c>
      <c r="N253" s="108">
        <f>(H253*H253)/(2*'1_Constantes'!$J$27)</f>
        <v>2.7108054245457262E-4</v>
      </c>
      <c r="P253" s="54">
        <f>IF(C253&lt;M253+(M253*'1_Constantes'!$G$27),ABS(W252)-('1_Constantes'!$F$27*'1_Constantes'!$B$4),0)</f>
        <v>0</v>
      </c>
      <c r="Q253" s="111">
        <f>IF(P253=0,IF(ABS(W252)&lt;'1_Constantes'!$D$27,ABS(W252)+('1_Constantes'!$E$27*'1_Constantes'!$B$4),0),0)</f>
        <v>0</v>
      </c>
      <c r="R253" s="44">
        <f>IF(P253=0,IF(Q253=0,'1_Constantes'!$D$27,0),0)</f>
        <v>500</v>
      </c>
      <c r="S253" s="54">
        <f>IF(F253&lt;N253+(N253*'1_Constantes'!$G$27),ABS(X252)-('1_Constantes'!$J$27*'1_Constantes'!$B$4),0)</f>
        <v>-1.5000000000000156E-2</v>
      </c>
      <c r="T253" s="111">
        <f>IF(S253=0,IF(ABS(X252)&lt;'1_Constantes'!$H$27,ABS(X252)+('1_Constantes'!$I$27*'1_Constantes'!$B$4),0),0)</f>
        <v>0</v>
      </c>
      <c r="U253" s="44">
        <f>IF(S253=0,IF(T253=0,'1_Constantes'!$H$27,0),0)</f>
        <v>0</v>
      </c>
      <c r="W253" s="134">
        <f>IF(C253&lt;'1_Constantes'!$B$8,0,IF(D253&lt;0,-ABS(P253+Q253+R253),ABS(P253+Q253+R253)))</f>
        <v>500</v>
      </c>
      <c r="X253" s="43">
        <f t="shared" si="11"/>
        <v>-1.5000000000000156E-2</v>
      </c>
      <c r="Y253" s="57">
        <f>IF(F253*180/PI()&lt;'1_Constantes'!$B$9,0,X253*180/PI())</f>
        <v>-0.85943669269624379</v>
      </c>
    </row>
    <row r="254" spans="2:25" x14ac:dyDescent="0.25">
      <c r="B254" s="13">
        <f>B253+'1_Constantes'!$B$4</f>
        <v>1.2499999999999953</v>
      </c>
      <c r="C254" s="131">
        <f t="shared" si="9"/>
        <v>616.51067163699531</v>
      </c>
      <c r="D254" s="54">
        <f>'3_Consigne'!P254</f>
        <v>616.51067163699531</v>
      </c>
      <c r="E254" s="44">
        <f>'3_Consigne'!Q254</f>
        <v>2.01771086765834E-4</v>
      </c>
      <c r="F254" s="131">
        <f t="shared" si="10"/>
        <v>2.01771086765834E-4</v>
      </c>
      <c r="G254" s="54">
        <f>ABS(D253-D254)/'1_Constantes'!$B$4</f>
        <v>520.10810655156092</v>
      </c>
      <c r="H254" s="44">
        <f>ABS(E253-E254)/'1_Constantes'!$B$4</f>
        <v>4.6711618924866194E-2</v>
      </c>
      <c r="J254" s="54">
        <f>ABS(G253-G254)/'1_Constantes'!$B$4</f>
        <v>2.0562174540827982E-3</v>
      </c>
      <c r="K254" s="44">
        <f>ABS(H253-H254)/'1_Constantes'!$B$4</f>
        <v>2.8582668458176919E-2</v>
      </c>
      <c r="M254" s="108">
        <f>(G254*G254)/(2*'1_Constantes'!$F$27)</f>
        <v>135.25622125032493</v>
      </c>
      <c r="N254" s="108">
        <f>(H254*H254)/(2*'1_Constantes'!$J$27)</f>
        <v>2.7274691782273972E-4</v>
      </c>
      <c r="P254" s="54">
        <f>IF(C254&lt;M254+(M254*'1_Constantes'!$G$27),ABS(W253)-('1_Constantes'!$F$27*'1_Constantes'!$B$4),0)</f>
        <v>0</v>
      </c>
      <c r="Q254" s="111">
        <f>IF(P254=0,IF(ABS(W253)&lt;'1_Constantes'!$D$27,ABS(W253)+('1_Constantes'!$E$27*'1_Constantes'!$B$4),0),0)</f>
        <v>0</v>
      </c>
      <c r="R254" s="44">
        <f>IF(P254=0,IF(Q254=0,'1_Constantes'!$D$27,0),0)</f>
        <v>500</v>
      </c>
      <c r="S254" s="54">
        <f>IF(F254&lt;N254+(N254*'1_Constantes'!$G$27),ABS(X253)-('1_Constantes'!$J$27*'1_Constantes'!$B$4),0)</f>
        <v>-4.9999999999998448E-3</v>
      </c>
      <c r="T254" s="111">
        <f>IF(S254=0,IF(ABS(X253)&lt;'1_Constantes'!$H$27,ABS(X253)+('1_Constantes'!$I$27*'1_Constantes'!$B$4),0),0)</f>
        <v>0</v>
      </c>
      <c r="U254" s="44">
        <f>IF(S254=0,IF(T254=0,'1_Constantes'!$H$27,0),0)</f>
        <v>0</v>
      </c>
      <c r="W254" s="134">
        <f>IF(C254&lt;'1_Constantes'!$B$8,0,IF(D254&lt;0,-ABS(P254+Q254+R254),ABS(P254+Q254+R254)))</f>
        <v>500</v>
      </c>
      <c r="X254" s="43">
        <f t="shared" si="11"/>
        <v>4.9999999999998448E-3</v>
      </c>
      <c r="Y254" s="57">
        <f>IF(F254*180/PI()&lt;'1_Constantes'!$B$9,0,X254*180/PI())</f>
        <v>0.28647889756540273</v>
      </c>
    </row>
    <row r="255" spans="2:25" x14ac:dyDescent="0.25">
      <c r="B255" s="13">
        <f>B254+'1_Constantes'!$B$4</f>
        <v>1.2549999999999952</v>
      </c>
      <c r="C255" s="131">
        <f t="shared" si="9"/>
        <v>613.91013105277364</v>
      </c>
      <c r="D255" s="54">
        <f>'3_Consigne'!P255</f>
        <v>613.91013105277364</v>
      </c>
      <c r="E255" s="44">
        <f>'3_Consigne'!Q255</f>
        <v>-3.1070540675248726E-5</v>
      </c>
      <c r="F255" s="131">
        <f t="shared" si="10"/>
        <v>3.1070540675248726E-5</v>
      </c>
      <c r="G255" s="54">
        <f>ABS(D254-D255)/'1_Constantes'!$B$4</f>
        <v>520.1081168443352</v>
      </c>
      <c r="H255" s="44">
        <f>ABS(E254-E255)/'1_Constantes'!$B$4</f>
        <v>4.6568325488216544E-2</v>
      </c>
      <c r="J255" s="54">
        <f>ABS(G254-G255)/'1_Constantes'!$B$4</f>
        <v>2.0585548554663546E-3</v>
      </c>
      <c r="K255" s="44">
        <f>ABS(H254-H255)/'1_Constantes'!$B$4</f>
        <v>2.8658687329929933E-2</v>
      </c>
      <c r="M255" s="108">
        <f>(G255*G255)/(2*'1_Constantes'!$F$27)</f>
        <v>135.25622660368032</v>
      </c>
      <c r="N255" s="108">
        <f>(H255*H255)/(2*'1_Constantes'!$J$27)</f>
        <v>2.7107611734705984E-4</v>
      </c>
      <c r="P255" s="54">
        <f>IF(C255&lt;M255+(M255*'1_Constantes'!$G$27),ABS(W254)-('1_Constantes'!$F$27*'1_Constantes'!$B$4),0)</f>
        <v>0</v>
      </c>
      <c r="Q255" s="111">
        <f>IF(P255=0,IF(ABS(W254)&lt;'1_Constantes'!$D$27,ABS(W254)+('1_Constantes'!$E$27*'1_Constantes'!$B$4),0),0)</f>
        <v>0</v>
      </c>
      <c r="R255" s="44">
        <f>IF(P255=0,IF(Q255=0,'1_Constantes'!$D$27,0),0)</f>
        <v>500</v>
      </c>
      <c r="S255" s="54">
        <f>IF(F255&lt;N255+(N255*'1_Constantes'!$G$27),ABS(X254)-('1_Constantes'!$J$27*'1_Constantes'!$B$4),0)</f>
        <v>-1.5000000000000156E-2</v>
      </c>
      <c r="T255" s="111">
        <f>IF(S255=0,IF(ABS(X254)&lt;'1_Constantes'!$H$27,ABS(X254)+('1_Constantes'!$I$27*'1_Constantes'!$B$4),0),0)</f>
        <v>0</v>
      </c>
      <c r="U255" s="44">
        <f>IF(S255=0,IF(T255=0,'1_Constantes'!$H$27,0),0)</f>
        <v>0</v>
      </c>
      <c r="W255" s="134">
        <f>IF(C255&lt;'1_Constantes'!$B$8,0,IF(D255&lt;0,-ABS(P255+Q255+R255),ABS(P255+Q255+R255)))</f>
        <v>500</v>
      </c>
      <c r="X255" s="43">
        <f t="shared" si="11"/>
        <v>-1.5000000000000156E-2</v>
      </c>
      <c r="Y255" s="57">
        <f>IF(F255*180/PI()&lt;'1_Constantes'!$B$9,0,X255*180/PI())</f>
        <v>-0.85943669269624379</v>
      </c>
    </row>
    <row r="256" spans="2:25" x14ac:dyDescent="0.25">
      <c r="B256" s="13">
        <f>B255+'1_Constantes'!$B$4</f>
        <v>1.2599999999999951</v>
      </c>
      <c r="C256" s="131">
        <f t="shared" si="9"/>
        <v>611.30959052039441</v>
      </c>
      <c r="D256" s="54">
        <f>'3_Consigne'!P256</f>
        <v>611.30959052039441</v>
      </c>
      <c r="E256" s="44">
        <f>'3_Consigne'!Q256</f>
        <v>2.0249781268269484E-4</v>
      </c>
      <c r="F256" s="131">
        <f t="shared" si="10"/>
        <v>2.0249781268269484E-4</v>
      </c>
      <c r="G256" s="54">
        <f>ABS(D255-D256)/'1_Constantes'!$B$4</f>
        <v>520.10810647584549</v>
      </c>
      <c r="H256" s="44">
        <f>ABS(E255-E256)/'1_Constantes'!$B$4</f>
        <v>4.6713670671588714E-2</v>
      </c>
      <c r="J256" s="54">
        <f>ABS(G255-G256)/'1_Constantes'!$B$4</f>
        <v>2.0736979422508739E-3</v>
      </c>
      <c r="K256" s="44">
        <f>ABS(H255-H256)/'1_Constantes'!$B$4</f>
        <v>2.9069036674433946E-2</v>
      </c>
      <c r="M256" s="108">
        <f>(G256*G256)/(2*'1_Constantes'!$F$27)</f>
        <v>135.25622121094472</v>
      </c>
      <c r="N256" s="108">
        <f>(H256*H256)/(2*'1_Constantes'!$J$27)</f>
        <v>2.7277087845170594E-4</v>
      </c>
      <c r="P256" s="54">
        <f>IF(C256&lt;M256+(M256*'1_Constantes'!$G$27),ABS(W255)-('1_Constantes'!$F$27*'1_Constantes'!$B$4),0)</f>
        <v>0</v>
      </c>
      <c r="Q256" s="111">
        <f>IF(P256=0,IF(ABS(W255)&lt;'1_Constantes'!$D$27,ABS(W255)+('1_Constantes'!$E$27*'1_Constantes'!$B$4),0),0)</f>
        <v>0</v>
      </c>
      <c r="R256" s="44">
        <f>IF(P256=0,IF(Q256=0,'1_Constantes'!$D$27,0),0)</f>
        <v>500</v>
      </c>
      <c r="S256" s="54">
        <f>IF(F256&lt;N256+(N256*'1_Constantes'!$G$27),ABS(X255)-('1_Constantes'!$J$27*'1_Constantes'!$B$4),0)</f>
        <v>-4.9999999999998448E-3</v>
      </c>
      <c r="T256" s="111">
        <f>IF(S256=0,IF(ABS(X255)&lt;'1_Constantes'!$H$27,ABS(X255)+('1_Constantes'!$I$27*'1_Constantes'!$B$4),0),0)</f>
        <v>0</v>
      </c>
      <c r="U256" s="44">
        <f>IF(S256=0,IF(T256=0,'1_Constantes'!$H$27,0),0)</f>
        <v>0</v>
      </c>
      <c r="W256" s="134">
        <f>IF(C256&lt;'1_Constantes'!$B$8,0,IF(D256&lt;0,-ABS(P256+Q256+R256),ABS(P256+Q256+R256)))</f>
        <v>500</v>
      </c>
      <c r="X256" s="43">
        <f t="shared" si="11"/>
        <v>4.9999999999998448E-3</v>
      </c>
      <c r="Y256" s="57">
        <f>IF(F256*180/PI()&lt;'1_Constantes'!$B$9,0,X256*180/PI())</f>
        <v>0.28647889756540273</v>
      </c>
    </row>
    <row r="257" spans="2:25" x14ac:dyDescent="0.25">
      <c r="B257" s="13">
        <f>B256+'1_Constantes'!$B$4</f>
        <v>1.264999999999995</v>
      </c>
      <c r="C257" s="131">
        <f t="shared" si="9"/>
        <v>608.70904993611475</v>
      </c>
      <c r="D257" s="54">
        <f>'3_Consigne'!P257</f>
        <v>608.70904993611475</v>
      </c>
      <c r="E257" s="44">
        <f>'3_Consigne'!Q257</f>
        <v>-3.0341829862820524E-5</v>
      </c>
      <c r="F257" s="131">
        <f t="shared" si="10"/>
        <v>3.0341829862820524E-5</v>
      </c>
      <c r="G257" s="54">
        <f>ABS(D256-D257)/'1_Constantes'!$B$4</f>
        <v>520.10811685593126</v>
      </c>
      <c r="H257" s="44">
        <f>ABS(E256-E257)/'1_Constantes'!$B$4</f>
        <v>4.6567928509103074E-2</v>
      </c>
      <c r="J257" s="54">
        <f>ABS(G256-G257)/'1_Constantes'!$B$4</f>
        <v>2.0760171537403949E-3</v>
      </c>
      <c r="K257" s="44">
        <f>ABS(H256-H257)/'1_Constantes'!$B$4</f>
        <v>2.9148432497128063E-2</v>
      </c>
      <c r="M257" s="108">
        <f>(G257*G257)/(2*'1_Constantes'!$F$27)</f>
        <v>135.25622660971155</v>
      </c>
      <c r="N257" s="108">
        <f>(H257*H257)/(2*'1_Constantes'!$J$27)</f>
        <v>2.7107149570361683E-4</v>
      </c>
      <c r="P257" s="54">
        <f>IF(C257&lt;M257+(M257*'1_Constantes'!$G$27),ABS(W256)-('1_Constantes'!$F$27*'1_Constantes'!$B$4),0)</f>
        <v>0</v>
      </c>
      <c r="Q257" s="111">
        <f>IF(P257=0,IF(ABS(W256)&lt;'1_Constantes'!$D$27,ABS(W256)+('1_Constantes'!$E$27*'1_Constantes'!$B$4),0),0)</f>
        <v>0</v>
      </c>
      <c r="R257" s="44">
        <f>IF(P257=0,IF(Q257=0,'1_Constantes'!$D$27,0),0)</f>
        <v>500</v>
      </c>
      <c r="S257" s="54">
        <f>IF(F257&lt;N257+(N257*'1_Constantes'!$G$27),ABS(X256)-('1_Constantes'!$J$27*'1_Constantes'!$B$4),0)</f>
        <v>-1.5000000000000156E-2</v>
      </c>
      <c r="T257" s="111">
        <f>IF(S257=0,IF(ABS(X256)&lt;'1_Constantes'!$H$27,ABS(X256)+('1_Constantes'!$I$27*'1_Constantes'!$B$4),0),0)</f>
        <v>0</v>
      </c>
      <c r="U257" s="44">
        <f>IF(S257=0,IF(T257=0,'1_Constantes'!$H$27,0),0)</f>
        <v>0</v>
      </c>
      <c r="W257" s="134">
        <f>IF(C257&lt;'1_Constantes'!$B$8,0,IF(D257&lt;0,-ABS(P257+Q257+R257),ABS(P257+Q257+R257)))</f>
        <v>500</v>
      </c>
      <c r="X257" s="43">
        <f t="shared" si="11"/>
        <v>-1.5000000000000156E-2</v>
      </c>
      <c r="Y257" s="57">
        <f>IF(F257*180/PI()&lt;'1_Constantes'!$B$9,0,X257*180/PI())</f>
        <v>-0.85943669269624379</v>
      </c>
    </row>
    <row r="258" spans="2:25" x14ac:dyDescent="0.25">
      <c r="B258" s="13">
        <f>B257+'1_Constantes'!$B$4</f>
        <v>1.2699999999999949</v>
      </c>
      <c r="C258" s="131">
        <f t="shared" si="9"/>
        <v>606.10850940412172</v>
      </c>
      <c r="D258" s="54">
        <f>'3_Consigne'!P258</f>
        <v>606.10850940412172</v>
      </c>
      <c r="E258" s="44">
        <f>'3_Consigne'!Q258</f>
        <v>2.0323701082318457E-4</v>
      </c>
      <c r="F258" s="131">
        <f t="shared" si="10"/>
        <v>2.0323701082318457E-4</v>
      </c>
      <c r="G258" s="54">
        <f>ABS(D257-D258)/'1_Constantes'!$B$4</f>
        <v>520.10810639860665</v>
      </c>
      <c r="H258" s="44">
        <f>ABS(E257-E258)/'1_Constantes'!$B$4</f>
        <v>4.6715768137201019E-2</v>
      </c>
      <c r="J258" s="54">
        <f>ABS(G257-G258)/'1_Constantes'!$B$4</f>
        <v>2.091464921250008E-3</v>
      </c>
      <c r="K258" s="44">
        <f>ABS(H257-H258)/'1_Constantes'!$B$4</f>
        <v>2.9567925619589097E-2</v>
      </c>
      <c r="M258" s="108">
        <f>(G258*G258)/(2*'1_Constantes'!$F$27)</f>
        <v>135.25622117077216</v>
      </c>
      <c r="N258" s="108">
        <f>(H258*H258)/(2*'1_Constantes'!$J$27)</f>
        <v>2.7279537408109075E-4</v>
      </c>
      <c r="P258" s="54">
        <f>IF(C258&lt;M258+(M258*'1_Constantes'!$G$27),ABS(W257)-('1_Constantes'!$F$27*'1_Constantes'!$B$4),0)</f>
        <v>0</v>
      </c>
      <c r="Q258" s="111">
        <f>IF(P258=0,IF(ABS(W257)&lt;'1_Constantes'!$D$27,ABS(W257)+('1_Constantes'!$E$27*'1_Constantes'!$B$4),0),0)</f>
        <v>0</v>
      </c>
      <c r="R258" s="44">
        <f>IF(P258=0,IF(Q258=0,'1_Constantes'!$D$27,0),0)</f>
        <v>500</v>
      </c>
      <c r="S258" s="54">
        <f>IF(F258&lt;N258+(N258*'1_Constantes'!$G$27),ABS(X257)-('1_Constantes'!$J$27*'1_Constantes'!$B$4),0)</f>
        <v>-4.9999999999998448E-3</v>
      </c>
      <c r="T258" s="111">
        <f>IF(S258=0,IF(ABS(X257)&lt;'1_Constantes'!$H$27,ABS(X257)+('1_Constantes'!$I$27*'1_Constantes'!$B$4),0),0)</f>
        <v>0</v>
      </c>
      <c r="U258" s="44">
        <f>IF(S258=0,IF(T258=0,'1_Constantes'!$H$27,0),0)</f>
        <v>0</v>
      </c>
      <c r="W258" s="134">
        <f>IF(C258&lt;'1_Constantes'!$B$8,0,IF(D258&lt;0,-ABS(P258+Q258+R258),ABS(P258+Q258+R258)))</f>
        <v>500</v>
      </c>
      <c r="X258" s="43">
        <f t="shared" si="11"/>
        <v>4.9999999999998448E-3</v>
      </c>
      <c r="Y258" s="57">
        <f>IF(F258*180/PI()&lt;'1_Constantes'!$B$9,0,X258*180/PI())</f>
        <v>0.28647889756540273</v>
      </c>
    </row>
    <row r="259" spans="2:25" x14ac:dyDescent="0.25">
      <c r="B259" s="13">
        <f>B258+'1_Constantes'!$B$4</f>
        <v>1.2749999999999948</v>
      </c>
      <c r="C259" s="131">
        <f t="shared" si="9"/>
        <v>603.50796881978465</v>
      </c>
      <c r="D259" s="54">
        <f>'3_Consigne'!P259</f>
        <v>603.50796881978465</v>
      </c>
      <c r="E259" s="44">
        <f>'3_Consigne'!Q259</f>
        <v>-2.9600558871425986E-5</v>
      </c>
      <c r="F259" s="131">
        <f t="shared" si="10"/>
        <v>2.9600558871425986E-5</v>
      </c>
      <c r="G259" s="54">
        <f>ABS(D258-D259)/'1_Constantes'!$B$4</f>
        <v>520.10811686741363</v>
      </c>
      <c r="H259" s="44">
        <f>ABS(E258-E259)/'1_Constantes'!$B$4</f>
        <v>4.6567513938922112E-2</v>
      </c>
      <c r="J259" s="54">
        <f>ABS(G258-G259)/'1_Constantes'!$B$4</f>
        <v>2.0937613953719847E-3</v>
      </c>
      <c r="K259" s="44">
        <f>ABS(H258-H259)/'1_Constantes'!$B$4</f>
        <v>2.9650839655781525E-2</v>
      </c>
      <c r="M259" s="108">
        <f>(G259*G259)/(2*'1_Constantes'!$F$27)</f>
        <v>135.25622661568357</v>
      </c>
      <c r="N259" s="108">
        <f>(H259*H259)/(2*'1_Constantes'!$J$27)</f>
        <v>2.7106666930646315E-4</v>
      </c>
      <c r="P259" s="54">
        <f>IF(C259&lt;M259+(M259*'1_Constantes'!$G$27),ABS(W258)-('1_Constantes'!$F$27*'1_Constantes'!$B$4),0)</f>
        <v>0</v>
      </c>
      <c r="Q259" s="111">
        <f>IF(P259=0,IF(ABS(W258)&lt;'1_Constantes'!$D$27,ABS(W258)+('1_Constantes'!$E$27*'1_Constantes'!$B$4),0),0)</f>
        <v>0</v>
      </c>
      <c r="R259" s="44">
        <f>IF(P259=0,IF(Q259=0,'1_Constantes'!$D$27,0),0)</f>
        <v>500</v>
      </c>
      <c r="S259" s="54">
        <f>IF(F259&lt;N259+(N259*'1_Constantes'!$G$27),ABS(X258)-('1_Constantes'!$J$27*'1_Constantes'!$B$4),0)</f>
        <v>-1.5000000000000156E-2</v>
      </c>
      <c r="T259" s="111">
        <f>IF(S259=0,IF(ABS(X258)&lt;'1_Constantes'!$H$27,ABS(X258)+('1_Constantes'!$I$27*'1_Constantes'!$B$4),0),0)</f>
        <v>0</v>
      </c>
      <c r="U259" s="44">
        <f>IF(S259=0,IF(T259=0,'1_Constantes'!$H$27,0),0)</f>
        <v>0</v>
      </c>
      <c r="W259" s="134">
        <f>IF(C259&lt;'1_Constantes'!$B$8,0,IF(D259&lt;0,-ABS(P259+Q259+R259),ABS(P259+Q259+R259)))</f>
        <v>500</v>
      </c>
      <c r="X259" s="43">
        <f t="shared" si="11"/>
        <v>-1.5000000000000156E-2</v>
      </c>
      <c r="Y259" s="57">
        <f>IF(F259*180/PI()&lt;'1_Constantes'!$B$9,0,X259*180/PI())</f>
        <v>-0.85943669269624379</v>
      </c>
    </row>
    <row r="260" spans="2:25" x14ac:dyDescent="0.25">
      <c r="B260" s="13">
        <f>B259+'1_Constantes'!$B$4</f>
        <v>1.2799999999999947</v>
      </c>
      <c r="C260" s="131">
        <f t="shared" si="9"/>
        <v>600.90742828818611</v>
      </c>
      <c r="D260" s="54">
        <f>'3_Consigne'!P260</f>
        <v>600.90742828818611</v>
      </c>
      <c r="E260" s="44">
        <f>'3_Consigne'!Q260</f>
        <v>2.0398900504275952E-4</v>
      </c>
      <c r="F260" s="131">
        <f t="shared" si="10"/>
        <v>2.0398900504275952E-4</v>
      </c>
      <c r="G260" s="54">
        <f>ABS(D259-D260)/'1_Constantes'!$B$4</f>
        <v>520.10810631970799</v>
      </c>
      <c r="H260" s="44">
        <f>ABS(E259-E260)/'1_Constantes'!$B$4</f>
        <v>4.6717912782837101E-2</v>
      </c>
      <c r="J260" s="54">
        <f>ABS(G259-G260)/'1_Constantes'!$B$4</f>
        <v>2.109541128447745E-3</v>
      </c>
      <c r="K260" s="44">
        <f>ABS(H259-H260)/'1_Constantes'!$B$4</f>
        <v>3.0079768782997895E-2</v>
      </c>
      <c r="M260" s="108">
        <f>(G260*G260)/(2*'1_Constantes'!$F$27)</f>
        <v>135.25622112973633</v>
      </c>
      <c r="N260" s="108">
        <f>(H260*H260)/(2*'1_Constantes'!$J$27)</f>
        <v>2.7282042184809677E-4</v>
      </c>
      <c r="P260" s="54">
        <f>IF(C260&lt;M260+(M260*'1_Constantes'!$G$27),ABS(W259)-('1_Constantes'!$F$27*'1_Constantes'!$B$4),0)</f>
        <v>0</v>
      </c>
      <c r="Q260" s="111">
        <f>IF(P260=0,IF(ABS(W259)&lt;'1_Constantes'!$D$27,ABS(W259)+('1_Constantes'!$E$27*'1_Constantes'!$B$4),0),0)</f>
        <v>0</v>
      </c>
      <c r="R260" s="44">
        <f>IF(P260=0,IF(Q260=0,'1_Constantes'!$D$27,0),0)</f>
        <v>500</v>
      </c>
      <c r="S260" s="54">
        <f>IF(F260&lt;N260+(N260*'1_Constantes'!$G$27),ABS(X259)-('1_Constantes'!$J$27*'1_Constantes'!$B$4),0)</f>
        <v>-4.9999999999998448E-3</v>
      </c>
      <c r="T260" s="111">
        <f>IF(S260=0,IF(ABS(X259)&lt;'1_Constantes'!$H$27,ABS(X259)+('1_Constantes'!$I$27*'1_Constantes'!$B$4),0),0)</f>
        <v>0</v>
      </c>
      <c r="U260" s="44">
        <f>IF(S260=0,IF(T260=0,'1_Constantes'!$H$27,0),0)</f>
        <v>0</v>
      </c>
      <c r="W260" s="134">
        <f>IF(C260&lt;'1_Constantes'!$B$8,0,IF(D260&lt;0,-ABS(P260+Q260+R260),ABS(P260+Q260+R260)))</f>
        <v>500</v>
      </c>
      <c r="X260" s="43">
        <f t="shared" si="11"/>
        <v>4.9999999999998448E-3</v>
      </c>
      <c r="Y260" s="57">
        <f>IF(F260*180/PI()&lt;'1_Constantes'!$B$9,0,X260*180/PI())</f>
        <v>0.28647889756540273</v>
      </c>
    </row>
    <row r="261" spans="2:25" x14ac:dyDescent="0.25">
      <c r="B261" s="13">
        <f>B260+'1_Constantes'!$B$4</f>
        <v>1.2849999999999946</v>
      </c>
      <c r="C261" s="131">
        <f t="shared" ref="C261:C324" si="12">ABS(D261)</f>
        <v>598.30688770379186</v>
      </c>
      <c r="D261" s="54">
        <f>'3_Consigne'!P261</f>
        <v>598.30688770379186</v>
      </c>
      <c r="E261" s="44">
        <f>'3_Consigne'!Q261</f>
        <v>-2.8846400144222351E-5</v>
      </c>
      <c r="F261" s="131">
        <f t="shared" ref="F261:F324" si="13">ABS(E261)</f>
        <v>2.8846400144222351E-5</v>
      </c>
      <c r="G261" s="54">
        <f>ABS(D260-D261)/'1_Constantes'!$B$4</f>
        <v>520.10811687885052</v>
      </c>
      <c r="H261" s="44">
        <f>ABS(E260-E261)/'1_Constantes'!$B$4</f>
        <v>4.6567081037396374E-2</v>
      </c>
      <c r="J261" s="54">
        <f>ABS(G260-G261)/'1_Constantes'!$B$4</f>
        <v>2.1118285076227039E-3</v>
      </c>
      <c r="K261" s="44">
        <f>ABS(H260-H261)/'1_Constantes'!$B$4</f>
        <v>3.0166349088145417E-2</v>
      </c>
      <c r="M261" s="108">
        <f>(G261*G261)/(2*'1_Constantes'!$F$27)</f>
        <v>135.25622662163204</v>
      </c>
      <c r="N261" s="108">
        <f>(H261*H261)/(2*'1_Constantes'!$J$27)</f>
        <v>2.7106162954293011E-4</v>
      </c>
      <c r="P261" s="54">
        <f>IF(C261&lt;M261+(M261*'1_Constantes'!$G$27),ABS(W260)-('1_Constantes'!$F$27*'1_Constantes'!$B$4),0)</f>
        <v>0</v>
      </c>
      <c r="Q261" s="111">
        <f>IF(P261=0,IF(ABS(W260)&lt;'1_Constantes'!$D$27,ABS(W260)+('1_Constantes'!$E$27*'1_Constantes'!$B$4),0),0)</f>
        <v>0</v>
      </c>
      <c r="R261" s="44">
        <f>IF(P261=0,IF(Q261=0,'1_Constantes'!$D$27,0),0)</f>
        <v>500</v>
      </c>
      <c r="S261" s="54">
        <f>IF(F261&lt;N261+(N261*'1_Constantes'!$G$27),ABS(X260)-('1_Constantes'!$J$27*'1_Constantes'!$B$4),0)</f>
        <v>-1.5000000000000156E-2</v>
      </c>
      <c r="T261" s="111">
        <f>IF(S261=0,IF(ABS(X260)&lt;'1_Constantes'!$H$27,ABS(X260)+('1_Constantes'!$I$27*'1_Constantes'!$B$4),0),0)</f>
        <v>0</v>
      </c>
      <c r="U261" s="44">
        <f>IF(S261=0,IF(T261=0,'1_Constantes'!$H$27,0),0)</f>
        <v>0</v>
      </c>
      <c r="W261" s="134">
        <f>IF(C261&lt;'1_Constantes'!$B$8,0,IF(D261&lt;0,-ABS(P261+Q261+R261),ABS(P261+Q261+R261)))</f>
        <v>500</v>
      </c>
      <c r="X261" s="43">
        <f t="shared" ref="X261:X324" si="14">IF(E261&lt;0,-ABS(S261+T261+U261),(ABS(S261+T261+U261)))</f>
        <v>-1.5000000000000156E-2</v>
      </c>
      <c r="Y261" s="57">
        <f>IF(F261*180/PI()&lt;'1_Constantes'!$B$9,0,X261*180/PI())</f>
        <v>-0.85943669269624379</v>
      </c>
    </row>
    <row r="262" spans="2:25" x14ac:dyDescent="0.25">
      <c r="B262" s="13">
        <f>B261+'1_Constantes'!$B$4</f>
        <v>1.2899999999999945</v>
      </c>
      <c r="C262" s="131">
        <f t="shared" si="12"/>
        <v>595.70634717259634</v>
      </c>
      <c r="D262" s="54">
        <f>'3_Consigne'!P262</f>
        <v>595.70634717259634</v>
      </c>
      <c r="E262" s="44">
        <f>'3_Consigne'!Q262</f>
        <v>2.0475413050714819E-4</v>
      </c>
      <c r="F262" s="131">
        <f t="shared" si="13"/>
        <v>2.0475413050714819E-4</v>
      </c>
      <c r="G262" s="54">
        <f>ABS(D261-D262)/'1_Constantes'!$B$4</f>
        <v>520.10810623910402</v>
      </c>
      <c r="H262" s="44">
        <f>ABS(E261-E262)/'1_Constantes'!$B$4</f>
        <v>4.6720106130274108E-2</v>
      </c>
      <c r="J262" s="54">
        <f>ABS(G261-G262)/'1_Constantes'!$B$4</f>
        <v>2.1279493012116291E-3</v>
      </c>
      <c r="K262" s="44">
        <f>ABS(H261-H262)/'1_Constantes'!$B$4</f>
        <v>3.0605018575546872E-2</v>
      </c>
      <c r="M262" s="108">
        <f>(G262*G262)/(2*'1_Constantes'!$F$27)</f>
        <v>135.25622108781354</v>
      </c>
      <c r="N262" s="108">
        <f>(H262*H262)/(2*'1_Constantes'!$J$27)</f>
        <v>2.7284603960300955E-4</v>
      </c>
      <c r="P262" s="54">
        <f>IF(C262&lt;M262+(M262*'1_Constantes'!$G$27),ABS(W261)-('1_Constantes'!$F$27*'1_Constantes'!$B$4),0)</f>
        <v>0</v>
      </c>
      <c r="Q262" s="111">
        <f>IF(P262=0,IF(ABS(W261)&lt;'1_Constantes'!$D$27,ABS(W261)+('1_Constantes'!$E$27*'1_Constantes'!$B$4),0),0)</f>
        <v>0</v>
      </c>
      <c r="R262" s="44">
        <f>IF(P262=0,IF(Q262=0,'1_Constantes'!$D$27,0),0)</f>
        <v>500</v>
      </c>
      <c r="S262" s="54">
        <f>IF(F262&lt;N262+(N262*'1_Constantes'!$G$27),ABS(X261)-('1_Constantes'!$J$27*'1_Constantes'!$B$4),0)</f>
        <v>-4.9999999999998448E-3</v>
      </c>
      <c r="T262" s="111">
        <f>IF(S262=0,IF(ABS(X261)&lt;'1_Constantes'!$H$27,ABS(X261)+('1_Constantes'!$I$27*'1_Constantes'!$B$4),0),0)</f>
        <v>0</v>
      </c>
      <c r="U262" s="44">
        <f>IF(S262=0,IF(T262=0,'1_Constantes'!$H$27,0),0)</f>
        <v>0</v>
      </c>
      <c r="W262" s="134">
        <f>IF(C262&lt;'1_Constantes'!$B$8,0,IF(D262&lt;0,-ABS(P262+Q262+R262),ABS(P262+Q262+R262)))</f>
        <v>500</v>
      </c>
      <c r="X262" s="43">
        <f t="shared" si="14"/>
        <v>4.9999999999998448E-3</v>
      </c>
      <c r="Y262" s="57">
        <f>IF(F262*180/PI()&lt;'1_Constantes'!$B$9,0,X262*180/PI())</f>
        <v>0.28647889756540273</v>
      </c>
    </row>
    <row r="263" spans="2:25" x14ac:dyDescent="0.25">
      <c r="B263" s="13">
        <f>B262+'1_Constantes'!$B$4</f>
        <v>1.2949999999999944</v>
      </c>
      <c r="C263" s="131">
        <f t="shared" si="12"/>
        <v>593.10580658814536</v>
      </c>
      <c r="D263" s="54">
        <f>'3_Consigne'!P263</f>
        <v>593.10580658814536</v>
      </c>
      <c r="E263" s="44">
        <f>'3_Consigne'!Q263</f>
        <v>-2.807901463464102E-5</v>
      </c>
      <c r="F263" s="131">
        <f t="shared" si="13"/>
        <v>2.807901463464102E-5</v>
      </c>
      <c r="G263" s="54">
        <f>ABS(D262-D263)/'1_Constantes'!$B$4</f>
        <v>520.10811689019647</v>
      </c>
      <c r="H263" s="44">
        <f>ABS(E262-E263)/'1_Constantes'!$B$4</f>
        <v>4.6566629028357842E-2</v>
      </c>
      <c r="J263" s="54">
        <f>ABS(G262-G263)/'1_Constantes'!$B$4</f>
        <v>2.1302184904925525E-3</v>
      </c>
      <c r="K263" s="44">
        <f>ABS(H262-H263)/'1_Constantes'!$B$4</f>
        <v>3.0695420383253236E-2</v>
      </c>
      <c r="M263" s="108">
        <f>(G263*G263)/(2*'1_Constantes'!$F$27)</f>
        <v>135.25622662753315</v>
      </c>
      <c r="N263" s="108">
        <f>(H263*H263)/(2*'1_Constantes'!$J$27)</f>
        <v>2.7105636738308743E-4</v>
      </c>
      <c r="P263" s="54">
        <f>IF(C263&lt;M263+(M263*'1_Constantes'!$G$27),ABS(W262)-('1_Constantes'!$F$27*'1_Constantes'!$B$4),0)</f>
        <v>0</v>
      </c>
      <c r="Q263" s="111">
        <f>IF(P263=0,IF(ABS(W262)&lt;'1_Constantes'!$D$27,ABS(W262)+('1_Constantes'!$E$27*'1_Constantes'!$B$4),0),0)</f>
        <v>0</v>
      </c>
      <c r="R263" s="44">
        <f>IF(P263=0,IF(Q263=0,'1_Constantes'!$D$27,0),0)</f>
        <v>500</v>
      </c>
      <c r="S263" s="54">
        <f>IF(F263&lt;N263+(N263*'1_Constantes'!$G$27),ABS(X262)-('1_Constantes'!$J$27*'1_Constantes'!$B$4),0)</f>
        <v>-1.5000000000000156E-2</v>
      </c>
      <c r="T263" s="111">
        <f>IF(S263=0,IF(ABS(X262)&lt;'1_Constantes'!$H$27,ABS(X262)+('1_Constantes'!$I$27*'1_Constantes'!$B$4),0),0)</f>
        <v>0</v>
      </c>
      <c r="U263" s="44">
        <f>IF(S263=0,IF(T263=0,'1_Constantes'!$H$27,0),0)</f>
        <v>0</v>
      </c>
      <c r="W263" s="134">
        <f>IF(C263&lt;'1_Constantes'!$B$8,0,IF(D263&lt;0,-ABS(P263+Q263+R263),ABS(P263+Q263+R263)))</f>
        <v>500</v>
      </c>
      <c r="X263" s="43">
        <f t="shared" si="14"/>
        <v>-1.5000000000000156E-2</v>
      </c>
      <c r="Y263" s="57">
        <f>IF(F263*180/PI()&lt;'1_Constantes'!$B$9,0,X263*180/PI())</f>
        <v>-0.85943669269624379</v>
      </c>
    </row>
    <row r="264" spans="2:25" x14ac:dyDescent="0.25">
      <c r="B264" s="13">
        <f>B263+'1_Constantes'!$B$4</f>
        <v>1.2999999999999943</v>
      </c>
      <c r="C264" s="131">
        <f t="shared" si="12"/>
        <v>590.50526605736127</v>
      </c>
      <c r="D264" s="54">
        <f>'3_Consigne'!P264</f>
        <v>590.50526605736127</v>
      </c>
      <c r="E264" s="44">
        <f>'3_Consigne'!Q264</f>
        <v>2.0553273419036955E-4</v>
      </c>
      <c r="F264" s="131">
        <f t="shared" si="13"/>
        <v>2.0553273419036955E-4</v>
      </c>
      <c r="G264" s="54">
        <f>ABS(D263-D264)/'1_Constantes'!$B$4</f>
        <v>520.10810615681748</v>
      </c>
      <c r="H264" s="44">
        <f>ABS(E263-E264)/'1_Constantes'!$B$4</f>
        <v>4.6722349765002114E-2</v>
      </c>
      <c r="J264" s="54">
        <f>ABS(G263-G264)/'1_Constantes'!$B$4</f>
        <v>2.1466757971211337E-3</v>
      </c>
      <c r="K264" s="44">
        <f>ABS(H263-H264)/'1_Constantes'!$B$4</f>
        <v>3.1144147328854288E-2</v>
      </c>
      <c r="M264" s="108">
        <f>(G264*G264)/(2*'1_Constantes'!$F$27)</f>
        <v>135.25622104501568</v>
      </c>
      <c r="N264" s="108">
        <f>(H264*H264)/(2*'1_Constantes'!$J$27)</f>
        <v>2.7287224594539915E-4</v>
      </c>
      <c r="P264" s="54">
        <f>IF(C264&lt;M264+(M264*'1_Constantes'!$G$27),ABS(W263)-('1_Constantes'!$F$27*'1_Constantes'!$B$4),0)</f>
        <v>0</v>
      </c>
      <c r="Q264" s="111">
        <f>IF(P264=0,IF(ABS(W263)&lt;'1_Constantes'!$D$27,ABS(W263)+('1_Constantes'!$E$27*'1_Constantes'!$B$4),0),0)</f>
        <v>0</v>
      </c>
      <c r="R264" s="44">
        <f>IF(P264=0,IF(Q264=0,'1_Constantes'!$D$27,0),0)</f>
        <v>500</v>
      </c>
      <c r="S264" s="54">
        <f>IF(F264&lt;N264+(N264*'1_Constantes'!$G$27),ABS(X263)-('1_Constantes'!$J$27*'1_Constantes'!$B$4),0)</f>
        <v>-4.9999999999998448E-3</v>
      </c>
      <c r="T264" s="111">
        <f>IF(S264=0,IF(ABS(X263)&lt;'1_Constantes'!$H$27,ABS(X263)+('1_Constantes'!$I$27*'1_Constantes'!$B$4),0),0)</f>
        <v>0</v>
      </c>
      <c r="U264" s="44">
        <f>IF(S264=0,IF(T264=0,'1_Constantes'!$H$27,0),0)</f>
        <v>0</v>
      </c>
      <c r="W264" s="134">
        <f>IF(C264&lt;'1_Constantes'!$B$8,0,IF(D264&lt;0,-ABS(P264+Q264+R264),ABS(P264+Q264+R264)))</f>
        <v>500</v>
      </c>
      <c r="X264" s="43">
        <f t="shared" si="14"/>
        <v>4.9999999999998448E-3</v>
      </c>
      <c r="Y264" s="57">
        <f>IF(F264*180/PI()&lt;'1_Constantes'!$B$9,0,X264*180/PI())</f>
        <v>0.28647889756540273</v>
      </c>
    </row>
    <row r="265" spans="2:25" x14ac:dyDescent="0.25">
      <c r="B265" s="13">
        <f>B264+'1_Constantes'!$B$4</f>
        <v>1.3049999999999942</v>
      </c>
      <c r="C265" s="131">
        <f t="shared" si="12"/>
        <v>587.90472547285435</v>
      </c>
      <c r="D265" s="54">
        <f>'3_Consigne'!P265</f>
        <v>587.90472547285435</v>
      </c>
      <c r="E265" s="44">
        <f>'3_Consigne'!Q265</f>
        <v>-2.7298051298210724E-5</v>
      </c>
      <c r="F265" s="131">
        <f t="shared" si="13"/>
        <v>2.7298051298210724E-5</v>
      </c>
      <c r="G265" s="54">
        <f>ABS(D264-D265)/'1_Constantes'!$B$4</f>
        <v>520.10811690138326</v>
      </c>
      <c r="H265" s="44">
        <f>ABS(E264-E265)/'1_Constantes'!$B$4</f>
        <v>4.6566157097716054E-2</v>
      </c>
      <c r="J265" s="54">
        <f>ABS(G264-G265)/'1_Constantes'!$B$4</f>
        <v>2.1489131540874951E-3</v>
      </c>
      <c r="K265" s="44">
        <f>ABS(H264-H265)/'1_Constantes'!$B$4</f>
        <v>3.1238533457211837E-2</v>
      </c>
      <c r="M265" s="108">
        <f>(G265*G265)/(2*'1_Constantes'!$F$27)</f>
        <v>135.25622663335147</v>
      </c>
      <c r="N265" s="108">
        <f>(H265*H265)/(2*'1_Constantes'!$J$27)</f>
        <v>2.7105087335614641E-4</v>
      </c>
      <c r="P265" s="54">
        <f>IF(C265&lt;M265+(M265*'1_Constantes'!$G$27),ABS(W264)-('1_Constantes'!$F$27*'1_Constantes'!$B$4),0)</f>
        <v>0</v>
      </c>
      <c r="Q265" s="111">
        <f>IF(P265=0,IF(ABS(W264)&lt;'1_Constantes'!$D$27,ABS(W264)+('1_Constantes'!$E$27*'1_Constantes'!$B$4),0),0)</f>
        <v>0</v>
      </c>
      <c r="R265" s="44">
        <f>IF(P265=0,IF(Q265=0,'1_Constantes'!$D$27,0),0)</f>
        <v>500</v>
      </c>
      <c r="S265" s="54">
        <f>IF(F265&lt;N265+(N265*'1_Constantes'!$G$27),ABS(X264)-('1_Constantes'!$J$27*'1_Constantes'!$B$4),0)</f>
        <v>-1.5000000000000156E-2</v>
      </c>
      <c r="T265" s="111">
        <f>IF(S265=0,IF(ABS(X264)&lt;'1_Constantes'!$H$27,ABS(X264)+('1_Constantes'!$I$27*'1_Constantes'!$B$4),0),0)</f>
        <v>0</v>
      </c>
      <c r="U265" s="44">
        <f>IF(S265=0,IF(T265=0,'1_Constantes'!$H$27,0),0)</f>
        <v>0</v>
      </c>
      <c r="W265" s="134">
        <f>IF(C265&lt;'1_Constantes'!$B$8,0,IF(D265&lt;0,-ABS(P265+Q265+R265),ABS(P265+Q265+R265)))</f>
        <v>500</v>
      </c>
      <c r="X265" s="43">
        <f t="shared" si="14"/>
        <v>-1.5000000000000156E-2</v>
      </c>
      <c r="Y265" s="57">
        <f>IF(F265*180/PI()&lt;'1_Constantes'!$B$9,0,X265*180/PI())</f>
        <v>-0.85943669269624379</v>
      </c>
    </row>
    <row r="266" spans="2:25" x14ac:dyDescent="0.25">
      <c r="B266" s="13">
        <f>B265+'1_Constantes'!$B$4</f>
        <v>1.3099999999999941</v>
      </c>
      <c r="C266" s="131">
        <f t="shared" si="12"/>
        <v>585.30418494249068</v>
      </c>
      <c r="D266" s="54">
        <f>'3_Consigne'!P266</f>
        <v>585.30418494249068</v>
      </c>
      <c r="E266" s="44">
        <f>'3_Consigne'!Q266</f>
        <v>2.0632517539950768E-4</v>
      </c>
      <c r="F266" s="131">
        <f t="shared" si="13"/>
        <v>2.0632517539950768E-4</v>
      </c>
      <c r="G266" s="54">
        <f>ABS(D265-D266)/'1_Constantes'!$B$4</f>
        <v>520.1081060727347</v>
      </c>
      <c r="H266" s="44">
        <f>ABS(E265-E266)/'1_Constantes'!$B$4</f>
        <v>4.672464533954368E-2</v>
      </c>
      <c r="J266" s="54">
        <f>ABS(G265-G266)/'1_Constantes'!$B$4</f>
        <v>2.1657297111232765E-3</v>
      </c>
      <c r="K266" s="44">
        <f>ABS(H265-H266)/'1_Constantes'!$B$4</f>
        <v>3.1697648365525133E-2</v>
      </c>
      <c r="M266" s="108">
        <f>(G266*G266)/(2*'1_Constantes'!$F$27)</f>
        <v>135.25622100128354</v>
      </c>
      <c r="N266" s="108">
        <f>(H266*H266)/(2*'1_Constantes'!$J$27)</f>
        <v>2.7289906026326763E-4</v>
      </c>
      <c r="P266" s="54">
        <f>IF(C266&lt;M266+(M266*'1_Constantes'!$G$27),ABS(W265)-('1_Constantes'!$F$27*'1_Constantes'!$B$4),0)</f>
        <v>0</v>
      </c>
      <c r="Q266" s="111">
        <f>IF(P266=0,IF(ABS(W265)&lt;'1_Constantes'!$D$27,ABS(W265)+('1_Constantes'!$E$27*'1_Constantes'!$B$4),0),0)</f>
        <v>0</v>
      </c>
      <c r="R266" s="44">
        <f>IF(P266=0,IF(Q266=0,'1_Constantes'!$D$27,0),0)</f>
        <v>500</v>
      </c>
      <c r="S266" s="54">
        <f>IF(F266&lt;N266+(N266*'1_Constantes'!$G$27),ABS(X265)-('1_Constantes'!$J$27*'1_Constantes'!$B$4),0)</f>
        <v>-4.9999999999998448E-3</v>
      </c>
      <c r="T266" s="111">
        <f>IF(S266=0,IF(ABS(X265)&lt;'1_Constantes'!$H$27,ABS(X265)+('1_Constantes'!$I$27*'1_Constantes'!$B$4),0),0)</f>
        <v>0</v>
      </c>
      <c r="U266" s="44">
        <f>IF(S266=0,IF(T266=0,'1_Constantes'!$H$27,0),0)</f>
        <v>0</v>
      </c>
      <c r="W266" s="134">
        <f>IF(C266&lt;'1_Constantes'!$B$8,0,IF(D266&lt;0,-ABS(P266+Q266+R266),ABS(P266+Q266+R266)))</f>
        <v>500</v>
      </c>
      <c r="X266" s="43">
        <f t="shared" si="14"/>
        <v>4.9999999999998448E-3</v>
      </c>
      <c r="Y266" s="57">
        <f>IF(F266*180/PI()&lt;'1_Constantes'!$B$9,0,X266*180/PI())</f>
        <v>0.28647889756540273</v>
      </c>
    </row>
    <row r="267" spans="2:25" x14ac:dyDescent="0.25">
      <c r="B267" s="13">
        <f>B266+'1_Constantes'!$B$4</f>
        <v>1.314999999999994</v>
      </c>
      <c r="C267" s="131">
        <f t="shared" si="12"/>
        <v>582.7036443579284</v>
      </c>
      <c r="D267" s="54">
        <f>'3_Consigne'!P267</f>
        <v>582.7036443579284</v>
      </c>
      <c r="E267" s="44">
        <f>'3_Consigne'!Q267</f>
        <v>-2.6503146557083079E-5</v>
      </c>
      <c r="F267" s="131">
        <f t="shared" si="13"/>
        <v>2.6503146557083079E-5</v>
      </c>
      <c r="G267" s="54">
        <f>ABS(D266-D267)/'1_Constantes'!$B$4</f>
        <v>520.10811691245635</v>
      </c>
      <c r="H267" s="44">
        <f>ABS(E266-E267)/'1_Constantes'!$B$4</f>
        <v>4.6565664391318151E-2</v>
      </c>
      <c r="J267" s="54">
        <f>ABS(G266-G267)/'1_Constantes'!$B$4</f>
        <v>2.1679443307220936E-3</v>
      </c>
      <c r="K267" s="44">
        <f>ABS(H266-H267)/'1_Constantes'!$B$4</f>
        <v>3.1796189645105777E-2</v>
      </c>
      <c r="M267" s="108">
        <f>(G267*G267)/(2*'1_Constantes'!$F$27)</f>
        <v>135.25622663911068</v>
      </c>
      <c r="N267" s="108">
        <f>(H267*H267)/(2*'1_Constantes'!$J$27)</f>
        <v>2.7104513752560942E-4</v>
      </c>
      <c r="P267" s="54">
        <f>IF(C267&lt;M267+(M267*'1_Constantes'!$G$27),ABS(W266)-('1_Constantes'!$F$27*'1_Constantes'!$B$4),0)</f>
        <v>0</v>
      </c>
      <c r="Q267" s="111">
        <f>IF(P267=0,IF(ABS(W266)&lt;'1_Constantes'!$D$27,ABS(W266)+('1_Constantes'!$E$27*'1_Constantes'!$B$4),0),0)</f>
        <v>0</v>
      </c>
      <c r="R267" s="44">
        <f>IF(P267=0,IF(Q267=0,'1_Constantes'!$D$27,0),0)</f>
        <v>500</v>
      </c>
      <c r="S267" s="54">
        <f>IF(F267&lt;N267+(N267*'1_Constantes'!$G$27),ABS(X266)-('1_Constantes'!$J$27*'1_Constantes'!$B$4),0)</f>
        <v>-1.5000000000000156E-2</v>
      </c>
      <c r="T267" s="111">
        <f>IF(S267=0,IF(ABS(X266)&lt;'1_Constantes'!$H$27,ABS(X266)+('1_Constantes'!$I$27*'1_Constantes'!$B$4),0),0)</f>
        <v>0</v>
      </c>
      <c r="U267" s="44">
        <f>IF(S267=0,IF(T267=0,'1_Constantes'!$H$27,0),0)</f>
        <v>0</v>
      </c>
      <c r="W267" s="134">
        <f>IF(C267&lt;'1_Constantes'!$B$8,0,IF(D267&lt;0,-ABS(P267+Q267+R267),ABS(P267+Q267+R267)))</f>
        <v>500</v>
      </c>
      <c r="X267" s="43">
        <f t="shared" si="14"/>
        <v>-1.5000000000000156E-2</v>
      </c>
      <c r="Y267" s="57">
        <f>IF(F267*180/PI()&lt;'1_Constantes'!$B$9,0,X267*180/PI())</f>
        <v>-0.85943669269624379</v>
      </c>
    </row>
    <row r="268" spans="2:25" x14ac:dyDescent="0.25">
      <c r="B268" s="13">
        <f>B267+'1_Constantes'!$B$4</f>
        <v>1.3199999999999938</v>
      </c>
      <c r="C268" s="131">
        <f t="shared" si="12"/>
        <v>580.10310382799412</v>
      </c>
      <c r="D268" s="54">
        <f>'3_Consigne'!P268</f>
        <v>580.10310382799412</v>
      </c>
      <c r="E268" s="44">
        <f>'3_Consigne'!Q268</f>
        <v>2.0713182632750571E-4</v>
      </c>
      <c r="F268" s="131">
        <f t="shared" si="13"/>
        <v>2.0713182632750571E-4</v>
      </c>
      <c r="G268" s="54">
        <f>ABS(D267-D268)/'1_Constantes'!$B$4</f>
        <v>520.10810598685566</v>
      </c>
      <c r="H268" s="44">
        <f>ABS(E267-E268)/'1_Constantes'!$B$4</f>
        <v>4.6726994576917757E-2</v>
      </c>
      <c r="J268" s="54">
        <f>ABS(G267-G268)/'1_Constantes'!$B$4</f>
        <v>2.1851201381650753E-3</v>
      </c>
      <c r="K268" s="44">
        <f>ABS(H267-H268)/'1_Constantes'!$B$4</f>
        <v>3.2266037119921265E-2</v>
      </c>
      <c r="M268" s="108">
        <f>(G268*G268)/(2*'1_Constantes'!$F$27)</f>
        <v>135.25622095661714</v>
      </c>
      <c r="N268" s="108">
        <f>(H268*H268)/(2*'1_Constantes'!$J$27)</f>
        <v>2.7292650277391267E-4</v>
      </c>
      <c r="P268" s="54">
        <f>IF(C268&lt;M268+(M268*'1_Constantes'!$G$27),ABS(W267)-('1_Constantes'!$F$27*'1_Constantes'!$B$4),0)</f>
        <v>0</v>
      </c>
      <c r="Q268" s="111">
        <f>IF(P268=0,IF(ABS(W267)&lt;'1_Constantes'!$D$27,ABS(W267)+('1_Constantes'!$E$27*'1_Constantes'!$B$4),0),0)</f>
        <v>0</v>
      </c>
      <c r="R268" s="44">
        <f>IF(P268=0,IF(Q268=0,'1_Constantes'!$D$27,0),0)</f>
        <v>500</v>
      </c>
      <c r="S268" s="54">
        <f>IF(F268&lt;N268+(N268*'1_Constantes'!$G$27),ABS(X267)-('1_Constantes'!$J$27*'1_Constantes'!$B$4),0)</f>
        <v>-4.9999999999998448E-3</v>
      </c>
      <c r="T268" s="111">
        <f>IF(S268=0,IF(ABS(X267)&lt;'1_Constantes'!$H$27,ABS(X267)+('1_Constantes'!$I$27*'1_Constantes'!$B$4),0),0)</f>
        <v>0</v>
      </c>
      <c r="U268" s="44">
        <f>IF(S268=0,IF(T268=0,'1_Constantes'!$H$27,0),0)</f>
        <v>0</v>
      </c>
      <c r="W268" s="134">
        <f>IF(C268&lt;'1_Constantes'!$B$8,0,IF(D268&lt;0,-ABS(P268+Q268+R268),ABS(P268+Q268+R268)))</f>
        <v>500</v>
      </c>
      <c r="X268" s="43">
        <f t="shared" si="14"/>
        <v>4.9999999999998448E-3</v>
      </c>
      <c r="Y268" s="57">
        <f>IF(F268*180/PI()&lt;'1_Constantes'!$B$9,0,X268*180/PI())</f>
        <v>0.28647889756540273</v>
      </c>
    </row>
    <row r="269" spans="2:25" x14ac:dyDescent="0.25">
      <c r="B269" s="13">
        <f>B268+'1_Constantes'!$B$4</f>
        <v>1.3249999999999937</v>
      </c>
      <c r="C269" s="131">
        <f t="shared" si="12"/>
        <v>577.50256324337704</v>
      </c>
      <c r="D269" s="54">
        <f>'3_Consigne'!P269</f>
        <v>577.50256324337704</v>
      </c>
      <c r="E269" s="44">
        <f>'3_Consigne'!Q269</f>
        <v>-2.5693923735664592E-5</v>
      </c>
      <c r="F269" s="131">
        <f t="shared" si="13"/>
        <v>2.5693923735664592E-5</v>
      </c>
      <c r="G269" s="54">
        <f>ABS(D268-D269)/'1_Constantes'!$B$4</f>
        <v>520.10811692341576</v>
      </c>
      <c r="H269" s="44">
        <f>ABS(E268-E269)/'1_Constantes'!$B$4</f>
        <v>4.656515001263406E-2</v>
      </c>
      <c r="J269" s="54">
        <f>ABS(G268-G269)/'1_Constantes'!$B$4</f>
        <v>2.1873120203963481E-3</v>
      </c>
      <c r="K269" s="44">
        <f>ABS(H268-H269)/'1_Constantes'!$B$4</f>
        <v>3.2368912856739485E-2</v>
      </c>
      <c r="M269" s="108">
        <f>(G269*G269)/(2*'1_Constantes'!$F$27)</f>
        <v>135.25622664481077</v>
      </c>
      <c r="N269" s="108">
        <f>(H269*H269)/(2*'1_Constantes'!$J$27)</f>
        <v>2.7103914946238923E-4</v>
      </c>
      <c r="P269" s="54">
        <f>IF(C269&lt;M269+(M269*'1_Constantes'!$G$27),ABS(W268)-('1_Constantes'!$F$27*'1_Constantes'!$B$4),0)</f>
        <v>0</v>
      </c>
      <c r="Q269" s="111">
        <f>IF(P269=0,IF(ABS(W268)&lt;'1_Constantes'!$D$27,ABS(W268)+('1_Constantes'!$E$27*'1_Constantes'!$B$4),0),0)</f>
        <v>0</v>
      </c>
      <c r="R269" s="44">
        <f>IF(P269=0,IF(Q269=0,'1_Constantes'!$D$27,0),0)</f>
        <v>500</v>
      </c>
      <c r="S269" s="54">
        <f>IF(F269&lt;N269+(N269*'1_Constantes'!$G$27),ABS(X268)-('1_Constantes'!$J$27*'1_Constantes'!$B$4),0)</f>
        <v>-1.5000000000000156E-2</v>
      </c>
      <c r="T269" s="111">
        <f>IF(S269=0,IF(ABS(X268)&lt;'1_Constantes'!$H$27,ABS(X268)+('1_Constantes'!$I$27*'1_Constantes'!$B$4),0),0)</f>
        <v>0</v>
      </c>
      <c r="U269" s="44">
        <f>IF(S269=0,IF(T269=0,'1_Constantes'!$H$27,0),0)</f>
        <v>0</v>
      </c>
      <c r="W269" s="134">
        <f>IF(C269&lt;'1_Constantes'!$B$8,0,IF(D269&lt;0,-ABS(P269+Q269+R269),ABS(P269+Q269+R269)))</f>
        <v>500</v>
      </c>
      <c r="X269" s="43">
        <f t="shared" si="14"/>
        <v>-1.5000000000000156E-2</v>
      </c>
      <c r="Y269" s="57">
        <f>IF(F269*180/PI()&lt;'1_Constantes'!$B$9,0,X269*180/PI())</f>
        <v>-0.85943669269624379</v>
      </c>
    </row>
    <row r="270" spans="2:25" x14ac:dyDescent="0.25">
      <c r="B270" s="13">
        <f>B269+'1_Constantes'!$B$4</f>
        <v>1.3299999999999936</v>
      </c>
      <c r="C270" s="131">
        <f t="shared" si="12"/>
        <v>574.90202271388193</v>
      </c>
      <c r="D270" s="54">
        <f>'3_Consigne'!P270</f>
        <v>574.90202271388193</v>
      </c>
      <c r="E270" s="44">
        <f>'3_Consigne'!Q270</f>
        <v>2.0795307263608842E-4</v>
      </c>
      <c r="F270" s="131">
        <f t="shared" si="13"/>
        <v>2.0795307263608842E-4</v>
      </c>
      <c r="G270" s="54">
        <f>ABS(D269-D270)/'1_Constantes'!$B$4</f>
        <v>520.10810589902121</v>
      </c>
      <c r="H270" s="44">
        <f>ABS(E269-E270)/'1_Constantes'!$B$4</f>
        <v>4.6729399274350603E-2</v>
      </c>
      <c r="J270" s="54">
        <f>ABS(G269-G270)/'1_Constantes'!$B$4</f>
        <v>2.2048789105610922E-3</v>
      </c>
      <c r="K270" s="44">
        <f>ABS(H269-H270)/'1_Constantes'!$B$4</f>
        <v>3.2849852343308505E-2</v>
      </c>
      <c r="M270" s="108">
        <f>(G270*G270)/(2*'1_Constantes'!$F$27)</f>
        <v>135.25622091093373</v>
      </c>
      <c r="N270" s="108">
        <f>(H270*H270)/(2*'1_Constantes'!$J$27)</f>
        <v>2.7295459456770985E-4</v>
      </c>
      <c r="P270" s="54">
        <f>IF(C270&lt;M270+(M270*'1_Constantes'!$G$27),ABS(W269)-('1_Constantes'!$F$27*'1_Constantes'!$B$4),0)</f>
        <v>0</v>
      </c>
      <c r="Q270" s="111">
        <f>IF(P270=0,IF(ABS(W269)&lt;'1_Constantes'!$D$27,ABS(W269)+('1_Constantes'!$E$27*'1_Constantes'!$B$4),0),0)</f>
        <v>0</v>
      </c>
      <c r="R270" s="44">
        <f>IF(P270=0,IF(Q270=0,'1_Constantes'!$D$27,0),0)</f>
        <v>500</v>
      </c>
      <c r="S270" s="54">
        <f>IF(F270&lt;N270+(N270*'1_Constantes'!$G$27),ABS(X269)-('1_Constantes'!$J$27*'1_Constantes'!$B$4),0)</f>
        <v>-4.9999999999998448E-3</v>
      </c>
      <c r="T270" s="111">
        <f>IF(S270=0,IF(ABS(X269)&lt;'1_Constantes'!$H$27,ABS(X269)+('1_Constantes'!$I$27*'1_Constantes'!$B$4),0),0)</f>
        <v>0</v>
      </c>
      <c r="U270" s="44">
        <f>IF(S270=0,IF(T270=0,'1_Constantes'!$H$27,0),0)</f>
        <v>0</v>
      </c>
      <c r="W270" s="134">
        <f>IF(C270&lt;'1_Constantes'!$B$8,0,IF(D270&lt;0,-ABS(P270+Q270+R270),ABS(P270+Q270+R270)))</f>
        <v>500</v>
      </c>
      <c r="X270" s="43">
        <f t="shared" si="14"/>
        <v>4.9999999999998448E-3</v>
      </c>
      <c r="Y270" s="57">
        <f>IF(F270*180/PI()&lt;'1_Constantes'!$B$9,0,X270*180/PI())</f>
        <v>0.28647889756540273</v>
      </c>
    </row>
    <row r="271" spans="2:25" x14ac:dyDescent="0.25">
      <c r="B271" s="13">
        <f>B270+'1_Constantes'!$B$4</f>
        <v>1.3349999999999935</v>
      </c>
      <c r="C271" s="131">
        <f t="shared" si="12"/>
        <v>572.30148212921085</v>
      </c>
      <c r="D271" s="54">
        <f>'3_Consigne'!P271</f>
        <v>572.30148212921085</v>
      </c>
      <c r="E271" s="44">
        <f>'3_Consigne'!Q271</f>
        <v>-2.4869992465412216E-5</v>
      </c>
      <c r="F271" s="131">
        <f t="shared" si="13"/>
        <v>2.4869992465412216E-5</v>
      </c>
      <c r="G271" s="54">
        <f>ABS(D270-D271)/'1_Constantes'!$B$4</f>
        <v>520.10811693421601</v>
      </c>
      <c r="H271" s="44">
        <f>ABS(E270-E271)/'1_Constantes'!$B$4</f>
        <v>4.6564613020300127E-2</v>
      </c>
      <c r="J271" s="54">
        <f>ABS(G270-G271)/'1_Constantes'!$B$4</f>
        <v>2.2070389604778029E-3</v>
      </c>
      <c r="K271" s="44">
        <f>ABS(H270-H271)/'1_Constantes'!$B$4</f>
        <v>3.295725081009504E-2</v>
      </c>
      <c r="M271" s="108">
        <f>(G271*G271)/(2*'1_Constantes'!$F$27)</f>
        <v>135.25622665042806</v>
      </c>
      <c r="N271" s="108">
        <f>(H271*H271)/(2*'1_Constantes'!$J$27)</f>
        <v>2.7103289821628801E-4</v>
      </c>
      <c r="P271" s="54">
        <f>IF(C271&lt;M271+(M271*'1_Constantes'!$G$27),ABS(W270)-('1_Constantes'!$F$27*'1_Constantes'!$B$4),0)</f>
        <v>0</v>
      </c>
      <c r="Q271" s="111">
        <f>IF(P271=0,IF(ABS(W270)&lt;'1_Constantes'!$D$27,ABS(W270)+('1_Constantes'!$E$27*'1_Constantes'!$B$4),0),0)</f>
        <v>0</v>
      </c>
      <c r="R271" s="44">
        <f>IF(P271=0,IF(Q271=0,'1_Constantes'!$D$27,0),0)</f>
        <v>500</v>
      </c>
      <c r="S271" s="54">
        <f>IF(F271&lt;N271+(N271*'1_Constantes'!$G$27),ABS(X270)-('1_Constantes'!$J$27*'1_Constantes'!$B$4),0)</f>
        <v>-1.5000000000000156E-2</v>
      </c>
      <c r="T271" s="111">
        <f>IF(S271=0,IF(ABS(X270)&lt;'1_Constantes'!$H$27,ABS(X270)+('1_Constantes'!$I$27*'1_Constantes'!$B$4),0),0)</f>
        <v>0</v>
      </c>
      <c r="U271" s="44">
        <f>IF(S271=0,IF(T271=0,'1_Constantes'!$H$27,0),0)</f>
        <v>0</v>
      </c>
      <c r="W271" s="134">
        <f>IF(C271&lt;'1_Constantes'!$B$8,0,IF(D271&lt;0,-ABS(P271+Q271+R271),ABS(P271+Q271+R271)))</f>
        <v>500</v>
      </c>
      <c r="X271" s="43">
        <f t="shared" si="14"/>
        <v>-1.5000000000000156E-2</v>
      </c>
      <c r="Y271" s="57">
        <f>IF(F271*180/PI()&lt;'1_Constantes'!$B$9,0,X271*180/PI())</f>
        <v>-0.85943669269624379</v>
      </c>
    </row>
    <row r="272" spans="2:25" x14ac:dyDescent="0.25">
      <c r="B272" s="13">
        <f>B271+'1_Constantes'!$B$4</f>
        <v>1.3399999999999934</v>
      </c>
      <c r="C272" s="131">
        <f t="shared" si="12"/>
        <v>569.70094160016447</v>
      </c>
      <c r="D272" s="54">
        <f>'3_Consigne'!P272</f>
        <v>569.70094160016447</v>
      </c>
      <c r="E272" s="44">
        <f>'3_Consigne'!Q272</f>
        <v>2.0878931407053436E-4</v>
      </c>
      <c r="F272" s="131">
        <f t="shared" si="13"/>
        <v>2.0878931407053436E-4</v>
      </c>
      <c r="G272" s="54">
        <f>ABS(D271-D272)/'1_Constantes'!$B$4</f>
        <v>520.10810580927682</v>
      </c>
      <c r="H272" s="44">
        <f>ABS(E271-E272)/'1_Constantes'!$B$4</f>
        <v>4.6731861307189315E-2</v>
      </c>
      <c r="J272" s="54">
        <f>ABS(G271-G272)/'1_Constantes'!$B$4</f>
        <v>2.2249878384172916E-3</v>
      </c>
      <c r="K272" s="44">
        <f>ABS(H271-H272)/'1_Constantes'!$B$4</f>
        <v>3.3449657377837561E-2</v>
      </c>
      <c r="M272" s="108">
        <f>(G272*G272)/(2*'1_Constantes'!$F$27)</f>
        <v>135.25622086425696</v>
      </c>
      <c r="N272" s="108">
        <f>(H272*H272)/(2*'1_Constantes'!$J$27)</f>
        <v>2.7298335765429721E-4</v>
      </c>
      <c r="P272" s="54">
        <f>IF(C272&lt;M272+(M272*'1_Constantes'!$G$27),ABS(W271)-('1_Constantes'!$F$27*'1_Constantes'!$B$4),0)</f>
        <v>0</v>
      </c>
      <c r="Q272" s="111">
        <f>IF(P272=0,IF(ABS(W271)&lt;'1_Constantes'!$D$27,ABS(W271)+('1_Constantes'!$E$27*'1_Constantes'!$B$4),0),0)</f>
        <v>0</v>
      </c>
      <c r="R272" s="44">
        <f>IF(P272=0,IF(Q272=0,'1_Constantes'!$D$27,0),0)</f>
        <v>500</v>
      </c>
      <c r="S272" s="54">
        <f>IF(F272&lt;N272+(N272*'1_Constantes'!$G$27),ABS(X271)-('1_Constantes'!$J$27*'1_Constantes'!$B$4),0)</f>
        <v>-4.9999999999998448E-3</v>
      </c>
      <c r="T272" s="111">
        <f>IF(S272=0,IF(ABS(X271)&lt;'1_Constantes'!$H$27,ABS(X271)+('1_Constantes'!$I$27*'1_Constantes'!$B$4),0),0)</f>
        <v>0</v>
      </c>
      <c r="U272" s="44">
        <f>IF(S272=0,IF(T272=0,'1_Constantes'!$H$27,0),0)</f>
        <v>0</v>
      </c>
      <c r="W272" s="134">
        <f>IF(C272&lt;'1_Constantes'!$B$8,0,IF(D272&lt;0,-ABS(P272+Q272+R272),ABS(P272+Q272+R272)))</f>
        <v>500</v>
      </c>
      <c r="X272" s="43">
        <f t="shared" si="14"/>
        <v>4.9999999999998448E-3</v>
      </c>
      <c r="Y272" s="57">
        <f>IF(F272*180/PI()&lt;'1_Constantes'!$B$9,0,X272*180/PI())</f>
        <v>0.28647889756540273</v>
      </c>
    </row>
    <row r="273" spans="2:25" x14ac:dyDescent="0.25">
      <c r="B273" s="13">
        <f>B272+'1_Constantes'!$B$4</f>
        <v>1.3449999999999933</v>
      </c>
      <c r="C273" s="131">
        <f t="shared" si="12"/>
        <v>567.10040101544041</v>
      </c>
      <c r="D273" s="54">
        <f>'3_Consigne'!P273</f>
        <v>567.10040101544041</v>
      </c>
      <c r="E273" s="44">
        <f>'3_Consigne'!Q273</f>
        <v>-2.4030948056932844E-5</v>
      </c>
      <c r="F273" s="131">
        <f t="shared" si="13"/>
        <v>2.4030948056932844E-5</v>
      </c>
      <c r="G273" s="54">
        <f>ABS(D272-D273)/'1_Constantes'!$B$4</f>
        <v>520.10811694481163</v>
      </c>
      <c r="H273" s="44">
        <f>ABS(E272-E273)/'1_Constantes'!$B$4</f>
        <v>4.6564052425493441E-2</v>
      </c>
      <c r="J273" s="54">
        <f>ABS(G272-G273)/'1_Constantes'!$B$4</f>
        <v>2.2271069610724226E-3</v>
      </c>
      <c r="K273" s="44">
        <f>ABS(H272-H273)/'1_Constantes'!$B$4</f>
        <v>3.3561776339174898E-2</v>
      </c>
      <c r="M273" s="108">
        <f>(G273*G273)/(2*'1_Constantes'!$F$27)</f>
        <v>135.25622665593892</v>
      </c>
      <c r="N273" s="108">
        <f>(H273*H273)/(2*'1_Constantes'!$J$27)</f>
        <v>2.710263722855127E-4</v>
      </c>
      <c r="P273" s="54">
        <f>IF(C273&lt;M273+(M273*'1_Constantes'!$G$27),ABS(W272)-('1_Constantes'!$F$27*'1_Constantes'!$B$4),0)</f>
        <v>0</v>
      </c>
      <c r="Q273" s="111">
        <f>IF(P273=0,IF(ABS(W272)&lt;'1_Constantes'!$D$27,ABS(W272)+('1_Constantes'!$E$27*'1_Constantes'!$B$4),0),0)</f>
        <v>0</v>
      </c>
      <c r="R273" s="44">
        <f>IF(P273=0,IF(Q273=0,'1_Constantes'!$D$27,0),0)</f>
        <v>500</v>
      </c>
      <c r="S273" s="54">
        <f>IF(F273&lt;N273+(N273*'1_Constantes'!$G$27),ABS(X272)-('1_Constantes'!$J$27*'1_Constantes'!$B$4),0)</f>
        <v>-1.5000000000000156E-2</v>
      </c>
      <c r="T273" s="111">
        <f>IF(S273=0,IF(ABS(X272)&lt;'1_Constantes'!$H$27,ABS(X272)+('1_Constantes'!$I$27*'1_Constantes'!$B$4),0),0)</f>
        <v>0</v>
      </c>
      <c r="U273" s="44">
        <f>IF(S273=0,IF(T273=0,'1_Constantes'!$H$27,0),0)</f>
        <v>0</v>
      </c>
      <c r="W273" s="134">
        <f>IF(C273&lt;'1_Constantes'!$B$8,0,IF(D273&lt;0,-ABS(P273+Q273+R273),ABS(P273+Q273+R273)))</f>
        <v>500</v>
      </c>
      <c r="X273" s="43">
        <f t="shared" si="14"/>
        <v>-1.5000000000000156E-2</v>
      </c>
      <c r="Y273" s="57">
        <f>IF(F273*180/PI()&lt;'1_Constantes'!$B$9,0,X273*180/PI())</f>
        <v>-0.85943669269624379</v>
      </c>
    </row>
    <row r="274" spans="2:25" x14ac:dyDescent="0.25">
      <c r="B274" s="13">
        <f>B273+'1_Constantes'!$B$4</f>
        <v>1.3499999999999932</v>
      </c>
      <c r="C274" s="131">
        <f t="shared" si="12"/>
        <v>564.49986048685275</v>
      </c>
      <c r="D274" s="54">
        <f>'3_Consigne'!P274</f>
        <v>564.49986048685275</v>
      </c>
      <c r="E274" s="44">
        <f>'3_Consigne'!Q274</f>
        <v>2.0964096510854568E-4</v>
      </c>
      <c r="F274" s="131">
        <f t="shared" si="13"/>
        <v>2.0964096510854568E-4</v>
      </c>
      <c r="G274" s="54">
        <f>ABS(D273-D274)/'1_Constantes'!$B$4</f>
        <v>520.10810571753154</v>
      </c>
      <c r="H274" s="44">
        <f>ABS(E273-E274)/'1_Constantes'!$B$4</f>
        <v>4.6734382633095706E-2</v>
      </c>
      <c r="J274" s="54">
        <f>ABS(G273-G274)/'1_Constantes'!$B$4</f>
        <v>2.2454560166806914E-3</v>
      </c>
      <c r="K274" s="44">
        <f>ABS(H273-H274)/'1_Constantes'!$B$4</f>
        <v>3.4066041520453005E-2</v>
      </c>
      <c r="M274" s="108">
        <f>(G274*G274)/(2*'1_Constantes'!$F$27)</f>
        <v>135.2562208165395</v>
      </c>
      <c r="N274" s="108">
        <f>(H274*H274)/(2*'1_Constantes'!$J$27)</f>
        <v>2.730128150120747E-4</v>
      </c>
      <c r="P274" s="54">
        <f>IF(C274&lt;M274+(M274*'1_Constantes'!$G$27),ABS(W273)-('1_Constantes'!$F$27*'1_Constantes'!$B$4),0)</f>
        <v>0</v>
      </c>
      <c r="Q274" s="111">
        <f>IF(P274=0,IF(ABS(W273)&lt;'1_Constantes'!$D$27,ABS(W273)+('1_Constantes'!$E$27*'1_Constantes'!$B$4),0),0)</f>
        <v>0</v>
      </c>
      <c r="R274" s="44">
        <f>IF(P274=0,IF(Q274=0,'1_Constantes'!$D$27,0),0)</f>
        <v>500</v>
      </c>
      <c r="S274" s="54">
        <f>IF(F274&lt;N274+(N274*'1_Constantes'!$G$27),ABS(X273)-('1_Constantes'!$J$27*'1_Constantes'!$B$4),0)</f>
        <v>-4.9999999999998448E-3</v>
      </c>
      <c r="T274" s="111">
        <f>IF(S274=0,IF(ABS(X273)&lt;'1_Constantes'!$H$27,ABS(X273)+('1_Constantes'!$I$27*'1_Constantes'!$B$4),0),0)</f>
        <v>0</v>
      </c>
      <c r="U274" s="44">
        <f>IF(S274=0,IF(T274=0,'1_Constantes'!$H$27,0),0)</f>
        <v>0</v>
      </c>
      <c r="W274" s="134">
        <f>IF(C274&lt;'1_Constantes'!$B$8,0,IF(D274&lt;0,-ABS(P274+Q274+R274),ABS(P274+Q274+R274)))</f>
        <v>500</v>
      </c>
      <c r="X274" s="43">
        <f t="shared" si="14"/>
        <v>4.9999999999998448E-3</v>
      </c>
      <c r="Y274" s="57">
        <f>IF(F274*180/PI()&lt;'1_Constantes'!$B$9,0,X274*180/PI())</f>
        <v>0.28647889756540273</v>
      </c>
    </row>
    <row r="275" spans="2:25" x14ac:dyDescent="0.25">
      <c r="B275" s="13">
        <f>B274+'1_Constantes'!$B$4</f>
        <v>1.3549999999999931</v>
      </c>
      <c r="C275" s="131">
        <f t="shared" si="12"/>
        <v>561.8993199020764</v>
      </c>
      <c r="D275" s="54">
        <f>'3_Consigne'!P275</f>
        <v>561.8993199020764</v>
      </c>
      <c r="E275" s="44">
        <f>'3_Consigne'!Q275</f>
        <v>-2.3176370837277305E-5</v>
      </c>
      <c r="F275" s="131">
        <f t="shared" si="13"/>
        <v>2.3176370837277305E-5</v>
      </c>
      <c r="G275" s="54">
        <f>ABS(D274-D275)/'1_Constantes'!$B$4</f>
        <v>520.10811695527082</v>
      </c>
      <c r="H275" s="44">
        <f>ABS(E274-E275)/'1_Constantes'!$B$4</f>
        <v>4.6563467189164598E-2</v>
      </c>
      <c r="J275" s="54">
        <f>ABS(G274-G275)/'1_Constantes'!$B$4</f>
        <v>2.2475478544947691E-3</v>
      </c>
      <c r="K275" s="44">
        <f>ABS(H274-H275)/'1_Constantes'!$B$4</f>
        <v>3.418308878622156E-2</v>
      </c>
      <c r="M275" s="108">
        <f>(G275*G275)/(2*'1_Constantes'!$F$27)</f>
        <v>135.25622666137883</v>
      </c>
      <c r="N275" s="108">
        <f>(H275*H275)/(2*'1_Constantes'!$J$27)</f>
        <v>2.7101955958455101E-4</v>
      </c>
      <c r="P275" s="54">
        <f>IF(C275&lt;M275+(M275*'1_Constantes'!$G$27),ABS(W274)-('1_Constantes'!$F$27*'1_Constantes'!$B$4),0)</f>
        <v>0</v>
      </c>
      <c r="Q275" s="111">
        <f>IF(P275=0,IF(ABS(W274)&lt;'1_Constantes'!$D$27,ABS(W274)+('1_Constantes'!$E$27*'1_Constantes'!$B$4),0),0)</f>
        <v>0</v>
      </c>
      <c r="R275" s="44">
        <f>IF(P275=0,IF(Q275=0,'1_Constantes'!$D$27,0),0)</f>
        <v>500</v>
      </c>
      <c r="S275" s="54">
        <f>IF(F275&lt;N275+(N275*'1_Constantes'!$G$27),ABS(X274)-('1_Constantes'!$J$27*'1_Constantes'!$B$4),0)</f>
        <v>-1.5000000000000156E-2</v>
      </c>
      <c r="T275" s="111">
        <f>IF(S275=0,IF(ABS(X274)&lt;'1_Constantes'!$H$27,ABS(X274)+('1_Constantes'!$I$27*'1_Constantes'!$B$4),0),0)</f>
        <v>0</v>
      </c>
      <c r="U275" s="44">
        <f>IF(S275=0,IF(T275=0,'1_Constantes'!$H$27,0),0)</f>
        <v>0</v>
      </c>
      <c r="W275" s="134">
        <f>IF(C275&lt;'1_Constantes'!$B$8,0,IF(D275&lt;0,-ABS(P275+Q275+R275),ABS(P275+Q275+R275)))</f>
        <v>500</v>
      </c>
      <c r="X275" s="43">
        <f t="shared" si="14"/>
        <v>-1.5000000000000156E-2</v>
      </c>
      <c r="Y275" s="57">
        <f>IF(F275*180/PI()&lt;'1_Constantes'!$B$9,0,X275*180/PI())</f>
        <v>-0.85943669269624379</v>
      </c>
    </row>
    <row r="276" spans="2:25" x14ac:dyDescent="0.25">
      <c r="B276" s="13">
        <f>B275+'1_Constantes'!$B$4</f>
        <v>1.359999999999993</v>
      </c>
      <c r="C276" s="131">
        <f t="shared" si="12"/>
        <v>559.29877937395815</v>
      </c>
      <c r="D276" s="54">
        <f>'3_Consigne'!P276</f>
        <v>559.29877937395815</v>
      </c>
      <c r="E276" s="44">
        <f>'3_Consigne'!Q276</f>
        <v>2.1050845564520027E-4</v>
      </c>
      <c r="F276" s="131">
        <f t="shared" si="13"/>
        <v>2.1050845564520027E-4</v>
      </c>
      <c r="G276" s="54">
        <f>ABS(D275-D276)/'1_Constantes'!$B$4</f>
        <v>520.10810562364895</v>
      </c>
      <c r="H276" s="44">
        <f>ABS(E275-E276)/'1_Constantes'!$B$4</f>
        <v>4.6736965296495514E-2</v>
      </c>
      <c r="J276" s="54">
        <f>ABS(G275-G276)/'1_Constantes'!$B$4</f>
        <v>2.2663243726128712E-3</v>
      </c>
      <c r="K276" s="44">
        <f>ABS(H275-H276)/'1_Constantes'!$B$4</f>
        <v>3.4699621466183217E-2</v>
      </c>
      <c r="M276" s="108">
        <f>(G276*G276)/(2*'1_Constantes'!$F$27)</f>
        <v>135.25622076771037</v>
      </c>
      <c r="N276" s="108">
        <f>(H276*H276)/(2*'1_Constantes'!$J$27)</f>
        <v>2.7304299064072823E-4</v>
      </c>
      <c r="P276" s="54">
        <f>IF(C276&lt;M276+(M276*'1_Constantes'!$G$27),ABS(W275)-('1_Constantes'!$F$27*'1_Constantes'!$B$4),0)</f>
        <v>0</v>
      </c>
      <c r="Q276" s="111">
        <f>IF(P276=0,IF(ABS(W275)&lt;'1_Constantes'!$D$27,ABS(W275)+('1_Constantes'!$E$27*'1_Constantes'!$B$4),0),0)</f>
        <v>0</v>
      </c>
      <c r="R276" s="44">
        <f>IF(P276=0,IF(Q276=0,'1_Constantes'!$D$27,0),0)</f>
        <v>500</v>
      </c>
      <c r="S276" s="54">
        <f>IF(F276&lt;N276+(N276*'1_Constantes'!$G$27),ABS(X275)-('1_Constantes'!$J$27*'1_Constantes'!$B$4),0)</f>
        <v>-4.9999999999998448E-3</v>
      </c>
      <c r="T276" s="111">
        <f>IF(S276=0,IF(ABS(X275)&lt;'1_Constantes'!$H$27,ABS(X275)+('1_Constantes'!$I$27*'1_Constantes'!$B$4),0),0)</f>
        <v>0</v>
      </c>
      <c r="U276" s="44">
        <f>IF(S276=0,IF(T276=0,'1_Constantes'!$H$27,0),0)</f>
        <v>0</v>
      </c>
      <c r="W276" s="134">
        <f>IF(C276&lt;'1_Constantes'!$B$8,0,IF(D276&lt;0,-ABS(P276+Q276+R276),ABS(P276+Q276+R276)))</f>
        <v>500</v>
      </c>
      <c r="X276" s="43">
        <f t="shared" si="14"/>
        <v>4.9999999999998448E-3</v>
      </c>
      <c r="Y276" s="57">
        <f>IF(F276*180/PI()&lt;'1_Constantes'!$B$9,0,X276*180/PI())</f>
        <v>0.28647889756540273</v>
      </c>
    </row>
    <row r="277" spans="2:25" x14ac:dyDescent="0.25">
      <c r="B277" s="13">
        <f>B276+'1_Constantes'!$B$4</f>
        <v>1.3649999999999929</v>
      </c>
      <c r="C277" s="131">
        <f t="shared" si="12"/>
        <v>556.69823878913053</v>
      </c>
      <c r="D277" s="54">
        <f>'3_Consigne'!P277</f>
        <v>556.69823878913053</v>
      </c>
      <c r="E277" s="44">
        <f>'3_Consigne'!Q277</f>
        <v>-2.2305825449833727E-5</v>
      </c>
      <c r="F277" s="131">
        <f t="shared" si="13"/>
        <v>2.2305825449833727E-5</v>
      </c>
      <c r="G277" s="54">
        <f>ABS(D276-D277)/'1_Constantes'!$B$4</f>
        <v>520.10811696552537</v>
      </c>
      <c r="H277" s="44">
        <f>ABS(E276-E277)/'1_Constantes'!$B$4</f>
        <v>4.6562856219006798E-2</v>
      </c>
      <c r="J277" s="54">
        <f>ABS(G276-G277)/'1_Constantes'!$B$4</f>
        <v>2.2683752831653692E-3</v>
      </c>
      <c r="K277" s="44">
        <f>ABS(H276-H277)/'1_Constantes'!$B$4</f>
        <v>3.4821815497743103E-2</v>
      </c>
      <c r="M277" s="108">
        <f>(G277*G277)/(2*'1_Constantes'!$F$27)</f>
        <v>135.25622666671231</v>
      </c>
      <c r="N277" s="108">
        <f>(H277*H277)/(2*'1_Constantes'!$J$27)</f>
        <v>2.7101244740898752E-4</v>
      </c>
      <c r="P277" s="54">
        <f>IF(C277&lt;M277+(M277*'1_Constantes'!$G$27),ABS(W276)-('1_Constantes'!$F$27*'1_Constantes'!$B$4),0)</f>
        <v>0</v>
      </c>
      <c r="Q277" s="111">
        <f>IF(P277=0,IF(ABS(W276)&lt;'1_Constantes'!$D$27,ABS(W276)+('1_Constantes'!$E$27*'1_Constantes'!$B$4),0),0)</f>
        <v>0</v>
      </c>
      <c r="R277" s="44">
        <f>IF(P277=0,IF(Q277=0,'1_Constantes'!$D$27,0),0)</f>
        <v>500</v>
      </c>
      <c r="S277" s="54">
        <f>IF(F277&lt;N277+(N277*'1_Constantes'!$G$27),ABS(X276)-('1_Constantes'!$J$27*'1_Constantes'!$B$4),0)</f>
        <v>-1.5000000000000156E-2</v>
      </c>
      <c r="T277" s="111">
        <f>IF(S277=0,IF(ABS(X276)&lt;'1_Constantes'!$H$27,ABS(X276)+('1_Constantes'!$I$27*'1_Constantes'!$B$4),0),0)</f>
        <v>0</v>
      </c>
      <c r="U277" s="44">
        <f>IF(S277=0,IF(T277=0,'1_Constantes'!$H$27,0),0)</f>
        <v>0</v>
      </c>
      <c r="W277" s="134">
        <f>IF(C277&lt;'1_Constantes'!$B$8,0,IF(D277&lt;0,-ABS(P277+Q277+R277),ABS(P277+Q277+R277)))</f>
        <v>500</v>
      </c>
      <c r="X277" s="43">
        <f t="shared" si="14"/>
        <v>-1.5000000000000156E-2</v>
      </c>
      <c r="Y277" s="57">
        <f>IF(F277*180/PI()&lt;'1_Constantes'!$B$9,0,X277*180/PI())</f>
        <v>-0.85943669269624379</v>
      </c>
    </row>
    <row r="278" spans="2:25" x14ac:dyDescent="0.25">
      <c r="B278" s="13">
        <f>B277+'1_Constantes'!$B$4</f>
        <v>1.3699999999999928</v>
      </c>
      <c r="C278" s="131">
        <f t="shared" si="12"/>
        <v>554.09769826149227</v>
      </c>
      <c r="D278" s="54">
        <f>'3_Consigne'!P278</f>
        <v>554.09769826149227</v>
      </c>
      <c r="E278" s="44">
        <f>'3_Consigne'!Q278</f>
        <v>2.1139223171655341E-4</v>
      </c>
      <c r="F278" s="131">
        <f t="shared" si="13"/>
        <v>2.1139223171655341E-4</v>
      </c>
      <c r="G278" s="54">
        <f>ABS(D277-D278)/'1_Constantes'!$B$4</f>
        <v>520.10810552765179</v>
      </c>
      <c r="H278" s="44">
        <f>ABS(E277-E278)/'1_Constantes'!$B$4</f>
        <v>4.6739611433277428E-2</v>
      </c>
      <c r="J278" s="54">
        <f>ABS(G277-G278)/'1_Constantes'!$B$4</f>
        <v>2.2875747163197957E-3</v>
      </c>
      <c r="K278" s="44">
        <f>ABS(H277-H278)/'1_Constantes'!$B$4</f>
        <v>3.5351042854125936E-2</v>
      </c>
      <c r="M278" s="108">
        <f>(G278*G278)/(2*'1_Constantes'!$F$27)</f>
        <v>135.25622071778147</v>
      </c>
      <c r="N278" s="108">
        <f>(H278*H278)/(2*'1_Constantes'!$J$27)</f>
        <v>2.7307390961671976E-4</v>
      </c>
      <c r="P278" s="54">
        <f>IF(C278&lt;M278+(M278*'1_Constantes'!$G$27),ABS(W277)-('1_Constantes'!$F$27*'1_Constantes'!$B$4),0)</f>
        <v>0</v>
      </c>
      <c r="Q278" s="111">
        <f>IF(P278=0,IF(ABS(W277)&lt;'1_Constantes'!$D$27,ABS(W277)+('1_Constantes'!$E$27*'1_Constantes'!$B$4),0),0)</f>
        <v>0</v>
      </c>
      <c r="R278" s="44">
        <f>IF(P278=0,IF(Q278=0,'1_Constantes'!$D$27,0),0)</f>
        <v>500</v>
      </c>
      <c r="S278" s="54">
        <f>IF(F278&lt;N278+(N278*'1_Constantes'!$G$27),ABS(X277)-('1_Constantes'!$J$27*'1_Constantes'!$B$4),0)</f>
        <v>-4.9999999999998448E-3</v>
      </c>
      <c r="T278" s="111">
        <f>IF(S278=0,IF(ABS(X277)&lt;'1_Constantes'!$H$27,ABS(X277)+('1_Constantes'!$I$27*'1_Constantes'!$B$4),0),0)</f>
        <v>0</v>
      </c>
      <c r="U278" s="44">
        <f>IF(S278=0,IF(T278=0,'1_Constantes'!$H$27,0),0)</f>
        <v>0</v>
      </c>
      <c r="W278" s="134">
        <f>IF(C278&lt;'1_Constantes'!$B$8,0,IF(D278&lt;0,-ABS(P278+Q278+R278),ABS(P278+Q278+R278)))</f>
        <v>500</v>
      </c>
      <c r="X278" s="43">
        <f t="shared" si="14"/>
        <v>4.9999999999998448E-3</v>
      </c>
      <c r="Y278" s="57">
        <f>IF(F278*180/PI()&lt;'1_Constantes'!$B$9,0,X278*180/PI())</f>
        <v>0.28647889756540273</v>
      </c>
    </row>
    <row r="279" spans="2:25" x14ac:dyDescent="0.25">
      <c r="B279" s="13">
        <f>B278+'1_Constantes'!$B$4</f>
        <v>1.3749999999999927</v>
      </c>
      <c r="C279" s="131">
        <f t="shared" si="12"/>
        <v>551.49715767661451</v>
      </c>
      <c r="D279" s="54">
        <f>'3_Consigne'!P279</f>
        <v>551.49715767661451</v>
      </c>
      <c r="E279" s="44">
        <f>'3_Consigne'!Q279</f>
        <v>-2.1418860114946758E-5</v>
      </c>
      <c r="F279" s="131">
        <f t="shared" si="13"/>
        <v>2.1418860114946758E-5</v>
      </c>
      <c r="G279" s="54">
        <f>ABS(D278-D279)/'1_Constantes'!$B$4</f>
        <v>520.10811697555255</v>
      </c>
      <c r="H279" s="44">
        <f>ABS(E278-E279)/'1_Constantes'!$B$4</f>
        <v>4.6562218366300034E-2</v>
      </c>
      <c r="J279" s="54">
        <f>ABS(G278-G279)/'1_Constantes'!$B$4</f>
        <v>2.289580152137205E-3</v>
      </c>
      <c r="K279" s="44">
        <f>ABS(H278-H279)/'1_Constantes'!$B$4</f>
        <v>3.5478613395478753E-2</v>
      </c>
      <c r="M279" s="108">
        <f>(G279*G279)/(2*'1_Constantes'!$F$27)</f>
        <v>135.25622667192752</v>
      </c>
      <c r="N279" s="108">
        <f>(H279*H279)/(2*'1_Constantes'!$J$27)</f>
        <v>2.7100502239887605E-4</v>
      </c>
      <c r="P279" s="54">
        <f>IF(C279&lt;M279+(M279*'1_Constantes'!$G$27),ABS(W278)-('1_Constantes'!$F$27*'1_Constantes'!$B$4),0)</f>
        <v>0</v>
      </c>
      <c r="Q279" s="111">
        <f>IF(P279=0,IF(ABS(W278)&lt;'1_Constantes'!$D$27,ABS(W278)+('1_Constantes'!$E$27*'1_Constantes'!$B$4),0),0)</f>
        <v>0</v>
      </c>
      <c r="R279" s="44">
        <f>IF(P279=0,IF(Q279=0,'1_Constantes'!$D$27,0),0)</f>
        <v>500</v>
      </c>
      <c r="S279" s="54">
        <f>IF(F279&lt;N279+(N279*'1_Constantes'!$G$27),ABS(X278)-('1_Constantes'!$J$27*'1_Constantes'!$B$4),0)</f>
        <v>-1.5000000000000156E-2</v>
      </c>
      <c r="T279" s="111">
        <f>IF(S279=0,IF(ABS(X278)&lt;'1_Constantes'!$H$27,ABS(X278)+('1_Constantes'!$I$27*'1_Constantes'!$B$4),0),0)</f>
        <v>0</v>
      </c>
      <c r="U279" s="44">
        <f>IF(S279=0,IF(T279=0,'1_Constantes'!$H$27,0),0)</f>
        <v>0</v>
      </c>
      <c r="W279" s="134">
        <f>IF(C279&lt;'1_Constantes'!$B$8,0,IF(D279&lt;0,-ABS(P279+Q279+R279),ABS(P279+Q279+R279)))</f>
        <v>500</v>
      </c>
      <c r="X279" s="43">
        <f t="shared" si="14"/>
        <v>-1.5000000000000156E-2</v>
      </c>
      <c r="Y279" s="57">
        <f>IF(F279*180/PI()&lt;'1_Constantes'!$B$9,0,X279*180/PI())</f>
        <v>-0.85943669269624379</v>
      </c>
    </row>
    <row r="280" spans="2:25" x14ac:dyDescent="0.25">
      <c r="B280" s="13">
        <f>B279+'1_Constantes'!$B$4</f>
        <v>1.3799999999999926</v>
      </c>
      <c r="C280" s="131">
        <f t="shared" si="12"/>
        <v>548.89661714946749</v>
      </c>
      <c r="D280" s="54">
        <f>'3_Consigne'!P280</f>
        <v>548.89661714946749</v>
      </c>
      <c r="E280" s="44">
        <f>'3_Consigne'!Q280</f>
        <v>2.1229275626435951E-4</v>
      </c>
      <c r="F280" s="131">
        <f t="shared" si="13"/>
        <v>2.1229275626435951E-4</v>
      </c>
      <c r="G280" s="54">
        <f>ABS(D279-D280)/'1_Constantes'!$B$4</f>
        <v>520.10810542940362</v>
      </c>
      <c r="H280" s="44">
        <f>ABS(E279-E280)/'1_Constantes'!$B$4</f>
        <v>4.6742323275861253E-2</v>
      </c>
      <c r="J280" s="54">
        <f>ABS(G279-G280)/'1_Constantes'!$B$4</f>
        <v>2.3092297851690091E-3</v>
      </c>
      <c r="K280" s="44">
        <f>ABS(H279-H280)/'1_Constantes'!$B$4</f>
        <v>3.6020981912243677E-2</v>
      </c>
      <c r="M280" s="108">
        <f>(G280*G280)/(2*'1_Constantes'!$F$27)</f>
        <v>135.25622066668183</v>
      </c>
      <c r="N280" s="108">
        <f>(H280*H280)/(2*'1_Constantes'!$J$27)</f>
        <v>2.7310559815314008E-4</v>
      </c>
      <c r="P280" s="54">
        <f>IF(C280&lt;M280+(M280*'1_Constantes'!$G$27),ABS(W279)-('1_Constantes'!$F$27*'1_Constantes'!$B$4),0)</f>
        <v>0</v>
      </c>
      <c r="Q280" s="111">
        <f>IF(P280=0,IF(ABS(W279)&lt;'1_Constantes'!$D$27,ABS(W279)+('1_Constantes'!$E$27*'1_Constantes'!$B$4),0),0)</f>
        <v>0</v>
      </c>
      <c r="R280" s="44">
        <f>IF(P280=0,IF(Q280=0,'1_Constantes'!$D$27,0),0)</f>
        <v>500</v>
      </c>
      <c r="S280" s="54">
        <f>IF(F280&lt;N280+(N280*'1_Constantes'!$G$27),ABS(X279)-('1_Constantes'!$J$27*'1_Constantes'!$B$4),0)</f>
        <v>-4.9999999999998448E-3</v>
      </c>
      <c r="T280" s="111">
        <f>IF(S280=0,IF(ABS(X279)&lt;'1_Constantes'!$H$27,ABS(X279)+('1_Constantes'!$I$27*'1_Constantes'!$B$4),0),0)</f>
        <v>0</v>
      </c>
      <c r="U280" s="44">
        <f>IF(S280=0,IF(T280=0,'1_Constantes'!$H$27,0),0)</f>
        <v>0</v>
      </c>
      <c r="W280" s="134">
        <f>IF(C280&lt;'1_Constantes'!$B$8,0,IF(D280&lt;0,-ABS(P280+Q280+R280),ABS(P280+Q280+R280)))</f>
        <v>500</v>
      </c>
      <c r="X280" s="43">
        <f t="shared" si="14"/>
        <v>4.9999999999998448E-3</v>
      </c>
      <c r="Y280" s="57">
        <f>IF(F280*180/PI()&lt;'1_Constantes'!$B$9,0,X280*180/PI())</f>
        <v>0.28647889756540273</v>
      </c>
    </row>
    <row r="281" spans="2:25" x14ac:dyDescent="0.25">
      <c r="B281" s="13">
        <f>B280+'1_Constantes'!$B$4</f>
        <v>1.3849999999999925</v>
      </c>
      <c r="C281" s="131">
        <f t="shared" si="12"/>
        <v>546.29607656454061</v>
      </c>
      <c r="D281" s="54">
        <f>'3_Consigne'!P281</f>
        <v>546.29607656454061</v>
      </c>
      <c r="E281" s="44">
        <f>'3_Consigne'!Q281</f>
        <v>-2.0515005848056878E-5</v>
      </c>
      <c r="F281" s="131">
        <f t="shared" si="13"/>
        <v>2.0515005848056878E-5</v>
      </c>
      <c r="G281" s="54">
        <f>ABS(D280-D281)/'1_Constantes'!$B$4</f>
        <v>520.10811698537509</v>
      </c>
      <c r="H281" s="44">
        <f>ABS(E280-E281)/'1_Constantes'!$B$4</f>
        <v>4.6561552422483277E-2</v>
      </c>
      <c r="J281" s="54">
        <f>ABS(G280-G281)/'1_Constantes'!$B$4</f>
        <v>2.3111942937248386E-3</v>
      </c>
      <c r="K281" s="44">
        <f>ABS(H280-H281)/'1_Constantes'!$B$4</f>
        <v>3.6154170675595232E-2</v>
      </c>
      <c r="M281" s="108">
        <f>(G281*G281)/(2*'1_Constantes'!$F$27)</f>
        <v>135.25622667703632</v>
      </c>
      <c r="N281" s="108">
        <f>(H281*H281)/(2*'1_Constantes'!$J$27)</f>
        <v>2.7099727049895731E-4</v>
      </c>
      <c r="P281" s="54">
        <f>IF(C281&lt;M281+(M281*'1_Constantes'!$G$27),ABS(W280)-('1_Constantes'!$F$27*'1_Constantes'!$B$4),0)</f>
        <v>0</v>
      </c>
      <c r="Q281" s="111">
        <f>IF(P281=0,IF(ABS(W280)&lt;'1_Constantes'!$D$27,ABS(W280)+('1_Constantes'!$E$27*'1_Constantes'!$B$4),0),0)</f>
        <v>0</v>
      </c>
      <c r="R281" s="44">
        <f>IF(P281=0,IF(Q281=0,'1_Constantes'!$D$27,0),0)</f>
        <v>500</v>
      </c>
      <c r="S281" s="54">
        <f>IF(F281&lt;N281+(N281*'1_Constantes'!$G$27),ABS(X280)-('1_Constantes'!$J$27*'1_Constantes'!$B$4),0)</f>
        <v>-1.5000000000000156E-2</v>
      </c>
      <c r="T281" s="111">
        <f>IF(S281=0,IF(ABS(X280)&lt;'1_Constantes'!$H$27,ABS(X280)+('1_Constantes'!$I$27*'1_Constantes'!$B$4),0),0)</f>
        <v>0</v>
      </c>
      <c r="U281" s="44">
        <f>IF(S281=0,IF(T281=0,'1_Constantes'!$H$27,0),0)</f>
        <v>0</v>
      </c>
      <c r="W281" s="134">
        <f>IF(C281&lt;'1_Constantes'!$B$8,0,IF(D281&lt;0,-ABS(P281+Q281+R281),ABS(P281+Q281+R281)))</f>
        <v>500</v>
      </c>
      <c r="X281" s="43">
        <f t="shared" si="14"/>
        <v>-1.5000000000000156E-2</v>
      </c>
      <c r="Y281" s="57">
        <f>IF(F281*180/PI()&lt;'1_Constantes'!$B$9,0,X281*180/PI())</f>
        <v>-0.85943669269624379</v>
      </c>
    </row>
    <row r="282" spans="2:25" x14ac:dyDescent="0.25">
      <c r="B282" s="13">
        <f>B281+'1_Constantes'!$B$4</f>
        <v>1.3899999999999924</v>
      </c>
      <c r="C282" s="131">
        <f t="shared" si="12"/>
        <v>543.69553603789632</v>
      </c>
      <c r="D282" s="54">
        <f>'3_Consigne'!P282</f>
        <v>543.69553603789632</v>
      </c>
      <c r="E282" s="44">
        <f>'3_Consigne'!Q282</f>
        <v>2.1321050994467516E-4</v>
      </c>
      <c r="F282" s="131">
        <f t="shared" si="13"/>
        <v>2.1321050994467516E-4</v>
      </c>
      <c r="G282" s="54">
        <f>ABS(D281-D282)/'1_Constantes'!$B$4</f>
        <v>520.10810532885898</v>
      </c>
      <c r="H282" s="44">
        <f>ABS(E281-E282)/'1_Constantes'!$B$4</f>
        <v>4.6745103158546408E-2</v>
      </c>
      <c r="J282" s="54">
        <f>ABS(G281-G282)/'1_Constantes'!$B$4</f>
        <v>2.3313032215810381E-3</v>
      </c>
      <c r="K282" s="44">
        <f>ABS(H281-H282)/'1_Constantes'!$B$4</f>
        <v>3.6710147212626332E-2</v>
      </c>
      <c r="M282" s="108">
        <f>(G282*G282)/(2*'1_Constantes'!$F$27)</f>
        <v>135.25622061438773</v>
      </c>
      <c r="N282" s="108">
        <f>(H282*H282)/(2*'1_Constantes'!$J$27)</f>
        <v>2.7313808366289315E-4</v>
      </c>
      <c r="P282" s="54">
        <f>IF(C282&lt;M282+(M282*'1_Constantes'!$G$27),ABS(W281)-('1_Constantes'!$F$27*'1_Constantes'!$B$4),0)</f>
        <v>0</v>
      </c>
      <c r="Q282" s="111">
        <f>IF(P282=0,IF(ABS(W281)&lt;'1_Constantes'!$D$27,ABS(W281)+('1_Constantes'!$E$27*'1_Constantes'!$B$4),0),0)</f>
        <v>0</v>
      </c>
      <c r="R282" s="44">
        <f>IF(P282=0,IF(Q282=0,'1_Constantes'!$D$27,0),0)</f>
        <v>500</v>
      </c>
      <c r="S282" s="54">
        <f>IF(F282&lt;N282+(N282*'1_Constantes'!$G$27),ABS(X281)-('1_Constantes'!$J$27*'1_Constantes'!$B$4),0)</f>
        <v>-4.9999999999998448E-3</v>
      </c>
      <c r="T282" s="111">
        <f>IF(S282=0,IF(ABS(X281)&lt;'1_Constantes'!$H$27,ABS(X281)+('1_Constantes'!$I$27*'1_Constantes'!$B$4),0),0)</f>
        <v>0</v>
      </c>
      <c r="U282" s="44">
        <f>IF(S282=0,IF(T282=0,'1_Constantes'!$H$27,0),0)</f>
        <v>0</v>
      </c>
      <c r="W282" s="134">
        <f>IF(C282&lt;'1_Constantes'!$B$8,0,IF(D282&lt;0,-ABS(P282+Q282+R282),ABS(P282+Q282+R282)))</f>
        <v>500</v>
      </c>
      <c r="X282" s="43">
        <f t="shared" si="14"/>
        <v>4.9999999999998448E-3</v>
      </c>
      <c r="Y282" s="57">
        <f>IF(F282*180/PI()&lt;'1_Constantes'!$B$9,0,X282*180/PI())</f>
        <v>0.28647889756540273</v>
      </c>
    </row>
    <row r="283" spans="2:25" x14ac:dyDescent="0.25">
      <c r="B283" s="13">
        <f>B282+'1_Constantes'!$B$4</f>
        <v>1.3949999999999922</v>
      </c>
      <c r="C283" s="131">
        <f t="shared" si="12"/>
        <v>541.09499545292147</v>
      </c>
      <c r="D283" s="54">
        <f>'3_Consigne'!P283</f>
        <v>541.09499545292147</v>
      </c>
      <c r="E283" s="44">
        <f>'3_Consigne'!Q283</f>
        <v>-1.9593775632764654E-5</v>
      </c>
      <c r="F283" s="131">
        <f t="shared" si="13"/>
        <v>1.9593775632764654E-5</v>
      </c>
      <c r="G283" s="54">
        <f>ABS(D282-D283)/'1_Constantes'!$B$4</f>
        <v>520.10811699497026</v>
      </c>
      <c r="H283" s="44">
        <f>ABS(E282-E283)/'1_Constantes'!$B$4</f>
        <v>4.6560857115487964E-2</v>
      </c>
      <c r="J283" s="54">
        <f>ABS(G282-G283)/'1_Constantes'!$B$4</f>
        <v>2.333222255401779E-3</v>
      </c>
      <c r="K283" s="44">
        <f>ABS(H282-H283)/'1_Constantes'!$B$4</f>
        <v>3.6849208611688944E-2</v>
      </c>
      <c r="M283" s="108">
        <f>(G283*G283)/(2*'1_Constantes'!$F$27)</f>
        <v>135.25622668202683</v>
      </c>
      <c r="N283" s="108">
        <f>(H283*H283)/(2*'1_Constantes'!$J$27)</f>
        <v>2.7098917691611074E-4</v>
      </c>
      <c r="P283" s="54">
        <f>IF(C283&lt;M283+(M283*'1_Constantes'!$G$27),ABS(W282)-('1_Constantes'!$F$27*'1_Constantes'!$B$4),0)</f>
        <v>0</v>
      </c>
      <c r="Q283" s="111">
        <f>IF(P283=0,IF(ABS(W282)&lt;'1_Constantes'!$D$27,ABS(W282)+('1_Constantes'!$E$27*'1_Constantes'!$B$4),0),0)</f>
        <v>0</v>
      </c>
      <c r="R283" s="44">
        <f>IF(P283=0,IF(Q283=0,'1_Constantes'!$D$27,0),0)</f>
        <v>500</v>
      </c>
      <c r="S283" s="54">
        <f>IF(F283&lt;N283+(N283*'1_Constantes'!$G$27),ABS(X282)-('1_Constantes'!$J$27*'1_Constantes'!$B$4),0)</f>
        <v>-1.5000000000000156E-2</v>
      </c>
      <c r="T283" s="111">
        <f>IF(S283=0,IF(ABS(X282)&lt;'1_Constantes'!$H$27,ABS(X282)+('1_Constantes'!$I$27*'1_Constantes'!$B$4),0),0)</f>
        <v>0</v>
      </c>
      <c r="U283" s="44">
        <f>IF(S283=0,IF(T283=0,'1_Constantes'!$H$27,0),0)</f>
        <v>0</v>
      </c>
      <c r="W283" s="134">
        <f>IF(C283&lt;'1_Constantes'!$B$8,0,IF(D283&lt;0,-ABS(P283+Q283+R283),ABS(P283+Q283+R283)))</f>
        <v>500</v>
      </c>
      <c r="X283" s="43">
        <f t="shared" si="14"/>
        <v>-1.5000000000000156E-2</v>
      </c>
      <c r="Y283" s="57">
        <f>IF(F283*180/PI()&lt;'1_Constantes'!$B$9,0,X283*180/PI())</f>
        <v>-0.85943669269624379</v>
      </c>
    </row>
    <row r="284" spans="2:25" x14ac:dyDescent="0.25">
      <c r="B284" s="13">
        <f>B283+'1_Constantes'!$B$4</f>
        <v>1.3999999999999921</v>
      </c>
      <c r="C284" s="131">
        <f t="shared" si="12"/>
        <v>538.49445492679183</v>
      </c>
      <c r="D284" s="54">
        <f>'3_Consigne'!P284</f>
        <v>538.49445492679183</v>
      </c>
      <c r="E284" s="44">
        <f>'3_Consigne'!Q284</f>
        <v>2.1414599198332773E-4</v>
      </c>
      <c r="F284" s="131">
        <f t="shared" si="13"/>
        <v>2.1414599198332773E-4</v>
      </c>
      <c r="G284" s="54">
        <f>ABS(D283-D284)/'1_Constantes'!$B$4</f>
        <v>520.10810522592692</v>
      </c>
      <c r="H284" s="44">
        <f>ABS(E283-E284)/'1_Constantes'!$B$4</f>
        <v>4.6747953523218477E-2</v>
      </c>
      <c r="J284" s="54">
        <f>ABS(G283-G284)/'1_Constantes'!$B$4</f>
        <v>2.3538086679764092E-3</v>
      </c>
      <c r="K284" s="44">
        <f>ABS(H283-H284)/'1_Constantes'!$B$4</f>
        <v>3.7419281546102745E-2</v>
      </c>
      <c r="M284" s="108">
        <f>(G284*G284)/(2*'1_Constantes'!$F$27)</f>
        <v>135.25622056085194</v>
      </c>
      <c r="N284" s="108">
        <f>(H284*H284)/(2*'1_Constantes'!$J$27)</f>
        <v>2.7317139482612438E-4</v>
      </c>
      <c r="P284" s="54">
        <f>IF(C284&lt;M284+(M284*'1_Constantes'!$G$27),ABS(W283)-('1_Constantes'!$F$27*'1_Constantes'!$B$4),0)</f>
        <v>0</v>
      </c>
      <c r="Q284" s="111">
        <f>IF(P284=0,IF(ABS(W283)&lt;'1_Constantes'!$D$27,ABS(W283)+('1_Constantes'!$E$27*'1_Constantes'!$B$4),0),0)</f>
        <v>0</v>
      </c>
      <c r="R284" s="44">
        <f>IF(P284=0,IF(Q284=0,'1_Constantes'!$D$27,0),0)</f>
        <v>500</v>
      </c>
      <c r="S284" s="54">
        <f>IF(F284&lt;N284+(N284*'1_Constantes'!$G$27),ABS(X283)-('1_Constantes'!$J$27*'1_Constantes'!$B$4),0)</f>
        <v>-4.9999999999998448E-3</v>
      </c>
      <c r="T284" s="111">
        <f>IF(S284=0,IF(ABS(X283)&lt;'1_Constantes'!$H$27,ABS(X283)+('1_Constantes'!$I$27*'1_Constantes'!$B$4),0),0)</f>
        <v>0</v>
      </c>
      <c r="U284" s="44">
        <f>IF(S284=0,IF(T284=0,'1_Constantes'!$H$27,0),0)</f>
        <v>0</v>
      </c>
      <c r="W284" s="134">
        <f>IF(C284&lt;'1_Constantes'!$B$8,0,IF(D284&lt;0,-ABS(P284+Q284+R284),ABS(P284+Q284+R284)))</f>
        <v>500</v>
      </c>
      <c r="X284" s="43">
        <f t="shared" si="14"/>
        <v>4.9999999999998448E-3</v>
      </c>
      <c r="Y284" s="57">
        <f>IF(F284*180/PI()&lt;'1_Constantes'!$B$9,0,X284*180/PI())</f>
        <v>0.28647889756540273</v>
      </c>
    </row>
    <row r="285" spans="2:25" x14ac:dyDescent="0.25">
      <c r="B285" s="13">
        <f>B284+'1_Constantes'!$B$4</f>
        <v>1.404999999999992</v>
      </c>
      <c r="C285" s="131">
        <f t="shared" si="12"/>
        <v>535.8939143417706</v>
      </c>
      <c r="D285" s="54">
        <f>'3_Consigne'!P285</f>
        <v>535.8939143417706</v>
      </c>
      <c r="E285" s="44">
        <f>'3_Consigne'!Q285</f>
        <v>-1.8654663545919492E-5</v>
      </c>
      <c r="F285" s="131">
        <f t="shared" si="13"/>
        <v>1.8654663545919492E-5</v>
      </c>
      <c r="G285" s="54">
        <f>ABS(D284-D285)/'1_Constantes'!$B$4</f>
        <v>520.10811700424711</v>
      </c>
      <c r="H285" s="44">
        <f>ABS(E284-E285)/'1_Constantes'!$B$4</f>
        <v>4.6560131105849445E-2</v>
      </c>
      <c r="J285" s="54">
        <f>ABS(G284-G285)/'1_Constantes'!$B$4</f>
        <v>2.355664037168026E-3</v>
      </c>
      <c r="K285" s="44">
        <f>ABS(H284-H285)/'1_Constantes'!$B$4</f>
        <v>3.7564483473806476E-2</v>
      </c>
      <c r="M285" s="108">
        <f>(G285*G285)/(2*'1_Constantes'!$F$27)</f>
        <v>135.25622668685179</v>
      </c>
      <c r="N285" s="108">
        <f>(H285*H285)/(2*'1_Constantes'!$J$27)</f>
        <v>2.7098072607423615E-4</v>
      </c>
      <c r="P285" s="54">
        <f>IF(C285&lt;M285+(M285*'1_Constantes'!$G$27),ABS(W284)-('1_Constantes'!$F$27*'1_Constantes'!$B$4),0)</f>
        <v>0</v>
      </c>
      <c r="Q285" s="111">
        <f>IF(P285=0,IF(ABS(W284)&lt;'1_Constantes'!$D$27,ABS(W284)+('1_Constantes'!$E$27*'1_Constantes'!$B$4),0),0)</f>
        <v>0</v>
      </c>
      <c r="R285" s="44">
        <f>IF(P285=0,IF(Q285=0,'1_Constantes'!$D$27,0),0)</f>
        <v>500</v>
      </c>
      <c r="S285" s="54">
        <f>IF(F285&lt;N285+(N285*'1_Constantes'!$G$27),ABS(X284)-('1_Constantes'!$J$27*'1_Constantes'!$B$4),0)</f>
        <v>-1.5000000000000156E-2</v>
      </c>
      <c r="T285" s="111">
        <f>IF(S285=0,IF(ABS(X284)&lt;'1_Constantes'!$H$27,ABS(X284)+('1_Constantes'!$I$27*'1_Constantes'!$B$4),0),0)</f>
        <v>0</v>
      </c>
      <c r="U285" s="44">
        <f>IF(S285=0,IF(T285=0,'1_Constantes'!$H$27,0),0)</f>
        <v>0</v>
      </c>
      <c r="W285" s="134">
        <f>IF(C285&lt;'1_Constantes'!$B$8,0,IF(D285&lt;0,-ABS(P285+Q285+R285),ABS(P285+Q285+R285)))</f>
        <v>500</v>
      </c>
      <c r="X285" s="43">
        <f t="shared" si="14"/>
        <v>-1.5000000000000156E-2</v>
      </c>
      <c r="Y285" s="57">
        <f>IF(F285*180/PI()&lt;'1_Constantes'!$B$9,0,X285*180/PI())</f>
        <v>-0.85943669269624379</v>
      </c>
    </row>
    <row r="286" spans="2:25" x14ac:dyDescent="0.25">
      <c r="B286" s="13">
        <f>B285+'1_Constantes'!$B$4</f>
        <v>1.4099999999999919</v>
      </c>
      <c r="C286" s="131">
        <f t="shared" si="12"/>
        <v>533.2933738161679</v>
      </c>
      <c r="D286" s="54">
        <f>'3_Consigne'!P286</f>
        <v>533.2933738161679</v>
      </c>
      <c r="E286" s="44">
        <f>'3_Consigne'!Q286</f>
        <v>2.1509972108146869E-4</v>
      </c>
      <c r="F286" s="131">
        <f t="shared" si="13"/>
        <v>2.1509972108146869E-4</v>
      </c>
      <c r="G286" s="54">
        <f>ABS(D285-D286)/'1_Constantes'!$B$4</f>
        <v>520.10810512053922</v>
      </c>
      <c r="H286" s="44">
        <f>ABS(E285-E286)/'1_Constantes'!$B$4</f>
        <v>4.6750876925477636E-2</v>
      </c>
      <c r="J286" s="54">
        <f>ABS(G285-G286)/'1_Constantes'!$B$4</f>
        <v>2.3767415768816136E-3</v>
      </c>
      <c r="K286" s="44">
        <f>ABS(H285-H286)/'1_Constantes'!$B$4</f>
        <v>3.8149163925638163E-2</v>
      </c>
      <c r="M286" s="108">
        <f>(G286*G286)/(2*'1_Constantes'!$F$27)</f>
        <v>135.25622050603891</v>
      </c>
      <c r="N286" s="108">
        <f>(H286*H286)/(2*'1_Constantes'!$J$27)</f>
        <v>2.7320556166264467E-4</v>
      </c>
      <c r="P286" s="54">
        <f>IF(C286&lt;M286+(M286*'1_Constantes'!$G$27),ABS(W285)-('1_Constantes'!$F$27*'1_Constantes'!$B$4),0)</f>
        <v>0</v>
      </c>
      <c r="Q286" s="111">
        <f>IF(P286=0,IF(ABS(W285)&lt;'1_Constantes'!$D$27,ABS(W285)+('1_Constantes'!$E$27*'1_Constantes'!$B$4),0),0)</f>
        <v>0</v>
      </c>
      <c r="R286" s="44">
        <f>IF(P286=0,IF(Q286=0,'1_Constantes'!$D$27,0),0)</f>
        <v>500</v>
      </c>
      <c r="S286" s="54">
        <f>IF(F286&lt;N286+(N286*'1_Constantes'!$G$27),ABS(X285)-('1_Constantes'!$J$27*'1_Constantes'!$B$4),0)</f>
        <v>-4.9999999999998448E-3</v>
      </c>
      <c r="T286" s="111">
        <f>IF(S286=0,IF(ABS(X285)&lt;'1_Constantes'!$H$27,ABS(X285)+('1_Constantes'!$I$27*'1_Constantes'!$B$4),0),0)</f>
        <v>0</v>
      </c>
      <c r="U286" s="44">
        <f>IF(S286=0,IF(T286=0,'1_Constantes'!$H$27,0),0)</f>
        <v>0</v>
      </c>
      <c r="W286" s="134">
        <f>IF(C286&lt;'1_Constantes'!$B$8,0,IF(D286&lt;0,-ABS(P286+Q286+R286),ABS(P286+Q286+R286)))</f>
        <v>500</v>
      </c>
      <c r="X286" s="43">
        <f t="shared" si="14"/>
        <v>4.9999999999998448E-3</v>
      </c>
      <c r="Y286" s="57">
        <f>IF(F286*180/PI()&lt;'1_Constantes'!$B$9,0,X286*180/PI())</f>
        <v>0.28647889756540273</v>
      </c>
    </row>
    <row r="287" spans="2:25" x14ac:dyDescent="0.25">
      <c r="B287" s="13">
        <f>B286+'1_Constantes'!$B$4</f>
        <v>1.4149999999999918</v>
      </c>
      <c r="C287" s="131">
        <f t="shared" si="12"/>
        <v>530.69283323110153</v>
      </c>
      <c r="D287" s="54">
        <f>'3_Consigne'!P287</f>
        <v>530.69283323110153</v>
      </c>
      <c r="E287" s="44">
        <f>'3_Consigne'!Q287</f>
        <v>-1.7697143831041373E-5</v>
      </c>
      <c r="F287" s="131">
        <f t="shared" si="13"/>
        <v>1.7697143831041373E-5</v>
      </c>
      <c r="G287" s="54">
        <f>ABS(D286-D287)/'1_Constantes'!$B$4</f>
        <v>520.10811701327384</v>
      </c>
      <c r="H287" s="44">
        <f>ABS(E286-E287)/'1_Constantes'!$B$4</f>
        <v>4.6559372982502012E-2</v>
      </c>
      <c r="J287" s="54">
        <f>ABS(G286-G287)/'1_Constantes'!$B$4</f>
        <v>2.3785469238646328E-3</v>
      </c>
      <c r="K287" s="44">
        <f>ABS(H286-H287)/'1_Constantes'!$B$4</f>
        <v>3.8300788595124757E-2</v>
      </c>
      <c r="M287" s="108">
        <f>(G287*G287)/(2*'1_Constantes'!$F$27)</f>
        <v>135.25622669154669</v>
      </c>
      <c r="N287" s="108">
        <f>(H287*H287)/(2*'1_Constantes'!$J$27)</f>
        <v>2.7097190156546731E-4</v>
      </c>
      <c r="P287" s="54">
        <f>IF(C287&lt;M287+(M287*'1_Constantes'!$G$27),ABS(W286)-('1_Constantes'!$F$27*'1_Constantes'!$B$4),0)</f>
        <v>0</v>
      </c>
      <c r="Q287" s="111">
        <f>IF(P287=0,IF(ABS(W286)&lt;'1_Constantes'!$D$27,ABS(W286)+('1_Constantes'!$E$27*'1_Constantes'!$B$4),0),0)</f>
        <v>0</v>
      </c>
      <c r="R287" s="44">
        <f>IF(P287=0,IF(Q287=0,'1_Constantes'!$D$27,0),0)</f>
        <v>500</v>
      </c>
      <c r="S287" s="54">
        <f>IF(F287&lt;N287+(N287*'1_Constantes'!$G$27),ABS(X286)-('1_Constantes'!$J$27*'1_Constantes'!$B$4),0)</f>
        <v>-1.5000000000000156E-2</v>
      </c>
      <c r="T287" s="111">
        <f>IF(S287=0,IF(ABS(X286)&lt;'1_Constantes'!$H$27,ABS(X286)+('1_Constantes'!$I$27*'1_Constantes'!$B$4),0),0)</f>
        <v>0</v>
      </c>
      <c r="U287" s="44">
        <f>IF(S287=0,IF(T287=0,'1_Constantes'!$H$27,0),0)</f>
        <v>0</v>
      </c>
      <c r="W287" s="134">
        <f>IF(C287&lt;'1_Constantes'!$B$8,0,IF(D287&lt;0,-ABS(P287+Q287+R287),ABS(P287+Q287+R287)))</f>
        <v>500</v>
      </c>
      <c r="X287" s="43">
        <f t="shared" si="14"/>
        <v>-1.5000000000000156E-2</v>
      </c>
      <c r="Y287" s="57">
        <f>IF(F287*180/PI()&lt;'1_Constantes'!$B$9,0,X287*180/PI())</f>
        <v>-0.85943669269624379</v>
      </c>
    </row>
    <row r="288" spans="2:25" x14ac:dyDescent="0.25">
      <c r="B288" s="13">
        <f>B287+'1_Constantes'!$B$4</f>
        <v>1.4199999999999917</v>
      </c>
      <c r="C288" s="131">
        <f t="shared" si="12"/>
        <v>528.09229270603862</v>
      </c>
      <c r="D288" s="54">
        <f>'3_Consigne'!P288</f>
        <v>528.09229270603862</v>
      </c>
      <c r="E288" s="44">
        <f>'3_Consigne'!Q288</f>
        <v>2.1607223637462591E-4</v>
      </c>
      <c r="F288" s="131">
        <f t="shared" si="13"/>
        <v>2.1607223637462591E-4</v>
      </c>
      <c r="G288" s="54">
        <f>ABS(D287-D288)/'1_Constantes'!$B$4</f>
        <v>520.1081050125822</v>
      </c>
      <c r="H288" s="44">
        <f>ABS(E287-E288)/'1_Constantes'!$B$4</f>
        <v>4.6753876041133458E-2</v>
      </c>
      <c r="J288" s="54">
        <f>ABS(G287-G288)/'1_Constantes'!$B$4</f>
        <v>2.4001383280847222E-3</v>
      </c>
      <c r="K288" s="44">
        <f>ABS(H287-H288)/'1_Constantes'!$B$4</f>
        <v>3.8900611726289114E-2</v>
      </c>
      <c r="M288" s="108">
        <f>(G288*G288)/(2*'1_Constantes'!$F$27)</f>
        <v>135.25622044988961</v>
      </c>
      <c r="N288" s="108">
        <f>(H288*H288)/(2*'1_Constantes'!$J$27)</f>
        <v>2.7324061560870914E-4</v>
      </c>
      <c r="P288" s="54">
        <f>IF(C288&lt;M288+(M288*'1_Constantes'!$G$27),ABS(W287)-('1_Constantes'!$F$27*'1_Constantes'!$B$4),0)</f>
        <v>0</v>
      </c>
      <c r="Q288" s="111">
        <f>IF(P288=0,IF(ABS(W287)&lt;'1_Constantes'!$D$27,ABS(W287)+('1_Constantes'!$E$27*'1_Constantes'!$B$4),0),0)</f>
        <v>0</v>
      </c>
      <c r="R288" s="44">
        <f>IF(P288=0,IF(Q288=0,'1_Constantes'!$D$27,0),0)</f>
        <v>500</v>
      </c>
      <c r="S288" s="54">
        <f>IF(F288&lt;N288+(N288*'1_Constantes'!$G$27),ABS(X287)-('1_Constantes'!$J$27*'1_Constantes'!$B$4),0)</f>
        <v>-4.9999999999998448E-3</v>
      </c>
      <c r="T288" s="111">
        <f>IF(S288=0,IF(ABS(X287)&lt;'1_Constantes'!$H$27,ABS(X287)+('1_Constantes'!$I$27*'1_Constantes'!$B$4),0),0)</f>
        <v>0</v>
      </c>
      <c r="U288" s="44">
        <f>IF(S288=0,IF(T288=0,'1_Constantes'!$H$27,0),0)</f>
        <v>0</v>
      </c>
      <c r="W288" s="134">
        <f>IF(C288&lt;'1_Constantes'!$B$8,0,IF(D288&lt;0,-ABS(P288+Q288+R288),ABS(P288+Q288+R288)))</f>
        <v>500</v>
      </c>
      <c r="X288" s="43">
        <f t="shared" si="14"/>
        <v>4.9999999999998448E-3</v>
      </c>
      <c r="Y288" s="57">
        <f>IF(F288*180/PI()&lt;'1_Constantes'!$B$9,0,X288*180/PI())</f>
        <v>0.28647889756540273</v>
      </c>
    </row>
    <row r="289" spans="2:25" x14ac:dyDescent="0.25">
      <c r="B289" s="13">
        <f>B288+'1_Constantes'!$B$4</f>
        <v>1.4249999999999916</v>
      </c>
      <c r="C289" s="131">
        <f t="shared" si="12"/>
        <v>525.49175212092871</v>
      </c>
      <c r="D289" s="54">
        <f>'3_Consigne'!P289</f>
        <v>525.49175212092871</v>
      </c>
      <c r="E289" s="44">
        <f>'3_Consigne'!Q289</f>
        <v>-1.6720669916869824E-5</v>
      </c>
      <c r="F289" s="131">
        <f t="shared" si="13"/>
        <v>1.6720669916869824E-5</v>
      </c>
      <c r="G289" s="54">
        <f>ABS(D288-D289)/'1_Constantes'!$B$4</f>
        <v>520.10811702198225</v>
      </c>
      <c r="H289" s="44">
        <f>ABS(E288-E289)/'1_Constantes'!$B$4</f>
        <v>4.6558581258299148E-2</v>
      </c>
      <c r="J289" s="54">
        <f>ABS(G288-G289)/'1_Constantes'!$B$4</f>
        <v>2.4018800104386173E-3</v>
      </c>
      <c r="K289" s="44">
        <f>ABS(H288-H289)/'1_Constantes'!$B$4</f>
        <v>3.905895656686198E-2</v>
      </c>
      <c r="M289" s="108">
        <f>(G289*G289)/(2*'1_Constantes'!$F$27)</f>
        <v>135.256226696076</v>
      </c>
      <c r="N289" s="108">
        <f>(H289*H289)/(2*'1_Constantes'!$J$27)</f>
        <v>2.7096268609820556E-4</v>
      </c>
      <c r="P289" s="54">
        <f>IF(C289&lt;M289+(M289*'1_Constantes'!$G$27),ABS(W288)-('1_Constantes'!$F$27*'1_Constantes'!$B$4),0)</f>
        <v>0</v>
      </c>
      <c r="Q289" s="111">
        <f>IF(P289=0,IF(ABS(W288)&lt;'1_Constantes'!$D$27,ABS(W288)+('1_Constantes'!$E$27*'1_Constantes'!$B$4),0),0)</f>
        <v>0</v>
      </c>
      <c r="R289" s="44">
        <f>IF(P289=0,IF(Q289=0,'1_Constantes'!$D$27,0),0)</f>
        <v>500</v>
      </c>
      <c r="S289" s="54">
        <f>IF(F289&lt;N289+(N289*'1_Constantes'!$G$27),ABS(X288)-('1_Constantes'!$J$27*'1_Constantes'!$B$4),0)</f>
        <v>-1.5000000000000156E-2</v>
      </c>
      <c r="T289" s="111">
        <f>IF(S289=0,IF(ABS(X288)&lt;'1_Constantes'!$H$27,ABS(X288)+('1_Constantes'!$I$27*'1_Constantes'!$B$4),0),0)</f>
        <v>0</v>
      </c>
      <c r="U289" s="44">
        <f>IF(S289=0,IF(T289=0,'1_Constantes'!$H$27,0),0)</f>
        <v>0</v>
      </c>
      <c r="W289" s="134">
        <f>IF(C289&lt;'1_Constantes'!$B$8,0,IF(D289&lt;0,-ABS(P289+Q289+R289),ABS(P289+Q289+R289)))</f>
        <v>500</v>
      </c>
      <c r="X289" s="43">
        <f t="shared" si="14"/>
        <v>-1.5000000000000156E-2</v>
      </c>
      <c r="Y289" s="57">
        <f>IF(F289*180/PI()&lt;'1_Constantes'!$B$9,0,X289*180/PI())</f>
        <v>-0.85943669269624379</v>
      </c>
    </row>
    <row r="290" spans="2:25" x14ac:dyDescent="0.25">
      <c r="B290" s="13">
        <f>B289+'1_Constantes'!$B$4</f>
        <v>1.4299999999999915</v>
      </c>
      <c r="C290" s="131">
        <f t="shared" si="12"/>
        <v>522.89121159641866</v>
      </c>
      <c r="D290" s="54">
        <f>'3_Consigne'!P290</f>
        <v>522.89121159641866</v>
      </c>
      <c r="E290" s="44">
        <f>'3_Consigne'!Q290</f>
        <v>2.1706409844894636E-4</v>
      </c>
      <c r="F290" s="131">
        <f t="shared" si="13"/>
        <v>2.1706409844894636E-4</v>
      </c>
      <c r="G290" s="54">
        <f>ABS(D289-D290)/'1_Constantes'!$B$4</f>
        <v>520.10810490201038</v>
      </c>
      <c r="H290" s="44">
        <f>ABS(E289-E290)/'1_Constantes'!$B$4</f>
        <v>4.6756953673163237E-2</v>
      </c>
      <c r="J290" s="54">
        <f>ABS(G289-G290)/'1_Constantes'!$B$4</f>
        <v>2.4239943741122261E-3</v>
      </c>
      <c r="K290" s="44">
        <f>ABS(H289-H290)/'1_Constantes'!$B$4</f>
        <v>3.9674482972817948E-2</v>
      </c>
      <c r="M290" s="108">
        <f>(G290*G290)/(2*'1_Constantes'!$F$27)</f>
        <v>135.25622039238033</v>
      </c>
      <c r="N290" s="108">
        <f>(H290*H290)/(2*'1_Constantes'!$J$27)</f>
        <v>2.7327658959929162E-4</v>
      </c>
      <c r="P290" s="54">
        <f>IF(C290&lt;M290+(M290*'1_Constantes'!$G$27),ABS(W289)-('1_Constantes'!$F$27*'1_Constantes'!$B$4),0)</f>
        <v>0</v>
      </c>
      <c r="Q290" s="111">
        <f>IF(P290=0,IF(ABS(W289)&lt;'1_Constantes'!$D$27,ABS(W289)+('1_Constantes'!$E$27*'1_Constantes'!$B$4),0),0)</f>
        <v>0</v>
      </c>
      <c r="R290" s="44">
        <f>IF(P290=0,IF(Q290=0,'1_Constantes'!$D$27,0),0)</f>
        <v>500</v>
      </c>
      <c r="S290" s="54">
        <f>IF(F290&lt;N290+(N290*'1_Constantes'!$G$27),ABS(X289)-('1_Constantes'!$J$27*'1_Constantes'!$B$4),0)</f>
        <v>-4.9999999999998448E-3</v>
      </c>
      <c r="T290" s="111">
        <f>IF(S290=0,IF(ABS(X289)&lt;'1_Constantes'!$H$27,ABS(X289)+('1_Constantes'!$I$27*'1_Constantes'!$B$4),0),0)</f>
        <v>0</v>
      </c>
      <c r="U290" s="44">
        <f>IF(S290=0,IF(T290=0,'1_Constantes'!$H$27,0),0)</f>
        <v>0</v>
      </c>
      <c r="W290" s="134">
        <f>IF(C290&lt;'1_Constantes'!$B$8,0,IF(D290&lt;0,-ABS(P290+Q290+R290),ABS(P290+Q290+R290)))</f>
        <v>500</v>
      </c>
      <c r="X290" s="43">
        <f t="shared" si="14"/>
        <v>4.9999999999998448E-3</v>
      </c>
      <c r="Y290" s="57">
        <f>IF(F290*180/PI()&lt;'1_Constantes'!$B$9,0,X290*180/PI())</f>
        <v>0.28647889756540273</v>
      </c>
    </row>
    <row r="291" spans="2:25" x14ac:dyDescent="0.25">
      <c r="B291" s="13">
        <f>B290+'1_Constantes'!$B$4</f>
        <v>1.4349999999999914</v>
      </c>
      <c r="C291" s="131">
        <f t="shared" si="12"/>
        <v>520.29067101126691</v>
      </c>
      <c r="D291" s="54">
        <f>'3_Consigne'!P291</f>
        <v>520.29067101126691</v>
      </c>
      <c r="E291" s="44">
        <f>'3_Consigne'!Q291</f>
        <v>-1.5724673376932286E-5</v>
      </c>
      <c r="F291" s="131">
        <f t="shared" si="13"/>
        <v>1.5724673376932286E-5</v>
      </c>
      <c r="G291" s="54">
        <f>ABS(D290-D291)/'1_Constantes'!$B$4</f>
        <v>520.1081170303496</v>
      </c>
      <c r="H291" s="44">
        <f>ABS(E290-E291)/'1_Constantes'!$B$4</f>
        <v>4.655775436517573E-2</v>
      </c>
      <c r="J291" s="54">
        <f>ABS(G290-G291)/'1_Constantes'!$B$4</f>
        <v>2.4256678443634883E-3</v>
      </c>
      <c r="K291" s="44">
        <f>ABS(H290-H291)/'1_Constantes'!$B$4</f>
        <v>3.9839861597501525E-2</v>
      </c>
      <c r="M291" s="108">
        <f>(G291*G291)/(2*'1_Constantes'!$F$27)</f>
        <v>135.2562267004279</v>
      </c>
      <c r="N291" s="108">
        <f>(H291*H291)/(2*'1_Constantes'!$J$27)</f>
        <v>2.7095306144100495E-4</v>
      </c>
      <c r="P291" s="54">
        <f>IF(C291&lt;M291+(M291*'1_Constantes'!$G$27),ABS(W290)-('1_Constantes'!$F$27*'1_Constantes'!$B$4),0)</f>
        <v>0</v>
      </c>
      <c r="Q291" s="111">
        <f>IF(P291=0,IF(ABS(W290)&lt;'1_Constantes'!$D$27,ABS(W290)+('1_Constantes'!$E$27*'1_Constantes'!$B$4),0),0)</f>
        <v>0</v>
      </c>
      <c r="R291" s="44">
        <f>IF(P291=0,IF(Q291=0,'1_Constantes'!$D$27,0),0)</f>
        <v>500</v>
      </c>
      <c r="S291" s="54">
        <f>IF(F291&lt;N291+(N291*'1_Constantes'!$G$27),ABS(X290)-('1_Constantes'!$J$27*'1_Constantes'!$B$4),0)</f>
        <v>-1.5000000000000156E-2</v>
      </c>
      <c r="T291" s="111">
        <f>IF(S291=0,IF(ABS(X290)&lt;'1_Constantes'!$H$27,ABS(X290)+('1_Constantes'!$I$27*'1_Constantes'!$B$4),0),0)</f>
        <v>0</v>
      </c>
      <c r="U291" s="44">
        <f>IF(S291=0,IF(T291=0,'1_Constantes'!$H$27,0),0)</f>
        <v>0</v>
      </c>
      <c r="W291" s="134">
        <f>IF(C291&lt;'1_Constantes'!$B$8,0,IF(D291&lt;0,-ABS(P291+Q291+R291),ABS(P291+Q291+R291)))</f>
        <v>500</v>
      </c>
      <c r="X291" s="43">
        <f t="shared" si="14"/>
        <v>-1.5000000000000156E-2</v>
      </c>
      <c r="Y291" s="57">
        <f>IF(F291*180/PI()&lt;'1_Constantes'!$B$9,0,X291*180/PI())</f>
        <v>-0.85943669269624379</v>
      </c>
    </row>
    <row r="292" spans="2:25" x14ac:dyDescent="0.25">
      <c r="B292" s="13">
        <f>B291+'1_Constantes'!$B$4</f>
        <v>1.4399999999999913</v>
      </c>
      <c r="C292" s="131">
        <f t="shared" si="12"/>
        <v>517.69013048732336</v>
      </c>
      <c r="D292" s="54">
        <f>'3_Consigne'!P292</f>
        <v>517.69013048732336</v>
      </c>
      <c r="E292" s="44">
        <f>'3_Consigne'!Q292</f>
        <v>2.1807589041875075E-4</v>
      </c>
      <c r="F292" s="131">
        <f t="shared" si="13"/>
        <v>2.1807589041875075E-4</v>
      </c>
      <c r="G292" s="54">
        <f>ABS(D291-D292)/'1_Constantes'!$B$4</f>
        <v>520.10810478871008</v>
      </c>
      <c r="H292" s="44">
        <f>ABS(E291-E292)/'1_Constantes'!$B$4</f>
        <v>4.6760112759136607E-2</v>
      </c>
      <c r="J292" s="54">
        <f>ABS(G291-G292)/'1_Constantes'!$B$4</f>
        <v>2.4483279048581608E-3</v>
      </c>
      <c r="K292" s="44">
        <f>ABS(H291-H292)/'1_Constantes'!$B$4</f>
        <v>4.0471678792175503E-2</v>
      </c>
      <c r="M292" s="108">
        <f>(G292*G292)/(2*'1_Constantes'!$F$27)</f>
        <v>135.25622033345189</v>
      </c>
      <c r="N292" s="108">
        <f>(H292*H292)/(2*'1_Constantes'!$J$27)</f>
        <v>2.7331351815589625E-4</v>
      </c>
      <c r="P292" s="54">
        <f>IF(C292&lt;M292+(M292*'1_Constantes'!$G$27),ABS(W291)-('1_Constantes'!$F$27*'1_Constantes'!$B$4),0)</f>
        <v>0</v>
      </c>
      <c r="Q292" s="111">
        <f>IF(P292=0,IF(ABS(W291)&lt;'1_Constantes'!$D$27,ABS(W291)+('1_Constantes'!$E$27*'1_Constantes'!$B$4),0),0)</f>
        <v>0</v>
      </c>
      <c r="R292" s="44">
        <f>IF(P292=0,IF(Q292=0,'1_Constantes'!$D$27,0),0)</f>
        <v>500</v>
      </c>
      <c r="S292" s="54">
        <f>IF(F292&lt;N292+(N292*'1_Constantes'!$G$27),ABS(X291)-('1_Constantes'!$J$27*'1_Constantes'!$B$4),0)</f>
        <v>-4.9999999999998448E-3</v>
      </c>
      <c r="T292" s="111">
        <f>IF(S292=0,IF(ABS(X291)&lt;'1_Constantes'!$H$27,ABS(X291)+('1_Constantes'!$I$27*'1_Constantes'!$B$4),0),0)</f>
        <v>0</v>
      </c>
      <c r="U292" s="44">
        <f>IF(S292=0,IF(T292=0,'1_Constantes'!$H$27,0),0)</f>
        <v>0</v>
      </c>
      <c r="W292" s="134">
        <f>IF(C292&lt;'1_Constantes'!$B$8,0,IF(D292&lt;0,-ABS(P292+Q292+R292),ABS(P292+Q292+R292)))</f>
        <v>500</v>
      </c>
      <c r="X292" s="43">
        <f t="shared" si="14"/>
        <v>4.9999999999998448E-3</v>
      </c>
      <c r="Y292" s="57">
        <f>IF(F292*180/PI()&lt;'1_Constantes'!$B$9,0,X292*180/PI())</f>
        <v>0.28647889756540273</v>
      </c>
    </row>
    <row r="293" spans="2:25" x14ac:dyDescent="0.25">
      <c r="B293" s="13">
        <f>B292+'1_Constantes'!$B$4</f>
        <v>1.4449999999999912</v>
      </c>
      <c r="C293" s="131">
        <f t="shared" si="12"/>
        <v>515.08958990213171</v>
      </c>
      <c r="D293" s="54">
        <f>'3_Consigne'!P293</f>
        <v>515.08958990213171</v>
      </c>
      <c r="E293" s="44">
        <f>'3_Consigne'!Q293</f>
        <v>-1.4708562826176719E-5</v>
      </c>
      <c r="F293" s="131">
        <f t="shared" si="13"/>
        <v>1.4708562826176719E-5</v>
      </c>
      <c r="G293" s="54">
        <f>ABS(D292-D293)/'1_Constantes'!$B$4</f>
        <v>520.10811703833042</v>
      </c>
      <c r="H293" s="44">
        <f>ABS(E292-E293)/'1_Constantes'!$B$4</f>
        <v>4.6556890648985494E-2</v>
      </c>
      <c r="J293" s="54">
        <f>ABS(G292-G293)/'1_Constantes'!$B$4</f>
        <v>2.4499240680597723E-3</v>
      </c>
      <c r="K293" s="44">
        <f>ABS(H292-H293)/'1_Constantes'!$B$4</f>
        <v>4.0644422030222671E-2</v>
      </c>
      <c r="M293" s="108">
        <f>(G293*G293)/(2*'1_Constantes'!$F$27)</f>
        <v>135.25622670457881</v>
      </c>
      <c r="N293" s="108">
        <f>(H293*H293)/(2*'1_Constantes'!$J$27)</f>
        <v>2.7094300836269909E-4</v>
      </c>
      <c r="P293" s="54">
        <f>IF(C293&lt;M293+(M293*'1_Constantes'!$G$27),ABS(W292)-('1_Constantes'!$F$27*'1_Constantes'!$B$4),0)</f>
        <v>0</v>
      </c>
      <c r="Q293" s="111">
        <f>IF(P293=0,IF(ABS(W292)&lt;'1_Constantes'!$D$27,ABS(W292)+('1_Constantes'!$E$27*'1_Constantes'!$B$4),0),0)</f>
        <v>0</v>
      </c>
      <c r="R293" s="44">
        <f>IF(P293=0,IF(Q293=0,'1_Constantes'!$D$27,0),0)</f>
        <v>500</v>
      </c>
      <c r="S293" s="54">
        <f>IF(F293&lt;N293+(N293*'1_Constantes'!$G$27),ABS(X292)-('1_Constantes'!$J$27*'1_Constantes'!$B$4),0)</f>
        <v>-1.5000000000000156E-2</v>
      </c>
      <c r="T293" s="111">
        <f>IF(S293=0,IF(ABS(X292)&lt;'1_Constantes'!$H$27,ABS(X292)+('1_Constantes'!$I$27*'1_Constantes'!$B$4),0),0)</f>
        <v>0</v>
      </c>
      <c r="U293" s="44">
        <f>IF(S293=0,IF(T293=0,'1_Constantes'!$H$27,0),0)</f>
        <v>0</v>
      </c>
      <c r="W293" s="134">
        <f>IF(C293&lt;'1_Constantes'!$B$8,0,IF(D293&lt;0,-ABS(P293+Q293+R293),ABS(P293+Q293+R293)))</f>
        <v>500</v>
      </c>
      <c r="X293" s="43">
        <f t="shared" si="14"/>
        <v>-1.5000000000000156E-2</v>
      </c>
      <c r="Y293" s="57">
        <f>IF(F293*180/PI()&lt;'1_Constantes'!$B$9,0,X293*180/PI())</f>
        <v>-0.85943669269624379</v>
      </c>
    </row>
    <row r="294" spans="2:25" x14ac:dyDescent="0.25">
      <c r="B294" s="13">
        <f>B293+'1_Constantes'!$B$4</f>
        <v>1.4499999999999911</v>
      </c>
      <c r="C294" s="131">
        <f t="shared" si="12"/>
        <v>512.48904937876898</v>
      </c>
      <c r="D294" s="54">
        <f>'3_Consigne'!P294</f>
        <v>512.48904937876898</v>
      </c>
      <c r="E294" s="44">
        <f>'3_Consigne'!Q294</f>
        <v>2.1910821906970246E-4</v>
      </c>
      <c r="F294" s="131">
        <f t="shared" si="13"/>
        <v>2.1910821906970246E-4</v>
      </c>
      <c r="G294" s="54">
        <f>ABS(D293-D294)/'1_Constantes'!$B$4</f>
        <v>520.10810467254487</v>
      </c>
      <c r="H294" s="44">
        <f>ABS(E293-E294)/'1_Constantes'!$B$4</f>
        <v>4.6763356379175836E-2</v>
      </c>
      <c r="J294" s="54">
        <f>ABS(G293-G294)/'1_Constantes'!$B$4</f>
        <v>2.4731571102165617E-3</v>
      </c>
      <c r="K294" s="44">
        <f>ABS(H293-H294)/'1_Constantes'!$B$4</f>
        <v>4.1293146038068329E-2</v>
      </c>
      <c r="M294" s="108">
        <f>(G294*G294)/(2*'1_Constantes'!$F$27)</f>
        <v>135.25622027303345</v>
      </c>
      <c r="N294" s="108">
        <f>(H294*H294)/(2*'1_Constantes'!$J$27)</f>
        <v>2.7335143748072566E-4</v>
      </c>
      <c r="P294" s="54">
        <f>IF(C294&lt;M294+(M294*'1_Constantes'!$G$27),ABS(W293)-('1_Constantes'!$F$27*'1_Constantes'!$B$4),0)</f>
        <v>0</v>
      </c>
      <c r="Q294" s="111">
        <f>IF(P294=0,IF(ABS(W293)&lt;'1_Constantes'!$D$27,ABS(W293)+('1_Constantes'!$E$27*'1_Constantes'!$B$4),0),0)</f>
        <v>0</v>
      </c>
      <c r="R294" s="44">
        <f>IF(P294=0,IF(Q294=0,'1_Constantes'!$D$27,0),0)</f>
        <v>500</v>
      </c>
      <c r="S294" s="54">
        <f>IF(F294&lt;N294+(N294*'1_Constantes'!$G$27),ABS(X293)-('1_Constantes'!$J$27*'1_Constantes'!$B$4),0)</f>
        <v>-4.9999999999998448E-3</v>
      </c>
      <c r="T294" s="111">
        <f>IF(S294=0,IF(ABS(X293)&lt;'1_Constantes'!$H$27,ABS(X293)+('1_Constantes'!$I$27*'1_Constantes'!$B$4),0),0)</f>
        <v>0</v>
      </c>
      <c r="U294" s="44">
        <f>IF(S294=0,IF(T294=0,'1_Constantes'!$H$27,0),0)</f>
        <v>0</v>
      </c>
      <c r="W294" s="134">
        <f>IF(C294&lt;'1_Constantes'!$B$8,0,IF(D294&lt;0,-ABS(P294+Q294+R294),ABS(P294+Q294+R294)))</f>
        <v>500</v>
      </c>
      <c r="X294" s="43">
        <f t="shared" si="14"/>
        <v>4.9999999999998448E-3</v>
      </c>
      <c r="Y294" s="57">
        <f>IF(F294*180/PI()&lt;'1_Constantes'!$B$9,0,X294*180/PI())</f>
        <v>0.28647889756540273</v>
      </c>
    </row>
    <row r="295" spans="2:25" x14ac:dyDescent="0.25">
      <c r="B295" s="13">
        <f>B294+'1_Constantes'!$B$4</f>
        <v>1.454999999999991</v>
      </c>
      <c r="C295" s="131">
        <f t="shared" si="12"/>
        <v>509.88850879353919</v>
      </c>
      <c r="D295" s="54">
        <f>'3_Consigne'!P295</f>
        <v>509.88850879353919</v>
      </c>
      <c r="E295" s="44">
        <f>'3_Consigne'!Q295</f>
        <v>-1.3671722750061011E-5</v>
      </c>
      <c r="F295" s="131">
        <f t="shared" si="13"/>
        <v>1.3671722750061011E-5</v>
      </c>
      <c r="G295" s="54">
        <f>ABS(D294-D295)/'1_Constantes'!$B$4</f>
        <v>520.10811704595881</v>
      </c>
      <c r="H295" s="44">
        <f>ABS(E294-E295)/'1_Constantes'!$B$4</f>
        <v>4.6555988363952694E-2</v>
      </c>
      <c r="J295" s="54">
        <f>ABS(G294-G295)/'1_Constantes'!$B$4</f>
        <v>2.4746827875787858E-3</v>
      </c>
      <c r="K295" s="44">
        <f>ABS(H294-H295)/'1_Constantes'!$B$4</f>
        <v>4.1473603044628327E-2</v>
      </c>
      <c r="M295" s="108">
        <f>(G295*G295)/(2*'1_Constantes'!$F$27)</f>
        <v>135.25622670854639</v>
      </c>
      <c r="N295" s="108">
        <f>(H295*H295)/(2*'1_Constantes'!$J$27)</f>
        <v>2.7093250656806233E-4</v>
      </c>
      <c r="P295" s="54">
        <f>IF(C295&lt;M295+(M295*'1_Constantes'!$G$27),ABS(W294)-('1_Constantes'!$F$27*'1_Constantes'!$B$4),0)</f>
        <v>0</v>
      </c>
      <c r="Q295" s="111">
        <f>IF(P295=0,IF(ABS(W294)&lt;'1_Constantes'!$D$27,ABS(W294)+('1_Constantes'!$E$27*'1_Constantes'!$B$4),0),0)</f>
        <v>0</v>
      </c>
      <c r="R295" s="44">
        <f>IF(P295=0,IF(Q295=0,'1_Constantes'!$D$27,0),0)</f>
        <v>500</v>
      </c>
      <c r="S295" s="54">
        <f>IF(F295&lt;N295+(N295*'1_Constantes'!$G$27),ABS(X294)-('1_Constantes'!$J$27*'1_Constantes'!$B$4),0)</f>
        <v>-1.5000000000000156E-2</v>
      </c>
      <c r="T295" s="111">
        <f>IF(S295=0,IF(ABS(X294)&lt;'1_Constantes'!$H$27,ABS(X294)+('1_Constantes'!$I$27*'1_Constantes'!$B$4),0),0)</f>
        <v>0</v>
      </c>
      <c r="U295" s="44">
        <f>IF(S295=0,IF(T295=0,'1_Constantes'!$H$27,0),0)</f>
        <v>0</v>
      </c>
      <c r="W295" s="134">
        <f>IF(C295&lt;'1_Constantes'!$B$8,0,IF(D295&lt;0,-ABS(P295+Q295+R295),ABS(P295+Q295+R295)))</f>
        <v>500</v>
      </c>
      <c r="X295" s="43">
        <f t="shared" si="14"/>
        <v>-1.5000000000000156E-2</v>
      </c>
      <c r="Y295" s="57">
        <f>IF(F295*180/PI()&lt;'1_Constantes'!$B$9,0,X295*180/PI())</f>
        <v>-0.85943669269624379</v>
      </c>
    </row>
    <row r="296" spans="2:25" x14ac:dyDescent="0.25">
      <c r="B296" s="13">
        <f>B295+'1_Constantes'!$B$4</f>
        <v>1.4599999999999909</v>
      </c>
      <c r="C296" s="131">
        <f t="shared" si="12"/>
        <v>507.2879682707719</v>
      </c>
      <c r="D296" s="54">
        <f>'3_Consigne'!P296</f>
        <v>507.2879682707719</v>
      </c>
      <c r="E296" s="44">
        <f>'3_Consigne'!Q296</f>
        <v>2.2016171607229518E-4</v>
      </c>
      <c r="F296" s="131">
        <f t="shared" si="13"/>
        <v>2.2016171607229518E-4</v>
      </c>
      <c r="G296" s="54">
        <f>ABS(D295-D296)/'1_Constantes'!$B$4</f>
        <v>520.10810455345791</v>
      </c>
      <c r="H296" s="44">
        <f>ABS(E295-E296)/'1_Constantes'!$B$4</f>
        <v>4.6766687764471238E-2</v>
      </c>
      <c r="J296" s="54">
        <f>ABS(G295-G296)/'1_Constantes'!$B$4</f>
        <v>2.4985001800814644E-3</v>
      </c>
      <c r="K296" s="44">
        <f>ABS(H295-H296)/'1_Constantes'!$B$4</f>
        <v>4.2139880103708727E-2</v>
      </c>
      <c r="M296" s="108">
        <f>(G296*G296)/(2*'1_Constantes'!$F$27)</f>
        <v>135.25622021109535</v>
      </c>
      <c r="N296" s="108">
        <f>(H296*H296)/(2*'1_Constantes'!$J$27)</f>
        <v>2.7339038555744294E-4</v>
      </c>
      <c r="P296" s="54">
        <f>IF(C296&lt;M296+(M296*'1_Constantes'!$G$27),ABS(W295)-('1_Constantes'!$F$27*'1_Constantes'!$B$4),0)</f>
        <v>0</v>
      </c>
      <c r="Q296" s="111">
        <f>IF(P296=0,IF(ABS(W295)&lt;'1_Constantes'!$D$27,ABS(W295)+('1_Constantes'!$E$27*'1_Constantes'!$B$4),0),0)</f>
        <v>0</v>
      </c>
      <c r="R296" s="44">
        <f>IF(P296=0,IF(Q296=0,'1_Constantes'!$D$27,0),0)</f>
        <v>500</v>
      </c>
      <c r="S296" s="54">
        <f>IF(F296&lt;N296+(N296*'1_Constantes'!$G$27),ABS(X295)-('1_Constantes'!$J$27*'1_Constantes'!$B$4),0)</f>
        <v>-4.9999999999998448E-3</v>
      </c>
      <c r="T296" s="111">
        <f>IF(S296=0,IF(ABS(X295)&lt;'1_Constantes'!$H$27,ABS(X295)+('1_Constantes'!$I$27*'1_Constantes'!$B$4),0),0)</f>
        <v>0</v>
      </c>
      <c r="U296" s="44">
        <f>IF(S296=0,IF(T296=0,'1_Constantes'!$H$27,0),0)</f>
        <v>0</v>
      </c>
      <c r="W296" s="134">
        <f>IF(C296&lt;'1_Constantes'!$B$8,0,IF(D296&lt;0,-ABS(P296+Q296+R296),ABS(P296+Q296+R296)))</f>
        <v>500</v>
      </c>
      <c r="X296" s="43">
        <f t="shared" si="14"/>
        <v>4.9999999999998448E-3</v>
      </c>
      <c r="Y296" s="57">
        <f>IF(F296*180/PI()&lt;'1_Constantes'!$B$9,0,X296*180/PI())</f>
        <v>0.28647889756540273</v>
      </c>
    </row>
    <row r="297" spans="2:25" x14ac:dyDescent="0.25">
      <c r="B297" s="13">
        <f>B296+'1_Constantes'!$B$4</f>
        <v>1.4649999999999908</v>
      </c>
      <c r="C297" s="131">
        <f t="shared" si="12"/>
        <v>504.68742768550612</v>
      </c>
      <c r="D297" s="54">
        <f>'3_Consigne'!P297</f>
        <v>504.68742768550612</v>
      </c>
      <c r="E297" s="44">
        <f>'3_Consigne'!Q297</f>
        <v>-1.2613512261117066E-5</v>
      </c>
      <c r="F297" s="131">
        <f t="shared" si="13"/>
        <v>1.2613512261117066E-5</v>
      </c>
      <c r="G297" s="54">
        <f>ABS(D296-D297)/'1_Constantes'!$B$4</f>
        <v>520.10811705315518</v>
      </c>
      <c r="H297" s="44">
        <f>ABS(E296-E297)/'1_Constantes'!$B$4</f>
        <v>4.6555045666682449E-2</v>
      </c>
      <c r="J297" s="54">
        <f>ABS(G296-G297)/'1_Constantes'!$B$4</f>
        <v>2.49993945544702E-3</v>
      </c>
      <c r="K297" s="44">
        <f>ABS(H296-H297)/'1_Constantes'!$B$4</f>
        <v>4.232841955775779E-2</v>
      </c>
      <c r="M297" s="108">
        <f>(G297*G297)/(2*'1_Constantes'!$F$27)</f>
        <v>135.2562267122893</v>
      </c>
      <c r="N297" s="108">
        <f>(H297*H297)/(2*'1_Constantes'!$J$27)</f>
        <v>2.7092153462836104E-4</v>
      </c>
      <c r="P297" s="54">
        <f>IF(C297&lt;M297+(M297*'1_Constantes'!$G$27),ABS(W296)-('1_Constantes'!$F$27*'1_Constantes'!$B$4),0)</f>
        <v>0</v>
      </c>
      <c r="Q297" s="111">
        <f>IF(P297=0,IF(ABS(W296)&lt;'1_Constantes'!$D$27,ABS(W296)+('1_Constantes'!$E$27*'1_Constantes'!$B$4),0),0)</f>
        <v>0</v>
      </c>
      <c r="R297" s="44">
        <f>IF(P297=0,IF(Q297=0,'1_Constantes'!$D$27,0),0)</f>
        <v>500</v>
      </c>
      <c r="S297" s="54">
        <f>IF(F297&lt;N297+(N297*'1_Constantes'!$G$27),ABS(X296)-('1_Constantes'!$J$27*'1_Constantes'!$B$4),0)</f>
        <v>-1.5000000000000156E-2</v>
      </c>
      <c r="T297" s="111">
        <f>IF(S297=0,IF(ABS(X296)&lt;'1_Constantes'!$H$27,ABS(X296)+('1_Constantes'!$I$27*'1_Constantes'!$B$4),0),0)</f>
        <v>0</v>
      </c>
      <c r="U297" s="44">
        <f>IF(S297=0,IF(T297=0,'1_Constantes'!$H$27,0),0)</f>
        <v>0</v>
      </c>
      <c r="W297" s="134">
        <f>IF(C297&lt;'1_Constantes'!$B$8,0,IF(D297&lt;0,-ABS(P297+Q297+R297),ABS(P297+Q297+R297)))</f>
        <v>500</v>
      </c>
      <c r="X297" s="43">
        <f t="shared" si="14"/>
        <v>-1.5000000000000156E-2</v>
      </c>
      <c r="Y297" s="57">
        <f>IF(F297*180/PI()&lt;'1_Constantes'!$B$9,0,X297*180/PI())</f>
        <v>-0.85943669269624379</v>
      </c>
    </row>
    <row r="298" spans="2:25" x14ac:dyDescent="0.25">
      <c r="B298" s="13">
        <f>B297+'1_Constantes'!$B$4</f>
        <v>1.4699999999999906</v>
      </c>
      <c r="C298" s="131">
        <f t="shared" si="12"/>
        <v>502.08688716334945</v>
      </c>
      <c r="D298" s="54">
        <f>'3_Consigne'!P298</f>
        <v>502.08688716334945</v>
      </c>
      <c r="E298" s="44">
        <f>'3_Consigne'!Q298</f>
        <v>2.2123703927068306E-4</v>
      </c>
      <c r="F298" s="131">
        <f t="shared" si="13"/>
        <v>2.2123703927068306E-4</v>
      </c>
      <c r="G298" s="54">
        <f>ABS(D297-D298)/'1_Constantes'!$B$4</f>
        <v>520.10810443133551</v>
      </c>
      <c r="H298" s="44">
        <f>ABS(E297-E298)/'1_Constantes'!$B$4</f>
        <v>4.6770110306360024E-2</v>
      </c>
      <c r="J298" s="54">
        <f>ABS(G297-G298)/'1_Constantes'!$B$4</f>
        <v>2.524363935663132E-3</v>
      </c>
      <c r="K298" s="44">
        <f>ABS(H297-H298)/'1_Constantes'!$B$4</f>
        <v>4.3012927935515144E-2</v>
      </c>
      <c r="M298" s="108">
        <f>(G298*G298)/(2*'1_Constantes'!$F$27)</f>
        <v>135.25622014757852</v>
      </c>
      <c r="N298" s="108">
        <f>(H298*H298)/(2*'1_Constantes'!$J$27)</f>
        <v>2.7343040225863554E-4</v>
      </c>
      <c r="P298" s="54">
        <f>IF(C298&lt;M298+(M298*'1_Constantes'!$G$27),ABS(W297)-('1_Constantes'!$F$27*'1_Constantes'!$B$4),0)</f>
        <v>0</v>
      </c>
      <c r="Q298" s="111">
        <f>IF(P298=0,IF(ABS(W297)&lt;'1_Constantes'!$D$27,ABS(W297)+('1_Constantes'!$E$27*'1_Constantes'!$B$4),0),0)</f>
        <v>0</v>
      </c>
      <c r="R298" s="44">
        <f>IF(P298=0,IF(Q298=0,'1_Constantes'!$D$27,0),0)</f>
        <v>500</v>
      </c>
      <c r="S298" s="54">
        <f>IF(F298&lt;N298+(N298*'1_Constantes'!$G$27),ABS(X297)-('1_Constantes'!$J$27*'1_Constantes'!$B$4),0)</f>
        <v>-4.9999999999998448E-3</v>
      </c>
      <c r="T298" s="111">
        <f>IF(S298=0,IF(ABS(X297)&lt;'1_Constantes'!$H$27,ABS(X297)+('1_Constantes'!$I$27*'1_Constantes'!$B$4),0),0)</f>
        <v>0</v>
      </c>
      <c r="U298" s="44">
        <f>IF(S298=0,IF(T298=0,'1_Constantes'!$H$27,0),0)</f>
        <v>0</v>
      </c>
      <c r="W298" s="134">
        <f>IF(C298&lt;'1_Constantes'!$B$8,0,IF(D298&lt;0,-ABS(P298+Q298+R298),ABS(P298+Q298+R298)))</f>
        <v>500</v>
      </c>
      <c r="X298" s="43">
        <f t="shared" si="14"/>
        <v>4.9999999999998448E-3</v>
      </c>
      <c r="Y298" s="57">
        <f>IF(F298*180/PI()&lt;'1_Constantes'!$B$9,0,X298*180/PI())</f>
        <v>0.28647889756540273</v>
      </c>
    </row>
    <row r="299" spans="2:25" x14ac:dyDescent="0.25">
      <c r="B299" s="13">
        <f>B298+'1_Constantes'!$B$4</f>
        <v>1.4749999999999905</v>
      </c>
      <c r="C299" s="131">
        <f t="shared" si="12"/>
        <v>499.48634657804996</v>
      </c>
      <c r="D299" s="54">
        <f>'3_Consigne'!P299</f>
        <v>499.48634657804996</v>
      </c>
      <c r="E299" s="44">
        <f>'3_Consigne'!Q299</f>
        <v>-1.1533263778090719E-5</v>
      </c>
      <c r="F299" s="131">
        <f t="shared" si="13"/>
        <v>1.1533263778090719E-5</v>
      </c>
      <c r="G299" s="54">
        <f>ABS(D298-D299)/'1_Constantes'!$B$4</f>
        <v>520.10811705989681</v>
      </c>
      <c r="H299" s="44">
        <f>ABS(E298-E299)/'1_Constantes'!$B$4</f>
        <v>4.6554060609754755E-2</v>
      </c>
      <c r="J299" s="54">
        <f>ABS(G298-G299)/'1_Constantes'!$B$4</f>
        <v>2.5257122615585104E-3</v>
      </c>
      <c r="K299" s="44">
        <f>ABS(H298-H299)/'1_Constantes'!$B$4</f>
        <v>4.3209939321053881E-2</v>
      </c>
      <c r="M299" s="108">
        <f>(G299*G299)/(2*'1_Constantes'!$F$27)</f>
        <v>135.25622671579566</v>
      </c>
      <c r="N299" s="108">
        <f>(H299*H299)/(2*'1_Constantes'!$J$27)</f>
        <v>2.709100699070899E-4</v>
      </c>
      <c r="P299" s="54">
        <f>IF(C299&lt;M299+(M299*'1_Constantes'!$G$27),ABS(W298)-('1_Constantes'!$F$27*'1_Constantes'!$B$4),0)</f>
        <v>0</v>
      </c>
      <c r="Q299" s="111">
        <f>IF(P299=0,IF(ABS(W298)&lt;'1_Constantes'!$D$27,ABS(W298)+('1_Constantes'!$E$27*'1_Constantes'!$B$4),0),0)</f>
        <v>0</v>
      </c>
      <c r="R299" s="44">
        <f>IF(P299=0,IF(Q299=0,'1_Constantes'!$D$27,0),0)</f>
        <v>500</v>
      </c>
      <c r="S299" s="54">
        <f>IF(F299&lt;N299+(N299*'1_Constantes'!$G$27),ABS(X298)-('1_Constantes'!$J$27*'1_Constantes'!$B$4),0)</f>
        <v>-1.5000000000000156E-2</v>
      </c>
      <c r="T299" s="111">
        <f>IF(S299=0,IF(ABS(X298)&lt;'1_Constantes'!$H$27,ABS(X298)+('1_Constantes'!$I$27*'1_Constantes'!$B$4),0),0)</f>
        <v>0</v>
      </c>
      <c r="U299" s="44">
        <f>IF(S299=0,IF(T299=0,'1_Constantes'!$H$27,0),0)</f>
        <v>0</v>
      </c>
      <c r="W299" s="134">
        <f>IF(C299&lt;'1_Constantes'!$B$8,0,IF(D299&lt;0,-ABS(P299+Q299+R299),ABS(P299+Q299+R299)))</f>
        <v>500</v>
      </c>
      <c r="X299" s="43">
        <f t="shared" si="14"/>
        <v>-1.5000000000000156E-2</v>
      </c>
      <c r="Y299" s="57">
        <f>IF(F299*180/PI()&lt;'1_Constantes'!$B$9,0,X299*180/PI())</f>
        <v>-0.85943669269624379</v>
      </c>
    </row>
    <row r="300" spans="2:25" x14ac:dyDescent="0.25">
      <c r="B300" s="13">
        <f>B299+'1_Constantes'!$B$4</f>
        <v>1.4799999999999904</v>
      </c>
      <c r="C300" s="131">
        <f t="shared" si="12"/>
        <v>496.88580605651975</v>
      </c>
      <c r="D300" s="54">
        <f>'3_Consigne'!P300</f>
        <v>496.88580605651975</v>
      </c>
      <c r="E300" s="44">
        <f>'3_Consigne'!Q300</f>
        <v>2.2233487405262653E-4</v>
      </c>
      <c r="F300" s="131">
        <f t="shared" si="13"/>
        <v>2.2233487405262653E-4</v>
      </c>
      <c r="G300" s="54">
        <f>ABS(D299-D300)/'1_Constantes'!$B$4</f>
        <v>520.10810430604124</v>
      </c>
      <c r="H300" s="44">
        <f>ABS(E299-E300)/'1_Constantes'!$B$4</f>
        <v>4.677362756614345E-2</v>
      </c>
      <c r="J300" s="54">
        <f>ABS(G299-G300)/'1_Constantes'!$B$4</f>
        <v>2.550771114329109E-3</v>
      </c>
      <c r="K300" s="44">
        <f>ABS(H299-H300)/'1_Constantes'!$B$4</f>
        <v>4.3913391277738967E-2</v>
      </c>
      <c r="M300" s="108">
        <f>(G300*G300)/(2*'1_Constantes'!$F$27)</f>
        <v>135.25622008241194</v>
      </c>
      <c r="N300" s="108">
        <f>(H300*H300)/(2*'1_Constantes'!$J$27)</f>
        <v>2.7347152946203678E-4</v>
      </c>
      <c r="P300" s="54">
        <f>IF(C300&lt;M300+(M300*'1_Constantes'!$G$27),ABS(W299)-('1_Constantes'!$F$27*'1_Constantes'!$B$4),0)</f>
        <v>0</v>
      </c>
      <c r="Q300" s="111">
        <f>IF(P300=0,IF(ABS(W299)&lt;'1_Constantes'!$D$27,ABS(W299)+('1_Constantes'!$E$27*'1_Constantes'!$B$4),0),0)</f>
        <v>0</v>
      </c>
      <c r="R300" s="44">
        <f>IF(P300=0,IF(Q300=0,'1_Constantes'!$D$27,0),0)</f>
        <v>500</v>
      </c>
      <c r="S300" s="54">
        <f>IF(F300&lt;N300+(N300*'1_Constantes'!$G$27),ABS(X299)-('1_Constantes'!$J$27*'1_Constantes'!$B$4),0)</f>
        <v>-4.9999999999998448E-3</v>
      </c>
      <c r="T300" s="111">
        <f>IF(S300=0,IF(ABS(X299)&lt;'1_Constantes'!$H$27,ABS(X299)+('1_Constantes'!$I$27*'1_Constantes'!$B$4),0),0)</f>
        <v>0</v>
      </c>
      <c r="U300" s="44">
        <f>IF(S300=0,IF(T300=0,'1_Constantes'!$H$27,0),0)</f>
        <v>0</v>
      </c>
      <c r="W300" s="134">
        <f>IF(C300&lt;'1_Constantes'!$B$8,0,IF(D300&lt;0,-ABS(P300+Q300+R300),ABS(P300+Q300+R300)))</f>
        <v>500</v>
      </c>
      <c r="X300" s="43">
        <f t="shared" si="14"/>
        <v>4.9999999999998448E-3</v>
      </c>
      <c r="Y300" s="57">
        <f>IF(F300*180/PI()&lt;'1_Constantes'!$B$9,0,X300*180/PI())</f>
        <v>0.28647889756540273</v>
      </c>
    </row>
    <row r="301" spans="2:25" x14ac:dyDescent="0.25">
      <c r="B301" s="13">
        <f>B300+'1_Constantes'!$B$4</f>
        <v>1.4849999999999903</v>
      </c>
      <c r="C301" s="131">
        <f t="shared" si="12"/>
        <v>494.28526547118889</v>
      </c>
      <c r="D301" s="54">
        <f>'3_Consigne'!P301</f>
        <v>494.28526547118889</v>
      </c>
      <c r="E301" s="44">
        <f>'3_Consigne'!Q301</f>
        <v>-1.0430281621343074E-5</v>
      </c>
      <c r="F301" s="131">
        <f t="shared" si="13"/>
        <v>1.0430281621343074E-5</v>
      </c>
      <c r="G301" s="54">
        <f>ABS(D300-D301)/'1_Constantes'!$B$4</f>
        <v>520.10811706617233</v>
      </c>
      <c r="H301" s="44">
        <f>ABS(E300-E301)/'1_Constantes'!$B$4</f>
        <v>4.6553031134793921E-2</v>
      </c>
      <c r="J301" s="54">
        <f>ABS(G300-G301)/'1_Constantes'!$B$4</f>
        <v>2.5520262170175556E-3</v>
      </c>
      <c r="K301" s="44">
        <f>ABS(H300-H301)/'1_Constantes'!$B$4</f>
        <v>4.41192862699058E-2</v>
      </c>
      <c r="M301" s="108">
        <f>(G301*G301)/(2*'1_Constantes'!$F$27)</f>
        <v>135.25622671905961</v>
      </c>
      <c r="N301" s="108">
        <f>(H301*H301)/(2*'1_Constantes'!$J$27)</f>
        <v>2.7089808847963653E-4</v>
      </c>
      <c r="P301" s="54">
        <f>IF(C301&lt;M301+(M301*'1_Constantes'!$G$27),ABS(W300)-('1_Constantes'!$F$27*'1_Constantes'!$B$4),0)</f>
        <v>0</v>
      </c>
      <c r="Q301" s="111">
        <f>IF(P301=0,IF(ABS(W300)&lt;'1_Constantes'!$D$27,ABS(W300)+('1_Constantes'!$E$27*'1_Constantes'!$B$4),0),0)</f>
        <v>0</v>
      </c>
      <c r="R301" s="44">
        <f>IF(P301=0,IF(Q301=0,'1_Constantes'!$D$27,0),0)</f>
        <v>500</v>
      </c>
      <c r="S301" s="54">
        <f>IF(F301&lt;N301+(N301*'1_Constantes'!$G$27),ABS(X300)-('1_Constantes'!$J$27*'1_Constantes'!$B$4),0)</f>
        <v>-1.5000000000000156E-2</v>
      </c>
      <c r="T301" s="111">
        <f>IF(S301=0,IF(ABS(X300)&lt;'1_Constantes'!$H$27,ABS(X300)+('1_Constantes'!$I$27*'1_Constantes'!$B$4),0),0)</f>
        <v>0</v>
      </c>
      <c r="U301" s="44">
        <f>IF(S301=0,IF(T301=0,'1_Constantes'!$H$27,0),0)</f>
        <v>0</v>
      </c>
      <c r="W301" s="134">
        <f>IF(C301&lt;'1_Constantes'!$B$8,0,IF(D301&lt;0,-ABS(P301+Q301+R301),ABS(P301+Q301+R301)))</f>
        <v>500</v>
      </c>
      <c r="X301" s="43">
        <f t="shared" si="14"/>
        <v>-1.5000000000000156E-2</v>
      </c>
      <c r="Y301" s="57">
        <f>IF(F301*180/PI()&lt;'1_Constantes'!$B$9,0,X301*180/PI())</f>
        <v>-0.85943669269624379</v>
      </c>
    </row>
    <row r="302" spans="2:25" x14ac:dyDescent="0.25">
      <c r="B302" s="13">
        <f>B301+'1_Constantes'!$B$4</f>
        <v>1.4899999999999902</v>
      </c>
      <c r="C302" s="131">
        <f t="shared" si="12"/>
        <v>491.68472495030159</v>
      </c>
      <c r="D302" s="54">
        <f>'3_Consigne'!P302</f>
        <v>491.68472495030159</v>
      </c>
      <c r="E302" s="44">
        <f>'3_Consigne'!Q302</f>
        <v>2.2345593480625758E-4</v>
      </c>
      <c r="F302" s="131">
        <f t="shared" si="13"/>
        <v>2.2345593480625758E-4</v>
      </c>
      <c r="G302" s="54">
        <f>ABS(D301-D302)/'1_Constantes'!$B$4</f>
        <v>520.10810417746143</v>
      </c>
      <c r="H302" s="44">
        <f>ABS(E301-E302)/'1_Constantes'!$B$4</f>
        <v>4.6777243285520131E-2</v>
      </c>
      <c r="J302" s="54">
        <f>ABS(G301-G302)/'1_Constantes'!$B$4</f>
        <v>2.5777421797101852E-3</v>
      </c>
      <c r="K302" s="44">
        <f>ABS(H301-H302)/'1_Constantes'!$B$4</f>
        <v>4.484243014524214E-2</v>
      </c>
      <c r="M302" s="108">
        <f>(G302*G302)/(2*'1_Constantes'!$F$27)</f>
        <v>135.25622001553654</v>
      </c>
      <c r="N302" s="108">
        <f>(H302*H302)/(2*'1_Constantes'!$J$27)</f>
        <v>2.7351381117409227E-4</v>
      </c>
      <c r="P302" s="54">
        <f>IF(C302&lt;M302+(M302*'1_Constantes'!$G$27),ABS(W301)-('1_Constantes'!$F$27*'1_Constantes'!$B$4),0)</f>
        <v>0</v>
      </c>
      <c r="Q302" s="111">
        <f>IF(P302=0,IF(ABS(W301)&lt;'1_Constantes'!$D$27,ABS(W301)+('1_Constantes'!$E$27*'1_Constantes'!$B$4),0),0)</f>
        <v>0</v>
      </c>
      <c r="R302" s="44">
        <f>IF(P302=0,IF(Q302=0,'1_Constantes'!$D$27,0),0)</f>
        <v>500</v>
      </c>
      <c r="S302" s="54">
        <f>IF(F302&lt;N302+(N302*'1_Constantes'!$G$27),ABS(X301)-('1_Constantes'!$J$27*'1_Constantes'!$B$4),0)</f>
        <v>-4.9999999999998448E-3</v>
      </c>
      <c r="T302" s="111">
        <f>IF(S302=0,IF(ABS(X301)&lt;'1_Constantes'!$H$27,ABS(X301)+('1_Constantes'!$I$27*'1_Constantes'!$B$4),0),0)</f>
        <v>0</v>
      </c>
      <c r="U302" s="44">
        <f>IF(S302=0,IF(T302=0,'1_Constantes'!$H$27,0),0)</f>
        <v>0</v>
      </c>
      <c r="W302" s="134">
        <f>IF(C302&lt;'1_Constantes'!$B$8,0,IF(D302&lt;0,-ABS(P302+Q302+R302),ABS(P302+Q302+R302)))</f>
        <v>500</v>
      </c>
      <c r="X302" s="43">
        <f t="shared" si="14"/>
        <v>4.9999999999998448E-3</v>
      </c>
      <c r="Y302" s="57">
        <f>IF(F302*180/PI()&lt;'1_Constantes'!$B$9,0,X302*180/PI())</f>
        <v>0.28647889756540273</v>
      </c>
    </row>
    <row r="303" spans="2:25" x14ac:dyDescent="0.25">
      <c r="B303" s="13">
        <f>B302+'1_Constantes'!$B$4</f>
        <v>1.4949999999999901</v>
      </c>
      <c r="C303" s="131">
        <f t="shared" si="12"/>
        <v>489.08418436494202</v>
      </c>
      <c r="D303" s="54">
        <f>'3_Consigne'!P303</f>
        <v>489.08418436494202</v>
      </c>
      <c r="E303" s="44">
        <f>'3_Consigne'!Q303</f>
        <v>-9.3038405189066475E-6</v>
      </c>
      <c r="F303" s="131">
        <f t="shared" si="13"/>
        <v>9.3038405189066475E-6</v>
      </c>
      <c r="G303" s="54">
        <f>ABS(D302-D303)/'1_Constantes'!$B$4</f>
        <v>520.10811707191351</v>
      </c>
      <c r="H303" s="44">
        <f>ABS(E302-E303)/'1_Constantes'!$B$4</f>
        <v>4.6551955065032846E-2</v>
      </c>
      <c r="J303" s="54">
        <f>ABS(G302-G303)/'1_Constantes'!$B$4</f>
        <v>2.5788904167711735E-3</v>
      </c>
      <c r="K303" s="44">
        <f>ABS(H302-H303)/'1_Constantes'!$B$4</f>
        <v>4.505764409745705E-2</v>
      </c>
      <c r="M303" s="108">
        <f>(G303*G303)/(2*'1_Constantes'!$F$27)</f>
        <v>135.25622672204565</v>
      </c>
      <c r="N303" s="108">
        <f>(H303*H303)/(2*'1_Constantes'!$J$27)</f>
        <v>2.7088556504710465E-4</v>
      </c>
      <c r="P303" s="54">
        <f>IF(C303&lt;M303+(M303*'1_Constantes'!$G$27),ABS(W302)-('1_Constantes'!$F$27*'1_Constantes'!$B$4),0)</f>
        <v>0</v>
      </c>
      <c r="Q303" s="111">
        <f>IF(P303=0,IF(ABS(W302)&lt;'1_Constantes'!$D$27,ABS(W302)+('1_Constantes'!$E$27*'1_Constantes'!$B$4),0),0)</f>
        <v>0</v>
      </c>
      <c r="R303" s="44">
        <f>IF(P303=0,IF(Q303=0,'1_Constantes'!$D$27,0),0)</f>
        <v>500</v>
      </c>
      <c r="S303" s="54">
        <f>IF(F303&lt;N303+(N303*'1_Constantes'!$G$27),ABS(X302)-('1_Constantes'!$J$27*'1_Constantes'!$B$4),0)</f>
        <v>-1.5000000000000156E-2</v>
      </c>
      <c r="T303" s="111">
        <f>IF(S303=0,IF(ABS(X302)&lt;'1_Constantes'!$H$27,ABS(X302)+('1_Constantes'!$I$27*'1_Constantes'!$B$4),0),0)</f>
        <v>0</v>
      </c>
      <c r="U303" s="44">
        <f>IF(S303=0,IF(T303=0,'1_Constantes'!$H$27,0),0)</f>
        <v>0</v>
      </c>
      <c r="W303" s="134">
        <f>IF(C303&lt;'1_Constantes'!$B$8,0,IF(D303&lt;0,-ABS(P303+Q303+R303),ABS(P303+Q303+R303)))</f>
        <v>500</v>
      </c>
      <c r="X303" s="43">
        <f t="shared" si="14"/>
        <v>-1.5000000000000156E-2</v>
      </c>
      <c r="Y303" s="57">
        <f>IF(F303*180/PI()&lt;'1_Constantes'!$B$9,0,X303*180/PI())</f>
        <v>-0.85943669269624379</v>
      </c>
    </row>
    <row r="304" spans="2:25" x14ac:dyDescent="0.25">
      <c r="B304" s="13">
        <f>B303+'1_Constantes'!$B$4</f>
        <v>1.49999999999999</v>
      </c>
      <c r="C304" s="131">
        <f t="shared" si="12"/>
        <v>486.48364384471461</v>
      </c>
      <c r="D304" s="54">
        <f>'3_Consigne'!P304</f>
        <v>486.48364384471461</v>
      </c>
      <c r="E304" s="44">
        <f>'3_Consigne'!Q304</f>
        <v>2.2460096647018701E-4</v>
      </c>
      <c r="F304" s="131">
        <f t="shared" si="13"/>
        <v>2.2460096647018701E-4</v>
      </c>
      <c r="G304" s="54">
        <f>ABS(D303-D304)/'1_Constantes'!$B$4</f>
        <v>520.10810404548238</v>
      </c>
      <c r="H304" s="44">
        <f>ABS(E303-E304)/'1_Constantes'!$B$4</f>
        <v>4.6780961397818732E-2</v>
      </c>
      <c r="J304" s="54">
        <f>ABS(G303-G304)/'1_Constantes'!$B$4</f>
        <v>2.6052862267533783E-3</v>
      </c>
      <c r="K304" s="44">
        <f>ABS(H303-H304)/'1_Constantes'!$B$4</f>
        <v>4.58012665571772E-2</v>
      </c>
      <c r="M304" s="108">
        <f>(G304*G304)/(2*'1_Constantes'!$F$27)</f>
        <v>135.25621994689317</v>
      </c>
      <c r="N304" s="108">
        <f>(H304*H304)/(2*'1_Constantes'!$J$27)</f>
        <v>2.7355729366302582E-4</v>
      </c>
      <c r="P304" s="54">
        <f>IF(C304&lt;M304+(M304*'1_Constantes'!$G$27),ABS(W303)-('1_Constantes'!$F$27*'1_Constantes'!$B$4),0)</f>
        <v>0</v>
      </c>
      <c r="Q304" s="111">
        <f>IF(P304=0,IF(ABS(W303)&lt;'1_Constantes'!$D$27,ABS(W303)+('1_Constantes'!$E$27*'1_Constantes'!$B$4),0),0)</f>
        <v>0</v>
      </c>
      <c r="R304" s="44">
        <f>IF(P304=0,IF(Q304=0,'1_Constantes'!$D$27,0),0)</f>
        <v>500</v>
      </c>
      <c r="S304" s="54">
        <f>IF(F304&lt;N304+(N304*'1_Constantes'!$G$27),ABS(X303)-('1_Constantes'!$J$27*'1_Constantes'!$B$4),0)</f>
        <v>-4.9999999999998448E-3</v>
      </c>
      <c r="T304" s="111">
        <f>IF(S304=0,IF(ABS(X303)&lt;'1_Constantes'!$H$27,ABS(X303)+('1_Constantes'!$I$27*'1_Constantes'!$B$4),0),0)</f>
        <v>0</v>
      </c>
      <c r="U304" s="44">
        <f>IF(S304=0,IF(T304=0,'1_Constantes'!$H$27,0),0)</f>
        <v>0</v>
      </c>
      <c r="W304" s="134">
        <f>IF(C304&lt;'1_Constantes'!$B$8,0,IF(D304&lt;0,-ABS(P304+Q304+R304),ABS(P304+Q304+R304)))</f>
        <v>500</v>
      </c>
      <c r="X304" s="43">
        <f t="shared" si="14"/>
        <v>4.9999999999998448E-3</v>
      </c>
      <c r="Y304" s="57">
        <f>IF(F304*180/PI()&lt;'1_Constantes'!$B$9,0,X304*180/PI())</f>
        <v>0.28647889756540273</v>
      </c>
    </row>
    <row r="305" spans="2:25" x14ac:dyDescent="0.25">
      <c r="B305" s="13">
        <f>B304+'1_Constantes'!$B$4</f>
        <v>1.5049999999999899</v>
      </c>
      <c r="C305" s="131">
        <f t="shared" si="12"/>
        <v>483.883103259329</v>
      </c>
      <c r="D305" s="54">
        <f>'3_Consigne'!P305</f>
        <v>483.883103259329</v>
      </c>
      <c r="E305" s="44">
        <f>'3_Consigne'!Q305</f>
        <v>-8.153184016118642E-6</v>
      </c>
      <c r="F305" s="131">
        <f t="shared" si="13"/>
        <v>8.153184016118642E-6</v>
      </c>
      <c r="G305" s="54">
        <f>ABS(D304-D305)/'1_Constantes'!$B$4</f>
        <v>520.10811707712037</v>
      </c>
      <c r="H305" s="44">
        <f>ABS(E304-E305)/'1_Constantes'!$B$4</f>
        <v>4.6550830097261131E-2</v>
      </c>
      <c r="J305" s="54">
        <f>ABS(G304-G305)/'1_Constantes'!$B$4</f>
        <v>2.6063275981869083E-3</v>
      </c>
      <c r="K305" s="44">
        <f>ABS(H304-H305)/'1_Constantes'!$B$4</f>
        <v>4.6026260111520223E-2</v>
      </c>
      <c r="M305" s="108">
        <f>(G305*G305)/(2*'1_Constantes'!$F$27)</f>
        <v>135.25622672475376</v>
      </c>
      <c r="N305" s="108">
        <f>(H305*H305)/(2*'1_Constantes'!$J$27)</f>
        <v>2.7087247284300907E-4</v>
      </c>
      <c r="P305" s="54">
        <f>IF(C305&lt;M305+(M305*'1_Constantes'!$G$27),ABS(W304)-('1_Constantes'!$F$27*'1_Constantes'!$B$4),0)</f>
        <v>0</v>
      </c>
      <c r="Q305" s="111">
        <f>IF(P305=0,IF(ABS(W304)&lt;'1_Constantes'!$D$27,ABS(W304)+('1_Constantes'!$E$27*'1_Constantes'!$B$4),0),0)</f>
        <v>0</v>
      </c>
      <c r="R305" s="44">
        <f>IF(P305=0,IF(Q305=0,'1_Constantes'!$D$27,0),0)</f>
        <v>500</v>
      </c>
      <c r="S305" s="54">
        <f>IF(F305&lt;N305+(N305*'1_Constantes'!$G$27),ABS(X304)-('1_Constantes'!$J$27*'1_Constantes'!$B$4),0)</f>
        <v>-1.5000000000000156E-2</v>
      </c>
      <c r="T305" s="111">
        <f>IF(S305=0,IF(ABS(X304)&lt;'1_Constantes'!$H$27,ABS(X304)+('1_Constantes'!$I$27*'1_Constantes'!$B$4),0),0)</f>
        <v>0</v>
      </c>
      <c r="U305" s="44">
        <f>IF(S305=0,IF(T305=0,'1_Constantes'!$H$27,0),0)</f>
        <v>0</v>
      </c>
      <c r="W305" s="134">
        <f>IF(C305&lt;'1_Constantes'!$B$8,0,IF(D305&lt;0,-ABS(P305+Q305+R305),ABS(P305+Q305+R305)))</f>
        <v>500</v>
      </c>
      <c r="X305" s="43">
        <f t="shared" si="14"/>
        <v>-1.5000000000000156E-2</v>
      </c>
      <c r="Y305" s="57">
        <f>IF(F305*180/PI()&lt;'1_Constantes'!$B$9,0,X305*180/PI())</f>
        <v>-0.85943669269624379</v>
      </c>
    </row>
    <row r="306" spans="2:25" x14ac:dyDescent="0.25">
      <c r="B306" s="13">
        <f>B305+'1_Constantes'!$B$4</f>
        <v>1.5099999999999898</v>
      </c>
      <c r="C306" s="131">
        <f t="shared" si="12"/>
        <v>481.28256273977922</v>
      </c>
      <c r="D306" s="54">
        <f>'3_Consigne'!P306</f>
        <v>481.28256273977922</v>
      </c>
      <c r="E306" s="44">
        <f>'3_Consigne'!Q306</f>
        <v>2.2577074618451709E-4</v>
      </c>
      <c r="F306" s="131">
        <f t="shared" si="13"/>
        <v>2.2577074618451709E-4</v>
      </c>
      <c r="G306" s="54">
        <f>ABS(D305-D306)/'1_Constantes'!$B$4</f>
        <v>520.1081039099563</v>
      </c>
      <c r="H306" s="44">
        <f>ABS(E305-E306)/'1_Constantes'!$B$4</f>
        <v>4.6784786040127146E-2</v>
      </c>
      <c r="J306" s="54">
        <f>ABS(G305-G306)/'1_Constantes'!$B$4</f>
        <v>2.633432814036496E-3</v>
      </c>
      <c r="K306" s="44">
        <f>ABS(H305-H306)/'1_Constantes'!$B$4</f>
        <v>4.679118857320308E-2</v>
      </c>
      <c r="M306" s="108">
        <f>(G306*G306)/(2*'1_Constantes'!$F$27)</f>
        <v>135.25621987640494</v>
      </c>
      <c r="N306" s="108">
        <f>(H306*H306)/(2*'1_Constantes'!$J$27)</f>
        <v>2.7360202560255947E-4</v>
      </c>
      <c r="P306" s="54">
        <f>IF(C306&lt;M306+(M306*'1_Constantes'!$G$27),ABS(W305)-('1_Constantes'!$F$27*'1_Constantes'!$B$4),0)</f>
        <v>0</v>
      </c>
      <c r="Q306" s="111">
        <f>IF(P306=0,IF(ABS(W305)&lt;'1_Constantes'!$D$27,ABS(W305)+('1_Constantes'!$E$27*'1_Constantes'!$B$4),0),0)</f>
        <v>0</v>
      </c>
      <c r="R306" s="44">
        <f>IF(P306=0,IF(Q306=0,'1_Constantes'!$D$27,0),0)</f>
        <v>500</v>
      </c>
      <c r="S306" s="54">
        <f>IF(F306&lt;N306+(N306*'1_Constantes'!$G$27),ABS(X305)-('1_Constantes'!$J$27*'1_Constantes'!$B$4),0)</f>
        <v>-4.9999999999998448E-3</v>
      </c>
      <c r="T306" s="111">
        <f>IF(S306=0,IF(ABS(X305)&lt;'1_Constantes'!$H$27,ABS(X305)+('1_Constantes'!$I$27*'1_Constantes'!$B$4),0),0)</f>
        <v>0</v>
      </c>
      <c r="U306" s="44">
        <f>IF(S306=0,IF(T306=0,'1_Constantes'!$H$27,0),0)</f>
        <v>0</v>
      </c>
      <c r="W306" s="134">
        <f>IF(C306&lt;'1_Constantes'!$B$8,0,IF(D306&lt;0,-ABS(P306+Q306+R306),ABS(P306+Q306+R306)))</f>
        <v>500</v>
      </c>
      <c r="X306" s="43">
        <f t="shared" si="14"/>
        <v>4.9999999999998448E-3</v>
      </c>
      <c r="Y306" s="57">
        <f>IF(F306*180/PI()&lt;'1_Constantes'!$B$9,0,X306*180/PI())</f>
        <v>0.28647889756540273</v>
      </c>
    </row>
    <row r="307" spans="2:25" x14ac:dyDescent="0.25">
      <c r="B307" s="13">
        <f>B306+'1_Constantes'!$B$4</f>
        <v>1.5149999999999897</v>
      </c>
      <c r="C307" s="131">
        <f t="shared" si="12"/>
        <v>478.6820221543706</v>
      </c>
      <c r="D307" s="54">
        <f>'3_Consigne'!P307</f>
        <v>478.6820221543706</v>
      </c>
      <c r="E307" s="44">
        <f>'3_Consigne'!Q307</f>
        <v>-6.9775227815177532E-6</v>
      </c>
      <c r="F307" s="131">
        <f t="shared" si="13"/>
        <v>6.9775227815177532E-6</v>
      </c>
      <c r="G307" s="54">
        <f>ABS(D306-D307)/'1_Constantes'!$B$4</f>
        <v>520.10811708172469</v>
      </c>
      <c r="H307" s="44">
        <f>ABS(E306-E307)/'1_Constantes'!$B$4</f>
        <v>4.6549653793206969E-2</v>
      </c>
      <c r="J307" s="54">
        <f>ABS(G306-G307)/'1_Constantes'!$B$4</f>
        <v>2.6343536774220411E-3</v>
      </c>
      <c r="K307" s="44">
        <f>ABS(H306-H307)/'1_Constantes'!$B$4</f>
        <v>4.7026449384035551E-2</v>
      </c>
      <c r="M307" s="108">
        <f>(G307*G307)/(2*'1_Constantes'!$F$27)</f>
        <v>135.25622672714852</v>
      </c>
      <c r="N307" s="108">
        <f>(H307*H307)/(2*'1_Constantes'!$J$27)</f>
        <v>2.7085878353342847E-4</v>
      </c>
      <c r="P307" s="54">
        <f>IF(C307&lt;M307+(M307*'1_Constantes'!$G$27),ABS(W306)-('1_Constantes'!$F$27*'1_Constantes'!$B$4),0)</f>
        <v>0</v>
      </c>
      <c r="Q307" s="111">
        <f>IF(P307=0,IF(ABS(W306)&lt;'1_Constantes'!$D$27,ABS(W306)+('1_Constantes'!$E$27*'1_Constantes'!$B$4),0),0)</f>
        <v>0</v>
      </c>
      <c r="R307" s="44">
        <f>IF(P307=0,IF(Q307=0,'1_Constantes'!$D$27,0),0)</f>
        <v>500</v>
      </c>
      <c r="S307" s="54">
        <f>IF(F307&lt;N307+(N307*'1_Constantes'!$G$27),ABS(X306)-('1_Constantes'!$J$27*'1_Constantes'!$B$4),0)</f>
        <v>-1.5000000000000156E-2</v>
      </c>
      <c r="T307" s="111">
        <f>IF(S307=0,IF(ABS(X306)&lt;'1_Constantes'!$H$27,ABS(X306)+('1_Constantes'!$I$27*'1_Constantes'!$B$4),0),0)</f>
        <v>0</v>
      </c>
      <c r="U307" s="44">
        <f>IF(S307=0,IF(T307=0,'1_Constantes'!$H$27,0),0)</f>
        <v>0</v>
      </c>
      <c r="W307" s="134">
        <f>IF(C307&lt;'1_Constantes'!$B$8,0,IF(D307&lt;0,-ABS(P307+Q307+R307),ABS(P307+Q307+R307)))</f>
        <v>500</v>
      </c>
      <c r="X307" s="43">
        <f t="shared" si="14"/>
        <v>-1.5000000000000156E-2</v>
      </c>
      <c r="Y307" s="57">
        <f>IF(F307*180/PI()&lt;'1_Constantes'!$B$9,0,X307*180/PI())</f>
        <v>-0.85943669269624379</v>
      </c>
    </row>
    <row r="308" spans="2:25" x14ac:dyDescent="0.25">
      <c r="B308" s="13">
        <f>B307+'1_Constantes'!$B$4</f>
        <v>1.5199999999999896</v>
      </c>
      <c r="C308" s="131">
        <f t="shared" si="12"/>
        <v>476.08148163551681</v>
      </c>
      <c r="D308" s="54">
        <f>'3_Consigne'!P308</f>
        <v>476.08148163551681</v>
      </c>
      <c r="E308" s="44">
        <f>'3_Consigne'!Q308</f>
        <v>2.2696608504953197E-4</v>
      </c>
      <c r="F308" s="131">
        <f t="shared" si="13"/>
        <v>2.2696608504953197E-4</v>
      </c>
      <c r="G308" s="54">
        <f>ABS(D307-D308)/'1_Constantes'!$B$4</f>
        <v>520.10810377075813</v>
      </c>
      <c r="H308" s="44">
        <f>ABS(E307-E308)/'1_Constantes'!$B$4</f>
        <v>4.6788721566209945E-2</v>
      </c>
      <c r="J308" s="54">
        <f>ABS(G307-G308)/'1_Constantes'!$B$4</f>
        <v>2.6621933102433104E-3</v>
      </c>
      <c r="K308" s="44">
        <f>ABS(H307-H308)/'1_Constantes'!$B$4</f>
        <v>4.7813554600595332E-2</v>
      </c>
      <c r="M308" s="108">
        <f>(G308*G308)/(2*'1_Constantes'!$F$27)</f>
        <v>135.25621980400686</v>
      </c>
      <c r="N308" s="108">
        <f>(H308*H308)/(2*'1_Constantes'!$J$27)</f>
        <v>2.7364805822503995E-4</v>
      </c>
      <c r="P308" s="54">
        <f>IF(C308&lt;M308+(M308*'1_Constantes'!$G$27),ABS(W307)-('1_Constantes'!$F$27*'1_Constantes'!$B$4),0)</f>
        <v>0</v>
      </c>
      <c r="Q308" s="111">
        <f>IF(P308=0,IF(ABS(W307)&lt;'1_Constantes'!$D$27,ABS(W307)+('1_Constantes'!$E$27*'1_Constantes'!$B$4),0),0)</f>
        <v>0</v>
      </c>
      <c r="R308" s="44">
        <f>IF(P308=0,IF(Q308=0,'1_Constantes'!$D$27,0),0)</f>
        <v>500</v>
      </c>
      <c r="S308" s="54">
        <f>IF(F308&lt;N308+(N308*'1_Constantes'!$G$27),ABS(X307)-('1_Constantes'!$J$27*'1_Constantes'!$B$4),0)</f>
        <v>-4.9999999999998448E-3</v>
      </c>
      <c r="T308" s="111">
        <f>IF(S308=0,IF(ABS(X307)&lt;'1_Constantes'!$H$27,ABS(X307)+('1_Constantes'!$I$27*'1_Constantes'!$B$4),0),0)</f>
        <v>0</v>
      </c>
      <c r="U308" s="44">
        <f>IF(S308=0,IF(T308=0,'1_Constantes'!$H$27,0),0)</f>
        <v>0</v>
      </c>
      <c r="W308" s="134">
        <f>IF(C308&lt;'1_Constantes'!$B$8,0,IF(D308&lt;0,-ABS(P308+Q308+R308),ABS(P308+Q308+R308)))</f>
        <v>500</v>
      </c>
      <c r="X308" s="43">
        <f t="shared" si="14"/>
        <v>4.9999999999998448E-3</v>
      </c>
      <c r="Y308" s="57">
        <f>IF(F308*180/PI()&lt;'1_Constantes'!$B$9,0,X308*180/PI())</f>
        <v>0.28647889756540273</v>
      </c>
    </row>
    <row r="309" spans="2:25" x14ac:dyDescent="0.25">
      <c r="B309" s="13">
        <f>B308+'1_Constantes'!$B$4</f>
        <v>1.5249999999999895</v>
      </c>
      <c r="C309" s="131">
        <f t="shared" si="12"/>
        <v>473.4809410500884</v>
      </c>
      <c r="D309" s="54">
        <f>'3_Consigne'!P309</f>
        <v>473.4809410500884</v>
      </c>
      <c r="E309" s="44">
        <f>'3_Consigne'!Q309</f>
        <v>-5.7760328011080553E-6</v>
      </c>
      <c r="F309" s="131">
        <f t="shared" si="13"/>
        <v>5.7760328011080553E-6</v>
      </c>
      <c r="G309" s="54">
        <f>ABS(D308-D309)/'1_Constantes'!$B$4</f>
        <v>520.10811708568099</v>
      </c>
      <c r="H309" s="44">
        <f>ABS(E308-E309)/'1_Constantes'!$B$4</f>
        <v>4.6548423570128006E-2</v>
      </c>
      <c r="J309" s="54">
        <f>ABS(G308-G309)/'1_Constantes'!$B$4</f>
        <v>2.6629845706338529E-3</v>
      </c>
      <c r="K309" s="44">
        <f>ABS(H308-H309)/'1_Constantes'!$B$4</f>
        <v>4.8059599216387916E-2</v>
      </c>
      <c r="M309" s="108">
        <f>(G309*G309)/(2*'1_Constantes'!$F$27)</f>
        <v>135.25622672920622</v>
      </c>
      <c r="N309" s="108">
        <f>(H309*H309)/(2*'1_Constantes'!$J$27)</f>
        <v>2.7084446710800604E-4</v>
      </c>
      <c r="P309" s="54">
        <f>IF(C309&lt;M309+(M309*'1_Constantes'!$G$27),ABS(W308)-('1_Constantes'!$F$27*'1_Constantes'!$B$4),0)</f>
        <v>0</v>
      </c>
      <c r="Q309" s="111">
        <f>IF(P309=0,IF(ABS(W308)&lt;'1_Constantes'!$D$27,ABS(W308)+('1_Constantes'!$E$27*'1_Constantes'!$B$4),0),0)</f>
        <v>0</v>
      </c>
      <c r="R309" s="44">
        <f>IF(P309=0,IF(Q309=0,'1_Constantes'!$D$27,0),0)</f>
        <v>500</v>
      </c>
      <c r="S309" s="54">
        <f>IF(F309&lt;N309+(N309*'1_Constantes'!$G$27),ABS(X308)-('1_Constantes'!$J$27*'1_Constantes'!$B$4),0)</f>
        <v>-1.5000000000000156E-2</v>
      </c>
      <c r="T309" s="111">
        <f>IF(S309=0,IF(ABS(X308)&lt;'1_Constantes'!$H$27,ABS(X308)+('1_Constantes'!$I$27*'1_Constantes'!$B$4),0),0)</f>
        <v>0</v>
      </c>
      <c r="U309" s="44">
        <f>IF(S309=0,IF(T309=0,'1_Constantes'!$H$27,0),0)</f>
        <v>0</v>
      </c>
      <c r="W309" s="134">
        <f>IF(C309&lt;'1_Constantes'!$B$8,0,IF(D309&lt;0,-ABS(P309+Q309+R309),ABS(P309+Q309+R309)))</f>
        <v>500</v>
      </c>
      <c r="X309" s="43">
        <f t="shared" si="14"/>
        <v>-1.5000000000000156E-2</v>
      </c>
      <c r="Y309" s="57">
        <f>IF(F309*180/PI()&lt;'1_Constantes'!$B$9,0,X309*180/PI())</f>
        <v>-0.85943669269624379</v>
      </c>
    </row>
    <row r="310" spans="2:25" x14ac:dyDescent="0.25">
      <c r="B310" s="13">
        <f>B309+'1_Constantes'!$B$4</f>
        <v>1.5299999999999894</v>
      </c>
      <c r="C310" s="131">
        <f t="shared" si="12"/>
        <v>470.88040053194965</v>
      </c>
      <c r="D310" s="54">
        <f>'3_Consigne'!P310</f>
        <v>470.88040053194965</v>
      </c>
      <c r="E310" s="44">
        <f>'3_Consigne'!Q310</f>
        <v>2.2818783000144727E-4</v>
      </c>
      <c r="F310" s="131">
        <f t="shared" si="13"/>
        <v>2.2818783000144727E-4</v>
      </c>
      <c r="G310" s="54">
        <f>ABS(D309-D310)/'1_Constantes'!$B$4</f>
        <v>520.10810362775146</v>
      </c>
      <c r="H310" s="44">
        <f>ABS(E309-E310)/'1_Constantes'!$B$4</f>
        <v>4.6792772560511064E-2</v>
      </c>
      <c r="J310" s="54">
        <f>ABS(G309-G310)/'1_Constantes'!$B$4</f>
        <v>2.691585905267857E-3</v>
      </c>
      <c r="K310" s="44">
        <f>ABS(H309-H310)/'1_Constantes'!$B$4</f>
        <v>4.8869798076611737E-2</v>
      </c>
      <c r="M310" s="108">
        <f>(G310*G310)/(2*'1_Constantes'!$F$27)</f>
        <v>135.25621972962793</v>
      </c>
      <c r="N310" s="108">
        <f>(H310*H310)/(2*'1_Constantes'!$J$27)</f>
        <v>2.7369544548746464E-4</v>
      </c>
      <c r="P310" s="54">
        <f>IF(C310&lt;M310+(M310*'1_Constantes'!$G$27),ABS(W309)-('1_Constantes'!$F$27*'1_Constantes'!$B$4),0)</f>
        <v>0</v>
      </c>
      <c r="Q310" s="111">
        <f>IF(P310=0,IF(ABS(W309)&lt;'1_Constantes'!$D$27,ABS(W309)+('1_Constantes'!$E$27*'1_Constantes'!$B$4),0),0)</f>
        <v>0</v>
      </c>
      <c r="R310" s="44">
        <f>IF(P310=0,IF(Q310=0,'1_Constantes'!$D$27,0),0)</f>
        <v>500</v>
      </c>
      <c r="S310" s="54">
        <f>IF(F310&lt;N310+(N310*'1_Constantes'!$G$27),ABS(X309)-('1_Constantes'!$J$27*'1_Constantes'!$B$4),0)</f>
        <v>-4.9999999999998448E-3</v>
      </c>
      <c r="T310" s="111">
        <f>IF(S310=0,IF(ABS(X309)&lt;'1_Constantes'!$H$27,ABS(X309)+('1_Constantes'!$I$27*'1_Constantes'!$B$4),0),0)</f>
        <v>0</v>
      </c>
      <c r="U310" s="44">
        <f>IF(S310=0,IF(T310=0,'1_Constantes'!$H$27,0),0)</f>
        <v>0</v>
      </c>
      <c r="W310" s="134">
        <f>IF(C310&lt;'1_Constantes'!$B$8,0,IF(D310&lt;0,-ABS(P310+Q310+R310),ABS(P310+Q310+R310)))</f>
        <v>500</v>
      </c>
      <c r="X310" s="43">
        <f t="shared" si="14"/>
        <v>4.9999999999998448E-3</v>
      </c>
      <c r="Y310" s="57">
        <f>IF(F310*180/PI()&lt;'1_Constantes'!$B$9,0,X310*180/PI())</f>
        <v>0.28647889756540273</v>
      </c>
    </row>
    <row r="311" spans="2:25" x14ac:dyDescent="0.25">
      <c r="B311" s="13">
        <f>B310+'1_Constantes'!$B$4</f>
        <v>1.5349999999999893</v>
      </c>
      <c r="C311" s="131">
        <f t="shared" si="12"/>
        <v>468.27985994650481</v>
      </c>
      <c r="D311" s="54">
        <f>'3_Consigne'!P311</f>
        <v>468.27985994650481</v>
      </c>
      <c r="E311" s="44">
        <f>'3_Consigne'!Q311</f>
        <v>-4.5478534523718528E-6</v>
      </c>
      <c r="F311" s="131">
        <f t="shared" si="13"/>
        <v>4.5478534523718528E-6</v>
      </c>
      <c r="G311" s="54">
        <f>ABS(D310-D311)/'1_Constantes'!$B$4</f>
        <v>520.10811708896654</v>
      </c>
      <c r="H311" s="44">
        <f>ABS(E310-E311)/'1_Constantes'!$B$4</f>
        <v>4.6547136690763824E-2</v>
      </c>
      <c r="J311" s="54">
        <f>ABS(G310-G311)/'1_Constantes'!$B$4</f>
        <v>2.692243015189888E-3</v>
      </c>
      <c r="K311" s="44">
        <f>ABS(H310-H311)/'1_Constantes'!$B$4</f>
        <v>4.91271739494481E-2</v>
      </c>
      <c r="M311" s="108">
        <f>(G311*G311)/(2*'1_Constantes'!$F$27)</f>
        <v>135.25622673091505</v>
      </c>
      <c r="N311" s="108">
        <f>(H311*H311)/(2*'1_Constantes'!$J$27)</f>
        <v>2.7082949176358145E-4</v>
      </c>
      <c r="P311" s="54">
        <f>IF(C311&lt;M311+(M311*'1_Constantes'!$G$27),ABS(W310)-('1_Constantes'!$F$27*'1_Constantes'!$B$4),0)</f>
        <v>0</v>
      </c>
      <c r="Q311" s="111">
        <f>IF(P311=0,IF(ABS(W310)&lt;'1_Constantes'!$D$27,ABS(W310)+('1_Constantes'!$E$27*'1_Constantes'!$B$4),0),0)</f>
        <v>0</v>
      </c>
      <c r="R311" s="44">
        <f>IF(P311=0,IF(Q311=0,'1_Constantes'!$D$27,0),0)</f>
        <v>500</v>
      </c>
      <c r="S311" s="54">
        <f>IF(F311&lt;N311+(N311*'1_Constantes'!$G$27),ABS(X310)-('1_Constantes'!$J$27*'1_Constantes'!$B$4),0)</f>
        <v>-1.5000000000000156E-2</v>
      </c>
      <c r="T311" s="111">
        <f>IF(S311=0,IF(ABS(X310)&lt;'1_Constantes'!$H$27,ABS(X310)+('1_Constantes'!$I$27*'1_Constantes'!$B$4),0),0)</f>
        <v>0</v>
      </c>
      <c r="U311" s="44">
        <f>IF(S311=0,IF(T311=0,'1_Constantes'!$H$27,0),0)</f>
        <v>0</v>
      </c>
      <c r="W311" s="134">
        <f>IF(C311&lt;'1_Constantes'!$B$8,0,IF(D311&lt;0,-ABS(P311+Q311+R311),ABS(P311+Q311+R311)))</f>
        <v>500</v>
      </c>
      <c r="X311" s="43">
        <f t="shared" si="14"/>
        <v>-1.5000000000000156E-2</v>
      </c>
      <c r="Y311" s="57">
        <f>IF(F311*180/PI()&lt;'1_Constantes'!$B$9,0,X311*180/PI())</f>
        <v>-0.85943669269624379</v>
      </c>
    </row>
    <row r="312" spans="2:25" x14ac:dyDescent="0.25">
      <c r="B312" s="13">
        <f>B311+'1_Constantes'!$B$4</f>
        <v>1.5399999999999892</v>
      </c>
      <c r="C312" s="131">
        <f t="shared" si="12"/>
        <v>465.6793194291011</v>
      </c>
      <c r="D312" s="54">
        <f>'3_Consigne'!P312</f>
        <v>465.6793194291011</v>
      </c>
      <c r="E312" s="44">
        <f>'3_Consigne'!Q312</f>
        <v>2.2943686581346212E-4</v>
      </c>
      <c r="F312" s="131">
        <f t="shared" si="13"/>
        <v>2.2943686581346212E-4</v>
      </c>
      <c r="G312" s="54">
        <f>ABS(D311-D312)/'1_Constantes'!$B$4</f>
        <v>520.10810348074301</v>
      </c>
      <c r="H312" s="44">
        <f>ABS(E311-E312)/'1_Constantes'!$B$4</f>
        <v>4.6796943853166795E-2</v>
      </c>
      <c r="J312" s="54">
        <f>ABS(G311-G312)/'1_Constantes'!$B$4</f>
        <v>2.7216447051614523E-3</v>
      </c>
      <c r="K312" s="44">
        <f>ABS(H311-H312)/'1_Constantes'!$B$4</f>
        <v>4.9961432480594148E-2</v>
      </c>
      <c r="M312" s="108">
        <f>(G312*G312)/(2*'1_Constantes'!$F$27)</f>
        <v>135.25621965316765</v>
      </c>
      <c r="N312" s="108">
        <f>(H312*H312)/(2*'1_Constantes'!$J$27)</f>
        <v>2.7374424424955567E-4</v>
      </c>
      <c r="P312" s="54">
        <f>IF(C312&lt;M312+(M312*'1_Constantes'!$G$27),ABS(W311)-('1_Constantes'!$F$27*'1_Constantes'!$B$4),0)</f>
        <v>0</v>
      </c>
      <c r="Q312" s="111">
        <f>IF(P312=0,IF(ABS(W311)&lt;'1_Constantes'!$D$27,ABS(W311)+('1_Constantes'!$E$27*'1_Constantes'!$B$4),0),0)</f>
        <v>0</v>
      </c>
      <c r="R312" s="44">
        <f>IF(P312=0,IF(Q312=0,'1_Constantes'!$D$27,0),0)</f>
        <v>500</v>
      </c>
      <c r="S312" s="54">
        <f>IF(F312&lt;N312+(N312*'1_Constantes'!$G$27),ABS(X311)-('1_Constantes'!$J$27*'1_Constantes'!$B$4),0)</f>
        <v>-4.9999999999998448E-3</v>
      </c>
      <c r="T312" s="111">
        <f>IF(S312=0,IF(ABS(X311)&lt;'1_Constantes'!$H$27,ABS(X311)+('1_Constantes'!$I$27*'1_Constantes'!$B$4),0),0)</f>
        <v>0</v>
      </c>
      <c r="U312" s="44">
        <f>IF(S312=0,IF(T312=0,'1_Constantes'!$H$27,0),0)</f>
        <v>0</v>
      </c>
      <c r="W312" s="134">
        <f>IF(C312&lt;'1_Constantes'!$B$8,0,IF(D312&lt;0,-ABS(P312+Q312+R312),ABS(P312+Q312+R312)))</f>
        <v>500</v>
      </c>
      <c r="X312" s="43">
        <f t="shared" si="14"/>
        <v>4.9999999999998448E-3</v>
      </c>
      <c r="Y312" s="57">
        <f>IF(F312*180/PI()&lt;'1_Constantes'!$B$9,0,X312*180/PI())</f>
        <v>0.28647889756540273</v>
      </c>
    </row>
    <row r="313" spans="2:25" x14ac:dyDescent="0.25">
      <c r="B313" s="13">
        <f>B312+'1_Constantes'!$B$4</f>
        <v>1.544999999999989</v>
      </c>
      <c r="C313" s="131">
        <f t="shared" si="12"/>
        <v>463.07877884364353</v>
      </c>
      <c r="D313" s="54">
        <f>'3_Consigne'!P313</f>
        <v>463.07877884364353</v>
      </c>
      <c r="E313" s="44">
        <f>'3_Consigne'!Q313</f>
        <v>-3.2920854483309281E-6</v>
      </c>
      <c r="F313" s="131">
        <f t="shared" si="13"/>
        <v>3.2920854483309281E-6</v>
      </c>
      <c r="G313" s="54">
        <f>ABS(D312-D313)/'1_Constantes'!$B$4</f>
        <v>520.10811709151312</v>
      </c>
      <c r="H313" s="44">
        <f>ABS(E312-E313)/'1_Constantes'!$B$4</f>
        <v>4.654579025235861E-2</v>
      </c>
      <c r="J313" s="54">
        <f>ABS(G312-G313)/'1_Constantes'!$B$4</f>
        <v>2.7221540221944451E-3</v>
      </c>
      <c r="K313" s="44">
        <f>ABS(H312-H313)/'1_Constantes'!$B$4</f>
        <v>5.0230720161636988E-2</v>
      </c>
      <c r="M313" s="108">
        <f>(G313*G313)/(2*'1_Constantes'!$F$27)</f>
        <v>135.25622673223955</v>
      </c>
      <c r="N313" s="108">
        <f>(H313*H313)/(2*'1_Constantes'!$J$27)</f>
        <v>2.7081382377707022E-4</v>
      </c>
      <c r="P313" s="54">
        <f>IF(C313&lt;M313+(M313*'1_Constantes'!$G$27),ABS(W312)-('1_Constantes'!$F$27*'1_Constantes'!$B$4),0)</f>
        <v>0</v>
      </c>
      <c r="Q313" s="111">
        <f>IF(P313=0,IF(ABS(W312)&lt;'1_Constantes'!$D$27,ABS(W312)+('1_Constantes'!$E$27*'1_Constantes'!$B$4),0),0)</f>
        <v>0</v>
      </c>
      <c r="R313" s="44">
        <f>IF(P313=0,IF(Q313=0,'1_Constantes'!$D$27,0),0)</f>
        <v>500</v>
      </c>
      <c r="S313" s="54">
        <f>IF(F313&lt;N313+(N313*'1_Constantes'!$G$27),ABS(X312)-('1_Constantes'!$J$27*'1_Constantes'!$B$4),0)</f>
        <v>-1.5000000000000156E-2</v>
      </c>
      <c r="T313" s="111">
        <f>IF(S313=0,IF(ABS(X312)&lt;'1_Constantes'!$H$27,ABS(X312)+('1_Constantes'!$I$27*'1_Constantes'!$B$4),0),0)</f>
        <v>0</v>
      </c>
      <c r="U313" s="44">
        <f>IF(S313=0,IF(T313=0,'1_Constantes'!$H$27,0),0)</f>
        <v>0</v>
      </c>
      <c r="W313" s="134">
        <f>IF(C313&lt;'1_Constantes'!$B$8,0,IF(D313&lt;0,-ABS(P313+Q313+R313),ABS(P313+Q313+R313)))</f>
        <v>500</v>
      </c>
      <c r="X313" s="43">
        <f t="shared" si="14"/>
        <v>-1.5000000000000156E-2</v>
      </c>
      <c r="Y313" s="57">
        <f>IF(F313*180/PI()&lt;'1_Constantes'!$B$9,0,X313*180/PI())</f>
        <v>-0.85943669269624379</v>
      </c>
    </row>
    <row r="314" spans="2:25" x14ac:dyDescent="0.25">
      <c r="B314" s="13">
        <f>B313+'1_Constantes'!$B$4</f>
        <v>1.5499999999999889</v>
      </c>
      <c r="C314" s="131">
        <f t="shared" si="12"/>
        <v>460.47823832699538</v>
      </c>
      <c r="D314" s="54">
        <f>'3_Consigne'!P314</f>
        <v>460.47823832699538</v>
      </c>
      <c r="E314" s="44">
        <f>'3_Consigne'!Q314</f>
        <v>2.3071411723271651E-4</v>
      </c>
      <c r="F314" s="131">
        <f t="shared" si="13"/>
        <v>2.3071411723271651E-4</v>
      </c>
      <c r="G314" s="54">
        <f>ABS(D313-D314)/'1_Constantes'!$B$4</f>
        <v>520.10810332963047</v>
      </c>
      <c r="H314" s="44">
        <f>ABS(E313-E314)/'1_Constantes'!$B$4</f>
        <v>4.6801240536209487E-2</v>
      </c>
      <c r="J314" s="54">
        <f>ABS(G313-G314)/'1_Constantes'!$B$4</f>
        <v>2.7523765311343595E-3</v>
      </c>
      <c r="K314" s="44">
        <f>ABS(H313-H314)/'1_Constantes'!$B$4</f>
        <v>5.1090056770175529E-2</v>
      </c>
      <c r="M314" s="108">
        <f>(G314*G314)/(2*'1_Constantes'!$F$27)</f>
        <v>135.25621957457278</v>
      </c>
      <c r="N314" s="108">
        <f>(H314*H314)/(2*'1_Constantes'!$J$27)</f>
        <v>2.7379451446601726E-4</v>
      </c>
      <c r="P314" s="54">
        <f>IF(C314&lt;M314+(M314*'1_Constantes'!$G$27),ABS(W313)-('1_Constantes'!$F$27*'1_Constantes'!$B$4),0)</f>
        <v>0</v>
      </c>
      <c r="Q314" s="111">
        <f>IF(P314=0,IF(ABS(W313)&lt;'1_Constantes'!$D$27,ABS(W313)+('1_Constantes'!$E$27*'1_Constantes'!$B$4),0),0)</f>
        <v>0</v>
      </c>
      <c r="R314" s="44">
        <f>IF(P314=0,IF(Q314=0,'1_Constantes'!$D$27,0),0)</f>
        <v>500</v>
      </c>
      <c r="S314" s="54">
        <f>IF(F314&lt;N314+(N314*'1_Constantes'!$G$27),ABS(X313)-('1_Constantes'!$J$27*'1_Constantes'!$B$4),0)</f>
        <v>-4.9999999999998448E-3</v>
      </c>
      <c r="T314" s="111">
        <f>IF(S314=0,IF(ABS(X313)&lt;'1_Constantes'!$H$27,ABS(X313)+('1_Constantes'!$I$27*'1_Constantes'!$B$4),0),0)</f>
        <v>0</v>
      </c>
      <c r="U314" s="44">
        <f>IF(S314=0,IF(T314=0,'1_Constantes'!$H$27,0),0)</f>
        <v>0</v>
      </c>
      <c r="W314" s="134">
        <f>IF(C314&lt;'1_Constantes'!$B$8,0,IF(D314&lt;0,-ABS(P314+Q314+R314),ABS(P314+Q314+R314)))</f>
        <v>500</v>
      </c>
      <c r="X314" s="43">
        <f t="shared" si="14"/>
        <v>4.9999999999998448E-3</v>
      </c>
      <c r="Y314" s="57">
        <f>IF(F314*180/PI()&lt;'1_Constantes'!$B$9,0,X314*180/PI())</f>
        <v>0.28647889756540273</v>
      </c>
    </row>
    <row r="315" spans="2:25" x14ac:dyDescent="0.25">
      <c r="B315" s="13">
        <f>B314+'1_Constantes'!$B$4</f>
        <v>1.5549999999999888</v>
      </c>
      <c r="C315" s="131">
        <f t="shared" si="12"/>
        <v>457.877697741529</v>
      </c>
      <c r="D315" s="54">
        <f>'3_Consigne'!P315</f>
        <v>457.877697741529</v>
      </c>
      <c r="E315" s="44">
        <f>'3_Consigne'!Q315</f>
        <v>-2.0077886416641766E-6</v>
      </c>
      <c r="F315" s="131">
        <f t="shared" si="13"/>
        <v>2.0077886416641766E-6</v>
      </c>
      <c r="G315" s="54">
        <f>ABS(D314-D315)/'1_Constantes'!$B$4</f>
        <v>520.10811709327527</v>
      </c>
      <c r="H315" s="44">
        <f>ABS(E314-E315)/'1_Constantes'!$B$4</f>
        <v>4.6544381174876137E-2</v>
      </c>
      <c r="J315" s="54">
        <f>ABS(G314-G315)/'1_Constantes'!$B$4</f>
        <v>2.7527289603312965E-3</v>
      </c>
      <c r="K315" s="44">
        <f>ABS(H314-H315)/'1_Constantes'!$B$4</f>
        <v>5.137187226667006E-2</v>
      </c>
      <c r="M315" s="108">
        <f>(G315*G315)/(2*'1_Constantes'!$F$27)</f>
        <v>135.25622673315607</v>
      </c>
      <c r="N315" s="108">
        <f>(H315*H315)/(2*'1_Constantes'!$J$27)</f>
        <v>2.7079742736902052E-4</v>
      </c>
      <c r="P315" s="54">
        <f>IF(C315&lt;M315+(M315*'1_Constantes'!$G$27),ABS(W314)-('1_Constantes'!$F$27*'1_Constantes'!$B$4),0)</f>
        <v>0</v>
      </c>
      <c r="Q315" s="111">
        <f>IF(P315=0,IF(ABS(W314)&lt;'1_Constantes'!$D$27,ABS(W314)+('1_Constantes'!$E$27*'1_Constantes'!$B$4),0),0)</f>
        <v>0</v>
      </c>
      <c r="R315" s="44">
        <f>IF(P315=0,IF(Q315=0,'1_Constantes'!$D$27,0),0)</f>
        <v>500</v>
      </c>
      <c r="S315" s="54">
        <f>IF(F315&lt;N315+(N315*'1_Constantes'!$G$27),ABS(X314)-('1_Constantes'!$J$27*'1_Constantes'!$B$4),0)</f>
        <v>-1.5000000000000156E-2</v>
      </c>
      <c r="T315" s="111">
        <f>IF(S315=0,IF(ABS(X314)&lt;'1_Constantes'!$H$27,ABS(X314)+('1_Constantes'!$I$27*'1_Constantes'!$B$4),0),0)</f>
        <v>0</v>
      </c>
      <c r="U315" s="44">
        <f>IF(S315=0,IF(T315=0,'1_Constantes'!$H$27,0),0)</f>
        <v>0</v>
      </c>
      <c r="W315" s="134">
        <f>IF(C315&lt;'1_Constantes'!$B$8,0,IF(D315&lt;0,-ABS(P315+Q315+R315),ABS(P315+Q315+R315)))</f>
        <v>500</v>
      </c>
      <c r="X315" s="43">
        <f t="shared" si="14"/>
        <v>-1.5000000000000156E-2</v>
      </c>
      <c r="Y315" s="57">
        <f>IF(F315*180/PI()&lt;'1_Constantes'!$B$9,0,X315*180/PI())</f>
        <v>-0.85943669269624379</v>
      </c>
    </row>
    <row r="316" spans="2:25" x14ac:dyDescent="0.25">
      <c r="B316" s="13">
        <f>B315+'1_Constantes'!$B$4</f>
        <v>1.5599999999999887</v>
      </c>
      <c r="C316" s="131">
        <f t="shared" si="12"/>
        <v>455.27715722565807</v>
      </c>
      <c r="D316" s="54">
        <f>'3_Consigne'!P316</f>
        <v>455.27715722565807</v>
      </c>
      <c r="E316" s="44">
        <f>'3_Consigne'!Q316</f>
        <v>2.3202055126356202E-4</v>
      </c>
      <c r="F316" s="131">
        <f t="shared" si="13"/>
        <v>2.3202055126356202E-4</v>
      </c>
      <c r="G316" s="54">
        <f>ABS(D315-D316)/'1_Constantes'!$B$4</f>
        <v>520.10810317418645</v>
      </c>
      <c r="H316" s="44">
        <f>ABS(E315-E316)/'1_Constantes'!$B$4</f>
        <v>4.680566798104524E-2</v>
      </c>
      <c r="J316" s="54">
        <f>ABS(G315-G316)/'1_Constantes'!$B$4</f>
        <v>2.7838177629746497E-3</v>
      </c>
      <c r="K316" s="44">
        <f>ABS(H315-H316)/'1_Constantes'!$B$4</f>
        <v>5.2257361233820632E-2</v>
      </c>
      <c r="M316" s="108">
        <f>(G316*G316)/(2*'1_Constantes'!$F$27)</f>
        <v>135.2562194937251</v>
      </c>
      <c r="N316" s="108">
        <f>(H316*H316)/(2*'1_Constantes'!$J$27)</f>
        <v>2.7384631939398045E-4</v>
      </c>
      <c r="P316" s="54">
        <f>IF(C316&lt;M316+(M316*'1_Constantes'!$G$27),ABS(W315)-('1_Constantes'!$F$27*'1_Constantes'!$B$4),0)</f>
        <v>0</v>
      </c>
      <c r="Q316" s="111">
        <f>IF(P316=0,IF(ABS(W315)&lt;'1_Constantes'!$D$27,ABS(W315)+('1_Constantes'!$E$27*'1_Constantes'!$B$4),0),0)</f>
        <v>0</v>
      </c>
      <c r="R316" s="44">
        <f>IF(P316=0,IF(Q316=0,'1_Constantes'!$D$27,0),0)</f>
        <v>500</v>
      </c>
      <c r="S316" s="54">
        <f>IF(F316&lt;N316+(N316*'1_Constantes'!$G$27),ABS(X315)-('1_Constantes'!$J$27*'1_Constantes'!$B$4),0)</f>
        <v>-4.9999999999998448E-3</v>
      </c>
      <c r="T316" s="111">
        <f>IF(S316=0,IF(ABS(X315)&lt;'1_Constantes'!$H$27,ABS(X315)+('1_Constantes'!$I$27*'1_Constantes'!$B$4),0),0)</f>
        <v>0</v>
      </c>
      <c r="U316" s="44">
        <f>IF(S316=0,IF(T316=0,'1_Constantes'!$H$27,0),0)</f>
        <v>0</v>
      </c>
      <c r="W316" s="134">
        <f>IF(C316&lt;'1_Constantes'!$B$8,0,IF(D316&lt;0,-ABS(P316+Q316+R316),ABS(P316+Q316+R316)))</f>
        <v>500</v>
      </c>
      <c r="X316" s="43">
        <f t="shared" si="14"/>
        <v>4.9999999999998448E-3</v>
      </c>
      <c r="Y316" s="57">
        <f>IF(F316*180/PI()&lt;'1_Constantes'!$B$9,0,X316*180/PI())</f>
        <v>0.28647889756540273</v>
      </c>
    </row>
    <row r="317" spans="2:25" x14ac:dyDescent="0.25">
      <c r="B317" s="13">
        <f>B316+'1_Constantes'!$B$4</f>
        <v>1.5649999999999886</v>
      </c>
      <c r="C317" s="131">
        <f t="shared" si="12"/>
        <v>452.67661664018715</v>
      </c>
      <c r="D317" s="54">
        <f>'3_Consigne'!P317</f>
        <v>452.67661664018715</v>
      </c>
      <c r="E317" s="44">
        <f>'3_Consigne'!Q317</f>
        <v>-6.9397967727979903E-7</v>
      </c>
      <c r="F317" s="131">
        <f t="shared" si="13"/>
        <v>6.9397967727979903E-7</v>
      </c>
      <c r="G317" s="54">
        <f>ABS(D316-D317)/'1_Constantes'!$B$4</f>
        <v>520.10811709418476</v>
      </c>
      <c r="H317" s="44">
        <f>ABS(E316-E317)/'1_Constantes'!$B$4</f>
        <v>4.6542906188168365E-2</v>
      </c>
      <c r="J317" s="54">
        <f>ABS(G316-G317)/'1_Constantes'!$B$4</f>
        <v>2.7839996619150043E-3</v>
      </c>
      <c r="K317" s="44">
        <f>ABS(H316-H317)/'1_Constantes'!$B$4</f>
        <v>5.2552358575375102E-2</v>
      </c>
      <c r="M317" s="108">
        <f>(G317*G317)/(2*'1_Constantes'!$F$27)</f>
        <v>135.25622673362909</v>
      </c>
      <c r="N317" s="108">
        <f>(H317*H317)/(2*'1_Constantes'!$J$27)</f>
        <v>2.7078026455508013E-4</v>
      </c>
      <c r="P317" s="54">
        <f>IF(C317&lt;M317+(M317*'1_Constantes'!$G$27),ABS(W316)-('1_Constantes'!$F$27*'1_Constantes'!$B$4),0)</f>
        <v>0</v>
      </c>
      <c r="Q317" s="111">
        <f>IF(P317=0,IF(ABS(W316)&lt;'1_Constantes'!$D$27,ABS(W316)+('1_Constantes'!$E$27*'1_Constantes'!$B$4),0),0)</f>
        <v>0</v>
      </c>
      <c r="R317" s="44">
        <f>IF(P317=0,IF(Q317=0,'1_Constantes'!$D$27,0),0)</f>
        <v>500</v>
      </c>
      <c r="S317" s="54">
        <f>IF(F317&lt;N317+(N317*'1_Constantes'!$G$27),ABS(X316)-('1_Constantes'!$J$27*'1_Constantes'!$B$4),0)</f>
        <v>-1.5000000000000156E-2</v>
      </c>
      <c r="T317" s="111">
        <f>IF(S317=0,IF(ABS(X316)&lt;'1_Constantes'!$H$27,ABS(X316)+('1_Constantes'!$I$27*'1_Constantes'!$B$4),0),0)</f>
        <v>0</v>
      </c>
      <c r="U317" s="44">
        <f>IF(S317=0,IF(T317=0,'1_Constantes'!$H$27,0),0)</f>
        <v>0</v>
      </c>
      <c r="W317" s="134">
        <f>IF(C317&lt;'1_Constantes'!$B$8,0,IF(D317&lt;0,-ABS(P317+Q317+R317),ABS(P317+Q317+R317)))</f>
        <v>500</v>
      </c>
      <c r="X317" s="43">
        <f t="shared" si="14"/>
        <v>-1.5000000000000156E-2</v>
      </c>
      <c r="Y317" s="57">
        <f>IF(F317*180/PI()&lt;'1_Constantes'!$B$9,0,X317*180/PI())</f>
        <v>-0.85943669269624379</v>
      </c>
    </row>
    <row r="318" spans="2:25" x14ac:dyDescent="0.25">
      <c r="B318" s="13">
        <f>B317+'1_Constantes'!$B$4</f>
        <v>1.5699999999999885</v>
      </c>
      <c r="C318" s="131">
        <f t="shared" si="12"/>
        <v>450.07607612511578</v>
      </c>
      <c r="D318" s="54">
        <f>'3_Consigne'!P318</f>
        <v>450.07607612511578</v>
      </c>
      <c r="E318" s="44">
        <f>'3_Consigne'!Q318</f>
        <v>2.333571796091366E-4</v>
      </c>
      <c r="F318" s="131">
        <f t="shared" si="13"/>
        <v>2.333571796091366E-4</v>
      </c>
      <c r="G318" s="54">
        <f>ABS(D317-D318)/'1_Constantes'!$B$4</f>
        <v>520.10810301427455</v>
      </c>
      <c r="H318" s="44">
        <f>ABS(E317-E318)/'1_Constantes'!$B$4</f>
        <v>4.681023185728328E-2</v>
      </c>
      <c r="J318" s="54">
        <f>ABS(G317-G318)/'1_Constantes'!$B$4</f>
        <v>2.8159820431028493E-3</v>
      </c>
      <c r="K318" s="44">
        <f>ABS(H317-H318)/'1_Constantes'!$B$4</f>
        <v>5.3465133822983013E-2</v>
      </c>
      <c r="M318" s="108">
        <f>(G318*G318)/(2*'1_Constantes'!$F$27)</f>
        <v>135.2562194105536</v>
      </c>
      <c r="N318" s="108">
        <f>(H318*H318)/(2*'1_Constantes'!$J$27)</f>
        <v>2.7389972581657733E-4</v>
      </c>
      <c r="P318" s="54">
        <f>IF(C318&lt;M318+(M318*'1_Constantes'!$G$27),ABS(W317)-('1_Constantes'!$F$27*'1_Constantes'!$B$4),0)</f>
        <v>0</v>
      </c>
      <c r="Q318" s="111">
        <f>IF(P318=0,IF(ABS(W317)&lt;'1_Constantes'!$D$27,ABS(W317)+('1_Constantes'!$E$27*'1_Constantes'!$B$4),0),0)</f>
        <v>0</v>
      </c>
      <c r="R318" s="44">
        <f>IF(P318=0,IF(Q318=0,'1_Constantes'!$D$27,0),0)</f>
        <v>500</v>
      </c>
      <c r="S318" s="54">
        <f>IF(F318&lt;N318+(N318*'1_Constantes'!$G$27),ABS(X317)-('1_Constantes'!$J$27*'1_Constantes'!$B$4),0)</f>
        <v>-4.9999999999998448E-3</v>
      </c>
      <c r="T318" s="111">
        <f>IF(S318=0,IF(ABS(X317)&lt;'1_Constantes'!$H$27,ABS(X317)+('1_Constantes'!$I$27*'1_Constantes'!$B$4),0),0)</f>
        <v>0</v>
      </c>
      <c r="U318" s="44">
        <f>IF(S318=0,IF(T318=0,'1_Constantes'!$H$27,0),0)</f>
        <v>0</v>
      </c>
      <c r="W318" s="134">
        <f>IF(C318&lt;'1_Constantes'!$B$8,0,IF(D318&lt;0,-ABS(P318+Q318+R318),ABS(P318+Q318+R318)))</f>
        <v>500</v>
      </c>
      <c r="X318" s="43">
        <f t="shared" si="14"/>
        <v>4.9999999999998448E-3</v>
      </c>
      <c r="Y318" s="57">
        <f>IF(F318*180/PI()&lt;'1_Constantes'!$B$9,0,X318*180/PI())</f>
        <v>0.28647889756540273</v>
      </c>
    </row>
    <row r="319" spans="2:25" x14ac:dyDescent="0.25">
      <c r="B319" s="13">
        <f>B318+'1_Constantes'!$B$4</f>
        <v>1.5749999999999884</v>
      </c>
      <c r="C319" s="131">
        <f t="shared" si="12"/>
        <v>447.4755355396448</v>
      </c>
      <c r="D319" s="54">
        <f>'3_Consigne'!P319</f>
        <v>447.4755355396448</v>
      </c>
      <c r="E319" s="44">
        <f>'3_Consigne'!Q319</f>
        <v>6.5037051864835771E-7</v>
      </c>
      <c r="F319" s="131">
        <f t="shared" si="13"/>
        <v>6.5037051864835771E-7</v>
      </c>
      <c r="G319" s="54">
        <f>ABS(D318-D319)/'1_Constantes'!$B$4</f>
        <v>520.10811709419613</v>
      </c>
      <c r="H319" s="44">
        <f>ABS(E318-E319)/'1_Constantes'!$B$4</f>
        <v>4.6541361818097648E-2</v>
      </c>
      <c r="J319" s="54">
        <f>ABS(G318-G319)/'1_Constantes'!$B$4</f>
        <v>2.8159843168396037E-3</v>
      </c>
      <c r="K319" s="44">
        <f>ABS(H318-H319)/'1_Constantes'!$B$4</f>
        <v>5.377400783712627E-2</v>
      </c>
      <c r="M319" s="108">
        <f>(G319*G319)/(2*'1_Constantes'!$F$27)</f>
        <v>135.256226733635</v>
      </c>
      <c r="N319" s="108">
        <f>(H319*H319)/(2*'1_Constantes'!$J$27)</f>
        <v>2.7076229498538472E-4</v>
      </c>
      <c r="P319" s="54">
        <f>IF(C319&lt;M319+(M319*'1_Constantes'!$G$27),ABS(W318)-('1_Constantes'!$F$27*'1_Constantes'!$B$4),0)</f>
        <v>0</v>
      </c>
      <c r="Q319" s="111">
        <f>IF(P319=0,IF(ABS(W318)&lt;'1_Constantes'!$D$27,ABS(W318)+('1_Constantes'!$E$27*'1_Constantes'!$B$4),0),0)</f>
        <v>0</v>
      </c>
      <c r="R319" s="44">
        <f>IF(P319=0,IF(Q319=0,'1_Constantes'!$D$27,0),0)</f>
        <v>500</v>
      </c>
      <c r="S319" s="54">
        <f>IF(F319&lt;N319+(N319*'1_Constantes'!$G$27),ABS(X318)-('1_Constantes'!$J$27*'1_Constantes'!$B$4),0)</f>
        <v>-1.5000000000000156E-2</v>
      </c>
      <c r="T319" s="111">
        <f>IF(S319=0,IF(ABS(X318)&lt;'1_Constantes'!$H$27,ABS(X318)+('1_Constantes'!$I$27*'1_Constantes'!$B$4),0),0)</f>
        <v>0</v>
      </c>
      <c r="U319" s="44">
        <f>IF(S319=0,IF(T319=0,'1_Constantes'!$H$27,0),0)</f>
        <v>0</v>
      </c>
      <c r="W319" s="134">
        <f>IF(C319&lt;'1_Constantes'!$B$8,0,IF(D319&lt;0,-ABS(P319+Q319+R319),ABS(P319+Q319+R319)))</f>
        <v>500</v>
      </c>
      <c r="X319" s="43">
        <f t="shared" si="14"/>
        <v>1.5000000000000156E-2</v>
      </c>
      <c r="Y319" s="57">
        <f>IF(F319*180/PI()&lt;'1_Constantes'!$B$9,0,X319*180/PI())</f>
        <v>0.85943669269624379</v>
      </c>
    </row>
    <row r="320" spans="2:25" x14ac:dyDescent="0.25">
      <c r="B320" s="13">
        <f>B319+'1_Constantes'!$B$4</f>
        <v>1.5799999999999883</v>
      </c>
      <c r="C320" s="131">
        <f t="shared" si="12"/>
        <v>444.87499502460469</v>
      </c>
      <c r="D320" s="54">
        <f>'3_Consigne'!P320</f>
        <v>444.87499502460469</v>
      </c>
      <c r="E320" s="44">
        <f>'3_Consigne'!Q320</f>
        <v>-2.3341671669600828E-4</v>
      </c>
      <c r="F320" s="131">
        <f t="shared" si="13"/>
        <v>2.3341671669600828E-4</v>
      </c>
      <c r="G320" s="54">
        <f>ABS(D319-D320)/'1_Constantes'!$B$4</f>
        <v>520.10810300802177</v>
      </c>
      <c r="H320" s="44">
        <f>ABS(E319-E320)/'1_Constantes'!$B$4</f>
        <v>4.6813417442931327E-2</v>
      </c>
      <c r="J320" s="54">
        <f>ABS(G319-G320)/'1_Constantes'!$B$4</f>
        <v>2.8172348720545415E-3</v>
      </c>
      <c r="K320" s="44">
        <f>ABS(H319-H320)/'1_Constantes'!$B$4</f>
        <v>5.4411124966735613E-2</v>
      </c>
      <c r="M320" s="108">
        <f>(G320*G320)/(2*'1_Constantes'!$F$27)</f>
        <v>135.25621940730147</v>
      </c>
      <c r="N320" s="108">
        <f>(H320*H320)/(2*'1_Constantes'!$J$27)</f>
        <v>2.7393700658576837E-4</v>
      </c>
      <c r="P320" s="54">
        <f>IF(C320&lt;M320+(M320*'1_Constantes'!$G$27),ABS(W319)-('1_Constantes'!$F$27*'1_Constantes'!$B$4),0)</f>
        <v>0</v>
      </c>
      <c r="Q320" s="111">
        <f>IF(P320=0,IF(ABS(W319)&lt;'1_Constantes'!$D$27,ABS(W319)+('1_Constantes'!$E$27*'1_Constantes'!$B$4),0),0)</f>
        <v>0</v>
      </c>
      <c r="R320" s="44">
        <f>IF(P320=0,IF(Q320=0,'1_Constantes'!$D$27,0),0)</f>
        <v>500</v>
      </c>
      <c r="S320" s="54">
        <f>IF(F320&lt;N320+(N320*'1_Constantes'!$G$27),ABS(X319)-('1_Constantes'!$J$27*'1_Constantes'!$B$4),0)</f>
        <v>-4.9999999999998448E-3</v>
      </c>
      <c r="T320" s="111">
        <f>IF(S320=0,IF(ABS(X319)&lt;'1_Constantes'!$H$27,ABS(X319)+('1_Constantes'!$I$27*'1_Constantes'!$B$4),0),0)</f>
        <v>0</v>
      </c>
      <c r="U320" s="44">
        <f>IF(S320=0,IF(T320=0,'1_Constantes'!$H$27,0),0)</f>
        <v>0</v>
      </c>
      <c r="W320" s="134">
        <f>IF(C320&lt;'1_Constantes'!$B$8,0,IF(D320&lt;0,-ABS(P320+Q320+R320),ABS(P320+Q320+R320)))</f>
        <v>500</v>
      </c>
      <c r="X320" s="43">
        <f t="shared" si="14"/>
        <v>-4.9999999999998448E-3</v>
      </c>
      <c r="Y320" s="57">
        <f>IF(F320*180/PI()&lt;'1_Constantes'!$B$9,0,X320*180/PI())</f>
        <v>-0.28647889756540273</v>
      </c>
    </row>
    <row r="321" spans="2:25" x14ac:dyDescent="0.25">
      <c r="B321" s="13">
        <f>B320+'1_Constantes'!$B$4</f>
        <v>1.5849999999999882</v>
      </c>
      <c r="C321" s="131">
        <f t="shared" si="12"/>
        <v>442.27445443913376</v>
      </c>
      <c r="D321" s="54">
        <f>'3_Consigne'!P321</f>
        <v>442.27445443913376</v>
      </c>
      <c r="E321" s="44">
        <f>'3_Consigne'!Q321</f>
        <v>-7.1030187122345101E-7</v>
      </c>
      <c r="F321" s="131">
        <f t="shared" si="13"/>
        <v>7.1030187122345101E-7</v>
      </c>
      <c r="G321" s="54">
        <f>ABS(D320-D321)/'1_Constantes'!$B$4</f>
        <v>520.10811709418476</v>
      </c>
      <c r="H321" s="44">
        <f>ABS(E320-E321)/'1_Constantes'!$B$4</f>
        <v>4.6541282964956965E-2</v>
      </c>
      <c r="J321" s="54">
        <f>ABS(G320-G321)/'1_Constantes'!$B$4</f>
        <v>2.8172325983177871E-3</v>
      </c>
      <c r="K321" s="44">
        <f>ABS(H320-H321)/'1_Constantes'!$B$4</f>
        <v>5.4426895594872349E-2</v>
      </c>
      <c r="M321" s="108">
        <f>(G321*G321)/(2*'1_Constantes'!$F$27)</f>
        <v>135.25622673362909</v>
      </c>
      <c r="N321" s="108">
        <f>(H321*H321)/(2*'1_Constantes'!$J$27)</f>
        <v>2.7076137750302418E-4</v>
      </c>
      <c r="P321" s="54">
        <f>IF(C321&lt;M321+(M321*'1_Constantes'!$G$27),ABS(W320)-('1_Constantes'!$F$27*'1_Constantes'!$B$4),0)</f>
        <v>0</v>
      </c>
      <c r="Q321" s="111">
        <f>IF(P321=0,IF(ABS(W320)&lt;'1_Constantes'!$D$27,ABS(W320)+('1_Constantes'!$E$27*'1_Constantes'!$B$4),0),0)</f>
        <v>0</v>
      </c>
      <c r="R321" s="44">
        <f>IF(P321=0,IF(Q321=0,'1_Constantes'!$D$27,0),0)</f>
        <v>500</v>
      </c>
      <c r="S321" s="54">
        <f>IF(F321&lt;N321+(N321*'1_Constantes'!$G$27),ABS(X320)-('1_Constantes'!$J$27*'1_Constantes'!$B$4),0)</f>
        <v>-1.5000000000000156E-2</v>
      </c>
      <c r="T321" s="111">
        <f>IF(S321=0,IF(ABS(X320)&lt;'1_Constantes'!$H$27,ABS(X320)+('1_Constantes'!$I$27*'1_Constantes'!$B$4),0),0)</f>
        <v>0</v>
      </c>
      <c r="U321" s="44">
        <f>IF(S321=0,IF(T321=0,'1_Constantes'!$H$27,0),0)</f>
        <v>0</v>
      </c>
      <c r="W321" s="134">
        <f>IF(C321&lt;'1_Constantes'!$B$8,0,IF(D321&lt;0,-ABS(P321+Q321+R321),ABS(P321+Q321+R321)))</f>
        <v>500</v>
      </c>
      <c r="X321" s="43">
        <f t="shared" si="14"/>
        <v>-1.5000000000000156E-2</v>
      </c>
      <c r="Y321" s="57">
        <f>IF(F321*180/PI()&lt;'1_Constantes'!$B$9,0,X321*180/PI())</f>
        <v>-0.85943669269624379</v>
      </c>
    </row>
    <row r="322" spans="2:25" x14ac:dyDescent="0.25">
      <c r="B322" s="13">
        <f>B321+'1_Constantes'!$B$4</f>
        <v>1.5899999999999881</v>
      </c>
      <c r="C322" s="131">
        <f t="shared" si="12"/>
        <v>439.67391392406205</v>
      </c>
      <c r="D322" s="54">
        <f>'3_Consigne'!P322</f>
        <v>439.67391392406205</v>
      </c>
      <c r="E322" s="44">
        <f>'3_Consigne'!Q322</f>
        <v>2.3337247769590619E-4</v>
      </c>
      <c r="F322" s="131">
        <f t="shared" si="13"/>
        <v>2.3337247769590619E-4</v>
      </c>
      <c r="G322" s="54">
        <f>ABS(D321-D322)/'1_Constantes'!$B$4</f>
        <v>520.10810301434276</v>
      </c>
      <c r="H322" s="44">
        <f>ABS(E321-E322)/'1_Constantes'!$B$4</f>
        <v>4.6816555913425928E-2</v>
      </c>
      <c r="J322" s="54">
        <f>ABS(G321-G322)/'1_Constantes'!$B$4</f>
        <v>2.8159684006823227E-3</v>
      </c>
      <c r="K322" s="44">
        <f>ABS(H321-H322)/'1_Constantes'!$B$4</f>
        <v>5.5054589693792622E-2</v>
      </c>
      <c r="M322" s="108">
        <f>(G322*G322)/(2*'1_Constantes'!$F$27)</f>
        <v>135.25621941058907</v>
      </c>
      <c r="N322" s="108">
        <f>(H322*H322)/(2*'1_Constantes'!$J$27)</f>
        <v>2.7397373844936703E-4</v>
      </c>
      <c r="P322" s="54">
        <f>IF(C322&lt;M322+(M322*'1_Constantes'!$G$27),ABS(W321)-('1_Constantes'!$F$27*'1_Constantes'!$B$4),0)</f>
        <v>0</v>
      </c>
      <c r="Q322" s="111">
        <f>IF(P322=0,IF(ABS(W321)&lt;'1_Constantes'!$D$27,ABS(W321)+('1_Constantes'!$E$27*'1_Constantes'!$B$4),0),0)</f>
        <v>0</v>
      </c>
      <c r="R322" s="44">
        <f>IF(P322=0,IF(Q322=0,'1_Constantes'!$D$27,0),0)</f>
        <v>500</v>
      </c>
      <c r="S322" s="54">
        <f>IF(F322&lt;N322+(N322*'1_Constantes'!$G$27),ABS(X321)-('1_Constantes'!$J$27*'1_Constantes'!$B$4),0)</f>
        <v>-4.9999999999998448E-3</v>
      </c>
      <c r="T322" s="111">
        <f>IF(S322=0,IF(ABS(X321)&lt;'1_Constantes'!$H$27,ABS(X321)+('1_Constantes'!$I$27*'1_Constantes'!$B$4),0),0)</f>
        <v>0</v>
      </c>
      <c r="U322" s="44">
        <f>IF(S322=0,IF(T322=0,'1_Constantes'!$H$27,0),0)</f>
        <v>0</v>
      </c>
      <c r="W322" s="134">
        <f>IF(C322&lt;'1_Constantes'!$B$8,0,IF(D322&lt;0,-ABS(P322+Q322+R322),ABS(P322+Q322+R322)))</f>
        <v>500</v>
      </c>
      <c r="X322" s="43">
        <f t="shared" si="14"/>
        <v>4.9999999999998448E-3</v>
      </c>
      <c r="Y322" s="57">
        <f>IF(F322*180/PI()&lt;'1_Constantes'!$B$9,0,X322*180/PI())</f>
        <v>0.28647889756540273</v>
      </c>
    </row>
    <row r="323" spans="2:25" x14ac:dyDescent="0.25">
      <c r="B323" s="13">
        <f>B322+'1_Constantes'!$B$4</f>
        <v>1.594999999999988</v>
      </c>
      <c r="C323" s="131">
        <f t="shared" si="12"/>
        <v>437.07337333859107</v>
      </c>
      <c r="D323" s="54">
        <f>'3_Consigne'!P323</f>
        <v>437.07337333859107</v>
      </c>
      <c r="E323" s="44">
        <f>'3_Consigne'!Q323</f>
        <v>6.6584906249778086E-7</v>
      </c>
      <c r="F323" s="131">
        <f t="shared" si="13"/>
        <v>6.6584906249778086E-7</v>
      </c>
      <c r="G323" s="54">
        <f>ABS(D322-D323)/'1_Constantes'!$B$4</f>
        <v>520.10811709419613</v>
      </c>
      <c r="H323" s="44">
        <f>ABS(E322-E323)/'1_Constantes'!$B$4</f>
        <v>4.6541325726681682E-2</v>
      </c>
      <c r="J323" s="54">
        <f>ABS(G322-G323)/'1_Constantes'!$B$4</f>
        <v>2.8159706744190771E-3</v>
      </c>
      <c r="K323" s="44">
        <f>ABS(H322-H323)/'1_Constantes'!$B$4</f>
        <v>5.5046037348849275E-2</v>
      </c>
      <c r="M323" s="108">
        <f>(G323*G323)/(2*'1_Constantes'!$F$27)</f>
        <v>135.256226733635</v>
      </c>
      <c r="N323" s="108">
        <f>(H323*H323)/(2*'1_Constantes'!$J$27)</f>
        <v>2.707618750496353E-4</v>
      </c>
      <c r="P323" s="54">
        <f>IF(C323&lt;M323+(M323*'1_Constantes'!$G$27),ABS(W322)-('1_Constantes'!$F$27*'1_Constantes'!$B$4),0)</f>
        <v>0</v>
      </c>
      <c r="Q323" s="111">
        <f>IF(P323=0,IF(ABS(W322)&lt;'1_Constantes'!$D$27,ABS(W322)+('1_Constantes'!$E$27*'1_Constantes'!$B$4),0),0)</f>
        <v>0</v>
      </c>
      <c r="R323" s="44">
        <f>IF(P323=0,IF(Q323=0,'1_Constantes'!$D$27,0),0)</f>
        <v>500</v>
      </c>
      <c r="S323" s="54">
        <f>IF(F323&lt;N323+(N323*'1_Constantes'!$G$27),ABS(X322)-('1_Constantes'!$J$27*'1_Constantes'!$B$4),0)</f>
        <v>-1.5000000000000156E-2</v>
      </c>
      <c r="T323" s="111">
        <f>IF(S323=0,IF(ABS(X322)&lt;'1_Constantes'!$H$27,ABS(X322)+('1_Constantes'!$I$27*'1_Constantes'!$B$4),0),0)</f>
        <v>0</v>
      </c>
      <c r="U323" s="44">
        <f>IF(S323=0,IF(T323=0,'1_Constantes'!$H$27,0),0)</f>
        <v>0</v>
      </c>
      <c r="W323" s="134">
        <f>IF(C323&lt;'1_Constantes'!$B$8,0,IF(D323&lt;0,-ABS(P323+Q323+R323),ABS(P323+Q323+R323)))</f>
        <v>500</v>
      </c>
      <c r="X323" s="43">
        <f t="shared" si="14"/>
        <v>1.5000000000000156E-2</v>
      </c>
      <c r="Y323" s="57">
        <f>IF(F323*180/PI()&lt;'1_Constantes'!$B$9,0,X323*180/PI())</f>
        <v>0.85943669269624379</v>
      </c>
    </row>
    <row r="324" spans="2:25" x14ac:dyDescent="0.25">
      <c r="B324" s="13">
        <f>B323+'1_Constantes'!$B$4</f>
        <v>1.5999999999999879</v>
      </c>
      <c r="C324" s="131">
        <f t="shared" si="12"/>
        <v>434.47283282355136</v>
      </c>
      <c r="D324" s="54">
        <f>'3_Consigne'!P324</f>
        <v>434.47283282355136</v>
      </c>
      <c r="E324" s="44">
        <f>'3_Consigne'!Q324</f>
        <v>-2.3343362335638551E-4</v>
      </c>
      <c r="F324" s="131">
        <f t="shared" si="13"/>
        <v>2.3343362335638551E-4</v>
      </c>
      <c r="G324" s="54">
        <f>ABS(D323-D324)/'1_Constantes'!$B$4</f>
        <v>520.10810300794219</v>
      </c>
      <c r="H324" s="44">
        <f>ABS(E323-E324)/'1_Constantes'!$B$4</f>
        <v>4.6819894483776658E-2</v>
      </c>
      <c r="J324" s="54">
        <f>ABS(G323-G324)/'1_Constantes'!$B$4</f>
        <v>2.8172507882118225E-3</v>
      </c>
      <c r="K324" s="44">
        <f>ABS(H323-H324)/'1_Constantes'!$B$4</f>
        <v>5.5713751418995372E-2</v>
      </c>
      <c r="M324" s="108">
        <f>(G324*G324)/(2*'1_Constantes'!$F$27)</f>
        <v>135.25621940726009</v>
      </c>
      <c r="N324" s="108">
        <f>(H324*H324)/(2*'1_Constantes'!$J$27)</f>
        <v>2.7401281493399747E-4</v>
      </c>
      <c r="P324" s="54">
        <f>IF(C324&lt;M324+(M324*'1_Constantes'!$G$27),ABS(W323)-('1_Constantes'!$F$27*'1_Constantes'!$B$4),0)</f>
        <v>0</v>
      </c>
      <c r="Q324" s="111">
        <f>IF(P324=0,IF(ABS(W323)&lt;'1_Constantes'!$D$27,ABS(W323)+('1_Constantes'!$E$27*'1_Constantes'!$B$4),0),0)</f>
        <v>0</v>
      </c>
      <c r="R324" s="44">
        <f>IF(P324=0,IF(Q324=0,'1_Constantes'!$D$27,0),0)</f>
        <v>500</v>
      </c>
      <c r="S324" s="54">
        <f>IF(F324&lt;N324+(N324*'1_Constantes'!$G$27),ABS(X323)-('1_Constantes'!$J$27*'1_Constantes'!$B$4),0)</f>
        <v>-4.9999999999998448E-3</v>
      </c>
      <c r="T324" s="111">
        <f>IF(S324=0,IF(ABS(X323)&lt;'1_Constantes'!$H$27,ABS(X323)+('1_Constantes'!$I$27*'1_Constantes'!$B$4),0),0)</f>
        <v>0</v>
      </c>
      <c r="U324" s="44">
        <f>IF(S324=0,IF(T324=0,'1_Constantes'!$H$27,0),0)</f>
        <v>0</v>
      </c>
      <c r="W324" s="134">
        <f>IF(C324&lt;'1_Constantes'!$B$8,0,IF(D324&lt;0,-ABS(P324+Q324+R324),ABS(P324+Q324+R324)))</f>
        <v>500</v>
      </c>
      <c r="X324" s="43">
        <f t="shared" si="14"/>
        <v>-4.9999999999998448E-3</v>
      </c>
      <c r="Y324" s="57">
        <f>IF(F324*180/PI()&lt;'1_Constantes'!$B$9,0,X324*180/PI())</f>
        <v>-0.28647889756540273</v>
      </c>
    </row>
    <row r="325" spans="2:25" x14ac:dyDescent="0.25">
      <c r="B325" s="13">
        <f>B324+'1_Constantes'!$B$4</f>
        <v>1.6049999999999878</v>
      </c>
      <c r="C325" s="131">
        <f t="shared" ref="C325:C388" si="15">ABS(D325)</f>
        <v>431.87229223808043</v>
      </c>
      <c r="D325" s="54">
        <f>'3_Consigne'!P325</f>
        <v>431.87229223808043</v>
      </c>
      <c r="E325" s="44">
        <f>'3_Consigne'!Q325</f>
        <v>-7.2741034440326757E-7</v>
      </c>
      <c r="F325" s="131">
        <f t="shared" ref="F325:F388" si="16">ABS(E325)</f>
        <v>7.2741034440326757E-7</v>
      </c>
      <c r="G325" s="54">
        <f>ABS(D324-D325)/'1_Constantes'!$B$4</f>
        <v>520.10811709418476</v>
      </c>
      <c r="H325" s="44">
        <f>ABS(E324-E325)/'1_Constantes'!$B$4</f>
        <v>4.6541242602396449E-2</v>
      </c>
      <c r="J325" s="54">
        <f>ABS(G324-G325)/'1_Constantes'!$B$4</f>
        <v>2.8172485144750681E-3</v>
      </c>
      <c r="K325" s="44">
        <f>ABS(H324-H325)/'1_Constantes'!$B$4</f>
        <v>5.5730376276041937E-2</v>
      </c>
      <c r="M325" s="108">
        <f>(G325*G325)/(2*'1_Constantes'!$F$27)</f>
        <v>135.25622673362909</v>
      </c>
      <c r="N325" s="108">
        <f>(H325*H325)/(2*'1_Constantes'!$J$27)</f>
        <v>2.7076090787189029E-4</v>
      </c>
      <c r="P325" s="54">
        <f>IF(C325&lt;M325+(M325*'1_Constantes'!$G$27),ABS(W324)-('1_Constantes'!$F$27*'1_Constantes'!$B$4),0)</f>
        <v>0</v>
      </c>
      <c r="Q325" s="111">
        <f>IF(P325=0,IF(ABS(W324)&lt;'1_Constantes'!$D$27,ABS(W324)+('1_Constantes'!$E$27*'1_Constantes'!$B$4),0),0)</f>
        <v>0</v>
      </c>
      <c r="R325" s="44">
        <f>IF(P325=0,IF(Q325=0,'1_Constantes'!$D$27,0),0)</f>
        <v>500</v>
      </c>
      <c r="S325" s="54">
        <f>IF(F325&lt;N325+(N325*'1_Constantes'!$G$27),ABS(X324)-('1_Constantes'!$J$27*'1_Constantes'!$B$4),0)</f>
        <v>-1.5000000000000156E-2</v>
      </c>
      <c r="T325" s="111">
        <f>IF(S325=0,IF(ABS(X324)&lt;'1_Constantes'!$H$27,ABS(X324)+('1_Constantes'!$I$27*'1_Constantes'!$B$4),0),0)</f>
        <v>0</v>
      </c>
      <c r="U325" s="44">
        <f>IF(S325=0,IF(T325=0,'1_Constantes'!$H$27,0),0)</f>
        <v>0</v>
      </c>
      <c r="W325" s="134">
        <f>IF(C325&lt;'1_Constantes'!$B$8,0,IF(D325&lt;0,-ABS(P325+Q325+R325),ABS(P325+Q325+R325)))</f>
        <v>500</v>
      </c>
      <c r="X325" s="43">
        <f t="shared" ref="X325:X388" si="17">IF(E325&lt;0,-ABS(S325+T325+U325),(ABS(S325+T325+U325)))</f>
        <v>-1.5000000000000156E-2</v>
      </c>
      <c r="Y325" s="57">
        <f>IF(F325*180/PI()&lt;'1_Constantes'!$B$9,0,X325*180/PI())</f>
        <v>-0.85943669269624379</v>
      </c>
    </row>
    <row r="326" spans="2:25" x14ac:dyDescent="0.25">
      <c r="B326" s="13">
        <f>B325+'1_Constantes'!$B$4</f>
        <v>1.6099999999999877</v>
      </c>
      <c r="C326" s="131">
        <f t="shared" si="15"/>
        <v>429.27175172300844</v>
      </c>
      <c r="D326" s="54">
        <f>'3_Consigne'!P326</f>
        <v>429.27175172300844</v>
      </c>
      <c r="E326" s="44">
        <f>'3_Consigne'!Q326</f>
        <v>2.3338851719266474E-4</v>
      </c>
      <c r="F326" s="131">
        <f t="shared" si="16"/>
        <v>2.3338851719266474E-4</v>
      </c>
      <c r="G326" s="54">
        <f>ABS(D325-D326)/'1_Constantes'!$B$4</f>
        <v>520.1081030143996</v>
      </c>
      <c r="H326" s="44">
        <f>ABS(E325-E326)/'1_Constantes'!$B$4</f>
        <v>4.6823185507413601E-2</v>
      </c>
      <c r="J326" s="54">
        <f>ABS(G325-G326)/'1_Constantes'!$B$4</f>
        <v>2.8159570319985505E-3</v>
      </c>
      <c r="K326" s="44">
        <f>ABS(H325-H326)/'1_Constantes'!$B$4</f>
        <v>5.638858100343036E-2</v>
      </c>
      <c r="M326" s="108">
        <f>(G326*G326)/(2*'1_Constantes'!$F$27)</f>
        <v>135.25621941061866</v>
      </c>
      <c r="N326" s="108">
        <f>(H326*H326)/(2*'1_Constantes'!$J$27)</f>
        <v>2.7405133763270839E-4</v>
      </c>
      <c r="P326" s="54">
        <f>IF(C326&lt;M326+(M326*'1_Constantes'!$G$27),ABS(W325)-('1_Constantes'!$F$27*'1_Constantes'!$B$4),0)</f>
        <v>0</v>
      </c>
      <c r="Q326" s="111">
        <f>IF(P326=0,IF(ABS(W325)&lt;'1_Constantes'!$D$27,ABS(W325)+('1_Constantes'!$E$27*'1_Constantes'!$B$4),0),0)</f>
        <v>0</v>
      </c>
      <c r="R326" s="44">
        <f>IF(P326=0,IF(Q326=0,'1_Constantes'!$D$27,0),0)</f>
        <v>500</v>
      </c>
      <c r="S326" s="54">
        <f>IF(F326&lt;N326+(N326*'1_Constantes'!$G$27),ABS(X325)-('1_Constantes'!$J$27*'1_Constantes'!$B$4),0)</f>
        <v>-4.9999999999998448E-3</v>
      </c>
      <c r="T326" s="111">
        <f>IF(S326=0,IF(ABS(X325)&lt;'1_Constantes'!$H$27,ABS(X325)+('1_Constantes'!$I$27*'1_Constantes'!$B$4),0),0)</f>
        <v>0</v>
      </c>
      <c r="U326" s="44">
        <f>IF(S326=0,IF(T326=0,'1_Constantes'!$H$27,0),0)</f>
        <v>0</v>
      </c>
      <c r="W326" s="134">
        <f>IF(C326&lt;'1_Constantes'!$B$8,0,IF(D326&lt;0,-ABS(P326+Q326+R326),ABS(P326+Q326+R326)))</f>
        <v>500</v>
      </c>
      <c r="X326" s="43">
        <f t="shared" si="17"/>
        <v>4.9999999999998448E-3</v>
      </c>
      <c r="Y326" s="57">
        <f>IF(F326*180/PI()&lt;'1_Constantes'!$B$9,0,X326*180/PI())</f>
        <v>0.28647889756540273</v>
      </c>
    </row>
    <row r="327" spans="2:25" x14ac:dyDescent="0.25">
      <c r="B327" s="13">
        <f>B326+'1_Constantes'!$B$4</f>
        <v>1.6149999999999876</v>
      </c>
      <c r="C327" s="131">
        <f t="shared" si="15"/>
        <v>426.67121113753745</v>
      </c>
      <c r="D327" s="54">
        <f>'3_Consigne'!P327</f>
        <v>426.67121113753745</v>
      </c>
      <c r="E327" s="44">
        <f>'3_Consigne'!Q327</f>
        <v>6.8208233418298736E-7</v>
      </c>
      <c r="F327" s="131">
        <f t="shared" si="16"/>
        <v>6.8208233418298736E-7</v>
      </c>
      <c r="G327" s="54">
        <f>ABS(D326-D327)/'1_Constantes'!$B$4</f>
        <v>520.10811709419613</v>
      </c>
      <c r="H327" s="44">
        <f>ABS(E326-E327)/'1_Constantes'!$B$4</f>
        <v>4.654128697169635E-2</v>
      </c>
      <c r="J327" s="54">
        <f>ABS(G326-G327)/'1_Constantes'!$B$4</f>
        <v>2.815959305735305E-3</v>
      </c>
      <c r="K327" s="44">
        <f>ABS(H326-H327)/'1_Constantes'!$B$4</f>
        <v>5.6379707143450197E-2</v>
      </c>
      <c r="M327" s="108">
        <f>(G327*G327)/(2*'1_Constantes'!$F$27)</f>
        <v>135.256226733635</v>
      </c>
      <c r="N327" s="108">
        <f>(H327*H327)/(2*'1_Constantes'!$J$27)</f>
        <v>2.7076142412272403E-4</v>
      </c>
      <c r="P327" s="54">
        <f>IF(C327&lt;M327+(M327*'1_Constantes'!$G$27),ABS(W326)-('1_Constantes'!$F$27*'1_Constantes'!$B$4),0)</f>
        <v>0</v>
      </c>
      <c r="Q327" s="111">
        <f>IF(P327=0,IF(ABS(W326)&lt;'1_Constantes'!$D$27,ABS(W326)+('1_Constantes'!$E$27*'1_Constantes'!$B$4),0),0)</f>
        <v>0</v>
      </c>
      <c r="R327" s="44">
        <f>IF(P327=0,IF(Q327=0,'1_Constantes'!$D$27,0),0)</f>
        <v>500</v>
      </c>
      <c r="S327" s="54">
        <f>IF(F327&lt;N327+(N327*'1_Constantes'!$G$27),ABS(X326)-('1_Constantes'!$J$27*'1_Constantes'!$B$4),0)</f>
        <v>-1.5000000000000156E-2</v>
      </c>
      <c r="T327" s="111">
        <f>IF(S327=0,IF(ABS(X326)&lt;'1_Constantes'!$H$27,ABS(X326)+('1_Constantes'!$I$27*'1_Constantes'!$B$4),0),0)</f>
        <v>0</v>
      </c>
      <c r="U327" s="44">
        <f>IF(S327=0,IF(T327=0,'1_Constantes'!$H$27,0),0)</f>
        <v>0</v>
      </c>
      <c r="W327" s="134">
        <f>IF(C327&lt;'1_Constantes'!$B$8,0,IF(D327&lt;0,-ABS(P327+Q327+R327),ABS(P327+Q327+R327)))</f>
        <v>500</v>
      </c>
      <c r="X327" s="43">
        <f t="shared" si="17"/>
        <v>1.5000000000000156E-2</v>
      </c>
      <c r="Y327" s="57">
        <f>IF(F327*180/PI()&lt;'1_Constantes'!$B$9,0,X327*180/PI())</f>
        <v>0.85943669269624379</v>
      </c>
    </row>
    <row r="328" spans="2:25" x14ac:dyDescent="0.25">
      <c r="B328" s="13">
        <f>B327+'1_Constantes'!$B$4</f>
        <v>1.6199999999999875</v>
      </c>
      <c r="C328" s="131">
        <f t="shared" si="15"/>
        <v>424.07067062249814</v>
      </c>
      <c r="D328" s="54">
        <f>'3_Consigne'!P328</f>
        <v>424.07067062249814</v>
      </c>
      <c r="E328" s="44">
        <f>'3_Consigne'!Q328</f>
        <v>-2.3345135943431128E-4</v>
      </c>
      <c r="F328" s="131">
        <f t="shared" si="16"/>
        <v>2.3345135943431128E-4</v>
      </c>
      <c r="G328" s="54">
        <f>ABS(D327-D328)/'1_Constantes'!$B$4</f>
        <v>520.10810300786261</v>
      </c>
      <c r="H328" s="44">
        <f>ABS(E327-E328)/'1_Constantes'!$B$4</f>
        <v>4.6826688353698853E-2</v>
      </c>
      <c r="J328" s="54">
        <f>ABS(G327-G328)/'1_Constantes'!$B$4</f>
        <v>2.8172667043691035E-3</v>
      </c>
      <c r="K328" s="44">
        <f>ABS(H327-H328)/'1_Constantes'!$B$4</f>
        <v>5.7080276400500729E-2</v>
      </c>
      <c r="M328" s="108">
        <f>(G328*G328)/(2*'1_Constantes'!$F$27)</f>
        <v>135.25621940721871</v>
      </c>
      <c r="N328" s="108">
        <f>(H328*H328)/(2*'1_Constantes'!$J$27)</f>
        <v>2.7409234277180446E-4</v>
      </c>
      <c r="P328" s="54">
        <f>IF(C328&lt;M328+(M328*'1_Constantes'!$G$27),ABS(W327)-('1_Constantes'!$F$27*'1_Constantes'!$B$4),0)</f>
        <v>0</v>
      </c>
      <c r="Q328" s="111">
        <f>IF(P328=0,IF(ABS(W327)&lt;'1_Constantes'!$D$27,ABS(W327)+('1_Constantes'!$E$27*'1_Constantes'!$B$4),0),0)</f>
        <v>0</v>
      </c>
      <c r="R328" s="44">
        <f>IF(P328=0,IF(Q328=0,'1_Constantes'!$D$27,0),0)</f>
        <v>500</v>
      </c>
      <c r="S328" s="54">
        <f>IF(F328&lt;N328+(N328*'1_Constantes'!$G$27),ABS(X327)-('1_Constantes'!$J$27*'1_Constantes'!$B$4),0)</f>
        <v>-4.9999999999998448E-3</v>
      </c>
      <c r="T328" s="111">
        <f>IF(S328=0,IF(ABS(X327)&lt;'1_Constantes'!$H$27,ABS(X327)+('1_Constantes'!$I$27*'1_Constantes'!$B$4),0),0)</f>
        <v>0</v>
      </c>
      <c r="U328" s="44">
        <f>IF(S328=0,IF(T328=0,'1_Constantes'!$H$27,0),0)</f>
        <v>0</v>
      </c>
      <c r="W328" s="134">
        <f>IF(C328&lt;'1_Constantes'!$B$8,0,IF(D328&lt;0,-ABS(P328+Q328+R328),ABS(P328+Q328+R328)))</f>
        <v>500</v>
      </c>
      <c r="X328" s="43">
        <f t="shared" si="17"/>
        <v>-4.9999999999998448E-3</v>
      </c>
      <c r="Y328" s="57">
        <f>IF(F328*180/PI()&lt;'1_Constantes'!$B$9,0,X328*180/PI())</f>
        <v>-0.28647889756540273</v>
      </c>
    </row>
    <row r="329" spans="2:25" x14ac:dyDescent="0.25">
      <c r="B329" s="13">
        <f>B328+'1_Constantes'!$B$4</f>
        <v>1.6249999999999873</v>
      </c>
      <c r="C329" s="131">
        <f t="shared" si="15"/>
        <v>421.47013003702727</v>
      </c>
      <c r="D329" s="54">
        <f>'3_Consigne'!P329</f>
        <v>421.47013003702727</v>
      </c>
      <c r="E329" s="44">
        <f>'3_Consigne'!Q329</f>
        <v>-7.4536331452768056E-7</v>
      </c>
      <c r="F329" s="131">
        <f t="shared" si="16"/>
        <v>7.4536331452768056E-7</v>
      </c>
      <c r="G329" s="54">
        <f>ABS(D328-D329)/'1_Constantes'!$B$4</f>
        <v>520.10811709417339</v>
      </c>
      <c r="H329" s="44">
        <f>ABS(E328-E329)/'1_Constantes'!$B$4</f>
        <v>4.654119922395672E-2</v>
      </c>
      <c r="J329" s="54">
        <f>ABS(G328-G329)/'1_Constantes'!$B$4</f>
        <v>2.8172621568955947E-3</v>
      </c>
      <c r="K329" s="44">
        <f>ABS(H328-H329)/'1_Constantes'!$B$4</f>
        <v>5.7097825948426717E-2</v>
      </c>
      <c r="M329" s="108">
        <f>(G329*G329)/(2*'1_Constantes'!$F$27)</f>
        <v>135.25622673362318</v>
      </c>
      <c r="N329" s="108">
        <f>(H329*H329)/(2*'1_Constantes'!$J$27)</f>
        <v>2.7076040315050369E-4</v>
      </c>
      <c r="P329" s="54">
        <f>IF(C329&lt;M329+(M329*'1_Constantes'!$G$27),ABS(W328)-('1_Constantes'!$F$27*'1_Constantes'!$B$4),0)</f>
        <v>0</v>
      </c>
      <c r="Q329" s="111">
        <f>IF(P329=0,IF(ABS(W328)&lt;'1_Constantes'!$D$27,ABS(W328)+('1_Constantes'!$E$27*'1_Constantes'!$B$4),0),0)</f>
        <v>0</v>
      </c>
      <c r="R329" s="44">
        <f>IF(P329=0,IF(Q329=0,'1_Constantes'!$D$27,0),0)</f>
        <v>500</v>
      </c>
      <c r="S329" s="54">
        <f>IF(F329&lt;N329+(N329*'1_Constantes'!$G$27),ABS(X328)-('1_Constantes'!$J$27*'1_Constantes'!$B$4),0)</f>
        <v>-1.5000000000000156E-2</v>
      </c>
      <c r="T329" s="111">
        <f>IF(S329=0,IF(ABS(X328)&lt;'1_Constantes'!$H$27,ABS(X328)+('1_Constantes'!$I$27*'1_Constantes'!$B$4),0),0)</f>
        <v>0</v>
      </c>
      <c r="U329" s="44">
        <f>IF(S329=0,IF(T329=0,'1_Constantes'!$H$27,0),0)</f>
        <v>0</v>
      </c>
      <c r="W329" s="134">
        <f>IF(C329&lt;'1_Constantes'!$B$8,0,IF(D329&lt;0,-ABS(P329+Q329+R329),ABS(P329+Q329+R329)))</f>
        <v>500</v>
      </c>
      <c r="X329" s="43">
        <f t="shared" si="17"/>
        <v>-1.5000000000000156E-2</v>
      </c>
      <c r="Y329" s="57">
        <f>IF(F329*180/PI()&lt;'1_Constantes'!$B$9,0,X329*180/PI())</f>
        <v>-0.85943669269624379</v>
      </c>
    </row>
    <row r="330" spans="2:25" x14ac:dyDescent="0.25">
      <c r="B330" s="13">
        <f>B329+'1_Constantes'!$B$4</f>
        <v>1.6299999999999872</v>
      </c>
      <c r="C330" s="131">
        <f t="shared" si="15"/>
        <v>418.86958952195488</v>
      </c>
      <c r="D330" s="54">
        <f>'3_Consigne'!P330</f>
        <v>418.86958952195488</v>
      </c>
      <c r="E330" s="44">
        <f>'3_Consigne'!Q330</f>
        <v>2.3340535333567225E-4</v>
      </c>
      <c r="F330" s="131">
        <f t="shared" si="16"/>
        <v>2.3340535333567225E-4</v>
      </c>
      <c r="G330" s="54">
        <f>ABS(D329-D330)/'1_Constantes'!$B$4</f>
        <v>520.10810301447918</v>
      </c>
      <c r="H330" s="44">
        <f>ABS(E329-E330)/'1_Constantes'!$B$4</f>
        <v>4.6830143330039986E-2</v>
      </c>
      <c r="J330" s="54">
        <f>ABS(G329-G330)/'1_Constantes'!$B$4</f>
        <v>2.8159388421045151E-3</v>
      </c>
      <c r="K330" s="44">
        <f>ABS(H329-H330)/'1_Constantes'!$B$4</f>
        <v>5.7788821216653297E-2</v>
      </c>
      <c r="M330" s="108">
        <f>(G330*G330)/(2*'1_Constantes'!$F$27)</f>
        <v>135.25621941066004</v>
      </c>
      <c r="N330" s="108">
        <f>(H330*H330)/(2*'1_Constantes'!$J$27)</f>
        <v>2.7413279053901105E-4</v>
      </c>
      <c r="P330" s="54">
        <f>IF(C330&lt;M330+(M330*'1_Constantes'!$G$27),ABS(W329)-('1_Constantes'!$F$27*'1_Constantes'!$B$4),0)</f>
        <v>0</v>
      </c>
      <c r="Q330" s="111">
        <f>IF(P330=0,IF(ABS(W329)&lt;'1_Constantes'!$D$27,ABS(W329)+('1_Constantes'!$E$27*'1_Constantes'!$B$4),0),0)</f>
        <v>0</v>
      </c>
      <c r="R330" s="44">
        <f>IF(P330=0,IF(Q330=0,'1_Constantes'!$D$27,0),0)</f>
        <v>500</v>
      </c>
      <c r="S330" s="54">
        <f>IF(F330&lt;N330+(N330*'1_Constantes'!$G$27),ABS(X329)-('1_Constantes'!$J$27*'1_Constantes'!$B$4),0)</f>
        <v>-4.9999999999998448E-3</v>
      </c>
      <c r="T330" s="111">
        <f>IF(S330=0,IF(ABS(X329)&lt;'1_Constantes'!$H$27,ABS(X329)+('1_Constantes'!$I$27*'1_Constantes'!$B$4),0),0)</f>
        <v>0</v>
      </c>
      <c r="U330" s="44">
        <f>IF(S330=0,IF(T330=0,'1_Constantes'!$H$27,0),0)</f>
        <v>0</v>
      </c>
      <c r="W330" s="134">
        <f>IF(C330&lt;'1_Constantes'!$B$8,0,IF(D330&lt;0,-ABS(P330+Q330+R330),ABS(P330+Q330+R330)))</f>
        <v>500</v>
      </c>
      <c r="X330" s="43">
        <f t="shared" si="17"/>
        <v>4.9999999999998448E-3</v>
      </c>
      <c r="Y330" s="57">
        <f>IF(F330*180/PI()&lt;'1_Constantes'!$B$9,0,X330*180/PI())</f>
        <v>0.28647889756540273</v>
      </c>
    </row>
    <row r="331" spans="2:25" x14ac:dyDescent="0.25">
      <c r="B331" s="13">
        <f>B330+'1_Constantes'!$B$4</f>
        <v>1.6349999999999871</v>
      </c>
      <c r="C331" s="131">
        <f t="shared" si="15"/>
        <v>416.26904893648396</v>
      </c>
      <c r="D331" s="54">
        <f>'3_Consigne'!P331</f>
        <v>416.26904893648396</v>
      </c>
      <c r="E331" s="44">
        <f>'3_Consigne'!Q331</f>
        <v>6.9912691350038081E-7</v>
      </c>
      <c r="F331" s="131">
        <f t="shared" si="16"/>
        <v>6.9912691350038081E-7</v>
      </c>
      <c r="G331" s="54">
        <f>ABS(D330-D331)/'1_Constantes'!$B$4</f>
        <v>520.10811709418476</v>
      </c>
      <c r="H331" s="44">
        <f>ABS(E330-E331)/'1_Constantes'!$B$4</f>
        <v>4.6541245284434374E-2</v>
      </c>
      <c r="J331" s="54">
        <f>ABS(G330-G331)/'1_Constantes'!$B$4</f>
        <v>2.8159411158412695E-3</v>
      </c>
      <c r="K331" s="44">
        <f>ABS(H330-H331)/'1_Constantes'!$B$4</f>
        <v>5.7779609121122455E-2</v>
      </c>
      <c r="M331" s="108">
        <f>(G331*G331)/(2*'1_Constantes'!$F$27)</f>
        <v>135.25622673362909</v>
      </c>
      <c r="N331" s="108">
        <f>(H331*H331)/(2*'1_Constantes'!$J$27)</f>
        <v>2.7076093907823563E-4</v>
      </c>
      <c r="P331" s="54">
        <f>IF(C331&lt;M331+(M331*'1_Constantes'!$G$27),ABS(W330)-('1_Constantes'!$F$27*'1_Constantes'!$B$4),0)</f>
        <v>0</v>
      </c>
      <c r="Q331" s="111">
        <f>IF(P331=0,IF(ABS(W330)&lt;'1_Constantes'!$D$27,ABS(W330)+('1_Constantes'!$E$27*'1_Constantes'!$B$4),0),0)</f>
        <v>0</v>
      </c>
      <c r="R331" s="44">
        <f>IF(P331=0,IF(Q331=0,'1_Constantes'!$D$27,0),0)</f>
        <v>500</v>
      </c>
      <c r="S331" s="54">
        <f>IF(F331&lt;N331+(N331*'1_Constantes'!$G$27),ABS(X330)-('1_Constantes'!$J$27*'1_Constantes'!$B$4),0)</f>
        <v>-1.5000000000000156E-2</v>
      </c>
      <c r="T331" s="111">
        <f>IF(S331=0,IF(ABS(X330)&lt;'1_Constantes'!$H$27,ABS(X330)+('1_Constantes'!$I$27*'1_Constantes'!$B$4),0),0)</f>
        <v>0</v>
      </c>
      <c r="U331" s="44">
        <f>IF(S331=0,IF(T331=0,'1_Constantes'!$H$27,0),0)</f>
        <v>0</v>
      </c>
      <c r="W331" s="134">
        <f>IF(C331&lt;'1_Constantes'!$B$8,0,IF(D331&lt;0,-ABS(P331+Q331+R331),ABS(P331+Q331+R331)))</f>
        <v>500</v>
      </c>
      <c r="X331" s="43">
        <f t="shared" si="17"/>
        <v>1.5000000000000156E-2</v>
      </c>
      <c r="Y331" s="57">
        <f>IF(F331*180/PI()&lt;'1_Constantes'!$B$9,0,X331*180/PI())</f>
        <v>0.85943669269624379</v>
      </c>
    </row>
    <row r="332" spans="2:25" x14ac:dyDescent="0.25">
      <c r="B332" s="13">
        <f>B331+'1_Constantes'!$B$4</f>
        <v>1.639999999999987</v>
      </c>
      <c r="C332" s="131">
        <f t="shared" si="15"/>
        <v>413.6685084214451</v>
      </c>
      <c r="D332" s="54">
        <f>'3_Consigne'!P332</f>
        <v>413.6685084214451</v>
      </c>
      <c r="E332" s="44">
        <f>'3_Consigne'!Q332</f>
        <v>-2.3346998749966541E-4</v>
      </c>
      <c r="F332" s="131">
        <f t="shared" si="16"/>
        <v>2.3346998749966541E-4</v>
      </c>
      <c r="G332" s="54">
        <f>ABS(D331-D332)/'1_Constantes'!$B$4</f>
        <v>520.10810300777166</v>
      </c>
      <c r="H332" s="44">
        <f>ABS(E331-E332)/'1_Constantes'!$B$4</f>
        <v>4.6833822882633158E-2</v>
      </c>
      <c r="J332" s="54">
        <f>ABS(G331-G332)/'1_Constantes'!$B$4</f>
        <v>2.8172826205263846E-3</v>
      </c>
      <c r="K332" s="44">
        <f>ABS(H331-H332)/'1_Constantes'!$B$4</f>
        <v>5.8515519639756874E-2</v>
      </c>
      <c r="M332" s="108">
        <f>(G332*G332)/(2*'1_Constantes'!$F$27)</f>
        <v>135.25621940717141</v>
      </c>
      <c r="N332" s="108">
        <f>(H332*H332)/(2*'1_Constantes'!$J$27)</f>
        <v>2.7417587072523165E-4</v>
      </c>
      <c r="P332" s="54">
        <f>IF(C332&lt;M332+(M332*'1_Constantes'!$G$27),ABS(W331)-('1_Constantes'!$F$27*'1_Constantes'!$B$4),0)</f>
        <v>0</v>
      </c>
      <c r="Q332" s="111">
        <f>IF(P332=0,IF(ABS(W331)&lt;'1_Constantes'!$D$27,ABS(W331)+('1_Constantes'!$E$27*'1_Constantes'!$B$4),0),0)</f>
        <v>0</v>
      </c>
      <c r="R332" s="44">
        <f>IF(P332=0,IF(Q332=0,'1_Constantes'!$D$27,0),0)</f>
        <v>500</v>
      </c>
      <c r="S332" s="54">
        <f>IF(F332&lt;N332+(N332*'1_Constantes'!$G$27),ABS(X331)-('1_Constantes'!$J$27*'1_Constantes'!$B$4),0)</f>
        <v>-4.9999999999998448E-3</v>
      </c>
      <c r="T332" s="111">
        <f>IF(S332=0,IF(ABS(X331)&lt;'1_Constantes'!$H$27,ABS(X331)+('1_Constantes'!$I$27*'1_Constantes'!$B$4),0),0)</f>
        <v>0</v>
      </c>
      <c r="U332" s="44">
        <f>IF(S332=0,IF(T332=0,'1_Constantes'!$H$27,0),0)</f>
        <v>0</v>
      </c>
      <c r="W332" s="134">
        <f>IF(C332&lt;'1_Constantes'!$B$8,0,IF(D332&lt;0,-ABS(P332+Q332+R332),ABS(P332+Q332+R332)))</f>
        <v>500</v>
      </c>
      <c r="X332" s="43">
        <f t="shared" si="17"/>
        <v>-4.9999999999998448E-3</v>
      </c>
      <c r="Y332" s="57">
        <f>IF(F332*180/PI()&lt;'1_Constantes'!$B$9,0,X332*180/PI())</f>
        <v>-0.28647889756540273</v>
      </c>
    </row>
    <row r="333" spans="2:25" x14ac:dyDescent="0.25">
      <c r="B333" s="13">
        <f>B332+'1_Constantes'!$B$4</f>
        <v>1.6449999999999869</v>
      </c>
      <c r="C333" s="131">
        <f t="shared" si="15"/>
        <v>411.06796783597429</v>
      </c>
      <c r="D333" s="54">
        <f>'3_Consigne'!P333</f>
        <v>411.06796783597429</v>
      </c>
      <c r="E333" s="44">
        <f>'3_Consigne'!Q333</f>
        <v>-7.6422489206362521E-7</v>
      </c>
      <c r="F333" s="131">
        <f t="shared" si="16"/>
        <v>7.6422489206362521E-7</v>
      </c>
      <c r="G333" s="54">
        <f>ABS(D332-D333)/'1_Constantes'!$B$4</f>
        <v>520.10811709416203</v>
      </c>
      <c r="H333" s="44">
        <f>ABS(E332-E333)/'1_Constantes'!$B$4</f>
        <v>4.6541152521520357E-2</v>
      </c>
      <c r="J333" s="54">
        <f>ABS(G332-G333)/'1_Constantes'!$B$4</f>
        <v>2.8172780730528757E-3</v>
      </c>
      <c r="K333" s="44">
        <f>ABS(H332-H333)/'1_Constantes'!$B$4</f>
        <v>5.8534072222560241E-2</v>
      </c>
      <c r="M333" s="108">
        <f>(G333*G333)/(2*'1_Constantes'!$F$27)</f>
        <v>135.25622673361727</v>
      </c>
      <c r="N333" s="108">
        <f>(H333*H333)/(2*'1_Constantes'!$J$27)</f>
        <v>2.7075985975392758E-4</v>
      </c>
      <c r="P333" s="54">
        <f>IF(C333&lt;M333+(M333*'1_Constantes'!$G$27),ABS(W332)-('1_Constantes'!$F$27*'1_Constantes'!$B$4),0)</f>
        <v>0</v>
      </c>
      <c r="Q333" s="111">
        <f>IF(P333=0,IF(ABS(W332)&lt;'1_Constantes'!$D$27,ABS(W332)+('1_Constantes'!$E$27*'1_Constantes'!$B$4),0),0)</f>
        <v>0</v>
      </c>
      <c r="R333" s="44">
        <f>IF(P333=0,IF(Q333=0,'1_Constantes'!$D$27,0),0)</f>
        <v>500</v>
      </c>
      <c r="S333" s="54">
        <f>IF(F333&lt;N333+(N333*'1_Constantes'!$G$27),ABS(X332)-('1_Constantes'!$J$27*'1_Constantes'!$B$4),0)</f>
        <v>-1.5000000000000156E-2</v>
      </c>
      <c r="T333" s="111">
        <f>IF(S333=0,IF(ABS(X332)&lt;'1_Constantes'!$H$27,ABS(X332)+('1_Constantes'!$I$27*'1_Constantes'!$B$4),0),0)</f>
        <v>0</v>
      </c>
      <c r="U333" s="44">
        <f>IF(S333=0,IF(T333=0,'1_Constantes'!$H$27,0),0)</f>
        <v>0</v>
      </c>
      <c r="W333" s="134">
        <f>IF(C333&lt;'1_Constantes'!$B$8,0,IF(D333&lt;0,-ABS(P333+Q333+R333),ABS(P333+Q333+R333)))</f>
        <v>500</v>
      </c>
      <c r="X333" s="43">
        <f t="shared" si="17"/>
        <v>-1.5000000000000156E-2</v>
      </c>
      <c r="Y333" s="57">
        <f>IF(F333*180/PI()&lt;'1_Constantes'!$B$9,0,X333*180/PI())</f>
        <v>-0.85943669269624379</v>
      </c>
    </row>
    <row r="334" spans="2:25" x14ac:dyDescent="0.25">
      <c r="B334" s="13">
        <f>B333+'1_Constantes'!$B$4</f>
        <v>1.6499999999999868</v>
      </c>
      <c r="C334" s="131">
        <f t="shared" si="15"/>
        <v>408.46742732090149</v>
      </c>
      <c r="D334" s="54">
        <f>'3_Consigne'!P334</f>
        <v>408.46742732090149</v>
      </c>
      <c r="E334" s="44">
        <f>'3_Consigne'!Q334</f>
        <v>2.3342304698789618E-4</v>
      </c>
      <c r="F334" s="131">
        <f t="shared" si="16"/>
        <v>2.3342304698789618E-4</v>
      </c>
      <c r="G334" s="54">
        <f>ABS(D333-D334)/'1_Constantes'!$B$4</f>
        <v>520.10810301455876</v>
      </c>
      <c r="H334" s="44">
        <f>ABS(E333-E334)/'1_Constantes'!$B$4</f>
        <v>4.683745437599196E-2</v>
      </c>
      <c r="J334" s="54">
        <f>ABS(G333-G334)/'1_Constantes'!$B$4</f>
        <v>2.8159206522104796E-3</v>
      </c>
      <c r="K334" s="44">
        <f>ABS(H333-H334)/'1_Constantes'!$B$4</f>
        <v>5.926037089432068E-2</v>
      </c>
      <c r="M334" s="108">
        <f>(G334*G334)/(2*'1_Constantes'!$F$27)</f>
        <v>135.25621941070142</v>
      </c>
      <c r="N334" s="108">
        <f>(H334*H334)/(2*'1_Constantes'!$J$27)</f>
        <v>2.7421839155289103E-4</v>
      </c>
      <c r="P334" s="54">
        <f>IF(C334&lt;M334+(M334*'1_Constantes'!$G$27),ABS(W333)-('1_Constantes'!$F$27*'1_Constantes'!$B$4),0)</f>
        <v>0</v>
      </c>
      <c r="Q334" s="111">
        <f>IF(P334=0,IF(ABS(W333)&lt;'1_Constantes'!$D$27,ABS(W333)+('1_Constantes'!$E$27*'1_Constantes'!$B$4),0),0)</f>
        <v>0</v>
      </c>
      <c r="R334" s="44">
        <f>IF(P334=0,IF(Q334=0,'1_Constantes'!$D$27,0),0)</f>
        <v>500</v>
      </c>
      <c r="S334" s="54">
        <f>IF(F334&lt;N334+(N334*'1_Constantes'!$G$27),ABS(X333)-('1_Constantes'!$J$27*'1_Constantes'!$B$4),0)</f>
        <v>-4.9999999999998448E-3</v>
      </c>
      <c r="T334" s="111">
        <f>IF(S334=0,IF(ABS(X333)&lt;'1_Constantes'!$H$27,ABS(X333)+('1_Constantes'!$I$27*'1_Constantes'!$B$4),0),0)</f>
        <v>0</v>
      </c>
      <c r="U334" s="44">
        <f>IF(S334=0,IF(T334=0,'1_Constantes'!$H$27,0),0)</f>
        <v>0</v>
      </c>
      <c r="W334" s="134">
        <f>IF(C334&lt;'1_Constantes'!$B$8,0,IF(D334&lt;0,-ABS(P334+Q334+R334),ABS(P334+Q334+R334)))</f>
        <v>500</v>
      </c>
      <c r="X334" s="43">
        <f t="shared" si="17"/>
        <v>4.9999999999998448E-3</v>
      </c>
      <c r="Y334" s="57">
        <f>IF(F334*180/PI()&lt;'1_Constantes'!$B$9,0,X334*180/PI())</f>
        <v>0.28647889756540273</v>
      </c>
    </row>
    <row r="335" spans="2:25" x14ac:dyDescent="0.25">
      <c r="B335" s="13">
        <f>B334+'1_Constantes'!$B$4</f>
        <v>1.6549999999999867</v>
      </c>
      <c r="C335" s="131">
        <f t="shared" si="15"/>
        <v>405.86688673543057</v>
      </c>
      <c r="D335" s="54">
        <f>'3_Consigne'!P335</f>
        <v>405.86688673543057</v>
      </c>
      <c r="E335" s="44">
        <f>'3_Consigne'!Q335</f>
        <v>7.1704518063431255E-7</v>
      </c>
      <c r="F335" s="131">
        <f t="shared" si="16"/>
        <v>7.1704518063431255E-7</v>
      </c>
      <c r="G335" s="54">
        <f>ABS(D334-D335)/'1_Constantes'!$B$4</f>
        <v>520.10811709418476</v>
      </c>
      <c r="H335" s="44">
        <f>ABS(E334-E335)/'1_Constantes'!$B$4</f>
        <v>4.6541200361452373E-2</v>
      </c>
      <c r="J335" s="54">
        <f>ABS(G334-G335)/'1_Constantes'!$B$4</f>
        <v>2.8159251996839885E-3</v>
      </c>
      <c r="K335" s="44">
        <f>ABS(H334-H335)/'1_Constantes'!$B$4</f>
        <v>5.925080290791751E-2</v>
      </c>
      <c r="M335" s="108">
        <f>(G335*G335)/(2*'1_Constantes'!$F$27)</f>
        <v>135.25622673362909</v>
      </c>
      <c r="N335" s="108">
        <f>(H335*H335)/(2*'1_Constantes'!$J$27)</f>
        <v>2.7076041638560681E-4</v>
      </c>
      <c r="P335" s="54">
        <f>IF(C335&lt;M335+(M335*'1_Constantes'!$G$27),ABS(W334)-('1_Constantes'!$F$27*'1_Constantes'!$B$4),0)</f>
        <v>0</v>
      </c>
      <c r="Q335" s="111">
        <f>IF(P335=0,IF(ABS(W334)&lt;'1_Constantes'!$D$27,ABS(W334)+('1_Constantes'!$E$27*'1_Constantes'!$B$4),0),0)</f>
        <v>0</v>
      </c>
      <c r="R335" s="44">
        <f>IF(P335=0,IF(Q335=0,'1_Constantes'!$D$27,0),0)</f>
        <v>500</v>
      </c>
      <c r="S335" s="54">
        <f>IF(F335&lt;N335+(N335*'1_Constantes'!$G$27),ABS(X334)-('1_Constantes'!$J$27*'1_Constantes'!$B$4),0)</f>
        <v>-1.5000000000000156E-2</v>
      </c>
      <c r="T335" s="111">
        <f>IF(S335=0,IF(ABS(X334)&lt;'1_Constantes'!$H$27,ABS(X334)+('1_Constantes'!$I$27*'1_Constantes'!$B$4),0),0)</f>
        <v>0</v>
      </c>
      <c r="U335" s="44">
        <f>IF(S335=0,IF(T335=0,'1_Constantes'!$H$27,0),0)</f>
        <v>0</v>
      </c>
      <c r="W335" s="134">
        <f>IF(C335&lt;'1_Constantes'!$B$8,0,IF(D335&lt;0,-ABS(P335+Q335+R335),ABS(P335+Q335+R335)))</f>
        <v>500</v>
      </c>
      <c r="X335" s="43">
        <f t="shared" si="17"/>
        <v>1.5000000000000156E-2</v>
      </c>
      <c r="Y335" s="57">
        <f>IF(F335*180/PI()&lt;'1_Constantes'!$B$9,0,X335*180/PI())</f>
        <v>0.85943669269624379</v>
      </c>
    </row>
    <row r="336" spans="2:25" x14ac:dyDescent="0.25">
      <c r="B336" s="13">
        <f>B335+'1_Constantes'!$B$4</f>
        <v>1.6599999999999866</v>
      </c>
      <c r="C336" s="131">
        <f t="shared" si="15"/>
        <v>403.26634622039217</v>
      </c>
      <c r="D336" s="54">
        <f>'3_Consigne'!P336</f>
        <v>403.26634622039217</v>
      </c>
      <c r="E336" s="44">
        <f>'3_Consigne'!Q336</f>
        <v>-2.3348957657831626E-4</v>
      </c>
      <c r="F336" s="131">
        <f t="shared" si="16"/>
        <v>2.3348957657831626E-4</v>
      </c>
      <c r="G336" s="54">
        <f>ABS(D335-D336)/'1_Constantes'!$B$4</f>
        <v>520.10810300768071</v>
      </c>
      <c r="H336" s="44">
        <f>ABS(E335-E336)/'1_Constantes'!$B$4</f>
        <v>4.6841324351790115E-2</v>
      </c>
      <c r="J336" s="54">
        <f>ABS(G335-G336)/'1_Constantes'!$B$4</f>
        <v>2.81730081042042E-3</v>
      </c>
      <c r="K336" s="44">
        <f>ABS(H335-H336)/'1_Constantes'!$B$4</f>
        <v>6.0024798067548346E-2</v>
      </c>
      <c r="M336" s="108">
        <f>(G336*G336)/(2*'1_Constantes'!$F$27)</f>
        <v>135.25621940712409</v>
      </c>
      <c r="N336" s="108">
        <f>(H336*H336)/(2*'1_Constantes'!$J$27)</f>
        <v>2.7426370837870071E-4</v>
      </c>
      <c r="P336" s="54">
        <f>IF(C336&lt;M336+(M336*'1_Constantes'!$G$27),ABS(W335)-('1_Constantes'!$F$27*'1_Constantes'!$B$4),0)</f>
        <v>0</v>
      </c>
      <c r="Q336" s="111">
        <f>IF(P336=0,IF(ABS(W335)&lt;'1_Constantes'!$D$27,ABS(W335)+('1_Constantes'!$E$27*'1_Constantes'!$B$4),0),0)</f>
        <v>0</v>
      </c>
      <c r="R336" s="44">
        <f>IF(P336=0,IF(Q336=0,'1_Constantes'!$D$27,0),0)</f>
        <v>500</v>
      </c>
      <c r="S336" s="54">
        <f>IF(F336&lt;N336+(N336*'1_Constantes'!$G$27),ABS(X335)-('1_Constantes'!$J$27*'1_Constantes'!$B$4),0)</f>
        <v>-4.9999999999998448E-3</v>
      </c>
      <c r="T336" s="111">
        <f>IF(S336=0,IF(ABS(X335)&lt;'1_Constantes'!$H$27,ABS(X335)+('1_Constantes'!$I$27*'1_Constantes'!$B$4),0),0)</f>
        <v>0</v>
      </c>
      <c r="U336" s="44">
        <f>IF(S336=0,IF(T336=0,'1_Constantes'!$H$27,0),0)</f>
        <v>0</v>
      </c>
      <c r="W336" s="134">
        <f>IF(C336&lt;'1_Constantes'!$B$8,0,IF(D336&lt;0,-ABS(P336+Q336+R336),ABS(P336+Q336+R336)))</f>
        <v>500</v>
      </c>
      <c r="X336" s="43">
        <f t="shared" si="17"/>
        <v>-4.9999999999998448E-3</v>
      </c>
      <c r="Y336" s="57">
        <f>IF(F336*180/PI()&lt;'1_Constantes'!$B$9,0,X336*180/PI())</f>
        <v>-0.28647889756540273</v>
      </c>
    </row>
    <row r="337" spans="2:25" x14ac:dyDescent="0.25">
      <c r="B337" s="13">
        <f>B336+'1_Constantes'!$B$4</f>
        <v>1.6649999999999865</v>
      </c>
      <c r="C337" s="131">
        <f t="shared" si="15"/>
        <v>400.66580563492141</v>
      </c>
      <c r="D337" s="54">
        <f>'3_Consigne'!P337</f>
        <v>400.66580563492141</v>
      </c>
      <c r="E337" s="44">
        <f>'3_Consigne'!Q337</f>
        <v>-7.840658453606153E-7</v>
      </c>
      <c r="F337" s="131">
        <f t="shared" si="16"/>
        <v>7.840658453606153E-7</v>
      </c>
      <c r="G337" s="54">
        <f>ABS(D336-D337)/'1_Constantes'!$B$4</f>
        <v>520.10811709415066</v>
      </c>
      <c r="H337" s="44">
        <f>ABS(E336-E337)/'1_Constantes'!$B$4</f>
        <v>4.6541102146591129E-2</v>
      </c>
      <c r="J337" s="54">
        <f>ABS(G336-G337)/'1_Constantes'!$B$4</f>
        <v>2.8172939892101567E-3</v>
      </c>
      <c r="K337" s="44">
        <f>ABS(H336-H337)/'1_Constantes'!$B$4</f>
        <v>6.0044441039797114E-2</v>
      </c>
      <c r="M337" s="108">
        <f>(G337*G337)/(2*'1_Constantes'!$F$27)</f>
        <v>135.25622673361138</v>
      </c>
      <c r="N337" s="108">
        <f>(H337*H337)/(2*'1_Constantes'!$J$27)</f>
        <v>2.7075927362742869E-4</v>
      </c>
      <c r="P337" s="54">
        <f>IF(C337&lt;M337+(M337*'1_Constantes'!$G$27),ABS(W336)-('1_Constantes'!$F$27*'1_Constantes'!$B$4),0)</f>
        <v>0</v>
      </c>
      <c r="Q337" s="111">
        <f>IF(P337=0,IF(ABS(W336)&lt;'1_Constantes'!$D$27,ABS(W336)+('1_Constantes'!$E$27*'1_Constantes'!$B$4),0),0)</f>
        <v>0</v>
      </c>
      <c r="R337" s="44">
        <f>IF(P337=0,IF(Q337=0,'1_Constantes'!$D$27,0),0)</f>
        <v>500</v>
      </c>
      <c r="S337" s="54">
        <f>IF(F337&lt;N337+(N337*'1_Constantes'!$G$27),ABS(X336)-('1_Constantes'!$J$27*'1_Constantes'!$B$4),0)</f>
        <v>-1.5000000000000156E-2</v>
      </c>
      <c r="T337" s="111">
        <f>IF(S337=0,IF(ABS(X336)&lt;'1_Constantes'!$H$27,ABS(X336)+('1_Constantes'!$I$27*'1_Constantes'!$B$4),0),0)</f>
        <v>0</v>
      </c>
      <c r="U337" s="44">
        <f>IF(S337=0,IF(T337=0,'1_Constantes'!$H$27,0),0)</f>
        <v>0</v>
      </c>
      <c r="W337" s="134">
        <f>IF(C337&lt;'1_Constantes'!$B$8,0,IF(D337&lt;0,-ABS(P337+Q337+R337),ABS(P337+Q337+R337)))</f>
        <v>500</v>
      </c>
      <c r="X337" s="43">
        <f t="shared" si="17"/>
        <v>-1.5000000000000156E-2</v>
      </c>
      <c r="Y337" s="57">
        <f>IF(F337*180/PI()&lt;'1_Constantes'!$B$9,0,X337*180/PI())</f>
        <v>-0.85943669269624379</v>
      </c>
    </row>
    <row r="338" spans="2:25" x14ac:dyDescent="0.25">
      <c r="B338" s="13">
        <f>B337+'1_Constantes'!$B$4</f>
        <v>1.6699999999999864</v>
      </c>
      <c r="C338" s="131">
        <f t="shared" si="15"/>
        <v>398.06526511984822</v>
      </c>
      <c r="D338" s="54">
        <f>'3_Consigne'!P338</f>
        <v>398.06526511984822</v>
      </c>
      <c r="E338" s="44">
        <f>'3_Consigne'!Q338</f>
        <v>2.3344166537410393E-4</v>
      </c>
      <c r="F338" s="131">
        <f t="shared" si="16"/>
        <v>2.3344166537410393E-4</v>
      </c>
      <c r="G338" s="54">
        <f>ABS(D337-D338)/'1_Constantes'!$B$4</f>
        <v>520.10810301463835</v>
      </c>
      <c r="H338" s="44">
        <f>ABS(E337-E338)/'1_Constantes'!$B$4</f>
        <v>4.684514624389291E-2</v>
      </c>
      <c r="J338" s="54">
        <f>ABS(G337-G338)/'1_Constantes'!$B$4</f>
        <v>2.8159024623164441E-3</v>
      </c>
      <c r="K338" s="44">
        <f>ABS(H337-H338)/'1_Constantes'!$B$4</f>
        <v>6.0808819460356212E-2</v>
      </c>
      <c r="M338" s="108">
        <f>(G338*G338)/(2*'1_Constantes'!$F$27)</f>
        <v>135.25621941074283</v>
      </c>
      <c r="N338" s="108">
        <f>(H338*H338)/(2*'1_Constantes'!$J$27)</f>
        <v>2.7430846582646428E-4</v>
      </c>
      <c r="P338" s="54">
        <f>IF(C338&lt;M338+(M338*'1_Constantes'!$G$27),ABS(W337)-('1_Constantes'!$F$27*'1_Constantes'!$B$4),0)</f>
        <v>0</v>
      </c>
      <c r="Q338" s="111">
        <f>IF(P338=0,IF(ABS(W337)&lt;'1_Constantes'!$D$27,ABS(W337)+('1_Constantes'!$E$27*'1_Constantes'!$B$4),0),0)</f>
        <v>0</v>
      </c>
      <c r="R338" s="44">
        <f>IF(P338=0,IF(Q338=0,'1_Constantes'!$D$27,0),0)</f>
        <v>500</v>
      </c>
      <c r="S338" s="54">
        <f>IF(F338&lt;N338+(N338*'1_Constantes'!$G$27),ABS(X337)-('1_Constantes'!$J$27*'1_Constantes'!$B$4),0)</f>
        <v>-4.9999999999998448E-3</v>
      </c>
      <c r="T338" s="111">
        <f>IF(S338=0,IF(ABS(X337)&lt;'1_Constantes'!$H$27,ABS(X337)+('1_Constantes'!$I$27*'1_Constantes'!$B$4),0),0)</f>
        <v>0</v>
      </c>
      <c r="U338" s="44">
        <f>IF(S338=0,IF(T338=0,'1_Constantes'!$H$27,0),0)</f>
        <v>0</v>
      </c>
      <c r="W338" s="134">
        <f>IF(C338&lt;'1_Constantes'!$B$8,0,IF(D338&lt;0,-ABS(P338+Q338+R338),ABS(P338+Q338+R338)))</f>
        <v>500</v>
      </c>
      <c r="X338" s="43">
        <f t="shared" si="17"/>
        <v>4.9999999999998448E-3</v>
      </c>
      <c r="Y338" s="57">
        <f>IF(F338*180/PI()&lt;'1_Constantes'!$B$9,0,X338*180/PI())</f>
        <v>0.28647889756540273</v>
      </c>
    </row>
    <row r="339" spans="2:25" x14ac:dyDescent="0.25">
      <c r="B339" s="13">
        <f>B338+'1_Constantes'!$B$4</f>
        <v>1.6749999999999863</v>
      </c>
      <c r="C339" s="131">
        <f t="shared" si="15"/>
        <v>395.46472453437735</v>
      </c>
      <c r="D339" s="54">
        <f>'3_Consigne'!P339</f>
        <v>395.46472453437735</v>
      </c>
      <c r="E339" s="44">
        <f>'3_Consigne'!Q339</f>
        <v>7.3590607910234418E-7</v>
      </c>
      <c r="F339" s="131">
        <f t="shared" si="16"/>
        <v>7.3590607910234418E-7</v>
      </c>
      <c r="G339" s="54">
        <f>ABS(D338-D339)/'1_Constantes'!$B$4</f>
        <v>520.10811709417339</v>
      </c>
      <c r="H339" s="44">
        <f>ABS(E338-E339)/'1_Constantes'!$B$4</f>
        <v>4.6541151859000318E-2</v>
      </c>
      <c r="J339" s="54">
        <f>ABS(G338-G339)/'1_Constantes'!$B$4</f>
        <v>2.815907009789953E-3</v>
      </c>
      <c r="K339" s="44">
        <f>ABS(H338-H339)/'1_Constantes'!$B$4</f>
        <v>6.0798876978518379E-2</v>
      </c>
      <c r="M339" s="108">
        <f>(G339*G339)/(2*'1_Constantes'!$F$27)</f>
        <v>135.25622673362318</v>
      </c>
      <c r="N339" s="108">
        <f>(H339*H339)/(2*'1_Constantes'!$J$27)</f>
        <v>2.7075985204531611E-4</v>
      </c>
      <c r="P339" s="54">
        <f>IF(C339&lt;M339+(M339*'1_Constantes'!$G$27),ABS(W338)-('1_Constantes'!$F$27*'1_Constantes'!$B$4),0)</f>
        <v>0</v>
      </c>
      <c r="Q339" s="111">
        <f>IF(P339=0,IF(ABS(W338)&lt;'1_Constantes'!$D$27,ABS(W338)+('1_Constantes'!$E$27*'1_Constantes'!$B$4),0),0)</f>
        <v>0</v>
      </c>
      <c r="R339" s="44">
        <f>IF(P339=0,IF(Q339=0,'1_Constantes'!$D$27,0),0)</f>
        <v>500</v>
      </c>
      <c r="S339" s="54">
        <f>IF(F339&lt;N339+(N339*'1_Constantes'!$G$27),ABS(X338)-('1_Constantes'!$J$27*'1_Constantes'!$B$4),0)</f>
        <v>-1.5000000000000156E-2</v>
      </c>
      <c r="T339" s="111">
        <f>IF(S339=0,IF(ABS(X338)&lt;'1_Constantes'!$H$27,ABS(X338)+('1_Constantes'!$I$27*'1_Constantes'!$B$4),0),0)</f>
        <v>0</v>
      </c>
      <c r="U339" s="44">
        <f>IF(S339=0,IF(T339=0,'1_Constantes'!$H$27,0),0)</f>
        <v>0</v>
      </c>
      <c r="W339" s="134">
        <f>IF(C339&lt;'1_Constantes'!$B$8,0,IF(D339&lt;0,-ABS(P339+Q339+R339),ABS(P339+Q339+R339)))</f>
        <v>500</v>
      </c>
      <c r="X339" s="43">
        <f t="shared" si="17"/>
        <v>1.5000000000000156E-2</v>
      </c>
      <c r="Y339" s="57">
        <f>IF(F339*180/PI()&lt;'1_Constantes'!$B$9,0,X339*180/PI())</f>
        <v>0.85943669269624379</v>
      </c>
    </row>
    <row r="340" spans="2:25" x14ac:dyDescent="0.25">
      <c r="B340" s="13">
        <f>B339+'1_Constantes'!$B$4</f>
        <v>1.6799999999999862</v>
      </c>
      <c r="C340" s="131">
        <f t="shared" si="15"/>
        <v>392.86418401933946</v>
      </c>
      <c r="D340" s="54">
        <f>'3_Consigne'!P340</f>
        <v>392.86418401933946</v>
      </c>
      <c r="E340" s="44">
        <f>'3_Consigne'!Q340</f>
        <v>-2.3351020300667324E-4</v>
      </c>
      <c r="F340" s="131">
        <f t="shared" si="16"/>
        <v>2.3351020300667324E-4</v>
      </c>
      <c r="G340" s="54">
        <f>ABS(D339-D340)/'1_Constantes'!$B$4</f>
        <v>520.10810300757839</v>
      </c>
      <c r="H340" s="44">
        <f>ABS(E339-E340)/'1_Constantes'!$B$4</f>
        <v>4.6849221817155118E-2</v>
      </c>
      <c r="J340" s="54">
        <f>ABS(G339-G340)/'1_Constantes'!$B$4</f>
        <v>2.8173190003144555E-3</v>
      </c>
      <c r="K340" s="44">
        <f>ABS(H339-H340)/'1_Constantes'!$B$4</f>
        <v>6.161399163095993E-2</v>
      </c>
      <c r="M340" s="108">
        <f>(G340*G340)/(2*'1_Constantes'!$F$27)</f>
        <v>135.25621940707089</v>
      </c>
      <c r="N340" s="108">
        <f>(H340*H340)/(2*'1_Constantes'!$J$27)</f>
        <v>2.7435619810912536E-4</v>
      </c>
      <c r="P340" s="54">
        <f>IF(C340&lt;M340+(M340*'1_Constantes'!$G$27),ABS(W339)-('1_Constantes'!$F$27*'1_Constantes'!$B$4),0)</f>
        <v>0</v>
      </c>
      <c r="Q340" s="111">
        <f>IF(P340=0,IF(ABS(W339)&lt;'1_Constantes'!$D$27,ABS(W339)+('1_Constantes'!$E$27*'1_Constantes'!$B$4),0),0)</f>
        <v>0</v>
      </c>
      <c r="R340" s="44">
        <f>IF(P340=0,IF(Q340=0,'1_Constantes'!$D$27,0),0)</f>
        <v>500</v>
      </c>
      <c r="S340" s="54">
        <f>IF(F340&lt;N340+(N340*'1_Constantes'!$G$27),ABS(X339)-('1_Constantes'!$J$27*'1_Constantes'!$B$4),0)</f>
        <v>-4.9999999999998448E-3</v>
      </c>
      <c r="T340" s="111">
        <f>IF(S340=0,IF(ABS(X339)&lt;'1_Constantes'!$H$27,ABS(X339)+('1_Constantes'!$I$27*'1_Constantes'!$B$4),0),0)</f>
        <v>0</v>
      </c>
      <c r="U340" s="44">
        <f>IF(S340=0,IF(T340=0,'1_Constantes'!$H$27,0),0)</f>
        <v>0</v>
      </c>
      <c r="W340" s="134">
        <f>IF(C340&lt;'1_Constantes'!$B$8,0,IF(D340&lt;0,-ABS(P340+Q340+R340),ABS(P340+Q340+R340)))</f>
        <v>500</v>
      </c>
      <c r="X340" s="43">
        <f t="shared" si="17"/>
        <v>-4.9999999999998448E-3</v>
      </c>
      <c r="Y340" s="57">
        <f>IF(F340*180/PI()&lt;'1_Constantes'!$B$9,0,X340*180/PI())</f>
        <v>-0.28647889756540273</v>
      </c>
    </row>
    <row r="341" spans="2:25" x14ac:dyDescent="0.25">
      <c r="B341" s="13">
        <f>B340+'1_Constantes'!$B$4</f>
        <v>1.6849999999999861</v>
      </c>
      <c r="C341" s="131">
        <f t="shared" si="15"/>
        <v>390.26364343386871</v>
      </c>
      <c r="D341" s="54">
        <f>'3_Consigne'!P341</f>
        <v>390.26364343386871</v>
      </c>
      <c r="E341" s="44">
        <f>'3_Consigne'!Q341</f>
        <v>-8.0496448784384E-7</v>
      </c>
      <c r="F341" s="131">
        <f t="shared" si="16"/>
        <v>8.0496448784384E-7</v>
      </c>
      <c r="G341" s="54">
        <f>ABS(D340-D341)/'1_Constantes'!$B$4</f>
        <v>520.10811709415066</v>
      </c>
      <c r="H341" s="44">
        <f>ABS(E340-E341)/'1_Constantes'!$B$4</f>
        <v>4.6541047703765881E-2</v>
      </c>
      <c r="J341" s="54">
        <f>ABS(G340-G341)/'1_Constantes'!$B$4</f>
        <v>2.8173144528409466E-3</v>
      </c>
      <c r="K341" s="44">
        <f>ABS(H340-H341)/'1_Constantes'!$B$4</f>
        <v>6.1634822677847367E-2</v>
      </c>
      <c r="M341" s="108">
        <f>(G341*G341)/(2*'1_Constantes'!$F$27)</f>
        <v>135.25622673361138</v>
      </c>
      <c r="N341" s="108">
        <f>(H341*H341)/(2*'1_Constantes'!$J$27)</f>
        <v>2.7075864017052641E-4</v>
      </c>
      <c r="P341" s="54">
        <f>IF(C341&lt;M341+(M341*'1_Constantes'!$G$27),ABS(W340)-('1_Constantes'!$F$27*'1_Constantes'!$B$4),0)</f>
        <v>0</v>
      </c>
      <c r="Q341" s="111">
        <f>IF(P341=0,IF(ABS(W340)&lt;'1_Constantes'!$D$27,ABS(W340)+('1_Constantes'!$E$27*'1_Constantes'!$B$4),0),0)</f>
        <v>0</v>
      </c>
      <c r="R341" s="44">
        <f>IF(P341=0,IF(Q341=0,'1_Constantes'!$D$27,0),0)</f>
        <v>500</v>
      </c>
      <c r="S341" s="54">
        <f>IF(F341&lt;N341+(N341*'1_Constantes'!$G$27),ABS(X340)-('1_Constantes'!$J$27*'1_Constantes'!$B$4),0)</f>
        <v>-1.5000000000000156E-2</v>
      </c>
      <c r="T341" s="111">
        <f>IF(S341=0,IF(ABS(X340)&lt;'1_Constantes'!$H$27,ABS(X340)+('1_Constantes'!$I$27*'1_Constantes'!$B$4),0),0)</f>
        <v>0</v>
      </c>
      <c r="U341" s="44">
        <f>IF(S341=0,IF(T341=0,'1_Constantes'!$H$27,0),0)</f>
        <v>0</v>
      </c>
      <c r="W341" s="134">
        <f>IF(C341&lt;'1_Constantes'!$B$8,0,IF(D341&lt;0,-ABS(P341+Q341+R341),ABS(P341+Q341+R341)))</f>
        <v>500</v>
      </c>
      <c r="X341" s="43">
        <f t="shared" si="17"/>
        <v>-1.5000000000000156E-2</v>
      </c>
      <c r="Y341" s="57">
        <f>IF(F341*180/PI()&lt;'1_Constantes'!$B$9,0,X341*180/PI())</f>
        <v>-0.85943669269624379</v>
      </c>
    </row>
    <row r="342" spans="2:25" x14ac:dyDescent="0.25">
      <c r="B342" s="13">
        <f>B341+'1_Constantes'!$B$4</f>
        <v>1.689999999999986</v>
      </c>
      <c r="C342" s="131">
        <f t="shared" si="15"/>
        <v>387.66310291879506</v>
      </c>
      <c r="D342" s="54">
        <f>'3_Consigne'!P342</f>
        <v>387.66310291879506</v>
      </c>
      <c r="E342" s="44">
        <f>'3_Consigne'!Q342</f>
        <v>2.3346128293447177E-4</v>
      </c>
      <c r="F342" s="131">
        <f t="shared" si="16"/>
        <v>2.3346128293447177E-4</v>
      </c>
      <c r="G342" s="54">
        <f>ABS(D341-D342)/'1_Constantes'!$B$4</f>
        <v>520.10810301472929</v>
      </c>
      <c r="H342" s="44">
        <f>ABS(E341-E342)/'1_Constantes'!$B$4</f>
        <v>4.6853249484463122E-2</v>
      </c>
      <c r="J342" s="54">
        <f>ABS(G341-G342)/'1_Constantes'!$B$4</f>
        <v>2.8158842724224087E-3</v>
      </c>
      <c r="K342" s="44">
        <f>ABS(H341-H342)/'1_Constantes'!$B$4</f>
        <v>6.2440356139448205E-2</v>
      </c>
      <c r="M342" s="108">
        <f>(G342*G342)/(2*'1_Constantes'!$F$27)</f>
        <v>135.25621941079012</v>
      </c>
      <c r="N342" s="108">
        <f>(H342*H342)/(2*'1_Constantes'!$J$27)</f>
        <v>2.7440337340666799E-4</v>
      </c>
      <c r="P342" s="54">
        <f>IF(C342&lt;M342+(M342*'1_Constantes'!$G$27),ABS(W341)-('1_Constantes'!$F$27*'1_Constantes'!$B$4),0)</f>
        <v>0</v>
      </c>
      <c r="Q342" s="111">
        <f>IF(P342=0,IF(ABS(W341)&lt;'1_Constantes'!$D$27,ABS(W341)+('1_Constantes'!$E$27*'1_Constantes'!$B$4),0),0)</f>
        <v>0</v>
      </c>
      <c r="R342" s="44">
        <f>IF(P342=0,IF(Q342=0,'1_Constantes'!$D$27,0),0)</f>
        <v>500</v>
      </c>
      <c r="S342" s="54">
        <f>IF(F342&lt;N342+(N342*'1_Constantes'!$G$27),ABS(X341)-('1_Constantes'!$J$27*'1_Constantes'!$B$4),0)</f>
        <v>-4.9999999999998448E-3</v>
      </c>
      <c r="T342" s="111">
        <f>IF(S342=0,IF(ABS(X341)&lt;'1_Constantes'!$H$27,ABS(X341)+('1_Constantes'!$I$27*'1_Constantes'!$B$4),0),0)</f>
        <v>0</v>
      </c>
      <c r="U342" s="44">
        <f>IF(S342=0,IF(T342=0,'1_Constantes'!$H$27,0),0)</f>
        <v>0</v>
      </c>
      <c r="W342" s="134">
        <f>IF(C342&lt;'1_Constantes'!$B$8,0,IF(D342&lt;0,-ABS(P342+Q342+R342),ABS(P342+Q342+R342)))</f>
        <v>500</v>
      </c>
      <c r="X342" s="43">
        <f t="shared" si="17"/>
        <v>4.9999999999998448E-3</v>
      </c>
      <c r="Y342" s="57">
        <f>IF(F342*180/PI()&lt;'1_Constantes'!$B$9,0,X342*180/PI())</f>
        <v>0.28647889756540273</v>
      </c>
    </row>
    <row r="343" spans="2:25" x14ac:dyDescent="0.25">
      <c r="B343" s="13">
        <f>B342+'1_Constantes'!$B$4</f>
        <v>1.6949999999999859</v>
      </c>
      <c r="C343" s="131">
        <f t="shared" si="15"/>
        <v>385.06256233332425</v>
      </c>
      <c r="D343" s="54">
        <f>'3_Consigne'!P343</f>
        <v>385.06256233332425</v>
      </c>
      <c r="E343" s="44">
        <f>'3_Consigne'!Q343</f>
        <v>7.5578600225445491E-7</v>
      </c>
      <c r="F343" s="131">
        <f t="shared" si="16"/>
        <v>7.5578600225445491E-7</v>
      </c>
      <c r="G343" s="54">
        <f>ABS(D342-D343)/'1_Constantes'!$B$4</f>
        <v>520.10811709416203</v>
      </c>
      <c r="H343" s="44">
        <f>ABS(E342-E343)/'1_Constantes'!$B$4</f>
        <v>4.6541099386443463E-2</v>
      </c>
      <c r="J343" s="54">
        <f>ABS(G342-G343)/'1_Constantes'!$B$4</f>
        <v>2.8158865461591631E-3</v>
      </c>
      <c r="K343" s="44">
        <f>ABS(H342-H343)/'1_Constantes'!$B$4</f>
        <v>6.2430019603931797E-2</v>
      </c>
      <c r="M343" s="108">
        <f>(G343*G343)/(2*'1_Constantes'!$F$27)</f>
        <v>135.25622673361727</v>
      </c>
      <c r="N343" s="108">
        <f>(H343*H343)/(2*'1_Constantes'!$J$27)</f>
        <v>2.70759241512351E-4</v>
      </c>
      <c r="P343" s="54">
        <f>IF(C343&lt;M343+(M343*'1_Constantes'!$G$27),ABS(W342)-('1_Constantes'!$F$27*'1_Constantes'!$B$4),0)</f>
        <v>0</v>
      </c>
      <c r="Q343" s="111">
        <f>IF(P343=0,IF(ABS(W342)&lt;'1_Constantes'!$D$27,ABS(W342)+('1_Constantes'!$E$27*'1_Constantes'!$B$4),0),0)</f>
        <v>0</v>
      </c>
      <c r="R343" s="44">
        <f>IF(P343=0,IF(Q343=0,'1_Constantes'!$D$27,0),0)</f>
        <v>500</v>
      </c>
      <c r="S343" s="54">
        <f>IF(F343&lt;N343+(N343*'1_Constantes'!$G$27),ABS(X342)-('1_Constantes'!$J$27*'1_Constantes'!$B$4),0)</f>
        <v>-1.5000000000000156E-2</v>
      </c>
      <c r="T343" s="111">
        <f>IF(S343=0,IF(ABS(X342)&lt;'1_Constantes'!$H$27,ABS(X342)+('1_Constantes'!$I$27*'1_Constantes'!$B$4),0),0)</f>
        <v>0</v>
      </c>
      <c r="U343" s="44">
        <f>IF(S343=0,IF(T343=0,'1_Constantes'!$H$27,0),0)</f>
        <v>0</v>
      </c>
      <c r="W343" s="134">
        <f>IF(C343&lt;'1_Constantes'!$B$8,0,IF(D343&lt;0,-ABS(P343+Q343+R343),ABS(P343+Q343+R343)))</f>
        <v>500</v>
      </c>
      <c r="X343" s="43">
        <f t="shared" si="17"/>
        <v>1.5000000000000156E-2</v>
      </c>
      <c r="Y343" s="57">
        <f>IF(F343*180/PI()&lt;'1_Constantes'!$B$9,0,X343*180/PI())</f>
        <v>0.85943669269624379</v>
      </c>
    </row>
    <row r="344" spans="2:25" x14ac:dyDescent="0.25">
      <c r="B344" s="13">
        <f>B343+'1_Constantes'!$B$4</f>
        <v>1.6999999999999857</v>
      </c>
      <c r="C344" s="131">
        <f t="shared" si="15"/>
        <v>382.46202181828687</v>
      </c>
      <c r="D344" s="54">
        <f>'3_Consigne'!P344</f>
        <v>382.46202181828687</v>
      </c>
      <c r="E344" s="44">
        <f>'3_Consigne'!Q344</f>
        <v>-2.3353195142593319E-4</v>
      </c>
      <c r="F344" s="131">
        <f t="shared" si="16"/>
        <v>2.3353195142593319E-4</v>
      </c>
      <c r="G344" s="54">
        <f>ABS(D343-D344)/'1_Constantes'!$B$4</f>
        <v>520.10810300747607</v>
      </c>
      <c r="H344" s="44">
        <f>ABS(E343-E344)/'1_Constantes'!$B$4</f>
        <v>4.685754748563753E-2</v>
      </c>
      <c r="J344" s="54">
        <f>ABS(G343-G344)/'1_Constantes'!$B$4</f>
        <v>2.8173371902084909E-3</v>
      </c>
      <c r="K344" s="44">
        <f>ABS(H343-H344)/'1_Constantes'!$B$4</f>
        <v>6.3289619838813316E-2</v>
      </c>
      <c r="M344" s="108">
        <f>(G344*G344)/(2*'1_Constantes'!$F$27)</f>
        <v>135.25621940701765</v>
      </c>
      <c r="N344" s="108">
        <f>(H344*H344)/(2*'1_Constantes'!$J$27)</f>
        <v>2.7445371954609699E-4</v>
      </c>
      <c r="P344" s="54">
        <f>IF(C344&lt;M344+(M344*'1_Constantes'!$G$27),ABS(W343)-('1_Constantes'!$F$27*'1_Constantes'!$B$4),0)</f>
        <v>0</v>
      </c>
      <c r="Q344" s="111">
        <f>IF(P344=0,IF(ABS(W343)&lt;'1_Constantes'!$D$27,ABS(W343)+('1_Constantes'!$E$27*'1_Constantes'!$B$4),0),0)</f>
        <v>0</v>
      </c>
      <c r="R344" s="44">
        <f>IF(P344=0,IF(Q344=0,'1_Constantes'!$D$27,0),0)</f>
        <v>500</v>
      </c>
      <c r="S344" s="54">
        <f>IF(F344&lt;N344+(N344*'1_Constantes'!$G$27),ABS(X343)-('1_Constantes'!$J$27*'1_Constantes'!$B$4),0)</f>
        <v>-4.9999999999998448E-3</v>
      </c>
      <c r="T344" s="111">
        <f>IF(S344=0,IF(ABS(X343)&lt;'1_Constantes'!$H$27,ABS(X343)+('1_Constantes'!$I$27*'1_Constantes'!$B$4),0),0)</f>
        <v>0</v>
      </c>
      <c r="U344" s="44">
        <f>IF(S344=0,IF(T344=0,'1_Constantes'!$H$27,0),0)</f>
        <v>0</v>
      </c>
      <c r="W344" s="134">
        <f>IF(C344&lt;'1_Constantes'!$B$8,0,IF(D344&lt;0,-ABS(P344+Q344+R344),ABS(P344+Q344+R344)))</f>
        <v>500</v>
      </c>
      <c r="X344" s="43">
        <f t="shared" si="17"/>
        <v>-4.9999999999998448E-3</v>
      </c>
      <c r="Y344" s="57">
        <f>IF(F344*180/PI()&lt;'1_Constantes'!$B$9,0,X344*180/PI())</f>
        <v>-0.28647889756540273</v>
      </c>
    </row>
    <row r="345" spans="2:25" x14ac:dyDescent="0.25">
      <c r="B345" s="13">
        <f>B344+'1_Constantes'!$B$4</f>
        <v>1.7049999999999856</v>
      </c>
      <c r="C345" s="131">
        <f t="shared" si="15"/>
        <v>379.86148123281617</v>
      </c>
      <c r="D345" s="54">
        <f>'3_Consigne'!P345</f>
        <v>379.86148123281617</v>
      </c>
      <c r="E345" s="44">
        <f>'3_Consigne'!Q345</f>
        <v>-8.2700771106281046E-7</v>
      </c>
      <c r="F345" s="131">
        <f t="shared" si="16"/>
        <v>8.2700771106281046E-7</v>
      </c>
      <c r="G345" s="54">
        <f>ABS(D344-D345)/'1_Constantes'!$B$4</f>
        <v>520.10811709413929</v>
      </c>
      <c r="H345" s="44">
        <f>ABS(E344-E345)/'1_Constantes'!$B$4</f>
        <v>4.6540988742974077E-2</v>
      </c>
      <c r="J345" s="54">
        <f>ABS(G344-G345)/'1_Constantes'!$B$4</f>
        <v>2.8173326427349821E-3</v>
      </c>
      <c r="K345" s="44">
        <f>ABS(H344-H345)/'1_Constantes'!$B$4</f>
        <v>6.3311748532690615E-2</v>
      </c>
      <c r="M345" s="108">
        <f>(G345*G345)/(2*'1_Constantes'!$F$27)</f>
        <v>135.25622673360547</v>
      </c>
      <c r="N345" s="108">
        <f>(H345*H345)/(2*'1_Constantes'!$J$27)</f>
        <v>2.7075795414670495E-4</v>
      </c>
      <c r="P345" s="54">
        <f>IF(C345&lt;M345+(M345*'1_Constantes'!$G$27),ABS(W344)-('1_Constantes'!$F$27*'1_Constantes'!$B$4),0)</f>
        <v>0</v>
      </c>
      <c r="Q345" s="111">
        <f>IF(P345=0,IF(ABS(W344)&lt;'1_Constantes'!$D$27,ABS(W344)+('1_Constantes'!$E$27*'1_Constantes'!$B$4),0),0)</f>
        <v>0</v>
      </c>
      <c r="R345" s="44">
        <f>IF(P345=0,IF(Q345=0,'1_Constantes'!$D$27,0),0)</f>
        <v>500</v>
      </c>
      <c r="S345" s="54">
        <f>IF(F345&lt;N345+(N345*'1_Constantes'!$G$27),ABS(X344)-('1_Constantes'!$J$27*'1_Constantes'!$B$4),0)</f>
        <v>-1.5000000000000156E-2</v>
      </c>
      <c r="T345" s="111">
        <f>IF(S345=0,IF(ABS(X344)&lt;'1_Constantes'!$H$27,ABS(X344)+('1_Constantes'!$I$27*'1_Constantes'!$B$4),0),0)</f>
        <v>0</v>
      </c>
      <c r="U345" s="44">
        <f>IF(S345=0,IF(T345=0,'1_Constantes'!$H$27,0),0)</f>
        <v>0</v>
      </c>
      <c r="W345" s="134">
        <f>IF(C345&lt;'1_Constantes'!$B$8,0,IF(D345&lt;0,-ABS(P345+Q345+R345),ABS(P345+Q345+R345)))</f>
        <v>500</v>
      </c>
      <c r="X345" s="43">
        <f t="shared" si="17"/>
        <v>-1.5000000000000156E-2</v>
      </c>
      <c r="Y345" s="57">
        <f>IF(F345*180/PI()&lt;'1_Constantes'!$B$9,0,X345*180/PI())</f>
        <v>-0.85943669269624379</v>
      </c>
    </row>
    <row r="346" spans="2:25" x14ac:dyDescent="0.25">
      <c r="B346" s="13">
        <f>B345+'1_Constantes'!$B$4</f>
        <v>1.7099999999999855</v>
      </c>
      <c r="C346" s="131">
        <f t="shared" si="15"/>
        <v>377.26094071774213</v>
      </c>
      <c r="D346" s="54">
        <f>'3_Consigne'!P346</f>
        <v>377.26094071774213</v>
      </c>
      <c r="E346" s="44">
        <f>'3_Consigne'!Q346</f>
        <v>2.3348198231921968E-4</v>
      </c>
      <c r="F346" s="131">
        <f t="shared" si="16"/>
        <v>2.3348198231921968E-4</v>
      </c>
      <c r="G346" s="54">
        <f>ABS(D345-D346)/'1_Constantes'!$B$4</f>
        <v>520.10810301480888</v>
      </c>
      <c r="H346" s="44">
        <f>ABS(E345-E346)/'1_Constantes'!$B$4</f>
        <v>4.6861798006056499E-2</v>
      </c>
      <c r="J346" s="54">
        <f>ABS(G345-G346)/'1_Constantes'!$B$4</f>
        <v>2.8158660825283732E-3</v>
      </c>
      <c r="K346" s="44">
        <f>ABS(H345-H346)/'1_Constantes'!$B$4</f>
        <v>6.4161852616484438E-2</v>
      </c>
      <c r="M346" s="108">
        <f>(G346*G346)/(2*'1_Constantes'!$F$27)</f>
        <v>135.25621941083151</v>
      </c>
      <c r="N346" s="108">
        <f>(H346*H346)/(2*'1_Constantes'!$J$27)</f>
        <v>2.7450351404505511E-4</v>
      </c>
      <c r="P346" s="54">
        <f>IF(C346&lt;M346+(M346*'1_Constantes'!$G$27),ABS(W345)-('1_Constantes'!$F$27*'1_Constantes'!$B$4),0)</f>
        <v>0</v>
      </c>
      <c r="Q346" s="111">
        <f>IF(P346=0,IF(ABS(W345)&lt;'1_Constantes'!$D$27,ABS(W345)+('1_Constantes'!$E$27*'1_Constantes'!$B$4),0),0)</f>
        <v>0</v>
      </c>
      <c r="R346" s="44">
        <f>IF(P346=0,IF(Q346=0,'1_Constantes'!$D$27,0),0)</f>
        <v>500</v>
      </c>
      <c r="S346" s="54">
        <f>IF(F346&lt;N346+(N346*'1_Constantes'!$G$27),ABS(X345)-('1_Constantes'!$J$27*'1_Constantes'!$B$4),0)</f>
        <v>-4.9999999999998448E-3</v>
      </c>
      <c r="T346" s="111">
        <f>IF(S346=0,IF(ABS(X345)&lt;'1_Constantes'!$H$27,ABS(X345)+('1_Constantes'!$I$27*'1_Constantes'!$B$4),0),0)</f>
        <v>0</v>
      </c>
      <c r="U346" s="44">
        <f>IF(S346=0,IF(T346=0,'1_Constantes'!$H$27,0),0)</f>
        <v>0</v>
      </c>
      <c r="W346" s="134">
        <f>IF(C346&lt;'1_Constantes'!$B$8,0,IF(D346&lt;0,-ABS(P346+Q346+R346),ABS(P346+Q346+R346)))</f>
        <v>500</v>
      </c>
      <c r="X346" s="43">
        <f t="shared" si="17"/>
        <v>4.9999999999998448E-3</v>
      </c>
      <c r="Y346" s="57">
        <f>IF(F346*180/PI()&lt;'1_Constantes'!$B$9,0,X346*180/PI())</f>
        <v>0.28647889756540273</v>
      </c>
    </row>
    <row r="347" spans="2:25" x14ac:dyDescent="0.25">
      <c r="B347" s="13">
        <f>B346+'1_Constantes'!$B$4</f>
        <v>1.7149999999999854</v>
      </c>
      <c r="C347" s="131">
        <f t="shared" si="15"/>
        <v>374.66040013227132</v>
      </c>
      <c r="D347" s="54">
        <f>'3_Consigne'!P347</f>
        <v>374.66040013227132</v>
      </c>
      <c r="E347" s="44">
        <f>'3_Consigne'!Q347</f>
        <v>7.7676982740415568E-7</v>
      </c>
      <c r="F347" s="131">
        <f t="shared" si="16"/>
        <v>7.7676982740415568E-7</v>
      </c>
      <c r="G347" s="54">
        <f>ABS(D346-D347)/'1_Constantes'!$B$4</f>
        <v>520.10811709416203</v>
      </c>
      <c r="H347" s="44">
        <f>ABS(E346-E347)/'1_Constantes'!$B$4</f>
        <v>4.6541042498363105E-2</v>
      </c>
      <c r="J347" s="54">
        <f>ABS(G346-G347)/'1_Constantes'!$B$4</f>
        <v>2.8158706300018821E-3</v>
      </c>
      <c r="K347" s="44">
        <f>ABS(H346-H347)/'1_Constantes'!$B$4</f>
        <v>6.4151101538678645E-2</v>
      </c>
      <c r="M347" s="108">
        <f>(G347*G347)/(2*'1_Constantes'!$F$27)</f>
        <v>135.25622673361727</v>
      </c>
      <c r="N347" s="108">
        <f>(H347*H347)/(2*'1_Constantes'!$J$27)</f>
        <v>2.707585796043051E-4</v>
      </c>
      <c r="P347" s="54">
        <f>IF(C347&lt;M347+(M347*'1_Constantes'!$G$27),ABS(W346)-('1_Constantes'!$F$27*'1_Constantes'!$B$4),0)</f>
        <v>0</v>
      </c>
      <c r="Q347" s="111">
        <f>IF(P347=0,IF(ABS(W346)&lt;'1_Constantes'!$D$27,ABS(W346)+('1_Constantes'!$E$27*'1_Constantes'!$B$4),0),0)</f>
        <v>0</v>
      </c>
      <c r="R347" s="44">
        <f>IF(P347=0,IF(Q347=0,'1_Constantes'!$D$27,0),0)</f>
        <v>500</v>
      </c>
      <c r="S347" s="54">
        <f>IF(F347&lt;N347+(N347*'1_Constantes'!$G$27),ABS(X346)-('1_Constantes'!$J$27*'1_Constantes'!$B$4),0)</f>
        <v>-1.5000000000000156E-2</v>
      </c>
      <c r="T347" s="111">
        <f>IF(S347=0,IF(ABS(X346)&lt;'1_Constantes'!$H$27,ABS(X346)+('1_Constantes'!$I$27*'1_Constantes'!$B$4),0),0)</f>
        <v>0</v>
      </c>
      <c r="U347" s="44">
        <f>IF(S347=0,IF(T347=0,'1_Constantes'!$H$27,0),0)</f>
        <v>0</v>
      </c>
      <c r="W347" s="134">
        <f>IF(C347&lt;'1_Constantes'!$B$8,0,IF(D347&lt;0,-ABS(P347+Q347+R347),ABS(P347+Q347+R347)))</f>
        <v>500</v>
      </c>
      <c r="X347" s="43">
        <f t="shared" si="17"/>
        <v>1.5000000000000156E-2</v>
      </c>
      <c r="Y347" s="57">
        <f>IF(F347*180/PI()&lt;'1_Constantes'!$B$9,0,X347*180/PI())</f>
        <v>0.85943669269624379</v>
      </c>
    </row>
    <row r="348" spans="2:25" x14ac:dyDescent="0.25">
      <c r="B348" s="13">
        <f>B347+'1_Constantes'!$B$4</f>
        <v>1.7199999999999853</v>
      </c>
      <c r="C348" s="131">
        <f t="shared" si="15"/>
        <v>372.05985961723451</v>
      </c>
      <c r="D348" s="54">
        <f>'3_Consigne'!P348</f>
        <v>372.05985961723451</v>
      </c>
      <c r="E348" s="44">
        <f>'3_Consigne'!Q348</f>
        <v>-2.3355491594297118E-4</v>
      </c>
      <c r="F348" s="131">
        <f t="shared" si="16"/>
        <v>2.3355491594297118E-4</v>
      </c>
      <c r="G348" s="54">
        <f>ABS(D347-D348)/'1_Constantes'!$B$4</f>
        <v>520.10810300736239</v>
      </c>
      <c r="H348" s="44">
        <f>ABS(E347-E348)/'1_Constantes'!$B$4</f>
        <v>4.6866337154075066E-2</v>
      </c>
      <c r="J348" s="54">
        <f>ABS(G347-G348)/'1_Constantes'!$B$4</f>
        <v>2.8173599275760353E-3</v>
      </c>
      <c r="K348" s="44">
        <f>ABS(H347-H348)/'1_Constantes'!$B$4</f>
        <v>6.505893114239214E-2</v>
      </c>
      <c r="M348" s="108">
        <f>(G348*G348)/(2*'1_Constantes'!$F$27)</f>
        <v>135.25621940695856</v>
      </c>
      <c r="N348" s="108">
        <f>(H348*H348)/(2*'1_Constantes'!$J$27)</f>
        <v>2.7455669477992963E-4</v>
      </c>
      <c r="P348" s="54">
        <f>IF(C348&lt;M348+(M348*'1_Constantes'!$G$27),ABS(W347)-('1_Constantes'!$F$27*'1_Constantes'!$B$4),0)</f>
        <v>0</v>
      </c>
      <c r="Q348" s="111">
        <f>IF(P348=0,IF(ABS(W347)&lt;'1_Constantes'!$D$27,ABS(W347)+('1_Constantes'!$E$27*'1_Constantes'!$B$4),0),0)</f>
        <v>0</v>
      </c>
      <c r="R348" s="44">
        <f>IF(P348=0,IF(Q348=0,'1_Constantes'!$D$27,0),0)</f>
        <v>500</v>
      </c>
      <c r="S348" s="54">
        <f>IF(F348&lt;N348+(N348*'1_Constantes'!$G$27),ABS(X347)-('1_Constantes'!$J$27*'1_Constantes'!$B$4),0)</f>
        <v>-4.9999999999998448E-3</v>
      </c>
      <c r="T348" s="111">
        <f>IF(S348=0,IF(ABS(X347)&lt;'1_Constantes'!$H$27,ABS(X347)+('1_Constantes'!$I$27*'1_Constantes'!$B$4),0),0)</f>
        <v>0</v>
      </c>
      <c r="U348" s="44">
        <f>IF(S348=0,IF(T348=0,'1_Constantes'!$H$27,0),0)</f>
        <v>0</v>
      </c>
      <c r="W348" s="134">
        <f>IF(C348&lt;'1_Constantes'!$B$8,0,IF(D348&lt;0,-ABS(P348+Q348+R348),ABS(P348+Q348+R348)))</f>
        <v>500</v>
      </c>
      <c r="X348" s="43">
        <f t="shared" si="17"/>
        <v>-4.9999999999998448E-3</v>
      </c>
      <c r="Y348" s="57">
        <f>IF(F348*180/PI()&lt;'1_Constantes'!$B$9,0,X348*180/PI())</f>
        <v>-0.28647889756540273</v>
      </c>
    </row>
    <row r="349" spans="2:25" x14ac:dyDescent="0.25">
      <c r="B349" s="13">
        <f>B348+'1_Constantes'!$B$4</f>
        <v>1.7249999999999852</v>
      </c>
      <c r="C349" s="131">
        <f t="shared" si="15"/>
        <v>369.45931903176387</v>
      </c>
      <c r="D349" s="54">
        <f>'3_Consigne'!P349</f>
        <v>369.45931903176387</v>
      </c>
      <c r="E349" s="44">
        <f>'3_Consigne'!Q349</f>
        <v>-8.5029219237808817E-7</v>
      </c>
      <c r="F349" s="131">
        <f t="shared" si="16"/>
        <v>8.5029219237808817E-7</v>
      </c>
      <c r="G349" s="54">
        <f>ABS(D348-D349)/'1_Constantes'!$B$4</f>
        <v>520.10811709412792</v>
      </c>
      <c r="H349" s="44">
        <f>ABS(E348-E349)/'1_Constantes'!$B$4</f>
        <v>4.6540924750118617E-2</v>
      </c>
      <c r="J349" s="54">
        <f>ABS(G348-G349)/'1_Constantes'!$B$4</f>
        <v>2.817353106365772E-3</v>
      </c>
      <c r="K349" s="44">
        <f>ABS(H348-H349)/'1_Constantes'!$B$4</f>
        <v>6.5082480791289754E-2</v>
      </c>
      <c r="M349" s="108">
        <f>(G349*G349)/(2*'1_Constantes'!$F$27)</f>
        <v>135.25622673359953</v>
      </c>
      <c r="N349" s="108">
        <f>(H349*H349)/(2*'1_Constantes'!$J$27)</f>
        <v>2.7075720957452548E-4</v>
      </c>
      <c r="P349" s="54">
        <f>IF(C349&lt;M349+(M349*'1_Constantes'!$G$27),ABS(W348)-('1_Constantes'!$F$27*'1_Constantes'!$B$4),0)</f>
        <v>0</v>
      </c>
      <c r="Q349" s="111">
        <f>IF(P349=0,IF(ABS(W348)&lt;'1_Constantes'!$D$27,ABS(W348)+('1_Constantes'!$E$27*'1_Constantes'!$B$4),0),0)</f>
        <v>0</v>
      </c>
      <c r="R349" s="44">
        <f>IF(P349=0,IF(Q349=0,'1_Constantes'!$D$27,0),0)</f>
        <v>500</v>
      </c>
      <c r="S349" s="54">
        <f>IF(F349&lt;N349+(N349*'1_Constantes'!$G$27),ABS(X348)-('1_Constantes'!$J$27*'1_Constantes'!$B$4),0)</f>
        <v>-1.5000000000000156E-2</v>
      </c>
      <c r="T349" s="111">
        <f>IF(S349=0,IF(ABS(X348)&lt;'1_Constantes'!$H$27,ABS(X348)+('1_Constantes'!$I$27*'1_Constantes'!$B$4),0),0)</f>
        <v>0</v>
      </c>
      <c r="U349" s="44">
        <f>IF(S349=0,IF(T349=0,'1_Constantes'!$H$27,0),0)</f>
        <v>0</v>
      </c>
      <c r="W349" s="134">
        <f>IF(C349&lt;'1_Constantes'!$B$8,0,IF(D349&lt;0,-ABS(P349+Q349+R349),ABS(P349+Q349+R349)))</f>
        <v>500</v>
      </c>
      <c r="X349" s="43">
        <f t="shared" si="17"/>
        <v>-1.5000000000000156E-2</v>
      </c>
      <c r="Y349" s="57">
        <f>IF(F349*180/PI()&lt;'1_Constantes'!$B$9,0,X349*180/PI())</f>
        <v>-0.85943669269624379</v>
      </c>
    </row>
    <row r="350" spans="2:25" x14ac:dyDescent="0.25">
      <c r="B350" s="13">
        <f>B349+'1_Constantes'!$B$4</f>
        <v>1.7299999999999851</v>
      </c>
      <c r="C350" s="131">
        <f t="shared" si="15"/>
        <v>366.85877851668931</v>
      </c>
      <c r="D350" s="54">
        <f>'3_Consigne'!P350</f>
        <v>366.85877851668931</v>
      </c>
      <c r="E350" s="44">
        <f>'3_Consigne'!Q350</f>
        <v>2.3350385555269415E-4</v>
      </c>
      <c r="F350" s="131">
        <f t="shared" si="16"/>
        <v>2.3350385555269415E-4</v>
      </c>
      <c r="G350" s="54">
        <f>ABS(D349-D350)/'1_Constantes'!$B$4</f>
        <v>520.10810301491119</v>
      </c>
      <c r="H350" s="44">
        <f>ABS(E349-E350)/'1_Constantes'!$B$4</f>
        <v>4.6870829549014448E-2</v>
      </c>
      <c r="J350" s="54">
        <f>ABS(G349-G350)/'1_Constantes'!$B$4</f>
        <v>2.8158433451608289E-3</v>
      </c>
      <c r="K350" s="44">
        <f>ABS(H349-H350)/'1_Constantes'!$B$4</f>
        <v>6.5980959779166071E-2</v>
      </c>
      <c r="M350" s="108">
        <f>(G350*G350)/(2*'1_Constantes'!$F$27)</f>
        <v>135.25621941088474</v>
      </c>
      <c r="N350" s="108">
        <f>(H350*H350)/(2*'1_Constantes'!$J$27)</f>
        <v>2.7460933282659575E-4</v>
      </c>
      <c r="P350" s="54">
        <f>IF(C350&lt;M350+(M350*'1_Constantes'!$G$27),ABS(W349)-('1_Constantes'!$F$27*'1_Constantes'!$B$4),0)</f>
        <v>0</v>
      </c>
      <c r="Q350" s="111">
        <f>IF(P350=0,IF(ABS(W349)&lt;'1_Constantes'!$D$27,ABS(W349)+('1_Constantes'!$E$27*'1_Constantes'!$B$4),0),0)</f>
        <v>0</v>
      </c>
      <c r="R350" s="44">
        <f>IF(P350=0,IF(Q350=0,'1_Constantes'!$D$27,0),0)</f>
        <v>500</v>
      </c>
      <c r="S350" s="54">
        <f>IF(F350&lt;N350+(N350*'1_Constantes'!$G$27),ABS(X349)-('1_Constantes'!$J$27*'1_Constantes'!$B$4),0)</f>
        <v>-4.9999999999998448E-3</v>
      </c>
      <c r="T350" s="111">
        <f>IF(S350=0,IF(ABS(X349)&lt;'1_Constantes'!$H$27,ABS(X349)+('1_Constantes'!$I$27*'1_Constantes'!$B$4),0),0)</f>
        <v>0</v>
      </c>
      <c r="U350" s="44">
        <f>IF(S350=0,IF(T350=0,'1_Constantes'!$H$27,0),0)</f>
        <v>0</v>
      </c>
      <c r="W350" s="134">
        <f>IF(C350&lt;'1_Constantes'!$B$8,0,IF(D350&lt;0,-ABS(P350+Q350+R350),ABS(P350+Q350+R350)))</f>
        <v>500</v>
      </c>
      <c r="X350" s="43">
        <f t="shared" si="17"/>
        <v>4.9999999999998448E-3</v>
      </c>
      <c r="Y350" s="57">
        <f>IF(F350*180/PI()&lt;'1_Constantes'!$B$9,0,X350*180/PI())</f>
        <v>0.28647889756540273</v>
      </c>
    </row>
    <row r="351" spans="2:25" x14ac:dyDescent="0.25">
      <c r="B351" s="13">
        <f>B350+'1_Constantes'!$B$4</f>
        <v>1.734999999999985</v>
      </c>
      <c r="C351" s="131">
        <f t="shared" si="15"/>
        <v>364.25823793121856</v>
      </c>
      <c r="D351" s="54">
        <f>'3_Consigne'!P351</f>
        <v>364.25823793121856</v>
      </c>
      <c r="E351" s="44">
        <f>'3_Consigne'!Q351</f>
        <v>7.9895212733160914E-7</v>
      </c>
      <c r="F351" s="131">
        <f t="shared" si="16"/>
        <v>7.9895212733160914E-7</v>
      </c>
      <c r="G351" s="54">
        <f>ABS(D350-D351)/'1_Constantes'!$B$4</f>
        <v>520.10811709415066</v>
      </c>
      <c r="H351" s="44">
        <f>ABS(E350-E351)/'1_Constantes'!$B$4</f>
        <v>4.6540980685072508E-2</v>
      </c>
      <c r="J351" s="54">
        <f>ABS(G350-G351)/'1_Constantes'!$B$4</f>
        <v>2.8158478926343378E-3</v>
      </c>
      <c r="K351" s="44">
        <f>ABS(H350-H351)/'1_Constantes'!$B$4</f>
        <v>6.5969772788387893E-2</v>
      </c>
      <c r="M351" s="108">
        <f>(G351*G351)/(2*'1_Constantes'!$F$27)</f>
        <v>135.25622673361138</v>
      </c>
      <c r="N351" s="108">
        <f>(H351*H351)/(2*'1_Constantes'!$J$27)</f>
        <v>2.7075786039103652E-4</v>
      </c>
      <c r="P351" s="54">
        <f>IF(C351&lt;M351+(M351*'1_Constantes'!$G$27),ABS(W350)-('1_Constantes'!$F$27*'1_Constantes'!$B$4),0)</f>
        <v>0</v>
      </c>
      <c r="Q351" s="111">
        <f>IF(P351=0,IF(ABS(W350)&lt;'1_Constantes'!$D$27,ABS(W350)+('1_Constantes'!$E$27*'1_Constantes'!$B$4),0),0)</f>
        <v>0</v>
      </c>
      <c r="R351" s="44">
        <f>IF(P351=0,IF(Q351=0,'1_Constantes'!$D$27,0),0)</f>
        <v>500</v>
      </c>
      <c r="S351" s="54">
        <f>IF(F351&lt;N351+(N351*'1_Constantes'!$G$27),ABS(X350)-('1_Constantes'!$J$27*'1_Constantes'!$B$4),0)</f>
        <v>-1.5000000000000156E-2</v>
      </c>
      <c r="T351" s="111">
        <f>IF(S351=0,IF(ABS(X350)&lt;'1_Constantes'!$H$27,ABS(X350)+('1_Constantes'!$I$27*'1_Constantes'!$B$4),0),0)</f>
        <v>0</v>
      </c>
      <c r="U351" s="44">
        <f>IF(S351=0,IF(T351=0,'1_Constantes'!$H$27,0),0)</f>
        <v>0</v>
      </c>
      <c r="W351" s="134">
        <f>IF(C351&lt;'1_Constantes'!$B$8,0,IF(D351&lt;0,-ABS(P351+Q351+R351),ABS(P351+Q351+R351)))</f>
        <v>500</v>
      </c>
      <c r="X351" s="43">
        <f t="shared" si="17"/>
        <v>1.5000000000000156E-2</v>
      </c>
      <c r="Y351" s="57">
        <f>IF(F351*180/PI()&lt;'1_Constantes'!$B$9,0,X351*180/PI())</f>
        <v>0.85943669269624379</v>
      </c>
    </row>
    <row r="352" spans="2:25" x14ac:dyDescent="0.25">
      <c r="B352" s="13">
        <f>B351+'1_Constantes'!$B$4</f>
        <v>1.7399999999999849</v>
      </c>
      <c r="C352" s="131">
        <f t="shared" si="15"/>
        <v>361.65769741618232</v>
      </c>
      <c r="D352" s="54">
        <f>'3_Consigne'!P352</f>
        <v>361.65769741618232</v>
      </c>
      <c r="E352" s="44">
        <f>'3_Consigne'!Q352</f>
        <v>-2.3357920149165434E-4</v>
      </c>
      <c r="F352" s="131">
        <f t="shared" si="16"/>
        <v>2.3357920149165434E-4</v>
      </c>
      <c r="G352" s="54">
        <f>ABS(D351-D352)/'1_Constantes'!$B$4</f>
        <v>520.1081030072487</v>
      </c>
      <c r="H352" s="44">
        <f>ABS(E351-E352)/'1_Constantes'!$B$4</f>
        <v>4.687563072379719E-2</v>
      </c>
      <c r="J352" s="54">
        <f>ABS(G351-G352)/'1_Constantes'!$B$4</f>
        <v>2.8173803912068252E-3</v>
      </c>
      <c r="K352" s="44">
        <f>ABS(H351-H352)/'1_Constantes'!$B$4</f>
        <v>6.6930007744936404E-2</v>
      </c>
      <c r="M352" s="108">
        <f>(G352*G352)/(2*'1_Constantes'!$F$27)</f>
        <v>135.25621940689942</v>
      </c>
      <c r="N352" s="108">
        <f>(H352*H352)/(2*'1_Constantes'!$J$27)</f>
        <v>2.7466559446922488E-4</v>
      </c>
      <c r="P352" s="54">
        <f>IF(C352&lt;M352+(M352*'1_Constantes'!$G$27),ABS(W351)-('1_Constantes'!$F$27*'1_Constantes'!$B$4),0)</f>
        <v>0</v>
      </c>
      <c r="Q352" s="111">
        <f>IF(P352=0,IF(ABS(W351)&lt;'1_Constantes'!$D$27,ABS(W351)+('1_Constantes'!$E$27*'1_Constantes'!$B$4),0),0)</f>
        <v>0</v>
      </c>
      <c r="R352" s="44">
        <f>IF(P352=0,IF(Q352=0,'1_Constantes'!$D$27,0),0)</f>
        <v>500</v>
      </c>
      <c r="S352" s="54">
        <f>IF(F352&lt;N352+(N352*'1_Constantes'!$G$27),ABS(X351)-('1_Constantes'!$J$27*'1_Constantes'!$B$4),0)</f>
        <v>-4.9999999999998448E-3</v>
      </c>
      <c r="T352" s="111">
        <f>IF(S352=0,IF(ABS(X351)&lt;'1_Constantes'!$H$27,ABS(X351)+('1_Constantes'!$I$27*'1_Constantes'!$B$4),0),0)</f>
        <v>0</v>
      </c>
      <c r="U352" s="44">
        <f>IF(S352=0,IF(T352=0,'1_Constantes'!$H$27,0),0)</f>
        <v>0</v>
      </c>
      <c r="W352" s="134">
        <f>IF(C352&lt;'1_Constantes'!$B$8,0,IF(D352&lt;0,-ABS(P352+Q352+R352),ABS(P352+Q352+R352)))</f>
        <v>500</v>
      </c>
      <c r="X352" s="43">
        <f t="shared" si="17"/>
        <v>-4.9999999999998448E-3</v>
      </c>
      <c r="Y352" s="57">
        <f>IF(F352*180/PI()&lt;'1_Constantes'!$B$9,0,X352*180/PI())</f>
        <v>-0.28647889756540273</v>
      </c>
    </row>
    <row r="353" spans="2:25" x14ac:dyDescent="0.25">
      <c r="B353" s="13">
        <f>B352+'1_Constantes'!$B$4</f>
        <v>1.7449999999999848</v>
      </c>
      <c r="C353" s="131">
        <f t="shared" si="15"/>
        <v>359.05715683071173</v>
      </c>
      <c r="D353" s="54">
        <f>'3_Consigne'!P353</f>
        <v>359.05715683071173</v>
      </c>
      <c r="E353" s="44">
        <f>'3_Consigne'!Q353</f>
        <v>-8.749258123691428E-7</v>
      </c>
      <c r="F353" s="131">
        <f t="shared" si="16"/>
        <v>8.749258123691428E-7</v>
      </c>
      <c r="G353" s="54">
        <f>ABS(D352-D353)/'1_Constantes'!$B$4</f>
        <v>520.10811709411655</v>
      </c>
      <c r="H353" s="44">
        <f>ABS(E352-E353)/'1_Constantes'!$B$4</f>
        <v>4.654085513585704E-2</v>
      </c>
      <c r="J353" s="54">
        <f>ABS(G352-G353)/'1_Constantes'!$B$4</f>
        <v>2.8173735699965619E-3</v>
      </c>
      <c r="K353" s="44">
        <f>ABS(H352-H353)/'1_Constantes'!$B$4</f>
        <v>6.6955117588030078E-2</v>
      </c>
      <c r="M353" s="108">
        <f>(G353*G353)/(2*'1_Constantes'!$F$27)</f>
        <v>135.25622673359362</v>
      </c>
      <c r="N353" s="108">
        <f>(H353*H353)/(2*'1_Constantes'!$J$27)</f>
        <v>2.7075639959710381E-4</v>
      </c>
      <c r="P353" s="54">
        <f>IF(C353&lt;M353+(M353*'1_Constantes'!$G$27),ABS(W352)-('1_Constantes'!$F$27*'1_Constantes'!$B$4),0)</f>
        <v>0</v>
      </c>
      <c r="Q353" s="111">
        <f>IF(P353=0,IF(ABS(W352)&lt;'1_Constantes'!$D$27,ABS(W352)+('1_Constantes'!$E$27*'1_Constantes'!$B$4),0),0)</f>
        <v>0</v>
      </c>
      <c r="R353" s="44">
        <f>IF(P353=0,IF(Q353=0,'1_Constantes'!$D$27,0),0)</f>
        <v>500</v>
      </c>
      <c r="S353" s="54">
        <f>IF(F353&lt;N353+(N353*'1_Constantes'!$G$27),ABS(X352)-('1_Constantes'!$J$27*'1_Constantes'!$B$4),0)</f>
        <v>-1.5000000000000156E-2</v>
      </c>
      <c r="T353" s="111">
        <f>IF(S353=0,IF(ABS(X352)&lt;'1_Constantes'!$H$27,ABS(X352)+('1_Constantes'!$I$27*'1_Constantes'!$B$4),0),0)</f>
        <v>0</v>
      </c>
      <c r="U353" s="44">
        <f>IF(S353=0,IF(T353=0,'1_Constantes'!$H$27,0),0)</f>
        <v>0</v>
      </c>
      <c r="W353" s="134">
        <f>IF(C353&lt;'1_Constantes'!$B$8,0,IF(D353&lt;0,-ABS(P353+Q353+R353),ABS(P353+Q353+R353)))</f>
        <v>500</v>
      </c>
      <c r="X353" s="43">
        <f t="shared" si="17"/>
        <v>-1.5000000000000156E-2</v>
      </c>
      <c r="Y353" s="57">
        <f>IF(F353*180/PI()&lt;'1_Constantes'!$B$9,0,X353*180/PI())</f>
        <v>-0.85943669269624379</v>
      </c>
    </row>
    <row r="354" spans="2:25" x14ac:dyDescent="0.25">
      <c r="B354" s="13">
        <f>B353+'1_Constantes'!$B$4</f>
        <v>1.7499999999999847</v>
      </c>
      <c r="C354" s="131">
        <f t="shared" si="15"/>
        <v>356.45661631563672</v>
      </c>
      <c r="D354" s="54">
        <f>'3_Consigne'!P354</f>
        <v>356.45661631563672</v>
      </c>
      <c r="E354" s="44">
        <f>'3_Consigne'!Q354</f>
        <v>2.3352700540113513E-4</v>
      </c>
      <c r="F354" s="131">
        <f t="shared" si="16"/>
        <v>2.3352700540113513E-4</v>
      </c>
      <c r="G354" s="54">
        <f>ABS(D353-D354)/'1_Constantes'!$B$4</f>
        <v>520.10810301500214</v>
      </c>
      <c r="H354" s="44">
        <f>ABS(E353-E354)/'1_Constantes'!$B$4</f>
        <v>4.6880386242700856E-2</v>
      </c>
      <c r="J354" s="54">
        <f>ABS(G353-G354)/'1_Constantes'!$B$4</f>
        <v>2.815822881530039E-3</v>
      </c>
      <c r="K354" s="44">
        <f>ABS(H353-H354)/'1_Constantes'!$B$4</f>
        <v>6.790622136876312E-2</v>
      </c>
      <c r="M354" s="108">
        <f>(G354*G354)/(2*'1_Constantes'!$F$27)</f>
        <v>135.25621941093203</v>
      </c>
      <c r="N354" s="108">
        <f>(H354*H354)/(2*'1_Constantes'!$J$27)</f>
        <v>2.7472132678310195E-4</v>
      </c>
      <c r="P354" s="54">
        <f>IF(C354&lt;M354+(M354*'1_Constantes'!$G$27),ABS(W353)-('1_Constantes'!$F$27*'1_Constantes'!$B$4),0)</f>
        <v>0</v>
      </c>
      <c r="Q354" s="111">
        <f>IF(P354=0,IF(ABS(W353)&lt;'1_Constantes'!$D$27,ABS(W353)+('1_Constantes'!$E$27*'1_Constantes'!$B$4),0),0)</f>
        <v>0</v>
      </c>
      <c r="R354" s="44">
        <f>IF(P354=0,IF(Q354=0,'1_Constantes'!$D$27,0),0)</f>
        <v>500</v>
      </c>
      <c r="S354" s="54">
        <f>IF(F354&lt;N354+(N354*'1_Constantes'!$G$27),ABS(X353)-('1_Constantes'!$J$27*'1_Constantes'!$B$4),0)</f>
        <v>-4.9999999999998448E-3</v>
      </c>
      <c r="T354" s="111">
        <f>IF(S354=0,IF(ABS(X353)&lt;'1_Constantes'!$H$27,ABS(X353)+('1_Constantes'!$I$27*'1_Constantes'!$B$4),0),0)</f>
        <v>0</v>
      </c>
      <c r="U354" s="44">
        <f>IF(S354=0,IF(T354=0,'1_Constantes'!$H$27,0),0)</f>
        <v>0</v>
      </c>
      <c r="W354" s="134">
        <f>IF(C354&lt;'1_Constantes'!$B$8,0,IF(D354&lt;0,-ABS(P354+Q354+R354),ABS(P354+Q354+R354)))</f>
        <v>500</v>
      </c>
      <c r="X354" s="43">
        <f t="shared" si="17"/>
        <v>4.9999999999998448E-3</v>
      </c>
      <c r="Y354" s="57">
        <f>IF(F354*180/PI()&lt;'1_Constantes'!$B$9,0,X354*180/PI())</f>
        <v>0.28647889756540273</v>
      </c>
    </row>
    <row r="355" spans="2:25" x14ac:dyDescent="0.25">
      <c r="B355" s="13">
        <f>B354+'1_Constantes'!$B$4</f>
        <v>1.7549999999999846</v>
      </c>
      <c r="C355" s="131">
        <f t="shared" si="15"/>
        <v>353.85607573016603</v>
      </c>
      <c r="D355" s="54">
        <f>'3_Consigne'!P355</f>
        <v>353.85607573016603</v>
      </c>
      <c r="E355" s="44">
        <f>'3_Consigne'!Q355</f>
        <v>8.2243859524100404E-7</v>
      </c>
      <c r="F355" s="131">
        <f t="shared" si="16"/>
        <v>8.2243859524100404E-7</v>
      </c>
      <c r="G355" s="54">
        <f>ABS(D354-D355)/'1_Constantes'!$B$4</f>
        <v>520.10811709413929</v>
      </c>
      <c r="H355" s="44">
        <f>ABS(E354-E355)/'1_Constantes'!$B$4</f>
        <v>4.6540913361178826E-2</v>
      </c>
      <c r="J355" s="54">
        <f>ABS(G354-G355)/'1_Constantes'!$B$4</f>
        <v>2.8158274290035479E-3</v>
      </c>
      <c r="K355" s="44">
        <f>ABS(H354-H355)/'1_Constantes'!$B$4</f>
        <v>6.7894576304405874E-2</v>
      </c>
      <c r="M355" s="108">
        <f>(G355*G355)/(2*'1_Constantes'!$F$27)</f>
        <v>135.25622673360547</v>
      </c>
      <c r="N355" s="108">
        <f>(H355*H355)/(2*'1_Constantes'!$J$27)</f>
        <v>2.7075707706159424E-4</v>
      </c>
      <c r="P355" s="54">
        <f>IF(C355&lt;M355+(M355*'1_Constantes'!$G$27),ABS(W354)-('1_Constantes'!$F$27*'1_Constantes'!$B$4),0)</f>
        <v>0</v>
      </c>
      <c r="Q355" s="111">
        <f>IF(P355=0,IF(ABS(W354)&lt;'1_Constantes'!$D$27,ABS(W354)+('1_Constantes'!$E$27*'1_Constantes'!$B$4),0),0)</f>
        <v>0</v>
      </c>
      <c r="R355" s="44">
        <f>IF(P355=0,IF(Q355=0,'1_Constantes'!$D$27,0),0)</f>
        <v>500</v>
      </c>
      <c r="S355" s="54">
        <f>IF(F355&lt;N355+(N355*'1_Constantes'!$G$27),ABS(X354)-('1_Constantes'!$J$27*'1_Constantes'!$B$4),0)</f>
        <v>-1.5000000000000156E-2</v>
      </c>
      <c r="T355" s="111">
        <f>IF(S355=0,IF(ABS(X354)&lt;'1_Constantes'!$H$27,ABS(X354)+('1_Constantes'!$I$27*'1_Constantes'!$B$4),0),0)</f>
        <v>0</v>
      </c>
      <c r="U355" s="44">
        <f>IF(S355=0,IF(T355=0,'1_Constantes'!$H$27,0),0)</f>
        <v>0</v>
      </c>
      <c r="W355" s="134">
        <f>IF(C355&lt;'1_Constantes'!$B$8,0,IF(D355&lt;0,-ABS(P355+Q355+R355),ABS(P355+Q355+R355)))</f>
        <v>500</v>
      </c>
      <c r="X355" s="43">
        <f t="shared" si="17"/>
        <v>1.5000000000000156E-2</v>
      </c>
      <c r="Y355" s="57">
        <f>IF(F355*180/PI()&lt;'1_Constantes'!$B$9,0,X355*180/PI())</f>
        <v>0.85943669269624379</v>
      </c>
    </row>
    <row r="356" spans="2:25" x14ac:dyDescent="0.25">
      <c r="B356" s="13">
        <f>B355+'1_Constantes'!$B$4</f>
        <v>1.7599999999999845</v>
      </c>
      <c r="C356" s="131">
        <f t="shared" si="15"/>
        <v>351.25553521513041</v>
      </c>
      <c r="D356" s="54">
        <f>'3_Consigne'!P356</f>
        <v>351.25553521513041</v>
      </c>
      <c r="E356" s="44">
        <f>'3_Consigne'!Q356</f>
        <v>-2.3360492543597622E-4</v>
      </c>
      <c r="F356" s="131">
        <f t="shared" si="16"/>
        <v>2.3360492543597622E-4</v>
      </c>
      <c r="G356" s="54">
        <f>ABS(D355-D356)/'1_Constantes'!$B$4</f>
        <v>520.10810300712365</v>
      </c>
      <c r="H356" s="44">
        <f>ABS(E355-E356)/'1_Constantes'!$B$4</f>
        <v>4.6885472806243444E-2</v>
      </c>
      <c r="J356" s="54">
        <f>ABS(G355-G356)/'1_Constantes'!$B$4</f>
        <v>2.8174031285743695E-3</v>
      </c>
      <c r="K356" s="44">
        <f>ABS(H355-H356)/'1_Constantes'!$B$4</f>
        <v>6.8911889012923666E-2</v>
      </c>
      <c r="M356" s="108">
        <f>(G356*G356)/(2*'1_Constantes'!$F$27)</f>
        <v>135.25621940683436</v>
      </c>
      <c r="N356" s="108">
        <f>(H356*H356)/(2*'1_Constantes'!$J$27)</f>
        <v>2.7478094503312421E-4</v>
      </c>
      <c r="P356" s="54">
        <f>IF(C356&lt;M356+(M356*'1_Constantes'!$G$27),ABS(W355)-('1_Constantes'!$F$27*'1_Constantes'!$B$4),0)</f>
        <v>0</v>
      </c>
      <c r="Q356" s="111">
        <f>IF(P356=0,IF(ABS(W355)&lt;'1_Constantes'!$D$27,ABS(W355)+('1_Constantes'!$E$27*'1_Constantes'!$B$4),0),0)</f>
        <v>0</v>
      </c>
      <c r="R356" s="44">
        <f>IF(P356=0,IF(Q356=0,'1_Constantes'!$D$27,0),0)</f>
        <v>500</v>
      </c>
      <c r="S356" s="54">
        <f>IF(F356&lt;N356+(N356*'1_Constantes'!$G$27),ABS(X355)-('1_Constantes'!$J$27*'1_Constantes'!$B$4),0)</f>
        <v>-4.9999999999998448E-3</v>
      </c>
      <c r="T356" s="111">
        <f>IF(S356=0,IF(ABS(X355)&lt;'1_Constantes'!$H$27,ABS(X355)+('1_Constantes'!$I$27*'1_Constantes'!$B$4),0),0)</f>
        <v>0</v>
      </c>
      <c r="U356" s="44">
        <f>IF(S356=0,IF(T356=0,'1_Constantes'!$H$27,0),0)</f>
        <v>0</v>
      </c>
      <c r="W356" s="134">
        <f>IF(C356&lt;'1_Constantes'!$B$8,0,IF(D356&lt;0,-ABS(P356+Q356+R356),ABS(P356+Q356+R356)))</f>
        <v>500</v>
      </c>
      <c r="X356" s="43">
        <f t="shared" si="17"/>
        <v>-4.9999999999998448E-3</v>
      </c>
      <c r="Y356" s="57">
        <f>IF(F356*180/PI()&lt;'1_Constantes'!$B$9,0,X356*180/PI())</f>
        <v>-0.28647889756540273</v>
      </c>
    </row>
    <row r="357" spans="2:25" x14ac:dyDescent="0.25">
      <c r="B357" s="13">
        <f>B356+'1_Constantes'!$B$4</f>
        <v>1.7649999999999844</v>
      </c>
      <c r="C357" s="131">
        <f t="shared" si="15"/>
        <v>348.65499462965988</v>
      </c>
      <c r="D357" s="54">
        <f>'3_Consigne'!P357</f>
        <v>348.65499462965988</v>
      </c>
      <c r="E357" s="44">
        <f>'3_Consigne'!Q357</f>
        <v>-9.0102932619184894E-7</v>
      </c>
      <c r="F357" s="131">
        <f t="shared" si="16"/>
        <v>9.0102932619184894E-7</v>
      </c>
      <c r="G357" s="54">
        <f>ABS(D356-D357)/'1_Constantes'!$B$4</f>
        <v>520.10811709410518</v>
      </c>
      <c r="H357" s="44">
        <f>ABS(E356-E357)/'1_Constantes'!$B$4</f>
        <v>4.6540779221956874E-2</v>
      </c>
      <c r="J357" s="54">
        <f>ABS(G356-G357)/'1_Constantes'!$B$4</f>
        <v>2.8173963073641062E-3</v>
      </c>
      <c r="K357" s="44">
        <f>ABS(H356-H357)/'1_Constantes'!$B$4</f>
        <v>6.893871685731412E-2</v>
      </c>
      <c r="M357" s="108">
        <f>(G357*G357)/(2*'1_Constantes'!$F$27)</f>
        <v>135.25622673358771</v>
      </c>
      <c r="N357" s="108">
        <f>(H357*H357)/(2*'1_Constantes'!$J$27)</f>
        <v>2.7075551632336657E-4</v>
      </c>
      <c r="P357" s="54">
        <f>IF(C357&lt;M357+(M357*'1_Constantes'!$G$27),ABS(W356)-('1_Constantes'!$F$27*'1_Constantes'!$B$4),0)</f>
        <v>0</v>
      </c>
      <c r="Q357" s="111">
        <f>IF(P357=0,IF(ABS(W356)&lt;'1_Constantes'!$D$27,ABS(W356)+('1_Constantes'!$E$27*'1_Constantes'!$B$4),0),0)</f>
        <v>0</v>
      </c>
      <c r="R357" s="44">
        <f>IF(P357=0,IF(Q357=0,'1_Constantes'!$D$27,0),0)</f>
        <v>500</v>
      </c>
      <c r="S357" s="54">
        <f>IF(F357&lt;N357+(N357*'1_Constantes'!$G$27),ABS(X356)-('1_Constantes'!$J$27*'1_Constantes'!$B$4),0)</f>
        <v>-1.5000000000000156E-2</v>
      </c>
      <c r="T357" s="111">
        <f>IF(S357=0,IF(ABS(X356)&lt;'1_Constantes'!$H$27,ABS(X356)+('1_Constantes'!$I$27*'1_Constantes'!$B$4),0),0)</f>
        <v>0</v>
      </c>
      <c r="U357" s="44">
        <f>IF(S357=0,IF(T357=0,'1_Constantes'!$H$27,0),0)</f>
        <v>0</v>
      </c>
      <c r="W357" s="134">
        <f>IF(C357&lt;'1_Constantes'!$B$8,0,IF(D357&lt;0,-ABS(P357+Q357+R357),ABS(P357+Q357+R357)))</f>
        <v>500</v>
      </c>
      <c r="X357" s="43">
        <f t="shared" si="17"/>
        <v>-1.5000000000000156E-2</v>
      </c>
      <c r="Y357" s="57">
        <f>IF(F357*180/PI()&lt;'1_Constantes'!$B$9,0,X357*180/PI())</f>
        <v>-0.85943669269624379</v>
      </c>
    </row>
    <row r="358" spans="2:25" x14ac:dyDescent="0.25">
      <c r="B358" s="13">
        <f>B357+'1_Constantes'!$B$4</f>
        <v>1.7699999999999843</v>
      </c>
      <c r="C358" s="131">
        <f t="shared" si="15"/>
        <v>346.0544541145843</v>
      </c>
      <c r="D358" s="54">
        <f>'3_Consigne'!P358</f>
        <v>346.0544541145843</v>
      </c>
      <c r="E358" s="44">
        <f>'3_Consigne'!Q358</f>
        <v>2.3355154698706526E-4</v>
      </c>
      <c r="F358" s="131">
        <f t="shared" si="16"/>
        <v>2.3355154698706526E-4</v>
      </c>
      <c r="G358" s="54">
        <f>ABS(D357-D358)/'1_Constantes'!$B$4</f>
        <v>520.10810301511583</v>
      </c>
      <c r="H358" s="44">
        <f>ABS(E357-E358)/'1_Constantes'!$B$4</f>
        <v>4.6890515262651422E-2</v>
      </c>
      <c r="J358" s="54">
        <f>ABS(G357-G358)/'1_Constantes'!$B$4</f>
        <v>2.8157978704257403E-3</v>
      </c>
      <c r="K358" s="44">
        <f>ABS(H357-H358)/'1_Constantes'!$B$4</f>
        <v>6.9947208138909645E-2</v>
      </c>
      <c r="M358" s="108">
        <f>(G358*G358)/(2*'1_Constantes'!$F$27)</f>
        <v>135.25621941099118</v>
      </c>
      <c r="N358" s="108">
        <f>(H358*H358)/(2*'1_Constantes'!$J$27)</f>
        <v>2.7484005269961826E-4</v>
      </c>
      <c r="P358" s="54">
        <f>IF(C358&lt;M358+(M358*'1_Constantes'!$G$27),ABS(W357)-('1_Constantes'!$F$27*'1_Constantes'!$B$4),0)</f>
        <v>0</v>
      </c>
      <c r="Q358" s="111">
        <f>IF(P358=0,IF(ABS(W357)&lt;'1_Constantes'!$D$27,ABS(W357)+('1_Constantes'!$E$27*'1_Constantes'!$B$4),0),0)</f>
        <v>0</v>
      </c>
      <c r="R358" s="44">
        <f>IF(P358=0,IF(Q358=0,'1_Constantes'!$D$27,0),0)</f>
        <v>500</v>
      </c>
      <c r="S358" s="54">
        <f>IF(F358&lt;N358+(N358*'1_Constantes'!$G$27),ABS(X357)-('1_Constantes'!$J$27*'1_Constantes'!$B$4),0)</f>
        <v>-4.9999999999998448E-3</v>
      </c>
      <c r="T358" s="111">
        <f>IF(S358=0,IF(ABS(X357)&lt;'1_Constantes'!$H$27,ABS(X357)+('1_Constantes'!$I$27*'1_Constantes'!$B$4),0),0)</f>
        <v>0</v>
      </c>
      <c r="U358" s="44">
        <f>IF(S358=0,IF(T358=0,'1_Constantes'!$H$27,0),0)</f>
        <v>0</v>
      </c>
      <c r="W358" s="134">
        <f>IF(C358&lt;'1_Constantes'!$B$8,0,IF(D358&lt;0,-ABS(P358+Q358+R358),ABS(P358+Q358+R358)))</f>
        <v>500</v>
      </c>
      <c r="X358" s="43">
        <f t="shared" si="17"/>
        <v>4.9999999999998448E-3</v>
      </c>
      <c r="Y358" s="57">
        <f>IF(F358*180/PI()&lt;'1_Constantes'!$B$9,0,X358*180/PI())</f>
        <v>0.28647889756540273</v>
      </c>
    </row>
    <row r="359" spans="2:25" x14ac:dyDescent="0.25">
      <c r="B359" s="13">
        <f>B358+'1_Constantes'!$B$4</f>
        <v>1.7749999999999841</v>
      </c>
      <c r="C359" s="131">
        <f t="shared" si="15"/>
        <v>343.45391352911366</v>
      </c>
      <c r="D359" s="54">
        <f>'3_Consigne'!P359</f>
        <v>343.45391352911366</v>
      </c>
      <c r="E359" s="44">
        <f>'3_Consigne'!Q359</f>
        <v>8.4734772881622789E-7</v>
      </c>
      <c r="F359" s="131">
        <f t="shared" si="16"/>
        <v>8.4734772881622789E-7</v>
      </c>
      <c r="G359" s="54">
        <f>ABS(D358-D359)/'1_Constantes'!$B$4</f>
        <v>520.10811709412792</v>
      </c>
      <c r="H359" s="44">
        <f>ABS(E358-E359)/'1_Constantes'!$B$4</f>
        <v>4.6540839851649807E-2</v>
      </c>
      <c r="J359" s="54">
        <f>ABS(G358-G359)/'1_Constantes'!$B$4</f>
        <v>2.8158024178992491E-3</v>
      </c>
      <c r="K359" s="44">
        <f>ABS(H358-H359)/'1_Constantes'!$B$4</f>
        <v>6.9935082200323073E-2</v>
      </c>
      <c r="M359" s="108">
        <f>(G359*G359)/(2*'1_Constantes'!$F$27)</f>
        <v>135.25622673359953</v>
      </c>
      <c r="N359" s="108">
        <f>(H359*H359)/(2*'1_Constantes'!$J$27)</f>
        <v>2.7075622176211435E-4</v>
      </c>
      <c r="P359" s="54">
        <f>IF(C359&lt;M359+(M359*'1_Constantes'!$G$27),ABS(W358)-('1_Constantes'!$F$27*'1_Constantes'!$B$4),0)</f>
        <v>0</v>
      </c>
      <c r="Q359" s="111">
        <f>IF(P359=0,IF(ABS(W358)&lt;'1_Constantes'!$D$27,ABS(W358)+('1_Constantes'!$E$27*'1_Constantes'!$B$4),0),0)</f>
        <v>0</v>
      </c>
      <c r="R359" s="44">
        <f>IF(P359=0,IF(Q359=0,'1_Constantes'!$D$27,0),0)</f>
        <v>500</v>
      </c>
      <c r="S359" s="54">
        <f>IF(F359&lt;N359+(N359*'1_Constantes'!$G$27),ABS(X358)-('1_Constantes'!$J$27*'1_Constantes'!$B$4),0)</f>
        <v>-1.5000000000000156E-2</v>
      </c>
      <c r="T359" s="111">
        <f>IF(S359=0,IF(ABS(X358)&lt;'1_Constantes'!$H$27,ABS(X358)+('1_Constantes'!$I$27*'1_Constantes'!$B$4),0),0)</f>
        <v>0</v>
      </c>
      <c r="U359" s="44">
        <f>IF(S359=0,IF(T359=0,'1_Constantes'!$H$27,0),0)</f>
        <v>0</v>
      </c>
      <c r="W359" s="134">
        <f>IF(C359&lt;'1_Constantes'!$B$8,0,IF(D359&lt;0,-ABS(P359+Q359+R359),ABS(P359+Q359+R359)))</f>
        <v>500</v>
      </c>
      <c r="X359" s="43">
        <f t="shared" si="17"/>
        <v>1.5000000000000156E-2</v>
      </c>
      <c r="Y359" s="57">
        <f>IF(F359*180/PI()&lt;'1_Constantes'!$B$9,0,X359*180/PI())</f>
        <v>0.85943669269624379</v>
      </c>
    </row>
    <row r="360" spans="2:25" x14ac:dyDescent="0.25">
      <c r="B360" s="13">
        <f>B359+'1_Constantes'!$B$4</f>
        <v>1.779999999999984</v>
      </c>
      <c r="C360" s="131">
        <f t="shared" si="15"/>
        <v>340.85337301407873</v>
      </c>
      <c r="D360" s="54">
        <f>'3_Consigne'!P360</f>
        <v>340.85337301407873</v>
      </c>
      <c r="E360" s="44">
        <f>'3_Consigne'!Q360</f>
        <v>-2.3363221946681723E-4</v>
      </c>
      <c r="F360" s="131">
        <f t="shared" si="16"/>
        <v>2.3363221946681723E-4</v>
      </c>
      <c r="G360" s="54">
        <f>ABS(D359-D360)/'1_Constantes'!$B$4</f>
        <v>520.10810300698722</v>
      </c>
      <c r="H360" s="44">
        <f>ABS(E359-E360)/'1_Constantes'!$B$4</f>
        <v>4.6895913439126691E-2</v>
      </c>
      <c r="J360" s="54">
        <f>ABS(G359-G360)/'1_Constantes'!$B$4</f>
        <v>2.8174281396786682E-3</v>
      </c>
      <c r="K360" s="44">
        <f>ABS(H359-H360)/'1_Constantes'!$B$4</f>
        <v>7.10147174953768E-2</v>
      </c>
      <c r="M360" s="108">
        <f>(G360*G360)/(2*'1_Constantes'!$F$27)</f>
        <v>135.25621940676342</v>
      </c>
      <c r="N360" s="108">
        <f>(H360*H360)/(2*'1_Constantes'!$J$27)</f>
        <v>2.749033371612579E-4</v>
      </c>
      <c r="P360" s="54">
        <f>IF(C360&lt;M360+(M360*'1_Constantes'!$G$27),ABS(W359)-('1_Constantes'!$F$27*'1_Constantes'!$B$4),0)</f>
        <v>0</v>
      </c>
      <c r="Q360" s="111">
        <f>IF(P360=0,IF(ABS(W359)&lt;'1_Constantes'!$D$27,ABS(W359)+('1_Constantes'!$E$27*'1_Constantes'!$B$4),0),0)</f>
        <v>0</v>
      </c>
      <c r="R360" s="44">
        <f>IF(P360=0,IF(Q360=0,'1_Constantes'!$D$27,0),0)</f>
        <v>500</v>
      </c>
      <c r="S360" s="54">
        <f>IF(F360&lt;N360+(N360*'1_Constantes'!$G$27),ABS(X359)-('1_Constantes'!$J$27*'1_Constantes'!$B$4),0)</f>
        <v>-4.9999999999998448E-3</v>
      </c>
      <c r="T360" s="111">
        <f>IF(S360=0,IF(ABS(X359)&lt;'1_Constantes'!$H$27,ABS(X359)+('1_Constantes'!$I$27*'1_Constantes'!$B$4),0),0)</f>
        <v>0</v>
      </c>
      <c r="U360" s="44">
        <f>IF(S360=0,IF(T360=0,'1_Constantes'!$H$27,0),0)</f>
        <v>0</v>
      </c>
      <c r="W360" s="134">
        <f>IF(C360&lt;'1_Constantes'!$B$8,0,IF(D360&lt;0,-ABS(P360+Q360+R360),ABS(P360+Q360+R360)))</f>
        <v>500</v>
      </c>
      <c r="X360" s="43">
        <f t="shared" si="17"/>
        <v>-4.9999999999998448E-3</v>
      </c>
      <c r="Y360" s="57">
        <f>IF(F360*180/PI()&lt;'1_Constantes'!$B$9,0,X360*180/PI())</f>
        <v>-0.28647889756540273</v>
      </c>
    </row>
    <row r="361" spans="2:25" x14ac:dyDescent="0.25">
      <c r="B361" s="13">
        <f>B360+'1_Constantes'!$B$4</f>
        <v>1.7849999999999839</v>
      </c>
      <c r="C361" s="131">
        <f t="shared" si="15"/>
        <v>338.25283242860826</v>
      </c>
      <c r="D361" s="54">
        <f>'3_Consigne'!P361</f>
        <v>338.25283242860826</v>
      </c>
      <c r="E361" s="44">
        <f>'3_Consigne'!Q361</f>
        <v>-9.2873834310613912E-7</v>
      </c>
      <c r="F361" s="131">
        <f t="shared" si="16"/>
        <v>9.2873834310613912E-7</v>
      </c>
      <c r="G361" s="54">
        <f>ABS(D360-D361)/'1_Constantes'!$B$4</f>
        <v>520.10811709409381</v>
      </c>
      <c r="H361" s="44">
        <f>ABS(E360-E361)/'1_Constantes'!$B$4</f>
        <v>4.6540696224742217E-2</v>
      </c>
      <c r="J361" s="54">
        <f>ABS(G360-G361)/'1_Constantes'!$B$4</f>
        <v>2.8174213184684049E-3</v>
      </c>
      <c r="K361" s="44">
        <f>ABS(H360-H361)/'1_Constantes'!$B$4</f>
        <v>7.104344287689468E-2</v>
      </c>
      <c r="M361" s="108">
        <f>(G361*G361)/(2*'1_Constantes'!$F$27)</f>
        <v>135.2562267335818</v>
      </c>
      <c r="N361" s="108">
        <f>(H361*H361)/(2*'1_Constantes'!$J$27)</f>
        <v>2.7075455063546681E-4</v>
      </c>
      <c r="P361" s="54">
        <f>IF(C361&lt;M361+(M361*'1_Constantes'!$G$27),ABS(W360)-('1_Constantes'!$F$27*'1_Constantes'!$B$4),0)</f>
        <v>0</v>
      </c>
      <c r="Q361" s="111">
        <f>IF(P361=0,IF(ABS(W360)&lt;'1_Constantes'!$D$27,ABS(W360)+('1_Constantes'!$E$27*'1_Constantes'!$B$4),0),0)</f>
        <v>0</v>
      </c>
      <c r="R361" s="44">
        <f>IF(P361=0,IF(Q361=0,'1_Constantes'!$D$27,0),0)</f>
        <v>500</v>
      </c>
      <c r="S361" s="54">
        <f>IF(F361&lt;N361+(N361*'1_Constantes'!$G$27),ABS(X360)-('1_Constantes'!$J$27*'1_Constantes'!$B$4),0)</f>
        <v>-1.5000000000000156E-2</v>
      </c>
      <c r="T361" s="111">
        <f>IF(S361=0,IF(ABS(X360)&lt;'1_Constantes'!$H$27,ABS(X360)+('1_Constantes'!$I$27*'1_Constantes'!$B$4),0),0)</f>
        <v>0</v>
      </c>
      <c r="U361" s="44">
        <f>IF(S361=0,IF(T361=0,'1_Constantes'!$H$27,0),0)</f>
        <v>0</v>
      </c>
      <c r="W361" s="134">
        <f>IF(C361&lt;'1_Constantes'!$B$8,0,IF(D361&lt;0,-ABS(P361+Q361+R361),ABS(P361+Q361+R361)))</f>
        <v>500</v>
      </c>
      <c r="X361" s="43">
        <f t="shared" si="17"/>
        <v>-1.5000000000000156E-2</v>
      </c>
      <c r="Y361" s="57">
        <f>IF(F361*180/PI()&lt;'1_Constantes'!$B$9,0,X361*180/PI())</f>
        <v>-0.85943669269624379</v>
      </c>
    </row>
    <row r="362" spans="2:25" x14ac:dyDescent="0.25">
      <c r="B362" s="13">
        <f>B361+'1_Constantes'!$B$4</f>
        <v>1.7899999999999838</v>
      </c>
      <c r="C362" s="131">
        <f t="shared" si="15"/>
        <v>335.65229191353211</v>
      </c>
      <c r="D362" s="54">
        <f>'3_Consigne'!P362</f>
        <v>335.65229191353211</v>
      </c>
      <c r="E362" s="44">
        <f>'3_Consigne'!Q362</f>
        <v>2.3357760970403596E-4</v>
      </c>
      <c r="F362" s="131">
        <f t="shared" si="16"/>
        <v>2.3357760970403596E-4</v>
      </c>
      <c r="G362" s="54">
        <f>ABS(D361-D362)/'1_Constantes'!$B$4</f>
        <v>520.10810301522952</v>
      </c>
      <c r="H362" s="44">
        <f>ABS(E361-E362)/'1_Constantes'!$B$4</f>
        <v>4.690126960942842E-2</v>
      </c>
      <c r="J362" s="54">
        <f>ABS(G361-G362)/'1_Constantes'!$B$4</f>
        <v>2.8157728593214415E-3</v>
      </c>
      <c r="K362" s="44">
        <f>ABS(H361-H362)/'1_Constantes'!$B$4</f>
        <v>7.2114676937240496E-2</v>
      </c>
      <c r="M362" s="108">
        <f>(G362*G362)/(2*'1_Constantes'!$F$27)</f>
        <v>135.2562194110503</v>
      </c>
      <c r="N362" s="108">
        <f>(H362*H362)/(2*'1_Constantes'!$J$27)</f>
        <v>2.7496613637203673E-4</v>
      </c>
      <c r="P362" s="54">
        <f>IF(C362&lt;M362+(M362*'1_Constantes'!$G$27),ABS(W361)-('1_Constantes'!$F$27*'1_Constantes'!$B$4),0)</f>
        <v>0</v>
      </c>
      <c r="Q362" s="111">
        <f>IF(P362=0,IF(ABS(W361)&lt;'1_Constantes'!$D$27,ABS(W361)+('1_Constantes'!$E$27*'1_Constantes'!$B$4),0),0)</f>
        <v>0</v>
      </c>
      <c r="R362" s="44">
        <f>IF(P362=0,IF(Q362=0,'1_Constantes'!$D$27,0),0)</f>
        <v>500</v>
      </c>
      <c r="S362" s="54">
        <f>IF(F362&lt;N362+(N362*'1_Constantes'!$G$27),ABS(X361)-('1_Constantes'!$J$27*'1_Constantes'!$B$4),0)</f>
        <v>-4.9999999999998448E-3</v>
      </c>
      <c r="T362" s="111">
        <f>IF(S362=0,IF(ABS(X361)&lt;'1_Constantes'!$H$27,ABS(X361)+('1_Constantes'!$I$27*'1_Constantes'!$B$4),0),0)</f>
        <v>0</v>
      </c>
      <c r="U362" s="44">
        <f>IF(S362=0,IF(T362=0,'1_Constantes'!$H$27,0),0)</f>
        <v>0</v>
      </c>
      <c r="W362" s="134">
        <f>IF(C362&lt;'1_Constantes'!$B$8,0,IF(D362&lt;0,-ABS(P362+Q362+R362),ABS(P362+Q362+R362)))</f>
        <v>500</v>
      </c>
      <c r="X362" s="43">
        <f t="shared" si="17"/>
        <v>4.9999999999998448E-3</v>
      </c>
      <c r="Y362" s="57">
        <f>IF(F362*180/PI()&lt;'1_Constantes'!$B$9,0,X362*180/PI())</f>
        <v>0.28647889756540273</v>
      </c>
    </row>
    <row r="363" spans="2:25" x14ac:dyDescent="0.25">
      <c r="B363" s="13">
        <f>B362+'1_Constantes'!$B$4</f>
        <v>1.7949999999999837</v>
      </c>
      <c r="C363" s="131">
        <f t="shared" si="15"/>
        <v>333.05175132806153</v>
      </c>
      <c r="D363" s="54">
        <f>'3_Consigne'!P363</f>
        <v>333.05175132806153</v>
      </c>
      <c r="E363" s="44">
        <f>'3_Consigne'!Q363</f>
        <v>8.7381282988518993E-7</v>
      </c>
      <c r="F363" s="131">
        <f t="shared" si="16"/>
        <v>8.7381282988518993E-7</v>
      </c>
      <c r="G363" s="54">
        <f>ABS(D362-D363)/'1_Constantes'!$B$4</f>
        <v>520.10811709411655</v>
      </c>
      <c r="H363" s="44">
        <f>ABS(E362-E363)/'1_Constantes'!$B$4</f>
        <v>4.6540759374830154E-2</v>
      </c>
      <c r="J363" s="54">
        <f>ABS(G362-G363)/'1_Constantes'!$B$4</f>
        <v>2.8157774067949504E-3</v>
      </c>
      <c r="K363" s="44">
        <f>ABS(H362-H363)/'1_Constantes'!$B$4</f>
        <v>7.2102046919653162E-2</v>
      </c>
      <c r="M363" s="108">
        <f>(G363*G363)/(2*'1_Constantes'!$F$27)</f>
        <v>135.25622673359362</v>
      </c>
      <c r="N363" s="108">
        <f>(H363*H363)/(2*'1_Constantes'!$J$27)</f>
        <v>2.7075528539823013E-4</v>
      </c>
      <c r="P363" s="54">
        <f>IF(C363&lt;M363+(M363*'1_Constantes'!$G$27),ABS(W362)-('1_Constantes'!$F$27*'1_Constantes'!$B$4),0)</f>
        <v>0</v>
      </c>
      <c r="Q363" s="111">
        <f>IF(P363=0,IF(ABS(W362)&lt;'1_Constantes'!$D$27,ABS(W362)+('1_Constantes'!$E$27*'1_Constantes'!$B$4),0),0)</f>
        <v>0</v>
      </c>
      <c r="R363" s="44">
        <f>IF(P363=0,IF(Q363=0,'1_Constantes'!$D$27,0),0)</f>
        <v>500</v>
      </c>
      <c r="S363" s="54">
        <f>IF(F363&lt;N363+(N363*'1_Constantes'!$G$27),ABS(X362)-('1_Constantes'!$J$27*'1_Constantes'!$B$4),0)</f>
        <v>-1.5000000000000156E-2</v>
      </c>
      <c r="T363" s="111">
        <f>IF(S363=0,IF(ABS(X362)&lt;'1_Constantes'!$H$27,ABS(X362)+('1_Constantes'!$I$27*'1_Constantes'!$B$4),0),0)</f>
        <v>0</v>
      </c>
      <c r="U363" s="44">
        <f>IF(S363=0,IF(T363=0,'1_Constantes'!$H$27,0),0)</f>
        <v>0</v>
      </c>
      <c r="W363" s="134">
        <f>IF(C363&lt;'1_Constantes'!$B$8,0,IF(D363&lt;0,-ABS(P363+Q363+R363),ABS(P363+Q363+R363)))</f>
        <v>500</v>
      </c>
      <c r="X363" s="43">
        <f t="shared" si="17"/>
        <v>1.5000000000000156E-2</v>
      </c>
      <c r="Y363" s="57">
        <f>IF(F363*180/PI()&lt;'1_Constantes'!$B$9,0,X363*180/PI())</f>
        <v>0.85943669269624379</v>
      </c>
    </row>
    <row r="364" spans="2:25" x14ac:dyDescent="0.25">
      <c r="B364" s="13">
        <f>B363+'1_Constantes'!$B$4</f>
        <v>1.7999999999999836</v>
      </c>
      <c r="C364" s="131">
        <f t="shared" si="15"/>
        <v>330.45121081302727</v>
      </c>
      <c r="D364" s="54">
        <f>'3_Consigne'!P364</f>
        <v>330.45121081302727</v>
      </c>
      <c r="E364" s="44">
        <f>'3_Consigne'!Q364</f>
        <v>-2.3366123185683541E-4</v>
      </c>
      <c r="F364" s="131">
        <f t="shared" si="16"/>
        <v>2.3366123185683541E-4</v>
      </c>
      <c r="G364" s="54">
        <f>ABS(D363-D364)/'1_Constantes'!$B$4</f>
        <v>520.1081030068508</v>
      </c>
      <c r="H364" s="44">
        <f>ABS(E363-E364)/'1_Constantes'!$B$4</f>
        <v>4.6907008937344119E-2</v>
      </c>
      <c r="J364" s="54">
        <f>ABS(G363-G364)/'1_Constantes'!$B$4</f>
        <v>2.817453150782967E-3</v>
      </c>
      <c r="K364" s="44">
        <f>ABS(H363-H364)/'1_Constantes'!$B$4</f>
        <v>7.3249912502793002E-2</v>
      </c>
      <c r="M364" s="108">
        <f>(G364*G364)/(2*'1_Constantes'!$F$27)</f>
        <v>135.25621940669245</v>
      </c>
      <c r="N364" s="108">
        <f>(H364*H364)/(2*'1_Constantes'!$J$27)</f>
        <v>2.7503343593101014E-4</v>
      </c>
      <c r="P364" s="54">
        <f>IF(C364&lt;M364+(M364*'1_Constantes'!$G$27),ABS(W363)-('1_Constantes'!$F$27*'1_Constantes'!$B$4),0)</f>
        <v>0</v>
      </c>
      <c r="Q364" s="111">
        <f>IF(P364=0,IF(ABS(W363)&lt;'1_Constantes'!$D$27,ABS(W363)+('1_Constantes'!$E$27*'1_Constantes'!$B$4),0),0)</f>
        <v>0</v>
      </c>
      <c r="R364" s="44">
        <f>IF(P364=0,IF(Q364=0,'1_Constantes'!$D$27,0),0)</f>
        <v>500</v>
      </c>
      <c r="S364" s="54">
        <f>IF(F364&lt;N364+(N364*'1_Constantes'!$G$27),ABS(X363)-('1_Constantes'!$J$27*'1_Constantes'!$B$4),0)</f>
        <v>-4.9999999999998448E-3</v>
      </c>
      <c r="T364" s="111">
        <f>IF(S364=0,IF(ABS(X363)&lt;'1_Constantes'!$H$27,ABS(X363)+('1_Constantes'!$I$27*'1_Constantes'!$B$4),0),0)</f>
        <v>0</v>
      </c>
      <c r="U364" s="44">
        <f>IF(S364=0,IF(T364=0,'1_Constantes'!$H$27,0),0)</f>
        <v>0</v>
      </c>
      <c r="W364" s="134">
        <f>IF(C364&lt;'1_Constantes'!$B$8,0,IF(D364&lt;0,-ABS(P364+Q364+R364),ABS(P364+Q364+R364)))</f>
        <v>500</v>
      </c>
      <c r="X364" s="43">
        <f t="shared" si="17"/>
        <v>-4.9999999999998448E-3</v>
      </c>
      <c r="Y364" s="57">
        <f>IF(F364*180/PI()&lt;'1_Constantes'!$B$9,0,X364*180/PI())</f>
        <v>-0.28647889756540273</v>
      </c>
    </row>
    <row r="365" spans="2:25" x14ac:dyDescent="0.25">
      <c r="B365" s="13">
        <f>B364+'1_Constantes'!$B$4</f>
        <v>1.8049999999999835</v>
      </c>
      <c r="C365" s="131">
        <f t="shared" si="15"/>
        <v>327.85067022755686</v>
      </c>
      <c r="D365" s="54">
        <f>'3_Consigne'!P365</f>
        <v>327.85067022755686</v>
      </c>
      <c r="E365" s="44">
        <f>'3_Consigne'!Q365</f>
        <v>-9.5820568302151798E-7</v>
      </c>
      <c r="F365" s="131">
        <f t="shared" si="16"/>
        <v>9.5820568302151798E-7</v>
      </c>
      <c r="G365" s="54">
        <f>ABS(D364-D365)/'1_Constantes'!$B$4</f>
        <v>520.10811709408244</v>
      </c>
      <c r="H365" s="44">
        <f>ABS(E364-E365)/'1_Constantes'!$B$4</f>
        <v>4.6540605234762777E-2</v>
      </c>
      <c r="J365" s="54">
        <f>ABS(G364-G365)/'1_Constantes'!$B$4</f>
        <v>2.8174463295727037E-3</v>
      </c>
      <c r="K365" s="44">
        <f>ABS(H364-H365)/'1_Constantes'!$B$4</f>
        <v>7.3280740516268317E-2</v>
      </c>
      <c r="M365" s="108">
        <f>(G365*G365)/(2*'1_Constantes'!$F$27)</f>
        <v>135.25622673357589</v>
      </c>
      <c r="N365" s="108">
        <f>(H365*H365)/(2*'1_Constantes'!$J$27)</f>
        <v>2.7075349195225355E-4</v>
      </c>
      <c r="P365" s="54">
        <f>IF(C365&lt;M365+(M365*'1_Constantes'!$G$27),ABS(W364)-('1_Constantes'!$F$27*'1_Constantes'!$B$4),0)</f>
        <v>0</v>
      </c>
      <c r="Q365" s="111">
        <f>IF(P365=0,IF(ABS(W364)&lt;'1_Constantes'!$D$27,ABS(W364)+('1_Constantes'!$E$27*'1_Constantes'!$B$4),0),0)</f>
        <v>0</v>
      </c>
      <c r="R365" s="44">
        <f>IF(P365=0,IF(Q365=0,'1_Constantes'!$D$27,0),0)</f>
        <v>500</v>
      </c>
      <c r="S365" s="54">
        <f>IF(F365&lt;N365+(N365*'1_Constantes'!$G$27),ABS(X364)-('1_Constantes'!$J$27*'1_Constantes'!$B$4),0)</f>
        <v>-1.5000000000000156E-2</v>
      </c>
      <c r="T365" s="111">
        <f>IF(S365=0,IF(ABS(X364)&lt;'1_Constantes'!$H$27,ABS(X364)+('1_Constantes'!$I$27*'1_Constantes'!$B$4),0),0)</f>
        <v>0</v>
      </c>
      <c r="U365" s="44">
        <f>IF(S365=0,IF(T365=0,'1_Constantes'!$H$27,0),0)</f>
        <v>0</v>
      </c>
      <c r="W365" s="134">
        <f>IF(C365&lt;'1_Constantes'!$B$8,0,IF(D365&lt;0,-ABS(P365+Q365+R365),ABS(P365+Q365+R365)))</f>
        <v>500</v>
      </c>
      <c r="X365" s="43">
        <f t="shared" si="17"/>
        <v>-1.5000000000000156E-2</v>
      </c>
      <c r="Y365" s="57">
        <f>IF(F365*180/PI()&lt;'1_Constantes'!$B$9,0,X365*180/PI())</f>
        <v>-0.85943669269624379</v>
      </c>
    </row>
    <row r="366" spans="2:25" x14ac:dyDescent="0.25">
      <c r="B366" s="13">
        <f>B365+'1_Constantes'!$B$4</f>
        <v>1.8099999999999834</v>
      </c>
      <c r="C366" s="131">
        <f t="shared" si="15"/>
        <v>325.25012971248015</v>
      </c>
      <c r="D366" s="54">
        <f>'3_Consigne'!P366</f>
        <v>325.25012971248015</v>
      </c>
      <c r="E366" s="44">
        <f>'3_Consigne'!Q366</f>
        <v>2.336053394986215E-4</v>
      </c>
      <c r="F366" s="131">
        <f t="shared" si="16"/>
        <v>2.336053394986215E-4</v>
      </c>
      <c r="G366" s="54">
        <f>ABS(D365-D366)/'1_Constantes'!$B$4</f>
        <v>520.1081030153432</v>
      </c>
      <c r="H366" s="44">
        <f>ABS(E365-E366)/'1_Constantes'!$B$4</f>
        <v>4.6912709036328604E-2</v>
      </c>
      <c r="J366" s="54">
        <f>ABS(G365-G366)/'1_Constantes'!$B$4</f>
        <v>2.8157478482171427E-3</v>
      </c>
      <c r="K366" s="44">
        <f>ABS(H365-H366)/'1_Constantes'!$B$4</f>
        <v>7.4420760313165246E-2</v>
      </c>
      <c r="M366" s="108">
        <f>(G366*G366)/(2*'1_Constantes'!$F$27)</f>
        <v>135.25621941110944</v>
      </c>
      <c r="N366" s="108">
        <f>(H366*H366)/(2*'1_Constantes'!$J$27)</f>
        <v>2.7510028364090343E-4</v>
      </c>
      <c r="P366" s="54">
        <f>IF(C366&lt;M366+(M366*'1_Constantes'!$G$27),ABS(W365)-('1_Constantes'!$F$27*'1_Constantes'!$B$4),0)</f>
        <v>0</v>
      </c>
      <c r="Q366" s="111">
        <f>IF(P366=0,IF(ABS(W365)&lt;'1_Constantes'!$D$27,ABS(W365)+('1_Constantes'!$E$27*'1_Constantes'!$B$4),0),0)</f>
        <v>0</v>
      </c>
      <c r="R366" s="44">
        <f>IF(P366=0,IF(Q366=0,'1_Constantes'!$D$27,0),0)</f>
        <v>500</v>
      </c>
      <c r="S366" s="54">
        <f>IF(F366&lt;N366+(N366*'1_Constantes'!$G$27),ABS(X365)-('1_Constantes'!$J$27*'1_Constantes'!$B$4),0)</f>
        <v>-4.9999999999998448E-3</v>
      </c>
      <c r="T366" s="111">
        <f>IF(S366=0,IF(ABS(X365)&lt;'1_Constantes'!$H$27,ABS(X365)+('1_Constantes'!$I$27*'1_Constantes'!$B$4),0),0)</f>
        <v>0</v>
      </c>
      <c r="U366" s="44">
        <f>IF(S366=0,IF(T366=0,'1_Constantes'!$H$27,0),0)</f>
        <v>0</v>
      </c>
      <c r="W366" s="134">
        <f>IF(C366&lt;'1_Constantes'!$B$8,0,IF(D366&lt;0,-ABS(P366+Q366+R366),ABS(P366+Q366+R366)))</f>
        <v>500</v>
      </c>
      <c r="X366" s="43">
        <f t="shared" si="17"/>
        <v>4.9999999999998448E-3</v>
      </c>
      <c r="Y366" s="57">
        <f>IF(F366*180/PI()&lt;'1_Constantes'!$B$9,0,X366*180/PI())</f>
        <v>0.28647889756540273</v>
      </c>
    </row>
    <row r="367" spans="2:25" x14ac:dyDescent="0.25">
      <c r="B367" s="13">
        <f>B366+'1_Constantes'!$B$4</f>
        <v>1.8149999999999833</v>
      </c>
      <c r="C367" s="131">
        <f t="shared" si="15"/>
        <v>322.64958912700962</v>
      </c>
      <c r="D367" s="54">
        <f>'3_Consigne'!P367</f>
        <v>322.64958912700962</v>
      </c>
      <c r="E367" s="44">
        <f>'3_Consigne'!Q367</f>
        <v>9.0198439073319037E-7</v>
      </c>
      <c r="F367" s="131">
        <f t="shared" si="16"/>
        <v>9.0198439073319037E-7</v>
      </c>
      <c r="G367" s="54">
        <f>ABS(D366-D367)/'1_Constantes'!$B$4</f>
        <v>520.10811709410518</v>
      </c>
      <c r="H367" s="44">
        <f>ABS(E366-E367)/'1_Constantes'!$B$4</f>
        <v>4.6540671021577662E-2</v>
      </c>
      <c r="J367" s="54">
        <f>ABS(G366-G367)/'1_Constantes'!$B$4</f>
        <v>2.8157523956906516E-3</v>
      </c>
      <c r="K367" s="44">
        <f>ABS(H366-H367)/'1_Constantes'!$B$4</f>
        <v>7.4407602950188334E-2</v>
      </c>
      <c r="M367" s="108">
        <f>(G367*G367)/(2*'1_Constantes'!$F$27)</f>
        <v>135.25622673358771</v>
      </c>
      <c r="N367" s="108">
        <f>(H367*H367)/(2*'1_Constantes'!$J$27)</f>
        <v>2.7075425739233987E-4</v>
      </c>
      <c r="P367" s="54">
        <f>IF(C367&lt;M367+(M367*'1_Constantes'!$G$27),ABS(W366)-('1_Constantes'!$F$27*'1_Constantes'!$B$4),0)</f>
        <v>0</v>
      </c>
      <c r="Q367" s="111">
        <f>IF(P367=0,IF(ABS(W366)&lt;'1_Constantes'!$D$27,ABS(W366)+('1_Constantes'!$E$27*'1_Constantes'!$B$4),0),0)</f>
        <v>0</v>
      </c>
      <c r="R367" s="44">
        <f>IF(P367=0,IF(Q367=0,'1_Constantes'!$D$27,0),0)</f>
        <v>500</v>
      </c>
      <c r="S367" s="54">
        <f>IF(F367&lt;N367+(N367*'1_Constantes'!$G$27),ABS(X366)-('1_Constantes'!$J$27*'1_Constantes'!$B$4),0)</f>
        <v>-1.5000000000000156E-2</v>
      </c>
      <c r="T367" s="111">
        <f>IF(S367=0,IF(ABS(X366)&lt;'1_Constantes'!$H$27,ABS(X366)+('1_Constantes'!$I$27*'1_Constantes'!$B$4),0),0)</f>
        <v>0</v>
      </c>
      <c r="U367" s="44">
        <f>IF(S367=0,IF(T367=0,'1_Constantes'!$H$27,0),0)</f>
        <v>0</v>
      </c>
      <c r="W367" s="134">
        <f>IF(C367&lt;'1_Constantes'!$B$8,0,IF(D367&lt;0,-ABS(P367+Q367+R367),ABS(P367+Q367+R367)))</f>
        <v>500</v>
      </c>
      <c r="X367" s="43">
        <f t="shared" si="17"/>
        <v>1.5000000000000156E-2</v>
      </c>
      <c r="Y367" s="57">
        <f>IF(F367*180/PI()&lt;'1_Constantes'!$B$9,0,X367*180/PI())</f>
        <v>0.85943669269624379</v>
      </c>
    </row>
    <row r="368" spans="2:25" x14ac:dyDescent="0.25">
      <c r="B368" s="13">
        <f>B367+'1_Constantes'!$B$4</f>
        <v>1.8199999999999832</v>
      </c>
      <c r="C368" s="131">
        <f t="shared" si="15"/>
        <v>320.04904861197616</v>
      </c>
      <c r="D368" s="54">
        <f>'3_Consigne'!P368</f>
        <v>320.04904861197616</v>
      </c>
      <c r="E368" s="44">
        <f>'3_Consigne'!Q368</f>
        <v>-2.3369213015519974E-4</v>
      </c>
      <c r="F368" s="131">
        <f t="shared" si="16"/>
        <v>2.3369213015519974E-4</v>
      </c>
      <c r="G368" s="54">
        <f>ABS(D367-D368)/'1_Constantes'!$B$4</f>
        <v>520.10810300669164</v>
      </c>
      <c r="H368" s="44">
        <f>ABS(E367-E368)/'1_Constantes'!$B$4</f>
        <v>4.6918822909186586E-2</v>
      </c>
      <c r="J368" s="54">
        <f>ABS(G367-G368)/'1_Constantes'!$B$4</f>
        <v>2.8174827093607746E-3</v>
      </c>
      <c r="K368" s="44">
        <f>ABS(H367-H368)/'1_Constantes'!$B$4</f>
        <v>7.5630377521784808E-2</v>
      </c>
      <c r="M368" s="108">
        <f>(G368*G368)/(2*'1_Constantes'!$F$27)</f>
        <v>135.25621940660969</v>
      </c>
      <c r="N368" s="108">
        <f>(H368*H368)/(2*'1_Constantes'!$J$27)</f>
        <v>2.7517199289795152E-4</v>
      </c>
      <c r="P368" s="54">
        <f>IF(C368&lt;M368+(M368*'1_Constantes'!$G$27),ABS(W367)-('1_Constantes'!$F$27*'1_Constantes'!$B$4),0)</f>
        <v>0</v>
      </c>
      <c r="Q368" s="111">
        <f>IF(P368=0,IF(ABS(W367)&lt;'1_Constantes'!$D$27,ABS(W367)+('1_Constantes'!$E$27*'1_Constantes'!$B$4),0),0)</f>
        <v>0</v>
      </c>
      <c r="R368" s="44">
        <f>IF(P368=0,IF(Q368=0,'1_Constantes'!$D$27,0),0)</f>
        <v>500</v>
      </c>
      <c r="S368" s="54">
        <f>IF(F368&lt;N368+(N368*'1_Constantes'!$G$27),ABS(X367)-('1_Constantes'!$J$27*'1_Constantes'!$B$4),0)</f>
        <v>-4.9999999999998448E-3</v>
      </c>
      <c r="T368" s="111">
        <f>IF(S368=0,IF(ABS(X367)&lt;'1_Constantes'!$H$27,ABS(X367)+('1_Constantes'!$I$27*'1_Constantes'!$B$4),0),0)</f>
        <v>0</v>
      </c>
      <c r="U368" s="44">
        <f>IF(S368=0,IF(T368=0,'1_Constantes'!$H$27,0),0)</f>
        <v>0</v>
      </c>
      <c r="W368" s="134">
        <f>IF(C368&lt;'1_Constantes'!$B$8,0,IF(D368&lt;0,-ABS(P368+Q368+R368),ABS(P368+Q368+R368)))</f>
        <v>500</v>
      </c>
      <c r="X368" s="43">
        <f t="shared" si="17"/>
        <v>-4.9999999999998448E-3</v>
      </c>
      <c r="Y368" s="57">
        <f>IF(F368*180/PI()&lt;'1_Constantes'!$B$9,0,X368*180/PI())</f>
        <v>-0.28647889756540273</v>
      </c>
    </row>
    <row r="369" spans="2:25" x14ac:dyDescent="0.25">
      <c r="B369" s="13">
        <f>B368+'1_Constantes'!$B$4</f>
        <v>1.8249999999999831</v>
      </c>
      <c r="C369" s="131">
        <f t="shared" si="15"/>
        <v>317.44850802650581</v>
      </c>
      <c r="D369" s="54">
        <f>'3_Consigne'!P369</f>
        <v>317.44850802650581</v>
      </c>
      <c r="E369" s="44">
        <f>'3_Consigne'!Q369</f>
        <v>-9.8960419629701146E-7</v>
      </c>
      <c r="F369" s="131">
        <f t="shared" si="16"/>
        <v>9.8960419629701146E-7</v>
      </c>
      <c r="G369" s="54">
        <f>ABS(D368-D369)/'1_Constantes'!$B$4</f>
        <v>520.10811709407108</v>
      </c>
      <c r="H369" s="44">
        <f>ABS(E368-E369)/'1_Constantes'!$B$4</f>
        <v>4.6540505191780546E-2</v>
      </c>
      <c r="J369" s="54">
        <f>ABS(G368-G369)/'1_Constantes'!$B$4</f>
        <v>2.8174758881505113E-3</v>
      </c>
      <c r="K369" s="44">
        <f>ABS(H368-H369)/'1_Constantes'!$B$4</f>
        <v>7.5663543481208073E-2</v>
      </c>
      <c r="M369" s="108">
        <f>(G369*G369)/(2*'1_Constantes'!$F$27)</f>
        <v>135.25622673356997</v>
      </c>
      <c r="N369" s="108">
        <f>(H369*H369)/(2*'1_Constantes'!$J$27)</f>
        <v>2.7075232793826901E-4</v>
      </c>
      <c r="P369" s="54">
        <f>IF(C369&lt;M369+(M369*'1_Constantes'!$G$27),ABS(W368)-('1_Constantes'!$F$27*'1_Constantes'!$B$4),0)</f>
        <v>0</v>
      </c>
      <c r="Q369" s="111">
        <f>IF(P369=0,IF(ABS(W368)&lt;'1_Constantes'!$D$27,ABS(W368)+('1_Constantes'!$E$27*'1_Constantes'!$B$4),0),0)</f>
        <v>0</v>
      </c>
      <c r="R369" s="44">
        <f>IF(P369=0,IF(Q369=0,'1_Constantes'!$D$27,0),0)</f>
        <v>500</v>
      </c>
      <c r="S369" s="54">
        <f>IF(F369&lt;N369+(N369*'1_Constantes'!$G$27),ABS(X368)-('1_Constantes'!$J$27*'1_Constantes'!$B$4),0)</f>
        <v>-1.5000000000000156E-2</v>
      </c>
      <c r="T369" s="111">
        <f>IF(S369=0,IF(ABS(X368)&lt;'1_Constantes'!$H$27,ABS(X368)+('1_Constantes'!$I$27*'1_Constantes'!$B$4),0),0)</f>
        <v>0</v>
      </c>
      <c r="U369" s="44">
        <f>IF(S369=0,IF(T369=0,'1_Constantes'!$H$27,0),0)</f>
        <v>0</v>
      </c>
      <c r="W369" s="134">
        <f>IF(C369&lt;'1_Constantes'!$B$8,0,IF(D369&lt;0,-ABS(P369+Q369+R369),ABS(P369+Q369+R369)))</f>
        <v>500</v>
      </c>
      <c r="X369" s="43">
        <f t="shared" si="17"/>
        <v>-1.5000000000000156E-2</v>
      </c>
      <c r="Y369" s="57">
        <f>IF(F369*180/PI()&lt;'1_Constantes'!$B$9,0,X369*180/PI())</f>
        <v>-0.85943669269624379</v>
      </c>
    </row>
    <row r="370" spans="2:25" x14ac:dyDescent="0.25">
      <c r="B370" s="13">
        <f>B369+'1_Constantes'!$B$4</f>
        <v>1.829999999999983</v>
      </c>
      <c r="C370" s="131">
        <f t="shared" si="15"/>
        <v>314.84796751142846</v>
      </c>
      <c r="D370" s="54">
        <f>'3_Consigne'!P370</f>
        <v>314.84796751142846</v>
      </c>
      <c r="E370" s="44">
        <f>'3_Consigne'!Q370</f>
        <v>2.3363490160500933E-4</v>
      </c>
      <c r="F370" s="131">
        <f t="shared" si="16"/>
        <v>2.3363490160500933E-4</v>
      </c>
      <c r="G370" s="54">
        <f>ABS(D369-D370)/'1_Constantes'!$B$4</f>
        <v>520.10810301546826</v>
      </c>
      <c r="H370" s="44">
        <f>ABS(E369-E370)/'1_Constantes'!$B$4</f>
        <v>4.6924901160261268E-2</v>
      </c>
      <c r="J370" s="54">
        <f>ABS(G369-G370)/'1_Constantes'!$B$4</f>
        <v>2.8157205633760896E-3</v>
      </c>
      <c r="K370" s="44">
        <f>ABS(H369-H370)/'1_Constantes'!$B$4</f>
        <v>7.6879193696144377E-2</v>
      </c>
      <c r="M370" s="108">
        <f>(G370*G370)/(2*'1_Constantes'!$F$27)</f>
        <v>135.25621941117447</v>
      </c>
      <c r="N370" s="108">
        <f>(H370*H370)/(2*'1_Constantes'!$J$27)</f>
        <v>2.7524329361253613E-4</v>
      </c>
      <c r="P370" s="54">
        <f>IF(C370&lt;M370+(M370*'1_Constantes'!$G$27),ABS(W369)-('1_Constantes'!$F$27*'1_Constantes'!$B$4),0)</f>
        <v>0</v>
      </c>
      <c r="Q370" s="111">
        <f>IF(P370=0,IF(ABS(W369)&lt;'1_Constantes'!$D$27,ABS(W369)+('1_Constantes'!$E$27*'1_Constantes'!$B$4),0),0)</f>
        <v>0</v>
      </c>
      <c r="R370" s="44">
        <f>IF(P370=0,IF(Q370=0,'1_Constantes'!$D$27,0),0)</f>
        <v>500</v>
      </c>
      <c r="S370" s="54">
        <f>IF(F370&lt;N370+(N370*'1_Constantes'!$G$27),ABS(X369)-('1_Constantes'!$J$27*'1_Constantes'!$B$4),0)</f>
        <v>-4.9999999999998448E-3</v>
      </c>
      <c r="T370" s="111">
        <f>IF(S370=0,IF(ABS(X369)&lt;'1_Constantes'!$H$27,ABS(X369)+('1_Constantes'!$I$27*'1_Constantes'!$B$4),0),0)</f>
        <v>0</v>
      </c>
      <c r="U370" s="44">
        <f>IF(S370=0,IF(T370=0,'1_Constantes'!$H$27,0),0)</f>
        <v>0</v>
      </c>
      <c r="W370" s="134">
        <f>IF(C370&lt;'1_Constantes'!$B$8,0,IF(D370&lt;0,-ABS(P370+Q370+R370),ABS(P370+Q370+R370)))</f>
        <v>500</v>
      </c>
      <c r="X370" s="43">
        <f t="shared" si="17"/>
        <v>4.9999999999998448E-3</v>
      </c>
      <c r="Y370" s="57">
        <f>IF(F370*180/PI()&lt;'1_Constantes'!$B$9,0,X370*180/PI())</f>
        <v>0.28647889756540273</v>
      </c>
    </row>
    <row r="371" spans="2:25" x14ac:dyDescent="0.25">
      <c r="B371" s="13">
        <f>B370+'1_Constantes'!$B$4</f>
        <v>1.8349999999999829</v>
      </c>
      <c r="C371" s="131">
        <f t="shared" si="15"/>
        <v>312.24742692595805</v>
      </c>
      <c r="D371" s="54">
        <f>'3_Consigne'!P371</f>
        <v>312.24742692595805</v>
      </c>
      <c r="E371" s="44">
        <f>'3_Consigne'!Q371</f>
        <v>9.3203295757626758E-7</v>
      </c>
      <c r="F371" s="131">
        <f t="shared" si="16"/>
        <v>9.3203295757626758E-7</v>
      </c>
      <c r="G371" s="54">
        <f>ABS(D370-D371)/'1_Constantes'!$B$4</f>
        <v>520.10811709408244</v>
      </c>
      <c r="H371" s="44">
        <f>ABS(E370-E371)/'1_Constantes'!$B$4</f>
        <v>4.6540573729486612E-2</v>
      </c>
      <c r="J371" s="54">
        <f>ABS(G370-G371)/'1_Constantes'!$B$4</f>
        <v>2.815722837112844E-3</v>
      </c>
      <c r="K371" s="44">
        <f>ABS(H370-H371)/'1_Constantes'!$B$4</f>
        <v>7.6865486154931162E-2</v>
      </c>
      <c r="M371" s="108">
        <f>(G371*G371)/(2*'1_Constantes'!$F$27)</f>
        <v>135.25622673357589</v>
      </c>
      <c r="N371" s="108">
        <f>(H371*H371)/(2*'1_Constantes'!$J$27)</f>
        <v>2.7075312538372244E-4</v>
      </c>
      <c r="P371" s="54">
        <f>IF(C371&lt;M371+(M371*'1_Constantes'!$G$27),ABS(W370)-('1_Constantes'!$F$27*'1_Constantes'!$B$4),0)</f>
        <v>0</v>
      </c>
      <c r="Q371" s="111">
        <f>IF(P371=0,IF(ABS(W370)&lt;'1_Constantes'!$D$27,ABS(W370)+('1_Constantes'!$E$27*'1_Constantes'!$B$4),0),0)</f>
        <v>0</v>
      </c>
      <c r="R371" s="44">
        <f>IF(P371=0,IF(Q371=0,'1_Constantes'!$D$27,0),0)</f>
        <v>500</v>
      </c>
      <c r="S371" s="54">
        <f>IF(F371&lt;N371+(N371*'1_Constantes'!$G$27),ABS(X370)-('1_Constantes'!$J$27*'1_Constantes'!$B$4),0)</f>
        <v>-1.5000000000000156E-2</v>
      </c>
      <c r="T371" s="111">
        <f>IF(S371=0,IF(ABS(X370)&lt;'1_Constantes'!$H$27,ABS(X370)+('1_Constantes'!$I$27*'1_Constantes'!$B$4),0),0)</f>
        <v>0</v>
      </c>
      <c r="U371" s="44">
        <f>IF(S371=0,IF(T371=0,'1_Constantes'!$H$27,0),0)</f>
        <v>0</v>
      </c>
      <c r="W371" s="134">
        <f>IF(C371&lt;'1_Constantes'!$B$8,0,IF(D371&lt;0,-ABS(P371+Q371+R371),ABS(P371+Q371+R371)))</f>
        <v>500</v>
      </c>
      <c r="X371" s="43">
        <f t="shared" si="17"/>
        <v>1.5000000000000156E-2</v>
      </c>
      <c r="Y371" s="57">
        <f>IF(F371*180/PI()&lt;'1_Constantes'!$B$9,0,X371*180/PI())</f>
        <v>0.85943669269624379</v>
      </c>
    </row>
    <row r="372" spans="2:25" x14ac:dyDescent="0.25">
      <c r="B372" s="13">
        <f>B371+'1_Constantes'!$B$4</f>
        <v>1.8399999999999828</v>
      </c>
      <c r="C372" s="131">
        <f t="shared" si="15"/>
        <v>309.64688641092533</v>
      </c>
      <c r="D372" s="54">
        <f>'3_Consigne'!P372</f>
        <v>309.64688641092533</v>
      </c>
      <c r="E372" s="44">
        <f>'3_Consigne'!Q372</f>
        <v>-2.3372510442543071E-4</v>
      </c>
      <c r="F372" s="131">
        <f t="shared" si="16"/>
        <v>2.3372510442543071E-4</v>
      </c>
      <c r="G372" s="54">
        <f>ABS(D371-D372)/'1_Constantes'!$B$4</f>
        <v>520.10810300654384</v>
      </c>
      <c r="H372" s="44">
        <f>ABS(E371-E372)/'1_Constantes'!$B$4</f>
        <v>4.6931427476601395E-2</v>
      </c>
      <c r="J372" s="54">
        <f>ABS(G371-G372)/'1_Constantes'!$B$4</f>
        <v>2.8175077204650734E-3</v>
      </c>
      <c r="K372" s="44">
        <f>ABS(H371-H372)/'1_Constantes'!$B$4</f>
        <v>7.8170749422956654E-2</v>
      </c>
      <c r="M372" s="108">
        <f>(G372*G372)/(2*'1_Constantes'!$F$27)</f>
        <v>135.25621940653284</v>
      </c>
      <c r="N372" s="108">
        <f>(H372*H372)/(2*'1_Constantes'!$J$27)</f>
        <v>2.7531986062393702E-4</v>
      </c>
      <c r="P372" s="54">
        <f>IF(C372&lt;M372+(M372*'1_Constantes'!$G$27),ABS(W371)-('1_Constantes'!$F$27*'1_Constantes'!$B$4),0)</f>
        <v>0</v>
      </c>
      <c r="Q372" s="111">
        <f>IF(P372=0,IF(ABS(W371)&lt;'1_Constantes'!$D$27,ABS(W371)+('1_Constantes'!$E$27*'1_Constantes'!$B$4),0),0)</f>
        <v>0</v>
      </c>
      <c r="R372" s="44">
        <f>IF(P372=0,IF(Q372=0,'1_Constantes'!$D$27,0),0)</f>
        <v>500</v>
      </c>
      <c r="S372" s="54">
        <f>IF(F372&lt;N372+(N372*'1_Constantes'!$G$27),ABS(X371)-('1_Constantes'!$J$27*'1_Constantes'!$B$4),0)</f>
        <v>-4.9999999999998448E-3</v>
      </c>
      <c r="T372" s="111">
        <f>IF(S372=0,IF(ABS(X371)&lt;'1_Constantes'!$H$27,ABS(X371)+('1_Constantes'!$I$27*'1_Constantes'!$B$4),0),0)</f>
        <v>0</v>
      </c>
      <c r="U372" s="44">
        <f>IF(S372=0,IF(T372=0,'1_Constantes'!$H$27,0),0)</f>
        <v>0</v>
      </c>
      <c r="W372" s="134">
        <f>IF(C372&lt;'1_Constantes'!$B$8,0,IF(D372&lt;0,-ABS(P372+Q372+R372),ABS(P372+Q372+R372)))</f>
        <v>500</v>
      </c>
      <c r="X372" s="43">
        <f t="shared" si="17"/>
        <v>-4.9999999999998448E-3</v>
      </c>
      <c r="Y372" s="57">
        <f>IF(F372*180/PI()&lt;'1_Constantes'!$B$9,0,X372*180/PI())</f>
        <v>-0.28647889756540273</v>
      </c>
    </row>
    <row r="373" spans="2:25" x14ac:dyDescent="0.25">
      <c r="B373" s="13">
        <f>B372+'1_Constantes'!$B$4</f>
        <v>1.8449999999999827</v>
      </c>
      <c r="C373" s="131">
        <f t="shared" si="15"/>
        <v>307.04634582545515</v>
      </c>
      <c r="D373" s="54">
        <f>'3_Consigne'!P373</f>
        <v>307.04634582545515</v>
      </c>
      <c r="E373" s="44">
        <f>'3_Consigne'!Q373</f>
        <v>-1.0231301566521189E-6</v>
      </c>
      <c r="F373" s="131">
        <f t="shared" si="16"/>
        <v>1.0231301566521189E-6</v>
      </c>
      <c r="G373" s="54">
        <f>ABS(D372-D373)/'1_Constantes'!$B$4</f>
        <v>520.10811709403697</v>
      </c>
      <c r="H373" s="44">
        <f>ABS(E372-E373)/'1_Constantes'!$B$4</f>
        <v>4.6540394853755718E-2</v>
      </c>
      <c r="J373" s="54">
        <f>ABS(G372-G373)/'1_Constantes'!$B$4</f>
        <v>2.8174986255180556E-3</v>
      </c>
      <c r="K373" s="44">
        <f>ABS(H372-H373)/'1_Constantes'!$B$4</f>
        <v>7.820652456913546E-2</v>
      </c>
      <c r="M373" s="108">
        <f>(G373*G373)/(2*'1_Constantes'!$F$27)</f>
        <v>135.25622673355224</v>
      </c>
      <c r="N373" s="108">
        <f>(H373*H373)/(2*'1_Constantes'!$J$27)</f>
        <v>2.7075104414293644E-4</v>
      </c>
      <c r="P373" s="54">
        <f>IF(C373&lt;M373+(M373*'1_Constantes'!$G$27),ABS(W372)-('1_Constantes'!$F$27*'1_Constantes'!$B$4),0)</f>
        <v>0</v>
      </c>
      <c r="Q373" s="111">
        <f>IF(P373=0,IF(ABS(W372)&lt;'1_Constantes'!$D$27,ABS(W372)+('1_Constantes'!$E$27*'1_Constantes'!$B$4),0),0)</f>
        <v>0</v>
      </c>
      <c r="R373" s="44">
        <f>IF(P373=0,IF(Q373=0,'1_Constantes'!$D$27,0),0)</f>
        <v>500</v>
      </c>
      <c r="S373" s="54">
        <f>IF(F373&lt;N373+(N373*'1_Constantes'!$G$27),ABS(X372)-('1_Constantes'!$J$27*'1_Constantes'!$B$4),0)</f>
        <v>-1.5000000000000156E-2</v>
      </c>
      <c r="T373" s="111">
        <f>IF(S373=0,IF(ABS(X372)&lt;'1_Constantes'!$H$27,ABS(X372)+('1_Constantes'!$I$27*'1_Constantes'!$B$4),0),0)</f>
        <v>0</v>
      </c>
      <c r="U373" s="44">
        <f>IF(S373=0,IF(T373=0,'1_Constantes'!$H$27,0),0)</f>
        <v>0</v>
      </c>
      <c r="W373" s="134">
        <f>IF(C373&lt;'1_Constantes'!$B$8,0,IF(D373&lt;0,-ABS(P373+Q373+R373),ABS(P373+Q373+R373)))</f>
        <v>500</v>
      </c>
      <c r="X373" s="43">
        <f t="shared" si="17"/>
        <v>-1.5000000000000156E-2</v>
      </c>
      <c r="Y373" s="57">
        <f>IF(F373*180/PI()&lt;'1_Constantes'!$B$9,0,X373*180/PI())</f>
        <v>-0.85943669269624379</v>
      </c>
    </row>
    <row r="374" spans="2:25" x14ac:dyDescent="0.25">
      <c r="B374" s="13">
        <f>B373+'1_Constantes'!$B$4</f>
        <v>1.8499999999999825</v>
      </c>
      <c r="C374" s="131">
        <f t="shared" si="15"/>
        <v>304.44580531037707</v>
      </c>
      <c r="D374" s="54">
        <f>'3_Consigne'!P374</f>
        <v>304.44580531037707</v>
      </c>
      <c r="E374" s="44">
        <f>'3_Consigne'!Q374</f>
        <v>2.3366648383990607E-4</v>
      </c>
      <c r="F374" s="131">
        <f t="shared" si="16"/>
        <v>2.3366648383990607E-4</v>
      </c>
      <c r="G374" s="54">
        <f>ABS(D373-D374)/'1_Constantes'!$B$4</f>
        <v>520.10810301561605</v>
      </c>
      <c r="H374" s="44">
        <f>ABS(E373-E374)/'1_Constantes'!$B$4</f>
        <v>4.6937922799311638E-2</v>
      </c>
      <c r="J374" s="54">
        <f>ABS(G373-G374)/'1_Constantes'!$B$4</f>
        <v>2.8156841835880186E-3</v>
      </c>
      <c r="K374" s="44">
        <f>ABS(H373-H374)/'1_Constantes'!$B$4</f>
        <v>7.9505589111183994E-2</v>
      </c>
      <c r="M374" s="108">
        <f>(G374*G374)/(2*'1_Constantes'!$F$27)</f>
        <v>135.25621941125135</v>
      </c>
      <c r="N374" s="108">
        <f>(H374*H374)/(2*'1_Constantes'!$J$27)</f>
        <v>2.753960745892674E-4</v>
      </c>
      <c r="P374" s="54">
        <f>IF(C374&lt;M374+(M374*'1_Constantes'!$G$27),ABS(W373)-('1_Constantes'!$F$27*'1_Constantes'!$B$4),0)</f>
        <v>0</v>
      </c>
      <c r="Q374" s="111">
        <f>IF(P374=0,IF(ABS(W373)&lt;'1_Constantes'!$D$27,ABS(W373)+('1_Constantes'!$E$27*'1_Constantes'!$B$4),0),0)</f>
        <v>0</v>
      </c>
      <c r="R374" s="44">
        <f>IF(P374=0,IF(Q374=0,'1_Constantes'!$D$27,0),0)</f>
        <v>500</v>
      </c>
      <c r="S374" s="54">
        <f>IF(F374&lt;N374+(N374*'1_Constantes'!$G$27),ABS(X373)-('1_Constantes'!$J$27*'1_Constantes'!$B$4),0)</f>
        <v>-4.9999999999998448E-3</v>
      </c>
      <c r="T374" s="111">
        <f>IF(S374=0,IF(ABS(X373)&lt;'1_Constantes'!$H$27,ABS(X373)+('1_Constantes'!$I$27*'1_Constantes'!$B$4),0),0)</f>
        <v>0</v>
      </c>
      <c r="U374" s="44">
        <f>IF(S374=0,IF(T374=0,'1_Constantes'!$H$27,0),0)</f>
        <v>0</v>
      </c>
      <c r="W374" s="134">
        <f>IF(C374&lt;'1_Constantes'!$B$8,0,IF(D374&lt;0,-ABS(P374+Q374+R374),ABS(P374+Q374+R374)))</f>
        <v>500</v>
      </c>
      <c r="X374" s="43">
        <f t="shared" si="17"/>
        <v>4.9999999999998448E-3</v>
      </c>
      <c r="Y374" s="57">
        <f>IF(F374*180/PI()&lt;'1_Constantes'!$B$9,0,X374*180/PI())</f>
        <v>0.28647889756540273</v>
      </c>
    </row>
    <row r="375" spans="2:25" x14ac:dyDescent="0.25">
      <c r="B375" s="13">
        <f>B374+'1_Constantes'!$B$4</f>
        <v>1.8549999999999824</v>
      </c>
      <c r="C375" s="131">
        <f t="shared" si="15"/>
        <v>301.84526472490671</v>
      </c>
      <c r="D375" s="54">
        <f>'3_Consigne'!P375</f>
        <v>301.84526472490671</v>
      </c>
      <c r="E375" s="44">
        <f>'3_Consigne'!Q375</f>
        <v>9.6415258600546228E-7</v>
      </c>
      <c r="F375" s="131">
        <f t="shared" si="16"/>
        <v>9.6415258600546228E-7</v>
      </c>
      <c r="G375" s="54">
        <f>ABS(D374-D375)/'1_Constantes'!$B$4</f>
        <v>520.10811709407108</v>
      </c>
      <c r="H375" s="44">
        <f>ABS(E374-E375)/'1_Constantes'!$B$4</f>
        <v>4.6540466250780121E-2</v>
      </c>
      <c r="J375" s="54">
        <f>ABS(G374-G375)/'1_Constantes'!$B$4</f>
        <v>2.8156910047982819E-3</v>
      </c>
      <c r="K375" s="44">
        <f>ABS(H374-H375)/'1_Constantes'!$B$4</f>
        <v>7.9491309706303248E-2</v>
      </c>
      <c r="M375" s="108">
        <f>(G375*G375)/(2*'1_Constantes'!$F$27)</f>
        <v>135.25622673356997</v>
      </c>
      <c r="N375" s="108">
        <f>(H375*H375)/(2*'1_Constantes'!$J$27)</f>
        <v>2.7075187485500041E-4</v>
      </c>
      <c r="P375" s="54">
        <f>IF(C375&lt;M375+(M375*'1_Constantes'!$G$27),ABS(W374)-('1_Constantes'!$F$27*'1_Constantes'!$B$4),0)</f>
        <v>0</v>
      </c>
      <c r="Q375" s="111">
        <f>IF(P375=0,IF(ABS(W374)&lt;'1_Constantes'!$D$27,ABS(W374)+('1_Constantes'!$E$27*'1_Constantes'!$B$4),0),0)</f>
        <v>0</v>
      </c>
      <c r="R375" s="44">
        <f>IF(P375=0,IF(Q375=0,'1_Constantes'!$D$27,0),0)</f>
        <v>500</v>
      </c>
      <c r="S375" s="54">
        <f>IF(F375&lt;N375+(N375*'1_Constantes'!$G$27),ABS(X374)-('1_Constantes'!$J$27*'1_Constantes'!$B$4),0)</f>
        <v>-1.5000000000000156E-2</v>
      </c>
      <c r="T375" s="111">
        <f>IF(S375=0,IF(ABS(X374)&lt;'1_Constantes'!$H$27,ABS(X374)+('1_Constantes'!$I$27*'1_Constantes'!$B$4),0),0)</f>
        <v>0</v>
      </c>
      <c r="U375" s="44">
        <f>IF(S375=0,IF(T375=0,'1_Constantes'!$H$27,0),0)</f>
        <v>0</v>
      </c>
      <c r="W375" s="134">
        <f>IF(C375&lt;'1_Constantes'!$B$8,0,IF(D375&lt;0,-ABS(P375+Q375+R375),ABS(P375+Q375+R375)))</f>
        <v>500</v>
      </c>
      <c r="X375" s="43">
        <f t="shared" si="17"/>
        <v>1.5000000000000156E-2</v>
      </c>
      <c r="Y375" s="57">
        <f>IF(F375*180/PI()&lt;'1_Constantes'!$B$9,0,X375*180/PI())</f>
        <v>0.85943669269624379</v>
      </c>
    </row>
    <row r="376" spans="2:25" x14ac:dyDescent="0.25">
      <c r="B376" s="13">
        <f>B375+'1_Constantes'!$B$4</f>
        <v>1.8599999999999823</v>
      </c>
      <c r="C376" s="131">
        <f t="shared" si="15"/>
        <v>299.2447242098749</v>
      </c>
      <c r="D376" s="54">
        <f>'3_Consigne'!P376</f>
        <v>299.2447242098749</v>
      </c>
      <c r="E376" s="44">
        <f>'3_Consigne'!Q376</f>
        <v>-2.3376037115850623E-4</v>
      </c>
      <c r="F376" s="131">
        <f t="shared" si="16"/>
        <v>2.3376037115850623E-4</v>
      </c>
      <c r="G376" s="54">
        <f>ABS(D375-D376)/'1_Constantes'!$B$4</f>
        <v>520.10810300636194</v>
      </c>
      <c r="H376" s="44">
        <f>ABS(E375-E376)/'1_Constantes'!$B$4</f>
        <v>4.6944904748902339E-2</v>
      </c>
      <c r="J376" s="54">
        <f>ABS(G375-G376)/'1_Constantes'!$B$4</f>
        <v>2.8175418265163898E-3</v>
      </c>
      <c r="K376" s="44">
        <f>ABS(H375-H376)/'1_Constantes'!$B$4</f>
        <v>8.0887699624443421E-2</v>
      </c>
      <c r="M376" s="108">
        <f>(G376*G376)/(2*'1_Constantes'!$F$27)</f>
        <v>135.25621940643822</v>
      </c>
      <c r="N376" s="108">
        <f>(H376*H376)/(2*'1_Constantes'!$J$27)</f>
        <v>2.7547801023543919E-4</v>
      </c>
      <c r="P376" s="54">
        <f>IF(C376&lt;M376+(M376*'1_Constantes'!$G$27),ABS(W375)-('1_Constantes'!$F$27*'1_Constantes'!$B$4),0)</f>
        <v>0</v>
      </c>
      <c r="Q376" s="111">
        <f>IF(P376=0,IF(ABS(W375)&lt;'1_Constantes'!$D$27,ABS(W375)+('1_Constantes'!$E$27*'1_Constantes'!$B$4),0),0)</f>
        <v>0</v>
      </c>
      <c r="R376" s="44">
        <f>IF(P376=0,IF(Q376=0,'1_Constantes'!$D$27,0),0)</f>
        <v>500</v>
      </c>
      <c r="S376" s="54">
        <f>IF(F376&lt;N376+(N376*'1_Constantes'!$G$27),ABS(X375)-('1_Constantes'!$J$27*'1_Constantes'!$B$4),0)</f>
        <v>-4.9999999999998448E-3</v>
      </c>
      <c r="T376" s="111">
        <f>IF(S376=0,IF(ABS(X375)&lt;'1_Constantes'!$H$27,ABS(X375)+('1_Constantes'!$I$27*'1_Constantes'!$B$4),0),0)</f>
        <v>0</v>
      </c>
      <c r="U376" s="44">
        <f>IF(S376=0,IF(T376=0,'1_Constantes'!$H$27,0),0)</f>
        <v>0</v>
      </c>
      <c r="W376" s="134">
        <f>IF(C376&lt;'1_Constantes'!$B$8,0,IF(D376&lt;0,-ABS(P376+Q376+R376),ABS(P376+Q376+R376)))</f>
        <v>500</v>
      </c>
      <c r="X376" s="43">
        <f t="shared" si="17"/>
        <v>-4.9999999999998448E-3</v>
      </c>
      <c r="Y376" s="57">
        <f>IF(F376*180/PI()&lt;'1_Constantes'!$B$9,0,X376*180/PI())</f>
        <v>-0.28647889756540273</v>
      </c>
    </row>
    <row r="377" spans="2:25" x14ac:dyDescent="0.25">
      <c r="B377" s="13">
        <f>B376+'1_Constantes'!$B$4</f>
        <v>1.8649999999999822</v>
      </c>
      <c r="C377" s="131">
        <f t="shared" si="15"/>
        <v>296.64418362440477</v>
      </c>
      <c r="D377" s="54">
        <f>'3_Consigne'!P377</f>
        <v>296.64418362440477</v>
      </c>
      <c r="E377" s="44">
        <f>'3_Consigne'!Q377</f>
        <v>-1.0590073680899481E-6</v>
      </c>
      <c r="F377" s="131">
        <f t="shared" si="16"/>
        <v>1.0590073680899481E-6</v>
      </c>
      <c r="G377" s="54">
        <f>ABS(D376-D377)/'1_Constantes'!$B$4</f>
        <v>520.1081170940256</v>
      </c>
      <c r="H377" s="44">
        <f>ABS(E376-E377)/'1_Constantes'!$B$4</f>
        <v>4.6540272758083256E-2</v>
      </c>
      <c r="J377" s="54">
        <f>ABS(G376-G377)/'1_Constantes'!$B$4</f>
        <v>2.8175327315693721E-3</v>
      </c>
      <c r="K377" s="44">
        <f>ABS(H376-H377)/'1_Constantes'!$B$4</f>
        <v>8.0926398163816415E-2</v>
      </c>
      <c r="M377" s="108">
        <f>(G377*G377)/(2*'1_Constantes'!$F$27)</f>
        <v>135.25622673354633</v>
      </c>
      <c r="N377" s="108">
        <f>(H377*H377)/(2*'1_Constantes'!$J$27)</f>
        <v>2.7074962354959833E-4</v>
      </c>
      <c r="P377" s="54">
        <f>IF(C377&lt;M377+(M377*'1_Constantes'!$G$27),ABS(W376)-('1_Constantes'!$F$27*'1_Constantes'!$B$4),0)</f>
        <v>0</v>
      </c>
      <c r="Q377" s="111">
        <f>IF(P377=0,IF(ABS(W376)&lt;'1_Constantes'!$D$27,ABS(W376)+('1_Constantes'!$E$27*'1_Constantes'!$B$4),0),0)</f>
        <v>0</v>
      </c>
      <c r="R377" s="44">
        <f>IF(P377=0,IF(Q377=0,'1_Constantes'!$D$27,0),0)</f>
        <v>500</v>
      </c>
      <c r="S377" s="54">
        <f>IF(F377&lt;N377+(N377*'1_Constantes'!$G$27),ABS(X376)-('1_Constantes'!$J$27*'1_Constantes'!$B$4),0)</f>
        <v>-1.5000000000000156E-2</v>
      </c>
      <c r="T377" s="111">
        <f>IF(S377=0,IF(ABS(X376)&lt;'1_Constantes'!$H$27,ABS(X376)+('1_Constantes'!$I$27*'1_Constantes'!$B$4),0),0)</f>
        <v>0</v>
      </c>
      <c r="U377" s="44">
        <f>IF(S377=0,IF(T377=0,'1_Constantes'!$H$27,0),0)</f>
        <v>0</v>
      </c>
      <c r="W377" s="134">
        <f>IF(C377&lt;'1_Constantes'!$B$8,0,IF(D377&lt;0,-ABS(P377+Q377+R377),ABS(P377+Q377+R377)))</f>
        <v>500</v>
      </c>
      <c r="X377" s="43">
        <f t="shared" si="17"/>
        <v>-1.5000000000000156E-2</v>
      </c>
      <c r="Y377" s="57">
        <f>IF(F377*180/PI()&lt;'1_Constantes'!$B$9,0,X377*180/PI())</f>
        <v>-0.85943669269624379</v>
      </c>
    </row>
    <row r="378" spans="2:25" x14ac:dyDescent="0.25">
      <c r="B378" s="13">
        <f>B377+'1_Constantes'!$B$4</f>
        <v>1.8699999999999821</v>
      </c>
      <c r="C378" s="131">
        <f t="shared" si="15"/>
        <v>294.04364310932601</v>
      </c>
      <c r="D378" s="54">
        <f>'3_Consigne'!P378</f>
        <v>294.04364310932601</v>
      </c>
      <c r="E378" s="44">
        <f>'3_Consigne'!Q378</f>
        <v>2.3370030059702285E-4</v>
      </c>
      <c r="F378" s="131">
        <f t="shared" si="16"/>
        <v>2.3370030059702285E-4</v>
      </c>
      <c r="G378" s="54">
        <f>ABS(D377-D378)/'1_Constantes'!$B$4</f>
        <v>520.10810301575248</v>
      </c>
      <c r="H378" s="44">
        <f>ABS(E377-E378)/'1_Constantes'!$B$4</f>
        <v>4.6951861593022559E-2</v>
      </c>
      <c r="J378" s="54">
        <f>ABS(G377-G378)/'1_Constantes'!$B$4</f>
        <v>2.815654625010211E-3</v>
      </c>
      <c r="K378" s="44">
        <f>ABS(H377-H378)/'1_Constantes'!$B$4</f>
        <v>8.231776698786053E-2</v>
      </c>
      <c r="M378" s="108">
        <f>(G378*G378)/(2*'1_Constantes'!$F$27)</f>
        <v>135.25621941132229</v>
      </c>
      <c r="N378" s="108">
        <f>(H378*H378)/(2*'1_Constantes'!$J$27)</f>
        <v>2.7555966338129335E-4</v>
      </c>
      <c r="P378" s="54">
        <f>IF(C378&lt;M378+(M378*'1_Constantes'!$G$27),ABS(W377)-('1_Constantes'!$F$27*'1_Constantes'!$B$4),0)</f>
        <v>0</v>
      </c>
      <c r="Q378" s="111">
        <f>IF(P378=0,IF(ABS(W377)&lt;'1_Constantes'!$D$27,ABS(W377)+('1_Constantes'!$E$27*'1_Constantes'!$B$4),0),0)</f>
        <v>0</v>
      </c>
      <c r="R378" s="44">
        <f>IF(P378=0,IF(Q378=0,'1_Constantes'!$D$27,0),0)</f>
        <v>500</v>
      </c>
      <c r="S378" s="54">
        <f>IF(F378&lt;N378+(N378*'1_Constantes'!$G$27),ABS(X377)-('1_Constantes'!$J$27*'1_Constantes'!$B$4),0)</f>
        <v>-4.9999999999998448E-3</v>
      </c>
      <c r="T378" s="111">
        <f>IF(S378=0,IF(ABS(X377)&lt;'1_Constantes'!$H$27,ABS(X377)+('1_Constantes'!$I$27*'1_Constantes'!$B$4),0),0)</f>
        <v>0</v>
      </c>
      <c r="U378" s="44">
        <f>IF(S378=0,IF(T378=0,'1_Constantes'!$H$27,0),0)</f>
        <v>0</v>
      </c>
      <c r="W378" s="134">
        <f>IF(C378&lt;'1_Constantes'!$B$8,0,IF(D378&lt;0,-ABS(P378+Q378+R378),ABS(P378+Q378+R378)))</f>
        <v>500</v>
      </c>
      <c r="X378" s="43">
        <f t="shared" si="17"/>
        <v>4.9999999999998448E-3</v>
      </c>
      <c r="Y378" s="57">
        <f>IF(F378*180/PI()&lt;'1_Constantes'!$B$9,0,X378*180/PI())</f>
        <v>0.28647889756540273</v>
      </c>
    </row>
    <row r="379" spans="2:25" x14ac:dyDescent="0.25">
      <c r="B379" s="13">
        <f>B378+'1_Constantes'!$B$4</f>
        <v>1.874999999999982</v>
      </c>
      <c r="C379" s="131">
        <f t="shared" si="15"/>
        <v>291.44310252385577</v>
      </c>
      <c r="D379" s="54">
        <f>'3_Consigne'!P379</f>
        <v>291.44310252385577</v>
      </c>
      <c r="E379" s="44">
        <f>'3_Consigne'!Q379</f>
        <v>9.9856503647799411E-7</v>
      </c>
      <c r="F379" s="131">
        <f t="shared" si="16"/>
        <v>9.9856503647799411E-7</v>
      </c>
      <c r="G379" s="54">
        <f>ABS(D378-D379)/'1_Constantes'!$B$4</f>
        <v>520.10811709404834</v>
      </c>
      <c r="H379" s="44">
        <f>ABS(E378-E379)/'1_Constantes'!$B$4</f>
        <v>4.6540347112108971E-2</v>
      </c>
      <c r="J379" s="54">
        <f>ABS(G378-G379)/'1_Constantes'!$B$4</f>
        <v>2.8156591724837199E-3</v>
      </c>
      <c r="K379" s="44">
        <f>ABS(H378-H379)/'1_Constantes'!$B$4</f>
        <v>8.2302896182717689E-2</v>
      </c>
      <c r="M379" s="108">
        <f>(G379*G379)/(2*'1_Constantes'!$F$27)</f>
        <v>135.25622673355815</v>
      </c>
      <c r="N379" s="108">
        <f>(H379*H379)/(2*'1_Constantes'!$J$27)</f>
        <v>2.7075048866444874E-4</v>
      </c>
      <c r="P379" s="54">
        <f>IF(C379&lt;M379+(M379*'1_Constantes'!$G$27),ABS(W378)-('1_Constantes'!$F$27*'1_Constantes'!$B$4),0)</f>
        <v>0</v>
      </c>
      <c r="Q379" s="111">
        <f>IF(P379=0,IF(ABS(W378)&lt;'1_Constantes'!$D$27,ABS(W378)+('1_Constantes'!$E$27*'1_Constantes'!$B$4),0),0)</f>
        <v>0</v>
      </c>
      <c r="R379" s="44">
        <f>IF(P379=0,IF(Q379=0,'1_Constantes'!$D$27,0),0)</f>
        <v>500</v>
      </c>
      <c r="S379" s="54">
        <f>IF(F379&lt;N379+(N379*'1_Constantes'!$G$27),ABS(X378)-('1_Constantes'!$J$27*'1_Constantes'!$B$4),0)</f>
        <v>-1.5000000000000156E-2</v>
      </c>
      <c r="T379" s="111">
        <f>IF(S379=0,IF(ABS(X378)&lt;'1_Constantes'!$H$27,ABS(X378)+('1_Constantes'!$I$27*'1_Constantes'!$B$4),0),0)</f>
        <v>0</v>
      </c>
      <c r="U379" s="44">
        <f>IF(S379=0,IF(T379=0,'1_Constantes'!$H$27,0),0)</f>
        <v>0</v>
      </c>
      <c r="W379" s="134">
        <f>IF(C379&lt;'1_Constantes'!$B$8,0,IF(D379&lt;0,-ABS(P379+Q379+R379),ABS(P379+Q379+R379)))</f>
        <v>500</v>
      </c>
      <c r="X379" s="43">
        <f t="shared" si="17"/>
        <v>1.5000000000000156E-2</v>
      </c>
      <c r="Y379" s="57">
        <f>IF(F379*180/PI()&lt;'1_Constantes'!$B$9,0,X379*180/PI())</f>
        <v>0.85943669269624379</v>
      </c>
    </row>
    <row r="380" spans="2:25" x14ac:dyDescent="0.25">
      <c r="B380" s="13">
        <f>B379+'1_Constantes'!$B$4</f>
        <v>1.8799999999999819</v>
      </c>
      <c r="C380" s="131">
        <f t="shared" si="15"/>
        <v>288.84256200882487</v>
      </c>
      <c r="D380" s="54">
        <f>'3_Consigne'!P380</f>
        <v>288.84256200882487</v>
      </c>
      <c r="E380" s="44">
        <f>'3_Consigne'!Q380</f>
        <v>-2.337981780316245E-4</v>
      </c>
      <c r="F380" s="131">
        <f t="shared" si="16"/>
        <v>2.337981780316245E-4</v>
      </c>
      <c r="G380" s="54">
        <f>ABS(D379-D380)/'1_Constantes'!$B$4</f>
        <v>520.10810300618004</v>
      </c>
      <c r="H380" s="44">
        <f>ABS(E379-E380)/'1_Constantes'!$B$4</f>
        <v>4.69593486136205E-2</v>
      </c>
      <c r="J380" s="54">
        <f>ABS(G379-G380)/'1_Constantes'!$B$4</f>
        <v>2.8175736588309519E-3</v>
      </c>
      <c r="K380" s="44">
        <f>ABS(H379-H380)/'1_Constantes'!$B$4</f>
        <v>8.3800300302305786E-2</v>
      </c>
      <c r="M380" s="108">
        <f>(G380*G380)/(2*'1_Constantes'!$F$27)</f>
        <v>135.25621940634358</v>
      </c>
      <c r="N380" s="108">
        <f>(H380*H380)/(2*'1_Constantes'!$J$27)</f>
        <v>2.7564755277694267E-4</v>
      </c>
      <c r="P380" s="54">
        <f>IF(C380&lt;M380+(M380*'1_Constantes'!$G$27),ABS(W379)-('1_Constantes'!$F$27*'1_Constantes'!$B$4),0)</f>
        <v>0</v>
      </c>
      <c r="Q380" s="111">
        <f>IF(P380=0,IF(ABS(W379)&lt;'1_Constantes'!$D$27,ABS(W379)+('1_Constantes'!$E$27*'1_Constantes'!$B$4),0),0)</f>
        <v>0</v>
      </c>
      <c r="R380" s="44">
        <f>IF(P380=0,IF(Q380=0,'1_Constantes'!$D$27,0),0)</f>
        <v>500</v>
      </c>
      <c r="S380" s="54">
        <f>IF(F380&lt;N380+(N380*'1_Constantes'!$G$27),ABS(X379)-('1_Constantes'!$J$27*'1_Constantes'!$B$4),0)</f>
        <v>-4.9999999999998448E-3</v>
      </c>
      <c r="T380" s="111">
        <f>IF(S380=0,IF(ABS(X379)&lt;'1_Constantes'!$H$27,ABS(X379)+('1_Constantes'!$I$27*'1_Constantes'!$B$4),0),0)</f>
        <v>0</v>
      </c>
      <c r="U380" s="44">
        <f>IF(S380=0,IF(T380=0,'1_Constantes'!$H$27,0),0)</f>
        <v>0</v>
      </c>
      <c r="W380" s="134">
        <f>IF(C380&lt;'1_Constantes'!$B$8,0,IF(D380&lt;0,-ABS(P380+Q380+R380),ABS(P380+Q380+R380)))</f>
        <v>500</v>
      </c>
      <c r="X380" s="43">
        <f t="shared" si="17"/>
        <v>-4.9999999999998448E-3</v>
      </c>
      <c r="Y380" s="57">
        <f>IF(F380*180/PI()&lt;'1_Constantes'!$B$9,0,X380*180/PI())</f>
        <v>-0.28647889756540273</v>
      </c>
    </row>
    <row r="381" spans="2:25" x14ac:dyDescent="0.25">
      <c r="B381" s="13">
        <f>B380+'1_Constantes'!$B$4</f>
        <v>1.8849999999999818</v>
      </c>
      <c r="C381" s="131">
        <f t="shared" si="15"/>
        <v>286.24202142335486</v>
      </c>
      <c r="D381" s="54">
        <f>'3_Consigne'!P381</f>
        <v>286.24202142335486</v>
      </c>
      <c r="E381" s="44">
        <f>'3_Consigne'!Q381</f>
        <v>-1.0974921671319526E-6</v>
      </c>
      <c r="F381" s="131">
        <f t="shared" si="16"/>
        <v>1.0974921671319526E-6</v>
      </c>
      <c r="G381" s="54">
        <f>ABS(D380-D381)/'1_Constantes'!$B$4</f>
        <v>520.10811709400286</v>
      </c>
      <c r="H381" s="44">
        <f>ABS(E380-E381)/'1_Constantes'!$B$4</f>
        <v>4.654013717289851E-2</v>
      </c>
      <c r="J381" s="54">
        <f>ABS(G380-G381)/'1_Constantes'!$B$4</f>
        <v>2.8175645638839342E-3</v>
      </c>
      <c r="K381" s="44">
        <f>ABS(H380-H381)/'1_Constantes'!$B$4</f>
        <v>8.384228814439787E-2</v>
      </c>
      <c r="M381" s="108">
        <f>(G381*G381)/(2*'1_Constantes'!$F$27)</f>
        <v>135.2562267335345</v>
      </c>
      <c r="N381" s="108">
        <f>(H381*H381)/(2*'1_Constantes'!$J$27)</f>
        <v>2.707480460090262E-4</v>
      </c>
      <c r="P381" s="54">
        <f>IF(C381&lt;M381+(M381*'1_Constantes'!$G$27),ABS(W380)-('1_Constantes'!$F$27*'1_Constantes'!$B$4),0)</f>
        <v>0</v>
      </c>
      <c r="Q381" s="111">
        <f>IF(P381=0,IF(ABS(W380)&lt;'1_Constantes'!$D$27,ABS(W380)+('1_Constantes'!$E$27*'1_Constantes'!$B$4),0),0)</f>
        <v>0</v>
      </c>
      <c r="R381" s="44">
        <f>IF(P381=0,IF(Q381=0,'1_Constantes'!$D$27,0),0)</f>
        <v>500</v>
      </c>
      <c r="S381" s="54">
        <f>IF(F381&lt;N381+(N381*'1_Constantes'!$G$27),ABS(X380)-('1_Constantes'!$J$27*'1_Constantes'!$B$4),0)</f>
        <v>-1.5000000000000156E-2</v>
      </c>
      <c r="T381" s="111">
        <f>IF(S381=0,IF(ABS(X380)&lt;'1_Constantes'!$H$27,ABS(X380)+('1_Constantes'!$I$27*'1_Constantes'!$B$4),0),0)</f>
        <v>0</v>
      </c>
      <c r="U381" s="44">
        <f>IF(S381=0,IF(T381=0,'1_Constantes'!$H$27,0),0)</f>
        <v>0</v>
      </c>
      <c r="W381" s="134">
        <f>IF(C381&lt;'1_Constantes'!$B$8,0,IF(D381&lt;0,-ABS(P381+Q381+R381),ABS(P381+Q381+R381)))</f>
        <v>500</v>
      </c>
      <c r="X381" s="43">
        <f t="shared" si="17"/>
        <v>-1.5000000000000156E-2</v>
      </c>
      <c r="Y381" s="57">
        <f>IF(F381*180/PI()&lt;'1_Constantes'!$B$9,0,X381*180/PI())</f>
        <v>-0.85943669269624379</v>
      </c>
    </row>
    <row r="382" spans="2:25" x14ac:dyDescent="0.25">
      <c r="B382" s="13">
        <f>B381+'1_Constantes'!$B$4</f>
        <v>1.8899999999999817</v>
      </c>
      <c r="C382" s="131">
        <f t="shared" si="15"/>
        <v>283.64148090827535</v>
      </c>
      <c r="D382" s="54">
        <f>'3_Consigne'!P382</f>
        <v>283.64148090827535</v>
      </c>
      <c r="E382" s="44">
        <f>'3_Consigne'!Q382</f>
        <v>2.3373659772051025E-4</v>
      </c>
      <c r="F382" s="131">
        <f t="shared" si="16"/>
        <v>2.3373659772051025E-4</v>
      </c>
      <c r="G382" s="54">
        <f>ABS(D381-D382)/'1_Constantes'!$B$4</f>
        <v>520.10810301590027</v>
      </c>
      <c r="H382" s="44">
        <f>ABS(E381-E382)/'1_Constantes'!$B$4</f>
        <v>4.6966817977528441E-2</v>
      </c>
      <c r="J382" s="54">
        <f>ABS(G381-G382)/'1_Constantes'!$B$4</f>
        <v>2.8156205189588945E-3</v>
      </c>
      <c r="K382" s="44">
        <f>ABS(H381-H382)/'1_Constantes'!$B$4</f>
        <v>8.5336160925986171E-2</v>
      </c>
      <c r="M382" s="108">
        <f>(G382*G382)/(2*'1_Constantes'!$F$27)</f>
        <v>135.25621941139914</v>
      </c>
      <c r="N382" s="108">
        <f>(H382*H382)/(2*'1_Constantes'!$J$27)</f>
        <v>2.7573524886678611E-4</v>
      </c>
      <c r="P382" s="54">
        <f>IF(C382&lt;M382+(M382*'1_Constantes'!$G$27),ABS(W381)-('1_Constantes'!$F$27*'1_Constantes'!$B$4),0)</f>
        <v>0</v>
      </c>
      <c r="Q382" s="111">
        <f>IF(P382=0,IF(ABS(W381)&lt;'1_Constantes'!$D$27,ABS(W381)+('1_Constantes'!$E$27*'1_Constantes'!$B$4),0),0)</f>
        <v>0</v>
      </c>
      <c r="R382" s="44">
        <f>IF(P382=0,IF(Q382=0,'1_Constantes'!$D$27,0),0)</f>
        <v>500</v>
      </c>
      <c r="S382" s="54">
        <f>IF(F382&lt;N382+(N382*'1_Constantes'!$G$27),ABS(X381)-('1_Constantes'!$J$27*'1_Constantes'!$B$4),0)</f>
        <v>-4.9999999999998448E-3</v>
      </c>
      <c r="T382" s="111">
        <f>IF(S382=0,IF(ABS(X381)&lt;'1_Constantes'!$H$27,ABS(X381)+('1_Constantes'!$I$27*'1_Constantes'!$B$4),0),0)</f>
        <v>0</v>
      </c>
      <c r="U382" s="44">
        <f>IF(S382=0,IF(T382=0,'1_Constantes'!$H$27,0),0)</f>
        <v>0</v>
      </c>
      <c r="W382" s="134">
        <f>IF(C382&lt;'1_Constantes'!$B$8,0,IF(D382&lt;0,-ABS(P382+Q382+R382),ABS(P382+Q382+R382)))</f>
        <v>500</v>
      </c>
      <c r="X382" s="43">
        <f t="shared" si="17"/>
        <v>4.9999999999998448E-3</v>
      </c>
      <c r="Y382" s="57">
        <f>IF(F382*180/PI()&lt;'1_Constantes'!$B$9,0,X382*180/PI())</f>
        <v>0.28647889756540273</v>
      </c>
    </row>
    <row r="383" spans="2:25" x14ac:dyDescent="0.25">
      <c r="B383" s="13">
        <f>B382+'1_Constantes'!$B$4</f>
        <v>1.8949999999999816</v>
      </c>
      <c r="C383" s="131">
        <f t="shared" si="15"/>
        <v>281.04094032280517</v>
      </c>
      <c r="D383" s="54">
        <f>'3_Consigne'!P383</f>
        <v>281.04094032280517</v>
      </c>
      <c r="E383" s="44">
        <f>'3_Consigne'!Q383</f>
        <v>1.0355249015214785E-6</v>
      </c>
      <c r="F383" s="131">
        <f t="shared" si="16"/>
        <v>1.0355249015214785E-6</v>
      </c>
      <c r="G383" s="54">
        <f>ABS(D382-D383)/'1_Constantes'!$B$4</f>
        <v>520.10811709403697</v>
      </c>
      <c r="H383" s="44">
        <f>ABS(E382-E383)/'1_Constantes'!$B$4</f>
        <v>4.6540214563797755E-2</v>
      </c>
      <c r="J383" s="54">
        <f>ABS(G382-G383)/'1_Constantes'!$B$4</f>
        <v>2.8156273401691578E-3</v>
      </c>
      <c r="K383" s="44">
        <f>ABS(H382-H383)/'1_Constantes'!$B$4</f>
        <v>8.5320682746137244E-2</v>
      </c>
      <c r="M383" s="108">
        <f>(G383*G383)/(2*'1_Constantes'!$F$27)</f>
        <v>135.25622673355224</v>
      </c>
      <c r="N383" s="108">
        <f>(H383*H383)/(2*'1_Constantes'!$J$27)</f>
        <v>2.7074894645554156E-4</v>
      </c>
      <c r="P383" s="54">
        <f>IF(C383&lt;M383+(M383*'1_Constantes'!$G$27),ABS(W382)-('1_Constantes'!$F$27*'1_Constantes'!$B$4),0)</f>
        <v>0</v>
      </c>
      <c r="Q383" s="111">
        <f>IF(P383=0,IF(ABS(W382)&lt;'1_Constantes'!$D$27,ABS(W382)+('1_Constantes'!$E$27*'1_Constantes'!$B$4),0),0)</f>
        <v>0</v>
      </c>
      <c r="R383" s="44">
        <f>IF(P383=0,IF(Q383=0,'1_Constantes'!$D$27,0),0)</f>
        <v>500</v>
      </c>
      <c r="S383" s="54">
        <f>IF(F383&lt;N383+(N383*'1_Constantes'!$G$27),ABS(X382)-('1_Constantes'!$J$27*'1_Constantes'!$B$4),0)</f>
        <v>-1.5000000000000156E-2</v>
      </c>
      <c r="T383" s="111">
        <f>IF(S383=0,IF(ABS(X382)&lt;'1_Constantes'!$H$27,ABS(X382)+('1_Constantes'!$I$27*'1_Constantes'!$B$4),0),0)</f>
        <v>0</v>
      </c>
      <c r="U383" s="44">
        <f>IF(S383=0,IF(T383=0,'1_Constantes'!$H$27,0),0)</f>
        <v>0</v>
      </c>
      <c r="W383" s="134">
        <f>IF(C383&lt;'1_Constantes'!$B$8,0,IF(D383&lt;0,-ABS(P383+Q383+R383),ABS(P383+Q383+R383)))</f>
        <v>500</v>
      </c>
      <c r="X383" s="43">
        <f t="shared" si="17"/>
        <v>1.5000000000000156E-2</v>
      </c>
      <c r="Y383" s="57">
        <f>IF(F383*180/PI()&lt;'1_Constantes'!$B$9,0,X383*180/PI())</f>
        <v>0.85943669269624379</v>
      </c>
    </row>
    <row r="384" spans="2:25" x14ac:dyDescent="0.25">
      <c r="B384" s="13">
        <f>B383+'1_Constantes'!$B$4</f>
        <v>1.8999999999999815</v>
      </c>
      <c r="C384" s="131">
        <f t="shared" si="15"/>
        <v>278.44039980777529</v>
      </c>
      <c r="D384" s="54">
        <f>'3_Consigne'!P384</f>
        <v>278.44039980777529</v>
      </c>
      <c r="E384" s="44">
        <f>'3_Consigne'!Q384</f>
        <v>-2.3383880973351645E-4</v>
      </c>
      <c r="F384" s="131">
        <f t="shared" si="16"/>
        <v>2.3383880973351645E-4</v>
      </c>
      <c r="G384" s="54">
        <f>ABS(D383-D384)/'1_Constantes'!$B$4</f>
        <v>520.10810300597541</v>
      </c>
      <c r="H384" s="44">
        <f>ABS(E383-E384)/'1_Constantes'!$B$4</f>
        <v>4.6974866927007586E-2</v>
      </c>
      <c r="J384" s="54">
        <f>ABS(G383-G384)/'1_Constantes'!$B$4</f>
        <v>2.8176123123557772E-3</v>
      </c>
      <c r="K384" s="44">
        <f>ABS(H383-H384)/'1_Constantes'!$B$4</f>
        <v>8.6930472641966183E-2</v>
      </c>
      <c r="M384" s="108">
        <f>(G384*G384)/(2*'1_Constantes'!$F$27)</f>
        <v>135.25621940623716</v>
      </c>
      <c r="N384" s="108">
        <f>(H384*H384)/(2*'1_Constantes'!$J$27)</f>
        <v>2.7582976535125888E-4</v>
      </c>
      <c r="P384" s="54">
        <f>IF(C384&lt;M384+(M384*'1_Constantes'!$G$27),ABS(W383)-('1_Constantes'!$F$27*'1_Constantes'!$B$4),0)</f>
        <v>0</v>
      </c>
      <c r="Q384" s="111">
        <f>IF(P384=0,IF(ABS(W383)&lt;'1_Constantes'!$D$27,ABS(W383)+('1_Constantes'!$E$27*'1_Constantes'!$B$4),0),0)</f>
        <v>0</v>
      </c>
      <c r="R384" s="44">
        <f>IF(P384=0,IF(Q384=0,'1_Constantes'!$D$27,0),0)</f>
        <v>500</v>
      </c>
      <c r="S384" s="54">
        <f>IF(F384&lt;N384+(N384*'1_Constantes'!$G$27),ABS(X383)-('1_Constantes'!$J$27*'1_Constantes'!$B$4),0)</f>
        <v>-4.9999999999998448E-3</v>
      </c>
      <c r="T384" s="111">
        <f>IF(S384=0,IF(ABS(X383)&lt;'1_Constantes'!$H$27,ABS(X383)+('1_Constantes'!$I$27*'1_Constantes'!$B$4),0),0)</f>
        <v>0</v>
      </c>
      <c r="U384" s="44">
        <f>IF(S384=0,IF(T384=0,'1_Constantes'!$H$27,0),0)</f>
        <v>0</v>
      </c>
      <c r="W384" s="134">
        <f>IF(C384&lt;'1_Constantes'!$B$8,0,IF(D384&lt;0,-ABS(P384+Q384+R384),ABS(P384+Q384+R384)))</f>
        <v>500</v>
      </c>
      <c r="X384" s="43">
        <f t="shared" si="17"/>
        <v>-4.9999999999998448E-3</v>
      </c>
      <c r="Y384" s="57">
        <f>IF(F384*180/PI()&lt;'1_Constantes'!$B$9,0,X384*180/PI())</f>
        <v>-0.28647889756540273</v>
      </c>
    </row>
    <row r="385" spans="2:25" x14ac:dyDescent="0.25">
      <c r="B385" s="13">
        <f>B384+'1_Constantes'!$B$4</f>
        <v>1.9049999999999814</v>
      </c>
      <c r="C385" s="131">
        <f t="shared" si="15"/>
        <v>275.83985922230539</v>
      </c>
      <c r="D385" s="54">
        <f>'3_Consigne'!P385</f>
        <v>275.83985922230539</v>
      </c>
      <c r="E385" s="44">
        <f>'3_Consigne'!Q385</f>
        <v>-1.1388795569944321E-6</v>
      </c>
      <c r="F385" s="131">
        <f t="shared" si="16"/>
        <v>1.1388795569944321E-6</v>
      </c>
      <c r="G385" s="54">
        <f>ABS(D384-D385)/'1_Constantes'!$B$4</f>
        <v>520.10811709398013</v>
      </c>
      <c r="H385" s="44">
        <f>ABS(E384-E385)/'1_Constantes'!$B$4</f>
        <v>4.6539986035304404E-2</v>
      </c>
      <c r="J385" s="54">
        <f>ABS(G384-G385)/'1_Constantes'!$B$4</f>
        <v>2.8176009436720051E-3</v>
      </c>
      <c r="K385" s="44">
        <f>ABS(H384-H385)/'1_Constantes'!$B$4</f>
        <v>8.6976178340636423E-2</v>
      </c>
      <c r="M385" s="108">
        <f>(G385*G385)/(2*'1_Constantes'!$F$27)</f>
        <v>135.25622673352265</v>
      </c>
      <c r="N385" s="108">
        <f>(H385*H385)/(2*'1_Constantes'!$J$27)</f>
        <v>2.7074628752079112E-4</v>
      </c>
      <c r="P385" s="54">
        <f>IF(C385&lt;M385+(M385*'1_Constantes'!$G$27),ABS(W384)-('1_Constantes'!$F$27*'1_Constantes'!$B$4),0)</f>
        <v>0</v>
      </c>
      <c r="Q385" s="111">
        <f>IF(P385=0,IF(ABS(W384)&lt;'1_Constantes'!$D$27,ABS(W384)+('1_Constantes'!$E$27*'1_Constantes'!$B$4),0),0)</f>
        <v>0</v>
      </c>
      <c r="R385" s="44">
        <f>IF(P385=0,IF(Q385=0,'1_Constantes'!$D$27,0),0)</f>
        <v>500</v>
      </c>
      <c r="S385" s="54">
        <f>IF(F385&lt;N385+(N385*'1_Constantes'!$G$27),ABS(X384)-('1_Constantes'!$J$27*'1_Constantes'!$B$4),0)</f>
        <v>-1.5000000000000156E-2</v>
      </c>
      <c r="T385" s="111">
        <f>IF(S385=0,IF(ABS(X384)&lt;'1_Constantes'!$H$27,ABS(X384)+('1_Constantes'!$I$27*'1_Constantes'!$B$4),0),0)</f>
        <v>0</v>
      </c>
      <c r="U385" s="44">
        <f>IF(S385=0,IF(T385=0,'1_Constantes'!$H$27,0),0)</f>
        <v>0</v>
      </c>
      <c r="W385" s="134">
        <f>IF(C385&lt;'1_Constantes'!$B$8,0,IF(D385&lt;0,-ABS(P385+Q385+R385),ABS(P385+Q385+R385)))</f>
        <v>500</v>
      </c>
      <c r="X385" s="43">
        <f t="shared" si="17"/>
        <v>-1.5000000000000156E-2</v>
      </c>
      <c r="Y385" s="57">
        <f>IF(F385*180/PI()&lt;'1_Constantes'!$B$9,0,X385*180/PI())</f>
        <v>-0.85943669269624379</v>
      </c>
    </row>
    <row r="386" spans="2:25" x14ac:dyDescent="0.25">
      <c r="B386" s="13">
        <f>B385+'1_Constantes'!$B$4</f>
        <v>1.9099999999999813</v>
      </c>
      <c r="C386" s="131">
        <f t="shared" si="15"/>
        <v>273.23931870722504</v>
      </c>
      <c r="D386" s="54">
        <f>'3_Consigne'!P386</f>
        <v>273.23931870722504</v>
      </c>
      <c r="E386" s="44">
        <f>'3_Consigne'!Q386</f>
        <v>2.337756584914058E-4</v>
      </c>
      <c r="F386" s="131">
        <f t="shared" si="16"/>
        <v>2.337756584914058E-4</v>
      </c>
      <c r="G386" s="54">
        <f>ABS(D385-D386)/'1_Constantes'!$B$4</f>
        <v>520.1081030160708</v>
      </c>
      <c r="H386" s="44">
        <f>ABS(E385-E386)/'1_Constantes'!$B$4</f>
        <v>4.6982907609680047E-2</v>
      </c>
      <c r="J386" s="54">
        <f>ABS(G385-G386)/'1_Constantes'!$B$4</f>
        <v>2.8155818654340692E-3</v>
      </c>
      <c r="K386" s="44">
        <f>ABS(H385-H386)/'1_Constantes'!$B$4</f>
        <v>8.8584314875128634E-2</v>
      </c>
      <c r="M386" s="108">
        <f>(G386*G386)/(2*'1_Constantes'!$F$27)</f>
        <v>135.25621941148788</v>
      </c>
      <c r="N386" s="108">
        <f>(H386*H386)/(2*'1_Constantes'!$J$27)</f>
        <v>2.7592420093246639E-4</v>
      </c>
      <c r="P386" s="54">
        <f>IF(C386&lt;M386+(M386*'1_Constantes'!$G$27),ABS(W385)-('1_Constantes'!$F$27*'1_Constantes'!$B$4),0)</f>
        <v>0</v>
      </c>
      <c r="Q386" s="111">
        <f>IF(P386=0,IF(ABS(W385)&lt;'1_Constantes'!$D$27,ABS(W385)+('1_Constantes'!$E$27*'1_Constantes'!$B$4),0),0)</f>
        <v>0</v>
      </c>
      <c r="R386" s="44">
        <f>IF(P386=0,IF(Q386=0,'1_Constantes'!$D$27,0),0)</f>
        <v>500</v>
      </c>
      <c r="S386" s="54">
        <f>IF(F386&lt;N386+(N386*'1_Constantes'!$G$27),ABS(X385)-('1_Constantes'!$J$27*'1_Constantes'!$B$4),0)</f>
        <v>-4.9999999999998448E-3</v>
      </c>
      <c r="T386" s="111">
        <f>IF(S386=0,IF(ABS(X385)&lt;'1_Constantes'!$H$27,ABS(X385)+('1_Constantes'!$I$27*'1_Constantes'!$B$4),0),0)</f>
        <v>0</v>
      </c>
      <c r="U386" s="44">
        <f>IF(S386=0,IF(T386=0,'1_Constantes'!$H$27,0),0)</f>
        <v>0</v>
      </c>
      <c r="W386" s="134">
        <f>IF(C386&lt;'1_Constantes'!$B$8,0,IF(D386&lt;0,-ABS(P386+Q386+R386),ABS(P386+Q386+R386)))</f>
        <v>500</v>
      </c>
      <c r="X386" s="43">
        <f t="shared" si="17"/>
        <v>4.9999999999998448E-3</v>
      </c>
      <c r="Y386" s="57">
        <f>IF(F386*180/PI()&lt;'1_Constantes'!$B$9,0,X386*180/PI())</f>
        <v>0.28647889756540273</v>
      </c>
    </row>
    <row r="387" spans="2:25" x14ac:dyDescent="0.25">
      <c r="B387" s="13">
        <f>B386+'1_Constantes'!$B$4</f>
        <v>1.9149999999999812</v>
      </c>
      <c r="C387" s="131">
        <f t="shared" si="15"/>
        <v>270.63877812175497</v>
      </c>
      <c r="D387" s="54">
        <f>'3_Consigne'!P387</f>
        <v>270.63877812175497</v>
      </c>
      <c r="E387" s="44">
        <f>'3_Consigne'!Q387</f>
        <v>1.0753259152840311E-6</v>
      </c>
      <c r="F387" s="131">
        <f t="shared" si="16"/>
        <v>1.0753259152840311E-6</v>
      </c>
      <c r="G387" s="54">
        <f>ABS(D386-D387)/'1_Constantes'!$B$4</f>
        <v>520.10811709401423</v>
      </c>
      <c r="H387" s="44">
        <f>ABS(E386-E387)/'1_Constantes'!$B$4</f>
        <v>4.6540066515224354E-2</v>
      </c>
      <c r="J387" s="54">
        <f>ABS(G386-G387)/'1_Constantes'!$B$4</f>
        <v>2.8155886866443325E-3</v>
      </c>
      <c r="K387" s="44">
        <f>ABS(H386-H387)/'1_Constantes'!$B$4</f>
        <v>8.8568218891138528E-2</v>
      </c>
      <c r="M387" s="108">
        <f>(G387*G387)/(2*'1_Constantes'!$F$27)</f>
        <v>135.25622673354042</v>
      </c>
      <c r="N387" s="108">
        <f>(H387*H387)/(2*'1_Constantes'!$J$27)</f>
        <v>2.7074722390518839E-4</v>
      </c>
      <c r="P387" s="54">
        <f>IF(C387&lt;M387+(M387*'1_Constantes'!$G$27),ABS(W386)-('1_Constantes'!$F$27*'1_Constantes'!$B$4),0)</f>
        <v>0</v>
      </c>
      <c r="Q387" s="111">
        <f>IF(P387=0,IF(ABS(W386)&lt;'1_Constantes'!$D$27,ABS(W386)+('1_Constantes'!$E$27*'1_Constantes'!$B$4),0),0)</f>
        <v>0</v>
      </c>
      <c r="R387" s="44">
        <f>IF(P387=0,IF(Q387=0,'1_Constantes'!$D$27,0),0)</f>
        <v>500</v>
      </c>
      <c r="S387" s="54">
        <f>IF(F387&lt;N387+(N387*'1_Constantes'!$G$27),ABS(X386)-('1_Constantes'!$J$27*'1_Constantes'!$B$4),0)</f>
        <v>-1.5000000000000156E-2</v>
      </c>
      <c r="T387" s="111">
        <f>IF(S387=0,IF(ABS(X386)&lt;'1_Constantes'!$H$27,ABS(X386)+('1_Constantes'!$I$27*'1_Constantes'!$B$4),0),0)</f>
        <v>0</v>
      </c>
      <c r="U387" s="44">
        <f>IF(S387=0,IF(T387=0,'1_Constantes'!$H$27,0),0)</f>
        <v>0</v>
      </c>
      <c r="W387" s="134">
        <f>IF(C387&lt;'1_Constantes'!$B$8,0,IF(D387&lt;0,-ABS(P387+Q387+R387),ABS(P387+Q387+R387)))</f>
        <v>500</v>
      </c>
      <c r="X387" s="43">
        <f t="shared" si="17"/>
        <v>1.5000000000000156E-2</v>
      </c>
      <c r="Y387" s="57">
        <f>IF(F387*180/PI()&lt;'1_Constantes'!$B$9,0,X387*180/PI())</f>
        <v>0.85943669269624379</v>
      </c>
    </row>
    <row r="388" spans="2:25" x14ac:dyDescent="0.25">
      <c r="B388" s="13">
        <f>B387+'1_Constantes'!$B$4</f>
        <v>1.9199999999999811</v>
      </c>
      <c r="C388" s="131">
        <f t="shared" si="15"/>
        <v>268.03823760672617</v>
      </c>
      <c r="D388" s="54">
        <f>'3_Consigne'!P388</f>
        <v>268.03823760672617</v>
      </c>
      <c r="E388" s="44">
        <f>'3_Consigne'!Q388</f>
        <v>-2.3388259514629806E-4</v>
      </c>
      <c r="F388" s="131">
        <f t="shared" si="16"/>
        <v>2.3388259514629806E-4</v>
      </c>
      <c r="G388" s="54">
        <f>ABS(D387-D388)/'1_Constantes'!$B$4</f>
        <v>520.1081030057594</v>
      </c>
      <c r="H388" s="44">
        <f>ABS(E387-E388)/'1_Constantes'!$B$4</f>
        <v>4.6991584212316417E-2</v>
      </c>
      <c r="J388" s="54">
        <f>ABS(G387-G388)/'1_Constantes'!$B$4</f>
        <v>2.8176509658806026E-3</v>
      </c>
      <c r="K388" s="44">
        <f>ABS(H387-H388)/'1_Constantes'!$B$4</f>
        <v>9.0303539418412626E-2</v>
      </c>
      <c r="M388" s="108">
        <f>(G388*G388)/(2*'1_Constantes'!$F$27)</f>
        <v>135.25621940612481</v>
      </c>
      <c r="N388" s="108">
        <f>(H388*H388)/(2*'1_Constantes'!$J$27)</f>
        <v>2.760261233479032E-4</v>
      </c>
      <c r="P388" s="54">
        <f>IF(C388&lt;M388+(M388*'1_Constantes'!$G$27),ABS(W387)-('1_Constantes'!$F$27*'1_Constantes'!$B$4),0)</f>
        <v>0</v>
      </c>
      <c r="Q388" s="111">
        <f>IF(P388=0,IF(ABS(W387)&lt;'1_Constantes'!$D$27,ABS(W387)+('1_Constantes'!$E$27*'1_Constantes'!$B$4),0),0)</f>
        <v>0</v>
      </c>
      <c r="R388" s="44">
        <f>IF(P388=0,IF(Q388=0,'1_Constantes'!$D$27,0),0)</f>
        <v>500</v>
      </c>
      <c r="S388" s="54">
        <f>IF(F388&lt;N388+(N388*'1_Constantes'!$G$27),ABS(X387)-('1_Constantes'!$J$27*'1_Constantes'!$B$4),0)</f>
        <v>-4.9999999999998448E-3</v>
      </c>
      <c r="T388" s="111">
        <f>IF(S388=0,IF(ABS(X387)&lt;'1_Constantes'!$H$27,ABS(X387)+('1_Constantes'!$I$27*'1_Constantes'!$B$4),0),0)</f>
        <v>0</v>
      </c>
      <c r="U388" s="44">
        <f>IF(S388=0,IF(T388=0,'1_Constantes'!$H$27,0),0)</f>
        <v>0</v>
      </c>
      <c r="W388" s="134">
        <f>IF(C388&lt;'1_Constantes'!$B$8,0,IF(D388&lt;0,-ABS(P388+Q388+R388),ABS(P388+Q388+R388)))</f>
        <v>500</v>
      </c>
      <c r="X388" s="43">
        <f t="shared" si="17"/>
        <v>-4.9999999999998448E-3</v>
      </c>
      <c r="Y388" s="57">
        <f>IF(F388*180/PI()&lt;'1_Constantes'!$B$9,0,X388*180/PI())</f>
        <v>-0.28647889756540273</v>
      </c>
    </row>
    <row r="389" spans="2:25" x14ac:dyDescent="0.25">
      <c r="B389" s="13">
        <f>B388+'1_Constantes'!$B$4</f>
        <v>1.9249999999999809</v>
      </c>
      <c r="C389" s="131">
        <f t="shared" ref="C389:C452" si="18">ABS(D389)</f>
        <v>265.43769702125638</v>
      </c>
      <c r="D389" s="54">
        <f>'3_Consigne'!P389</f>
        <v>265.43769702125638</v>
      </c>
      <c r="E389" s="44">
        <f>'3_Consigne'!Q389</f>
        <v>-1.1835107840835191E-6</v>
      </c>
      <c r="F389" s="131">
        <f t="shared" ref="F389:F452" si="19">ABS(E389)</f>
        <v>1.1835107840835191E-6</v>
      </c>
      <c r="G389" s="54">
        <f>ABS(D388-D389)/'1_Constantes'!$B$4</f>
        <v>520.10811709395739</v>
      </c>
      <c r="H389" s="44">
        <f>ABS(E388-E389)/'1_Constantes'!$B$4</f>
        <v>4.6539816872442907E-2</v>
      </c>
      <c r="J389" s="54">
        <f>ABS(G388-G389)/'1_Constantes'!$B$4</f>
        <v>2.8176395971968304E-3</v>
      </c>
      <c r="K389" s="44">
        <f>ABS(H388-H389)/'1_Constantes'!$B$4</f>
        <v>9.0353467974702006E-2</v>
      </c>
      <c r="M389" s="108">
        <f>(G389*G389)/(2*'1_Constantes'!$F$27)</f>
        <v>135.25622673351086</v>
      </c>
      <c r="N389" s="108">
        <f>(H389*H389)/(2*'1_Constantes'!$J$27)</f>
        <v>2.7074431931506517E-4</v>
      </c>
      <c r="P389" s="54">
        <f>IF(C389&lt;M389+(M389*'1_Constantes'!$G$27),ABS(W388)-('1_Constantes'!$F$27*'1_Constantes'!$B$4),0)</f>
        <v>0</v>
      </c>
      <c r="Q389" s="111">
        <f>IF(P389=0,IF(ABS(W388)&lt;'1_Constantes'!$D$27,ABS(W388)+('1_Constantes'!$E$27*'1_Constantes'!$B$4),0),0)</f>
        <v>0</v>
      </c>
      <c r="R389" s="44">
        <f>IF(P389=0,IF(Q389=0,'1_Constantes'!$D$27,0),0)</f>
        <v>500</v>
      </c>
      <c r="S389" s="54">
        <f>IF(F389&lt;N389+(N389*'1_Constantes'!$G$27),ABS(X388)-('1_Constantes'!$J$27*'1_Constantes'!$B$4),0)</f>
        <v>-1.5000000000000156E-2</v>
      </c>
      <c r="T389" s="111">
        <f>IF(S389=0,IF(ABS(X388)&lt;'1_Constantes'!$H$27,ABS(X388)+('1_Constantes'!$I$27*'1_Constantes'!$B$4),0),0)</f>
        <v>0</v>
      </c>
      <c r="U389" s="44">
        <f>IF(S389=0,IF(T389=0,'1_Constantes'!$H$27,0),0)</f>
        <v>0</v>
      </c>
      <c r="W389" s="134">
        <f>IF(C389&lt;'1_Constantes'!$B$8,0,IF(D389&lt;0,-ABS(P389+Q389+R389),ABS(P389+Q389+R389)))</f>
        <v>500</v>
      </c>
      <c r="X389" s="43">
        <f t="shared" ref="X389:X452" si="20">IF(E389&lt;0,-ABS(S389+T389+U389),(ABS(S389+T389+U389)))</f>
        <v>-1.5000000000000156E-2</v>
      </c>
      <c r="Y389" s="57">
        <f>IF(F389*180/PI()&lt;'1_Constantes'!$B$9,0,X389*180/PI())</f>
        <v>-0.85943669269624379</v>
      </c>
    </row>
    <row r="390" spans="2:25" x14ac:dyDescent="0.25">
      <c r="B390" s="13">
        <f>B389+'1_Constantes'!$B$4</f>
        <v>1.9299999999999808</v>
      </c>
      <c r="C390" s="131">
        <f t="shared" si="18"/>
        <v>262.83715650617518</v>
      </c>
      <c r="D390" s="54">
        <f>'3_Consigne'!P390</f>
        <v>262.83715650617518</v>
      </c>
      <c r="E390" s="44">
        <f>'3_Consigne'!Q390</f>
        <v>2.3381781103574972E-4</v>
      </c>
      <c r="F390" s="131">
        <f t="shared" si="19"/>
        <v>2.3381781103574972E-4</v>
      </c>
      <c r="G390" s="54">
        <f>ABS(D389-D390)/'1_Constantes'!$B$4</f>
        <v>520.10810301624133</v>
      </c>
      <c r="H390" s="44">
        <f>ABS(E389-E390)/'1_Constantes'!$B$4</f>
        <v>4.7000264363966648E-2</v>
      </c>
      <c r="J390" s="54">
        <f>ABS(G389-G390)/'1_Constantes'!$B$4</f>
        <v>2.8155432119092438E-3</v>
      </c>
      <c r="K390" s="44">
        <f>ABS(H389-H390)/'1_Constantes'!$B$4</f>
        <v>9.2089498304748219E-2</v>
      </c>
      <c r="M390" s="108">
        <f>(G390*G390)/(2*'1_Constantes'!$F$27)</f>
        <v>135.25621941157655</v>
      </c>
      <c r="N390" s="108">
        <f>(H390*H390)/(2*'1_Constantes'!$J$27)</f>
        <v>2.7612810628534418E-4</v>
      </c>
      <c r="P390" s="54">
        <f>IF(C390&lt;M390+(M390*'1_Constantes'!$G$27),ABS(W389)-('1_Constantes'!$F$27*'1_Constantes'!$B$4),0)</f>
        <v>0</v>
      </c>
      <c r="Q390" s="111">
        <f>IF(P390=0,IF(ABS(W389)&lt;'1_Constantes'!$D$27,ABS(W389)+('1_Constantes'!$E$27*'1_Constantes'!$B$4),0),0)</f>
        <v>0</v>
      </c>
      <c r="R390" s="44">
        <f>IF(P390=0,IF(Q390=0,'1_Constantes'!$D$27,0),0)</f>
        <v>500</v>
      </c>
      <c r="S390" s="54">
        <f>IF(F390&lt;N390+(N390*'1_Constantes'!$G$27),ABS(X389)-('1_Constantes'!$J$27*'1_Constantes'!$B$4),0)</f>
        <v>-4.9999999999998448E-3</v>
      </c>
      <c r="T390" s="111">
        <f>IF(S390=0,IF(ABS(X389)&lt;'1_Constantes'!$H$27,ABS(X389)+('1_Constantes'!$I$27*'1_Constantes'!$B$4),0),0)</f>
        <v>0</v>
      </c>
      <c r="U390" s="44">
        <f>IF(S390=0,IF(T390=0,'1_Constantes'!$H$27,0),0)</f>
        <v>0</v>
      </c>
      <c r="W390" s="134">
        <f>IF(C390&lt;'1_Constantes'!$B$8,0,IF(D390&lt;0,-ABS(P390+Q390+R390),ABS(P390+Q390+R390)))</f>
        <v>500</v>
      </c>
      <c r="X390" s="43">
        <f t="shared" si="20"/>
        <v>4.9999999999998448E-3</v>
      </c>
      <c r="Y390" s="57">
        <f>IF(F390*180/PI()&lt;'1_Constantes'!$B$9,0,X390*180/PI())</f>
        <v>0.28647889756540273</v>
      </c>
    </row>
    <row r="391" spans="2:25" x14ac:dyDescent="0.25">
      <c r="B391" s="13">
        <f>B390+'1_Constantes'!$B$4</f>
        <v>1.9349999999999807</v>
      </c>
      <c r="C391" s="131">
        <f t="shared" si="18"/>
        <v>260.23661592070522</v>
      </c>
      <c r="D391" s="54">
        <f>'3_Consigne'!P391</f>
        <v>260.23661592070522</v>
      </c>
      <c r="E391" s="44">
        <f>'3_Consigne'!Q391</f>
        <v>1.1183087764432553E-6</v>
      </c>
      <c r="F391" s="131">
        <f t="shared" si="19"/>
        <v>1.1183087764432553E-6</v>
      </c>
      <c r="G391" s="54">
        <f>ABS(D390-D391)/'1_Constantes'!$B$4</f>
        <v>520.1081170939915</v>
      </c>
      <c r="H391" s="44">
        <f>ABS(E390-E391)/'1_Constantes'!$B$4</f>
        <v>4.6539900451861294E-2</v>
      </c>
      <c r="J391" s="54">
        <f>ABS(G390-G391)/'1_Constantes'!$B$4</f>
        <v>2.8155500331195071E-3</v>
      </c>
      <c r="K391" s="44">
        <f>ABS(H390-H391)/'1_Constantes'!$B$4</f>
        <v>9.2072782421070976E-2</v>
      </c>
      <c r="M391" s="108">
        <f>(G391*G391)/(2*'1_Constantes'!$F$27)</f>
        <v>135.25622673352856</v>
      </c>
      <c r="N391" s="108">
        <f>(H391*H391)/(2*'1_Constantes'!$J$27)</f>
        <v>2.7074529175864488E-4</v>
      </c>
      <c r="P391" s="54">
        <f>IF(C391&lt;M391+(M391*'1_Constantes'!$G$27),ABS(W390)-('1_Constantes'!$F$27*'1_Constantes'!$B$4),0)</f>
        <v>0</v>
      </c>
      <c r="Q391" s="111">
        <f>IF(P391=0,IF(ABS(W390)&lt;'1_Constantes'!$D$27,ABS(W390)+('1_Constantes'!$E$27*'1_Constantes'!$B$4),0),0)</f>
        <v>0</v>
      </c>
      <c r="R391" s="44">
        <f>IF(P391=0,IF(Q391=0,'1_Constantes'!$D$27,0),0)</f>
        <v>500</v>
      </c>
      <c r="S391" s="54">
        <f>IF(F391&lt;N391+(N391*'1_Constantes'!$G$27),ABS(X390)-('1_Constantes'!$J$27*'1_Constantes'!$B$4),0)</f>
        <v>-1.5000000000000156E-2</v>
      </c>
      <c r="T391" s="111">
        <f>IF(S391=0,IF(ABS(X390)&lt;'1_Constantes'!$H$27,ABS(X390)+('1_Constantes'!$I$27*'1_Constantes'!$B$4),0),0)</f>
        <v>0</v>
      </c>
      <c r="U391" s="44">
        <f>IF(S391=0,IF(T391=0,'1_Constantes'!$H$27,0),0)</f>
        <v>0</v>
      </c>
      <c r="W391" s="134">
        <f>IF(C391&lt;'1_Constantes'!$B$8,0,IF(D391&lt;0,-ABS(P391+Q391+R391),ABS(P391+Q391+R391)))</f>
        <v>500</v>
      </c>
      <c r="X391" s="43">
        <f t="shared" si="20"/>
        <v>1.5000000000000156E-2</v>
      </c>
      <c r="Y391" s="57">
        <f>IF(F391*180/PI()&lt;'1_Constantes'!$B$9,0,X391*180/PI())</f>
        <v>0.85943669269624379</v>
      </c>
    </row>
    <row r="392" spans="2:25" x14ac:dyDescent="0.25">
      <c r="B392" s="13">
        <f>B391+'1_Constantes'!$B$4</f>
        <v>1.9399999999999806</v>
      </c>
      <c r="C392" s="131">
        <f t="shared" si="18"/>
        <v>257.63607540567762</v>
      </c>
      <c r="D392" s="54">
        <f>'3_Consigne'!P392</f>
        <v>257.63607540567762</v>
      </c>
      <c r="E392" s="44">
        <f>'3_Consigne'!Q392</f>
        <v>-2.3392991626706994E-4</v>
      </c>
      <c r="F392" s="131">
        <f t="shared" si="19"/>
        <v>2.3392991626706994E-4</v>
      </c>
      <c r="G392" s="54">
        <f>ABS(D391-D392)/'1_Constantes'!$B$4</f>
        <v>520.10810300552066</v>
      </c>
      <c r="H392" s="44">
        <f>ABS(E391-E392)/'1_Constantes'!$B$4</f>
        <v>4.7009645008702639E-2</v>
      </c>
      <c r="J392" s="54">
        <f>ABS(G391-G392)/'1_Constantes'!$B$4</f>
        <v>2.8176941668789368E-3</v>
      </c>
      <c r="K392" s="44">
        <f>ABS(H391-H392)/'1_Constantes'!$B$4</f>
        <v>9.3948911368268995E-2</v>
      </c>
      <c r="M392" s="108">
        <f>(G392*G392)/(2*'1_Constantes'!$F$27)</f>
        <v>135.25621940600067</v>
      </c>
      <c r="N392" s="108">
        <f>(H392*H392)/(2*'1_Constantes'!$J$27)</f>
        <v>2.762383404805301E-4</v>
      </c>
      <c r="P392" s="54">
        <f>IF(C392&lt;M392+(M392*'1_Constantes'!$G$27),ABS(W391)-('1_Constantes'!$F$27*'1_Constantes'!$B$4),0)</f>
        <v>0</v>
      </c>
      <c r="Q392" s="111">
        <f>IF(P392=0,IF(ABS(W391)&lt;'1_Constantes'!$D$27,ABS(W391)+('1_Constantes'!$E$27*'1_Constantes'!$B$4),0),0)</f>
        <v>0</v>
      </c>
      <c r="R392" s="44">
        <f>IF(P392=0,IF(Q392=0,'1_Constantes'!$D$27,0),0)</f>
        <v>500</v>
      </c>
      <c r="S392" s="54">
        <f>IF(F392&lt;N392+(N392*'1_Constantes'!$G$27),ABS(X391)-('1_Constantes'!$J$27*'1_Constantes'!$B$4),0)</f>
        <v>-4.9999999999998448E-3</v>
      </c>
      <c r="T392" s="111">
        <f>IF(S392=0,IF(ABS(X391)&lt;'1_Constantes'!$H$27,ABS(X391)+('1_Constantes'!$I$27*'1_Constantes'!$B$4),0),0)</f>
        <v>0</v>
      </c>
      <c r="U392" s="44">
        <f>IF(S392=0,IF(T392=0,'1_Constantes'!$H$27,0),0)</f>
        <v>0</v>
      </c>
      <c r="W392" s="134">
        <f>IF(C392&lt;'1_Constantes'!$B$8,0,IF(D392&lt;0,-ABS(P392+Q392+R392),ABS(P392+Q392+R392)))</f>
        <v>500</v>
      </c>
      <c r="X392" s="43">
        <f t="shared" si="20"/>
        <v>-4.9999999999998448E-3</v>
      </c>
      <c r="Y392" s="57">
        <f>IF(F392*180/PI()&lt;'1_Constantes'!$B$9,0,X392*180/PI())</f>
        <v>-0.28647889756540273</v>
      </c>
    </row>
    <row r="393" spans="2:25" x14ac:dyDescent="0.25">
      <c r="B393" s="13">
        <f>B392+'1_Constantes'!$B$4</f>
        <v>1.9449999999999805</v>
      </c>
      <c r="C393" s="131">
        <f t="shared" si="18"/>
        <v>255.035534820208</v>
      </c>
      <c r="D393" s="54">
        <f>'3_Consigne'!P393</f>
        <v>255.035534820208</v>
      </c>
      <c r="E393" s="44">
        <f>'3_Consigne'!Q393</f>
        <v>-1.231782768632006E-6</v>
      </c>
      <c r="F393" s="131">
        <f t="shared" si="19"/>
        <v>1.231782768632006E-6</v>
      </c>
      <c r="G393" s="54">
        <f>ABS(D392-D393)/'1_Constantes'!$B$4</f>
        <v>520.10811709392328</v>
      </c>
      <c r="H393" s="44">
        <f>ABS(E392-E393)/'1_Constantes'!$B$4</f>
        <v>4.6539626699687586E-2</v>
      </c>
      <c r="J393" s="54">
        <f>ABS(G392-G393)/'1_Constantes'!$B$4</f>
        <v>2.8176805244584102E-3</v>
      </c>
      <c r="K393" s="44">
        <f>ABS(H392-H393)/'1_Constantes'!$B$4</f>
        <v>9.4003661803010452E-2</v>
      </c>
      <c r="M393" s="108">
        <f>(G393*G393)/(2*'1_Constantes'!$F$27)</f>
        <v>135.25622673349309</v>
      </c>
      <c r="N393" s="108">
        <f>(H393*H393)/(2*'1_Constantes'!$J$27)</f>
        <v>2.7074210666828421E-4</v>
      </c>
      <c r="P393" s="54">
        <f>IF(C393&lt;M393+(M393*'1_Constantes'!$G$27),ABS(W392)-('1_Constantes'!$F$27*'1_Constantes'!$B$4),0)</f>
        <v>0</v>
      </c>
      <c r="Q393" s="111">
        <f>IF(P393=0,IF(ABS(W392)&lt;'1_Constantes'!$D$27,ABS(W392)+('1_Constantes'!$E$27*'1_Constantes'!$B$4),0),0)</f>
        <v>0</v>
      </c>
      <c r="R393" s="44">
        <f>IF(P393=0,IF(Q393=0,'1_Constantes'!$D$27,0),0)</f>
        <v>500</v>
      </c>
      <c r="S393" s="54">
        <f>IF(F393&lt;N393+(N393*'1_Constantes'!$G$27),ABS(X392)-('1_Constantes'!$J$27*'1_Constantes'!$B$4),0)</f>
        <v>-1.5000000000000156E-2</v>
      </c>
      <c r="T393" s="111">
        <f>IF(S393=0,IF(ABS(X392)&lt;'1_Constantes'!$H$27,ABS(X392)+('1_Constantes'!$I$27*'1_Constantes'!$B$4),0),0)</f>
        <v>0</v>
      </c>
      <c r="U393" s="44">
        <f>IF(S393=0,IF(T393=0,'1_Constantes'!$H$27,0),0)</f>
        <v>0</v>
      </c>
      <c r="W393" s="134">
        <f>IF(C393&lt;'1_Constantes'!$B$8,0,IF(D393&lt;0,-ABS(P393+Q393+R393),ABS(P393+Q393+R393)))</f>
        <v>500</v>
      </c>
      <c r="X393" s="43">
        <f t="shared" si="20"/>
        <v>-1.5000000000000156E-2</v>
      </c>
      <c r="Y393" s="57">
        <f>IF(F393*180/PI()&lt;'1_Constantes'!$B$9,0,X393*180/PI())</f>
        <v>-0.85943669269624379</v>
      </c>
    </row>
    <row r="394" spans="2:25" x14ac:dyDescent="0.25">
      <c r="B394" s="13">
        <f>B393+'1_Constantes'!$B$4</f>
        <v>1.9499999999999804</v>
      </c>
      <c r="C394" s="131">
        <f t="shared" si="18"/>
        <v>252.43499430512585</v>
      </c>
      <c r="D394" s="54">
        <f>'3_Consigne'!P394</f>
        <v>252.43499430512585</v>
      </c>
      <c r="E394" s="44">
        <f>'3_Consigne'!Q394</f>
        <v>2.3386343756441608E-4</v>
      </c>
      <c r="F394" s="131">
        <f t="shared" si="19"/>
        <v>2.3386343756441608E-4</v>
      </c>
      <c r="G394" s="54">
        <f>ABS(D393-D394)/'1_Constantes'!$B$4</f>
        <v>520.10810301642891</v>
      </c>
      <c r="H394" s="44">
        <f>ABS(E393-E394)/'1_Constantes'!$B$4</f>
        <v>4.7019044066609617E-2</v>
      </c>
      <c r="J394" s="54">
        <f>ABS(G393-G394)/'1_Constantes'!$B$4</f>
        <v>2.8154988740425324E-3</v>
      </c>
      <c r="K394" s="44">
        <f>ABS(H393-H394)/'1_Constantes'!$B$4</f>
        <v>9.5883473384406059E-2</v>
      </c>
      <c r="M394" s="108">
        <f>(G394*G394)/(2*'1_Constantes'!$F$27)</f>
        <v>135.2562194116741</v>
      </c>
      <c r="N394" s="108">
        <f>(H394*H394)/(2*'1_Constantes'!$J$27)</f>
        <v>2.7634881311722214E-4</v>
      </c>
      <c r="P394" s="54">
        <f>IF(C394&lt;M394+(M394*'1_Constantes'!$G$27),ABS(W393)-('1_Constantes'!$F$27*'1_Constantes'!$B$4),0)</f>
        <v>0</v>
      </c>
      <c r="Q394" s="111">
        <f>IF(P394=0,IF(ABS(W393)&lt;'1_Constantes'!$D$27,ABS(W393)+('1_Constantes'!$E$27*'1_Constantes'!$B$4),0),0)</f>
        <v>0</v>
      </c>
      <c r="R394" s="44">
        <f>IF(P394=0,IF(Q394=0,'1_Constantes'!$D$27,0),0)</f>
        <v>500</v>
      </c>
      <c r="S394" s="54">
        <f>IF(F394&lt;N394+(N394*'1_Constantes'!$G$27),ABS(X393)-('1_Constantes'!$J$27*'1_Constantes'!$B$4),0)</f>
        <v>-4.9999999999998448E-3</v>
      </c>
      <c r="T394" s="111">
        <f>IF(S394=0,IF(ABS(X393)&lt;'1_Constantes'!$H$27,ABS(X393)+('1_Constantes'!$I$27*'1_Constantes'!$B$4),0),0)</f>
        <v>0</v>
      </c>
      <c r="U394" s="44">
        <f>IF(S394=0,IF(T394=0,'1_Constantes'!$H$27,0),0)</f>
        <v>0</v>
      </c>
      <c r="W394" s="134">
        <f>IF(C394&lt;'1_Constantes'!$B$8,0,IF(D394&lt;0,-ABS(P394+Q394+R394),ABS(P394+Q394+R394)))</f>
        <v>500</v>
      </c>
      <c r="X394" s="43">
        <f t="shared" si="20"/>
        <v>4.9999999999998448E-3</v>
      </c>
      <c r="Y394" s="57">
        <f>IF(F394*180/PI()&lt;'1_Constantes'!$B$9,0,X394*180/PI())</f>
        <v>0.28647889756540273</v>
      </c>
    </row>
    <row r="395" spans="2:25" x14ac:dyDescent="0.25">
      <c r="B395" s="13">
        <f>B394+'1_Constantes'!$B$4</f>
        <v>1.9549999999999803</v>
      </c>
      <c r="C395" s="131">
        <f t="shared" si="18"/>
        <v>249.83445371965604</v>
      </c>
      <c r="D395" s="54">
        <f>'3_Consigne'!P395</f>
        <v>249.83445371965604</v>
      </c>
      <c r="E395" s="44">
        <f>'3_Consigne'!Q395</f>
        <v>1.1648709253159195E-6</v>
      </c>
      <c r="F395" s="131">
        <f t="shared" si="19"/>
        <v>1.1648709253159195E-6</v>
      </c>
      <c r="G395" s="54">
        <f>ABS(D394-D395)/'1_Constantes'!$B$4</f>
        <v>520.10811709396307</v>
      </c>
      <c r="H395" s="44">
        <f>ABS(E394-E395)/'1_Constantes'!$B$4</f>
        <v>4.6539713327820031E-2</v>
      </c>
      <c r="J395" s="54">
        <f>ABS(G394-G395)/'1_Constantes'!$B$4</f>
        <v>2.8155068321211729E-3</v>
      </c>
      <c r="K395" s="44">
        <f>ABS(H394-H395)/'1_Constantes'!$B$4</f>
        <v>9.586614775791702E-2</v>
      </c>
      <c r="M395" s="108">
        <f>(G395*G395)/(2*'1_Constantes'!$F$27)</f>
        <v>135.25622673351378</v>
      </c>
      <c r="N395" s="108">
        <f>(H395*H395)/(2*'1_Constantes'!$J$27)</f>
        <v>2.7074311457945871E-4</v>
      </c>
      <c r="P395" s="54">
        <f>IF(C395&lt;M395+(M395*'1_Constantes'!$G$27),ABS(W394)-('1_Constantes'!$F$27*'1_Constantes'!$B$4),0)</f>
        <v>0</v>
      </c>
      <c r="Q395" s="111">
        <f>IF(P395=0,IF(ABS(W394)&lt;'1_Constantes'!$D$27,ABS(W394)+('1_Constantes'!$E$27*'1_Constantes'!$B$4),0),0)</f>
        <v>0</v>
      </c>
      <c r="R395" s="44">
        <f>IF(P395=0,IF(Q395=0,'1_Constantes'!$D$27,0),0)</f>
        <v>500</v>
      </c>
      <c r="S395" s="54">
        <f>IF(F395&lt;N395+(N395*'1_Constantes'!$G$27),ABS(X394)-('1_Constantes'!$J$27*'1_Constantes'!$B$4),0)</f>
        <v>-1.5000000000000156E-2</v>
      </c>
      <c r="T395" s="111">
        <f>IF(S395=0,IF(ABS(X394)&lt;'1_Constantes'!$H$27,ABS(X394)+('1_Constantes'!$I$27*'1_Constantes'!$B$4),0),0)</f>
        <v>0</v>
      </c>
      <c r="U395" s="44">
        <f>IF(S395=0,IF(T395=0,'1_Constantes'!$H$27,0),0)</f>
        <v>0</v>
      </c>
      <c r="W395" s="134">
        <f>IF(C395&lt;'1_Constantes'!$B$8,0,IF(D395&lt;0,-ABS(P395+Q395+R395),ABS(P395+Q395+R395)))</f>
        <v>500</v>
      </c>
      <c r="X395" s="43">
        <f t="shared" si="20"/>
        <v>1.5000000000000156E-2</v>
      </c>
      <c r="Y395" s="57">
        <f>IF(F395*180/PI()&lt;'1_Constantes'!$B$9,0,X395*180/PI())</f>
        <v>0.85943669269624379</v>
      </c>
    </row>
    <row r="396" spans="2:25" x14ac:dyDescent="0.25">
      <c r="B396" s="13">
        <f>B395+'1_Constantes'!$B$4</f>
        <v>1.9599999999999802</v>
      </c>
      <c r="C396" s="131">
        <f t="shared" si="18"/>
        <v>247.23391320462969</v>
      </c>
      <c r="D396" s="54">
        <f>'3_Consigne'!P396</f>
        <v>247.23391320462969</v>
      </c>
      <c r="E396" s="44">
        <f>'3_Consigne'!Q396</f>
        <v>-2.3398121938178473E-4</v>
      </c>
      <c r="F396" s="131">
        <f t="shared" si="19"/>
        <v>2.3398121938178473E-4</v>
      </c>
      <c r="G396" s="54">
        <f>ABS(D395-D396)/'1_Constantes'!$B$4</f>
        <v>520.10810300527055</v>
      </c>
      <c r="H396" s="44">
        <f>ABS(E395-E396)/'1_Constantes'!$B$4</f>
        <v>4.7029218061420131E-2</v>
      </c>
      <c r="J396" s="54">
        <f>ABS(G395-G396)/'1_Constantes'!$B$4</f>
        <v>2.8177385047456482E-3</v>
      </c>
      <c r="K396" s="44">
        <f>ABS(H395-H396)/'1_Constantes'!$B$4</f>
        <v>9.790094672001981E-2</v>
      </c>
      <c r="M396" s="108">
        <f>(G396*G396)/(2*'1_Constantes'!$F$27)</f>
        <v>135.25621940587055</v>
      </c>
      <c r="N396" s="108">
        <f>(H396*H396)/(2*'1_Constantes'!$J$27)</f>
        <v>2.7646841893357569E-4</v>
      </c>
      <c r="P396" s="54">
        <f>IF(C396&lt;M396+(M396*'1_Constantes'!$G$27),ABS(W395)-('1_Constantes'!$F$27*'1_Constantes'!$B$4),0)</f>
        <v>0</v>
      </c>
      <c r="Q396" s="111">
        <f>IF(P396=0,IF(ABS(W395)&lt;'1_Constantes'!$D$27,ABS(W395)+('1_Constantes'!$E$27*'1_Constantes'!$B$4),0),0)</f>
        <v>0</v>
      </c>
      <c r="R396" s="44">
        <f>IF(P396=0,IF(Q396=0,'1_Constantes'!$D$27,0),0)</f>
        <v>500</v>
      </c>
      <c r="S396" s="54">
        <f>IF(F396&lt;N396+(N396*'1_Constantes'!$G$27),ABS(X395)-('1_Constantes'!$J$27*'1_Constantes'!$B$4),0)</f>
        <v>-4.9999999999998448E-3</v>
      </c>
      <c r="T396" s="111">
        <f>IF(S396=0,IF(ABS(X395)&lt;'1_Constantes'!$H$27,ABS(X395)+('1_Constantes'!$I$27*'1_Constantes'!$B$4),0),0)</f>
        <v>0</v>
      </c>
      <c r="U396" s="44">
        <f>IF(S396=0,IF(T396=0,'1_Constantes'!$H$27,0),0)</f>
        <v>0</v>
      </c>
      <c r="W396" s="134">
        <f>IF(C396&lt;'1_Constantes'!$B$8,0,IF(D396&lt;0,-ABS(P396+Q396+R396),ABS(P396+Q396+R396)))</f>
        <v>500</v>
      </c>
      <c r="X396" s="43">
        <f t="shared" si="20"/>
        <v>-4.9999999999998448E-3</v>
      </c>
      <c r="Y396" s="57">
        <f>IF(F396*180/PI()&lt;'1_Constantes'!$B$9,0,X396*180/PI())</f>
        <v>-0.28647889756540273</v>
      </c>
    </row>
    <row r="397" spans="2:25" x14ac:dyDescent="0.25">
      <c r="B397" s="13">
        <f>B396+'1_Constantes'!$B$4</f>
        <v>1.9649999999999801</v>
      </c>
      <c r="C397" s="131">
        <f t="shared" si="18"/>
        <v>244.63337261916024</v>
      </c>
      <c r="D397" s="54">
        <f>'3_Consigne'!P397</f>
        <v>244.63337261916024</v>
      </c>
      <c r="E397" s="44">
        <f>'3_Consigne'!Q397</f>
        <v>-1.2841599413698779E-6</v>
      </c>
      <c r="F397" s="131">
        <f t="shared" si="19"/>
        <v>1.2841599413698779E-6</v>
      </c>
      <c r="G397" s="54">
        <f>ABS(D396-D397)/'1_Constantes'!$B$4</f>
        <v>520.10811709388918</v>
      </c>
      <c r="H397" s="44">
        <f>ABS(E396-E397)/'1_Constantes'!$B$4</f>
        <v>4.6539411888082971E-2</v>
      </c>
      <c r="J397" s="54">
        <f>ABS(G396-G397)/'1_Constantes'!$B$4</f>
        <v>2.8177237254567444E-3</v>
      </c>
      <c r="K397" s="44">
        <f>ABS(H396-H397)/'1_Constantes'!$B$4</f>
        <v>9.7961234667431896E-2</v>
      </c>
      <c r="M397" s="108">
        <f>(G397*G397)/(2*'1_Constantes'!$F$27)</f>
        <v>135.25622673347536</v>
      </c>
      <c r="N397" s="108">
        <f>(H397*H397)/(2*'1_Constantes'!$J$27)</f>
        <v>2.7073960736107982E-4</v>
      </c>
      <c r="P397" s="54">
        <f>IF(C397&lt;M397+(M397*'1_Constantes'!$G$27),ABS(W396)-('1_Constantes'!$F$27*'1_Constantes'!$B$4),0)</f>
        <v>0</v>
      </c>
      <c r="Q397" s="111">
        <f>IF(P397=0,IF(ABS(W396)&lt;'1_Constantes'!$D$27,ABS(W396)+('1_Constantes'!$E$27*'1_Constantes'!$B$4),0),0)</f>
        <v>0</v>
      </c>
      <c r="R397" s="44">
        <f>IF(P397=0,IF(Q397=0,'1_Constantes'!$D$27,0),0)</f>
        <v>500</v>
      </c>
      <c r="S397" s="54">
        <f>IF(F397&lt;N397+(N397*'1_Constantes'!$G$27),ABS(X396)-('1_Constantes'!$J$27*'1_Constantes'!$B$4),0)</f>
        <v>-1.5000000000000156E-2</v>
      </c>
      <c r="T397" s="111">
        <f>IF(S397=0,IF(ABS(X396)&lt;'1_Constantes'!$H$27,ABS(X396)+('1_Constantes'!$I$27*'1_Constantes'!$B$4),0),0)</f>
        <v>0</v>
      </c>
      <c r="U397" s="44">
        <f>IF(S397=0,IF(T397=0,'1_Constantes'!$H$27,0),0)</f>
        <v>0</v>
      </c>
      <c r="W397" s="134">
        <f>IF(C397&lt;'1_Constantes'!$B$8,0,IF(D397&lt;0,-ABS(P397+Q397+R397),ABS(P397+Q397+R397)))</f>
        <v>500</v>
      </c>
      <c r="X397" s="43">
        <f t="shared" si="20"/>
        <v>-1.5000000000000156E-2</v>
      </c>
      <c r="Y397" s="57">
        <f>IF(F397*180/PI()&lt;'1_Constantes'!$B$9,0,X397*180/PI())</f>
        <v>-0.85943669269624379</v>
      </c>
    </row>
    <row r="398" spans="2:25" x14ac:dyDescent="0.25">
      <c r="B398" s="13">
        <f>B397+'1_Constantes'!$B$4</f>
        <v>1.96999999999998</v>
      </c>
      <c r="C398" s="131">
        <f t="shared" si="18"/>
        <v>242.03283210407707</v>
      </c>
      <c r="D398" s="54">
        <f>'3_Consigne'!P398</f>
        <v>242.03283210407707</v>
      </c>
      <c r="E398" s="44">
        <f>'3_Consigne'!Q398</f>
        <v>2.339129859952882E-4</v>
      </c>
      <c r="F398" s="131">
        <f t="shared" si="19"/>
        <v>2.339129859952882E-4</v>
      </c>
      <c r="G398" s="54">
        <f>ABS(D397-D398)/'1_Constantes'!$B$4</f>
        <v>520.10810301663355</v>
      </c>
      <c r="H398" s="44">
        <f>ABS(E397-E398)/'1_Constantes'!$B$4</f>
        <v>4.7039429187331616E-2</v>
      </c>
      <c r="J398" s="54">
        <f>ABS(G397-G398)/'1_Constantes'!$B$4</f>
        <v>2.8154511255706893E-3</v>
      </c>
      <c r="K398" s="44">
        <f>ABS(H397-H398)/'1_Constantes'!$B$4</f>
        <v>0.10000345984972903</v>
      </c>
      <c r="M398" s="108">
        <f>(G398*G398)/(2*'1_Constantes'!$F$27)</f>
        <v>135.25621941178053</v>
      </c>
      <c r="N398" s="108">
        <f>(H398*H398)/(2*'1_Constantes'!$J$27)</f>
        <v>2.7658848728374821E-4</v>
      </c>
      <c r="P398" s="54">
        <f>IF(C398&lt;M398+(M398*'1_Constantes'!$G$27),ABS(W397)-('1_Constantes'!$F$27*'1_Constantes'!$B$4),0)</f>
        <v>0</v>
      </c>
      <c r="Q398" s="111">
        <f>IF(P398=0,IF(ABS(W397)&lt;'1_Constantes'!$D$27,ABS(W397)+('1_Constantes'!$E$27*'1_Constantes'!$B$4),0),0)</f>
        <v>0</v>
      </c>
      <c r="R398" s="44">
        <f>IF(P398=0,IF(Q398=0,'1_Constantes'!$D$27,0),0)</f>
        <v>500</v>
      </c>
      <c r="S398" s="54">
        <f>IF(F398&lt;N398+(N398*'1_Constantes'!$G$27),ABS(X397)-('1_Constantes'!$J$27*'1_Constantes'!$B$4),0)</f>
        <v>-4.9999999999998448E-3</v>
      </c>
      <c r="T398" s="111">
        <f>IF(S398=0,IF(ABS(X397)&lt;'1_Constantes'!$H$27,ABS(X397)+('1_Constantes'!$I$27*'1_Constantes'!$B$4),0),0)</f>
        <v>0</v>
      </c>
      <c r="U398" s="44">
        <f>IF(S398=0,IF(T398=0,'1_Constantes'!$H$27,0),0)</f>
        <v>0</v>
      </c>
      <c r="W398" s="134">
        <f>IF(C398&lt;'1_Constantes'!$B$8,0,IF(D398&lt;0,-ABS(P398+Q398+R398),ABS(P398+Q398+R398)))</f>
        <v>500</v>
      </c>
      <c r="X398" s="43">
        <f t="shared" si="20"/>
        <v>4.9999999999998448E-3</v>
      </c>
      <c r="Y398" s="57">
        <f>IF(F398*180/PI()&lt;'1_Constantes'!$B$9,0,X398*180/PI())</f>
        <v>0.28647889756540273</v>
      </c>
    </row>
    <row r="399" spans="2:25" x14ac:dyDescent="0.25">
      <c r="B399" s="13">
        <f>B398+'1_Constantes'!$B$4</f>
        <v>1.9749999999999799</v>
      </c>
      <c r="C399" s="131">
        <f t="shared" si="18"/>
        <v>239.43229151860743</v>
      </c>
      <c r="D399" s="54">
        <f>'3_Consigne'!P399</f>
        <v>239.43229151860743</v>
      </c>
      <c r="E399" s="44">
        <f>'3_Consigne'!Q399</f>
        <v>1.2154788695400986E-6</v>
      </c>
      <c r="F399" s="131">
        <f t="shared" si="19"/>
        <v>1.2154788695400986E-6</v>
      </c>
      <c r="G399" s="54">
        <f>ABS(D398-D399)/'1_Constantes'!$B$4</f>
        <v>520.10811709392897</v>
      </c>
      <c r="H399" s="44">
        <f>ABS(E398-E399)/'1_Constantes'!$B$4</f>
        <v>4.6539501425149621E-2</v>
      </c>
      <c r="J399" s="54">
        <f>ABS(G398-G399)/'1_Constantes'!$B$4</f>
        <v>2.8154590836493298E-3</v>
      </c>
      <c r="K399" s="44">
        <f>ABS(H398-H399)/'1_Constantes'!$B$4</f>
        <v>9.9985552436399061E-2</v>
      </c>
      <c r="M399" s="108">
        <f>(G399*G399)/(2*'1_Constantes'!$F$27)</f>
        <v>135.25622673349605</v>
      </c>
      <c r="N399" s="108">
        <f>(H399*H399)/(2*'1_Constantes'!$J$27)</f>
        <v>2.7074064911268797E-4</v>
      </c>
      <c r="P399" s="54">
        <f>IF(C399&lt;M399+(M399*'1_Constantes'!$G$27),ABS(W398)-('1_Constantes'!$F$27*'1_Constantes'!$B$4),0)</f>
        <v>0</v>
      </c>
      <c r="Q399" s="111">
        <f>IF(P399=0,IF(ABS(W398)&lt;'1_Constantes'!$D$27,ABS(W398)+('1_Constantes'!$E$27*'1_Constantes'!$B$4),0),0)</f>
        <v>0</v>
      </c>
      <c r="R399" s="44">
        <f>IF(P399=0,IF(Q399=0,'1_Constantes'!$D$27,0),0)</f>
        <v>500</v>
      </c>
      <c r="S399" s="54">
        <f>IF(F399&lt;N399+(N399*'1_Constantes'!$G$27),ABS(X398)-('1_Constantes'!$J$27*'1_Constantes'!$B$4),0)</f>
        <v>-1.5000000000000156E-2</v>
      </c>
      <c r="T399" s="111">
        <f>IF(S399=0,IF(ABS(X398)&lt;'1_Constantes'!$H$27,ABS(X398)+('1_Constantes'!$I$27*'1_Constantes'!$B$4),0),0)</f>
        <v>0</v>
      </c>
      <c r="U399" s="44">
        <f>IF(S399=0,IF(T399=0,'1_Constantes'!$H$27,0),0)</f>
        <v>0</v>
      </c>
      <c r="W399" s="134">
        <f>IF(C399&lt;'1_Constantes'!$B$8,0,IF(D399&lt;0,-ABS(P399+Q399+R399),ABS(P399+Q399+R399)))</f>
        <v>500</v>
      </c>
      <c r="X399" s="43">
        <f t="shared" si="20"/>
        <v>1.5000000000000156E-2</v>
      </c>
      <c r="Y399" s="57">
        <f>IF(F399*180/PI()&lt;'1_Constantes'!$B$9,0,X399*180/PI())</f>
        <v>0.85943669269624379</v>
      </c>
    </row>
    <row r="400" spans="2:25" x14ac:dyDescent="0.25">
      <c r="B400" s="13">
        <f>B399+'1_Constantes'!$B$4</f>
        <v>1.9799999999999798</v>
      </c>
      <c r="C400" s="131">
        <f t="shared" si="18"/>
        <v>236.8317510035825</v>
      </c>
      <c r="D400" s="54">
        <f>'3_Consigne'!P400</f>
        <v>236.8317510035825</v>
      </c>
      <c r="E400" s="44">
        <f>'3_Consigne'!Q400</f>
        <v>-2.3403702918380065E-4</v>
      </c>
      <c r="F400" s="131">
        <f t="shared" si="19"/>
        <v>2.3403702918380065E-4</v>
      </c>
      <c r="G400" s="54">
        <f>ABS(D399-D400)/'1_Constantes'!$B$4</f>
        <v>520.10810300498633</v>
      </c>
      <c r="H400" s="44">
        <f>ABS(E399-E400)/'1_Constantes'!$B$4</f>
        <v>4.705050161066815E-2</v>
      </c>
      <c r="J400" s="54">
        <f>ABS(G399-G400)/'1_Constantes'!$B$4</f>
        <v>2.8177885269542458E-3</v>
      </c>
      <c r="K400" s="44">
        <f>ABS(H399-H400)/'1_Constantes'!$B$4</f>
        <v>0.10220003710370573</v>
      </c>
      <c r="M400" s="108">
        <f>(G400*G400)/(2*'1_Constantes'!$F$27)</f>
        <v>135.25621940572276</v>
      </c>
      <c r="N400" s="108">
        <f>(H400*H400)/(2*'1_Constantes'!$J$27)</f>
        <v>2.7671871272693575E-4</v>
      </c>
      <c r="P400" s="54">
        <f>IF(C400&lt;M400+(M400*'1_Constantes'!$G$27),ABS(W399)-('1_Constantes'!$F$27*'1_Constantes'!$B$4),0)</f>
        <v>0</v>
      </c>
      <c r="Q400" s="111">
        <f>IF(P400=0,IF(ABS(W399)&lt;'1_Constantes'!$D$27,ABS(W399)+('1_Constantes'!$E$27*'1_Constantes'!$B$4),0),0)</f>
        <v>0</v>
      </c>
      <c r="R400" s="44">
        <f>IF(P400=0,IF(Q400=0,'1_Constantes'!$D$27,0),0)</f>
        <v>500</v>
      </c>
      <c r="S400" s="54">
        <f>IF(F400&lt;N400+(N400*'1_Constantes'!$G$27),ABS(X399)-('1_Constantes'!$J$27*'1_Constantes'!$B$4),0)</f>
        <v>-4.9999999999998448E-3</v>
      </c>
      <c r="T400" s="111">
        <f>IF(S400=0,IF(ABS(X399)&lt;'1_Constantes'!$H$27,ABS(X399)+('1_Constantes'!$I$27*'1_Constantes'!$B$4),0),0)</f>
        <v>0</v>
      </c>
      <c r="U400" s="44">
        <f>IF(S400=0,IF(T400=0,'1_Constantes'!$H$27,0),0)</f>
        <v>0</v>
      </c>
      <c r="W400" s="134">
        <f>IF(C400&lt;'1_Constantes'!$B$8,0,IF(D400&lt;0,-ABS(P400+Q400+R400),ABS(P400+Q400+R400)))</f>
        <v>500</v>
      </c>
      <c r="X400" s="43">
        <f t="shared" si="20"/>
        <v>-4.9999999999998448E-3</v>
      </c>
      <c r="Y400" s="57">
        <f>IF(F400*180/PI()&lt;'1_Constantes'!$B$9,0,X400*180/PI())</f>
        <v>-0.28647889756540273</v>
      </c>
    </row>
    <row r="401" spans="2:25" x14ac:dyDescent="0.25">
      <c r="B401" s="13">
        <f>B400+'1_Constantes'!$B$4</f>
        <v>1.9849999999999797</v>
      </c>
      <c r="C401" s="131">
        <f t="shared" si="18"/>
        <v>234.23121041811322</v>
      </c>
      <c r="D401" s="54">
        <f>'3_Consigne'!P401</f>
        <v>234.23121041811322</v>
      </c>
      <c r="E401" s="44">
        <f>'3_Consigne'!Q401</f>
        <v>-1.3411892340609022E-6</v>
      </c>
      <c r="F401" s="131">
        <f t="shared" si="19"/>
        <v>1.3411892340609022E-6</v>
      </c>
      <c r="G401" s="54">
        <f>ABS(D400-D401)/'1_Constantes'!$B$4</f>
        <v>520.10811709385507</v>
      </c>
      <c r="H401" s="44">
        <f>ABS(E400-E401)/'1_Constantes'!$B$4</f>
        <v>4.6539167989947949E-2</v>
      </c>
      <c r="J401" s="54">
        <f>ABS(G400-G401)/'1_Constantes'!$B$4</f>
        <v>2.8177737476653419E-3</v>
      </c>
      <c r="K401" s="44">
        <f>ABS(H400-H401)/'1_Constantes'!$B$4</f>
        <v>0.10226672414404003</v>
      </c>
      <c r="M401" s="108">
        <f>(G401*G401)/(2*'1_Constantes'!$F$27)</f>
        <v>135.25622673345762</v>
      </c>
      <c r="N401" s="108">
        <f>(H401*H401)/(2*'1_Constantes'!$J$27)</f>
        <v>2.7073676964957448E-4</v>
      </c>
      <c r="P401" s="54">
        <f>IF(C401&lt;M401+(M401*'1_Constantes'!$G$27),ABS(W400)-('1_Constantes'!$F$27*'1_Constantes'!$B$4),0)</f>
        <v>0</v>
      </c>
      <c r="Q401" s="111">
        <f>IF(P401=0,IF(ABS(W400)&lt;'1_Constantes'!$D$27,ABS(W400)+('1_Constantes'!$E$27*'1_Constantes'!$B$4),0),0)</f>
        <v>0</v>
      </c>
      <c r="R401" s="44">
        <f>IF(P401=0,IF(Q401=0,'1_Constantes'!$D$27,0),0)</f>
        <v>500</v>
      </c>
      <c r="S401" s="54">
        <f>IF(F401&lt;N401+(N401*'1_Constantes'!$G$27),ABS(X400)-('1_Constantes'!$J$27*'1_Constantes'!$B$4),0)</f>
        <v>-1.5000000000000156E-2</v>
      </c>
      <c r="T401" s="111">
        <f>IF(S401=0,IF(ABS(X400)&lt;'1_Constantes'!$H$27,ABS(X400)+('1_Constantes'!$I$27*'1_Constantes'!$B$4),0),0)</f>
        <v>0</v>
      </c>
      <c r="U401" s="44">
        <f>IF(S401=0,IF(T401=0,'1_Constantes'!$H$27,0),0)</f>
        <v>0</v>
      </c>
      <c r="W401" s="134">
        <f>IF(C401&lt;'1_Constantes'!$B$8,0,IF(D401&lt;0,-ABS(P401+Q401+R401),ABS(P401+Q401+R401)))</f>
        <v>500</v>
      </c>
      <c r="X401" s="43">
        <f t="shared" si="20"/>
        <v>-1.5000000000000156E-2</v>
      </c>
      <c r="Y401" s="57">
        <f>IF(F401*180/PI()&lt;'1_Constantes'!$B$9,0,X401*180/PI())</f>
        <v>-0.85943669269624379</v>
      </c>
    </row>
    <row r="402" spans="2:25" x14ac:dyDescent="0.25">
      <c r="B402" s="13">
        <f>B401+'1_Constantes'!$B$4</f>
        <v>1.9899999999999796</v>
      </c>
      <c r="C402" s="131">
        <f t="shared" si="18"/>
        <v>231.63066990302897</v>
      </c>
      <c r="D402" s="54">
        <f>'3_Consigne'!P402</f>
        <v>231.63066990302897</v>
      </c>
      <c r="E402" s="44">
        <f>'3_Consigne'!Q402</f>
        <v>2.339669847074427E-4</v>
      </c>
      <c r="F402" s="131">
        <f t="shared" si="19"/>
        <v>2.339669847074427E-4</v>
      </c>
      <c r="G402" s="54">
        <f>ABS(D401-D402)/'1_Constantes'!$B$4</f>
        <v>520.10810301684955</v>
      </c>
      <c r="H402" s="44">
        <f>ABS(E401-E402)/'1_Constantes'!$B$4</f>
        <v>4.7061634788300721E-2</v>
      </c>
      <c r="J402" s="54">
        <f>ABS(G401-G402)/'1_Constantes'!$B$4</f>
        <v>2.8154011033620918E-3</v>
      </c>
      <c r="K402" s="44">
        <f>ABS(H401-H402)/'1_Constantes'!$B$4</f>
        <v>0.1044933596705544</v>
      </c>
      <c r="M402" s="108">
        <f>(G402*G402)/(2*'1_Constantes'!$F$27)</f>
        <v>135.25621941189291</v>
      </c>
      <c r="N402" s="108">
        <f>(H402*H402)/(2*'1_Constantes'!$J$27)</f>
        <v>2.7684968361842458E-4</v>
      </c>
      <c r="P402" s="54">
        <f>IF(C402&lt;M402+(M402*'1_Constantes'!$G$27),ABS(W401)-('1_Constantes'!$F$27*'1_Constantes'!$B$4),0)</f>
        <v>0</v>
      </c>
      <c r="Q402" s="111">
        <f>IF(P402=0,IF(ABS(W401)&lt;'1_Constantes'!$D$27,ABS(W401)+('1_Constantes'!$E$27*'1_Constantes'!$B$4),0),0)</f>
        <v>0</v>
      </c>
      <c r="R402" s="44">
        <f>IF(P402=0,IF(Q402=0,'1_Constantes'!$D$27,0),0)</f>
        <v>500</v>
      </c>
      <c r="S402" s="54">
        <f>IF(F402&lt;N402+(N402*'1_Constantes'!$G$27),ABS(X401)-('1_Constantes'!$J$27*'1_Constantes'!$B$4),0)</f>
        <v>-4.9999999999998448E-3</v>
      </c>
      <c r="T402" s="111">
        <f>IF(S402=0,IF(ABS(X401)&lt;'1_Constantes'!$H$27,ABS(X401)+('1_Constantes'!$I$27*'1_Constantes'!$B$4),0),0)</f>
        <v>0</v>
      </c>
      <c r="U402" s="44">
        <f>IF(S402=0,IF(T402=0,'1_Constantes'!$H$27,0),0)</f>
        <v>0</v>
      </c>
      <c r="W402" s="134">
        <f>IF(C402&lt;'1_Constantes'!$B$8,0,IF(D402&lt;0,-ABS(P402+Q402+R402),ABS(P402+Q402+R402)))</f>
        <v>500</v>
      </c>
      <c r="X402" s="43">
        <f t="shared" si="20"/>
        <v>4.9999999999998448E-3</v>
      </c>
      <c r="Y402" s="57">
        <f>IF(F402*180/PI()&lt;'1_Constantes'!$B$9,0,X402*180/PI())</f>
        <v>0.28647889756540273</v>
      </c>
    </row>
    <row r="403" spans="2:25" x14ac:dyDescent="0.25">
      <c r="B403" s="13">
        <f>B402+'1_Constantes'!$B$4</f>
        <v>1.9949999999999795</v>
      </c>
      <c r="C403" s="131">
        <f t="shared" si="18"/>
        <v>229.03012931755944</v>
      </c>
      <c r="D403" s="54">
        <f>'3_Consigne'!P403</f>
        <v>229.03012931755944</v>
      </c>
      <c r="E403" s="44">
        <f>'3_Consigne'!Q403</f>
        <v>1.2706838687093214E-6</v>
      </c>
      <c r="F403" s="131">
        <f t="shared" si="19"/>
        <v>1.2706838687093214E-6</v>
      </c>
      <c r="G403" s="54">
        <f>ABS(D402-D403)/'1_Constantes'!$B$4</f>
        <v>520.10811709390623</v>
      </c>
      <c r="H403" s="44">
        <f>ABS(E402-E403)/'1_Constantes'!$B$4</f>
        <v>4.6539260167746677E-2</v>
      </c>
      <c r="J403" s="54">
        <f>ABS(G402-G403)/'1_Constantes'!$B$4</f>
        <v>2.8154113351774868E-3</v>
      </c>
      <c r="K403" s="44">
        <f>ABS(H402-H403)/'1_Constantes'!$B$4</f>
        <v>0.10447492411080894</v>
      </c>
      <c r="M403" s="108">
        <f>(G403*G403)/(2*'1_Constantes'!$F$27)</f>
        <v>135.25622673348425</v>
      </c>
      <c r="N403" s="108">
        <f>(H403*H403)/(2*'1_Constantes'!$J$27)</f>
        <v>2.7073784212015156E-4</v>
      </c>
      <c r="P403" s="54">
        <f>IF(C403&lt;M403+(M403*'1_Constantes'!$G$27),ABS(W402)-('1_Constantes'!$F$27*'1_Constantes'!$B$4),0)</f>
        <v>0</v>
      </c>
      <c r="Q403" s="111">
        <f>IF(P403=0,IF(ABS(W402)&lt;'1_Constantes'!$D$27,ABS(W402)+('1_Constantes'!$E$27*'1_Constantes'!$B$4),0),0)</f>
        <v>0</v>
      </c>
      <c r="R403" s="44">
        <f>IF(P403=0,IF(Q403=0,'1_Constantes'!$D$27,0),0)</f>
        <v>500</v>
      </c>
      <c r="S403" s="54">
        <f>IF(F403&lt;N403+(N403*'1_Constantes'!$G$27),ABS(X402)-('1_Constantes'!$J$27*'1_Constantes'!$B$4),0)</f>
        <v>-1.5000000000000156E-2</v>
      </c>
      <c r="T403" s="111">
        <f>IF(S403=0,IF(ABS(X402)&lt;'1_Constantes'!$H$27,ABS(X402)+('1_Constantes'!$I$27*'1_Constantes'!$B$4),0),0)</f>
        <v>0</v>
      </c>
      <c r="U403" s="44">
        <f>IF(S403=0,IF(T403=0,'1_Constantes'!$H$27,0),0)</f>
        <v>0</v>
      </c>
      <c r="W403" s="134">
        <f>IF(C403&lt;'1_Constantes'!$B$8,0,IF(D403&lt;0,-ABS(P403+Q403+R403),ABS(P403+Q403+R403)))</f>
        <v>500</v>
      </c>
      <c r="X403" s="43">
        <f t="shared" si="20"/>
        <v>1.5000000000000156E-2</v>
      </c>
      <c r="Y403" s="57">
        <f>IF(F403*180/PI()&lt;'1_Constantes'!$B$9,0,X403*180/PI())</f>
        <v>0.85943669269624379</v>
      </c>
    </row>
    <row r="404" spans="2:25" x14ac:dyDescent="0.25">
      <c r="B404" s="13">
        <f>B403+'1_Constantes'!$B$4</f>
        <v>1.9999999999999793</v>
      </c>
      <c r="C404" s="131">
        <f t="shared" si="18"/>
        <v>226.42958880253607</v>
      </c>
      <c r="D404" s="54">
        <f>'3_Consigne'!P404</f>
        <v>226.42958880253607</v>
      </c>
      <c r="E404" s="44">
        <f>'3_Consigne'!Q404</f>
        <v>-2.3409796678394712E-4</v>
      </c>
      <c r="F404" s="131">
        <f t="shared" si="19"/>
        <v>2.3409796678394712E-4</v>
      </c>
      <c r="G404" s="54">
        <f>ABS(D403-D404)/'1_Constantes'!$B$4</f>
        <v>520.10810300467369</v>
      </c>
      <c r="H404" s="44">
        <f>ABS(E403-E404)/'1_Constantes'!$B$4</f>
        <v>4.7073730130531288E-2</v>
      </c>
      <c r="J404" s="54">
        <f>ABS(G403-G404)/'1_Constantes'!$B$4</f>
        <v>2.8178465072414838E-3</v>
      </c>
      <c r="K404" s="44">
        <f>ABS(H403-H404)/'1_Constantes'!$B$4</f>
        <v>0.10689399255692233</v>
      </c>
      <c r="M404" s="108">
        <f>(G404*G404)/(2*'1_Constantes'!$F$27)</f>
        <v>135.25621940556013</v>
      </c>
      <c r="N404" s="108">
        <f>(H404*H404)/(2*'1_Constantes'!$J$27)</f>
        <v>2.7699200855026113E-4</v>
      </c>
      <c r="P404" s="54">
        <f>IF(C404&lt;M404+(M404*'1_Constantes'!$G$27),ABS(W403)-('1_Constantes'!$F$27*'1_Constantes'!$B$4),0)</f>
        <v>0</v>
      </c>
      <c r="Q404" s="111">
        <f>IF(P404=0,IF(ABS(W403)&lt;'1_Constantes'!$D$27,ABS(W403)+('1_Constantes'!$E$27*'1_Constantes'!$B$4),0),0)</f>
        <v>0</v>
      </c>
      <c r="R404" s="44">
        <f>IF(P404=0,IF(Q404=0,'1_Constantes'!$D$27,0),0)</f>
        <v>500</v>
      </c>
      <c r="S404" s="54">
        <f>IF(F404&lt;N404+(N404*'1_Constantes'!$G$27),ABS(X403)-('1_Constantes'!$J$27*'1_Constantes'!$B$4),0)</f>
        <v>-4.9999999999998448E-3</v>
      </c>
      <c r="T404" s="111">
        <f>IF(S404=0,IF(ABS(X403)&lt;'1_Constantes'!$H$27,ABS(X403)+('1_Constantes'!$I$27*'1_Constantes'!$B$4),0),0)</f>
        <v>0</v>
      </c>
      <c r="U404" s="44">
        <f>IF(S404=0,IF(T404=0,'1_Constantes'!$H$27,0),0)</f>
        <v>0</v>
      </c>
      <c r="W404" s="134">
        <f>IF(C404&lt;'1_Constantes'!$B$8,0,IF(D404&lt;0,-ABS(P404+Q404+R404),ABS(P404+Q404+R404)))</f>
        <v>500</v>
      </c>
      <c r="X404" s="43">
        <f t="shared" si="20"/>
        <v>-4.9999999999998448E-3</v>
      </c>
      <c r="Y404" s="57">
        <f>IF(F404*180/PI()&lt;'1_Constantes'!$B$9,0,X404*180/PI())</f>
        <v>-0.28647889756540273</v>
      </c>
    </row>
    <row r="405" spans="2:25" x14ac:dyDescent="0.25">
      <c r="B405" s="13">
        <f>B404+'1_Constantes'!$B$4</f>
        <v>2.0049999999999795</v>
      </c>
      <c r="C405" s="131">
        <f t="shared" si="18"/>
        <v>223.82904821706703</v>
      </c>
      <c r="D405" s="54">
        <f>'3_Consigne'!P405</f>
        <v>223.82904821706703</v>
      </c>
      <c r="E405" s="44">
        <f>'3_Consigne'!Q405</f>
        <v>-1.403519250306462E-6</v>
      </c>
      <c r="F405" s="131">
        <f t="shared" si="19"/>
        <v>1.403519250306462E-6</v>
      </c>
      <c r="G405" s="54">
        <f>ABS(D404-D405)/'1_Constantes'!$B$4</f>
        <v>520.1081170938096</v>
      </c>
      <c r="H405" s="44">
        <f>ABS(E404-E405)/'1_Constantes'!$B$4</f>
        <v>4.6538889506728132E-2</v>
      </c>
      <c r="J405" s="54">
        <f>ABS(G404-G405)/'1_Constantes'!$B$4</f>
        <v>2.8178271804790711E-3</v>
      </c>
      <c r="K405" s="44">
        <f>ABS(H404-H405)/'1_Constantes'!$B$4</f>
        <v>0.10696812476063133</v>
      </c>
      <c r="M405" s="108">
        <f>(G405*G405)/(2*'1_Constantes'!$F$27)</f>
        <v>135.25622673343398</v>
      </c>
      <c r="N405" s="108">
        <f>(H405*H405)/(2*'1_Constantes'!$J$27)</f>
        <v>2.7073352956493124E-4</v>
      </c>
      <c r="P405" s="54">
        <f>IF(C405&lt;M405+(M405*'1_Constantes'!$G$27),ABS(W404)-('1_Constantes'!$F$27*'1_Constantes'!$B$4),0)</f>
        <v>0</v>
      </c>
      <c r="Q405" s="111">
        <f>IF(P405=0,IF(ABS(W404)&lt;'1_Constantes'!$D$27,ABS(W404)+('1_Constantes'!$E$27*'1_Constantes'!$B$4),0),0)</f>
        <v>0</v>
      </c>
      <c r="R405" s="44">
        <f>IF(P405=0,IF(Q405=0,'1_Constantes'!$D$27,0),0)</f>
        <v>500</v>
      </c>
      <c r="S405" s="54">
        <f>IF(F405&lt;N405+(N405*'1_Constantes'!$G$27),ABS(X404)-('1_Constantes'!$J$27*'1_Constantes'!$B$4),0)</f>
        <v>-1.5000000000000156E-2</v>
      </c>
      <c r="T405" s="111">
        <f>IF(S405=0,IF(ABS(X404)&lt;'1_Constantes'!$H$27,ABS(X404)+('1_Constantes'!$I$27*'1_Constantes'!$B$4),0),0)</f>
        <v>0</v>
      </c>
      <c r="U405" s="44">
        <f>IF(S405=0,IF(T405=0,'1_Constantes'!$H$27,0),0)</f>
        <v>0</v>
      </c>
      <c r="W405" s="134">
        <f>IF(C405&lt;'1_Constantes'!$B$8,0,IF(D405&lt;0,-ABS(P405+Q405+R405),ABS(P405+Q405+R405)))</f>
        <v>500</v>
      </c>
      <c r="X405" s="43">
        <f t="shared" si="20"/>
        <v>-1.5000000000000156E-2</v>
      </c>
      <c r="Y405" s="57">
        <f>IF(F405*180/PI()&lt;'1_Constantes'!$B$9,0,X405*180/PI())</f>
        <v>-0.85943669269624379</v>
      </c>
    </row>
    <row r="406" spans="2:25" x14ac:dyDescent="0.25">
      <c r="B406" s="13">
        <f>B405+'1_Constantes'!$B$4</f>
        <v>2.0099999999999794</v>
      </c>
      <c r="C406" s="131">
        <f t="shared" si="18"/>
        <v>221.22850770198158</v>
      </c>
      <c r="D406" s="54">
        <f>'3_Consigne'!P406</f>
        <v>221.22850770198158</v>
      </c>
      <c r="E406" s="44">
        <f>'3_Consigne'!Q406</f>
        <v>2.3402606145739302E-4</v>
      </c>
      <c r="F406" s="131">
        <f t="shared" si="19"/>
        <v>2.3402606145739302E-4</v>
      </c>
      <c r="G406" s="54">
        <f>ABS(D405-D406)/'1_Constantes'!$B$4</f>
        <v>520.1081030170883</v>
      </c>
      <c r="H406" s="44">
        <f>ABS(E405-E406)/'1_Constantes'!$B$4</f>
        <v>4.7085916141539896E-2</v>
      </c>
      <c r="J406" s="54">
        <f>ABS(G405-G406)/'1_Constantes'!$B$4</f>
        <v>2.815344259943231E-3</v>
      </c>
      <c r="K406" s="44">
        <f>ABS(H405-H406)/'1_Constantes'!$B$4</f>
        <v>0.10940532696235294</v>
      </c>
      <c r="M406" s="108">
        <f>(G406*G406)/(2*'1_Constantes'!$F$27)</f>
        <v>135.25621941201706</v>
      </c>
      <c r="N406" s="108">
        <f>(H406*H406)/(2*'1_Constantes'!$J$27)</f>
        <v>2.7713543736101592E-4</v>
      </c>
      <c r="P406" s="54">
        <f>IF(C406&lt;M406+(M406*'1_Constantes'!$G$27),ABS(W405)-('1_Constantes'!$F$27*'1_Constantes'!$B$4),0)</f>
        <v>0</v>
      </c>
      <c r="Q406" s="111">
        <f>IF(P406=0,IF(ABS(W405)&lt;'1_Constantes'!$D$27,ABS(W405)+('1_Constantes'!$E$27*'1_Constantes'!$B$4),0),0)</f>
        <v>0</v>
      </c>
      <c r="R406" s="44">
        <f>IF(P406=0,IF(Q406=0,'1_Constantes'!$D$27,0),0)</f>
        <v>500</v>
      </c>
      <c r="S406" s="54">
        <f>IF(F406&lt;N406+(N406*'1_Constantes'!$G$27),ABS(X405)-('1_Constantes'!$J$27*'1_Constantes'!$B$4),0)</f>
        <v>-4.9999999999998448E-3</v>
      </c>
      <c r="T406" s="111">
        <f>IF(S406=0,IF(ABS(X405)&lt;'1_Constantes'!$H$27,ABS(X405)+('1_Constantes'!$I$27*'1_Constantes'!$B$4),0),0)</f>
        <v>0</v>
      </c>
      <c r="U406" s="44">
        <f>IF(S406=0,IF(T406=0,'1_Constantes'!$H$27,0),0)</f>
        <v>0</v>
      </c>
      <c r="W406" s="134">
        <f>IF(C406&lt;'1_Constantes'!$B$8,0,IF(D406&lt;0,-ABS(P406+Q406+R406),ABS(P406+Q406+R406)))</f>
        <v>500</v>
      </c>
      <c r="X406" s="43">
        <f t="shared" si="20"/>
        <v>4.9999999999998448E-3</v>
      </c>
      <c r="Y406" s="57">
        <f>IF(F406*180/PI()&lt;'1_Constantes'!$B$9,0,X406*180/PI())</f>
        <v>0.28647889756540273</v>
      </c>
    </row>
    <row r="407" spans="2:25" x14ac:dyDescent="0.25">
      <c r="B407" s="13">
        <f>B406+'1_Constantes'!$B$4</f>
        <v>2.0149999999999793</v>
      </c>
      <c r="C407" s="131">
        <f t="shared" si="18"/>
        <v>218.62796711651228</v>
      </c>
      <c r="D407" s="54">
        <f>'3_Consigne'!P407</f>
        <v>218.62796711651228</v>
      </c>
      <c r="E407" s="44">
        <f>'3_Consigne'!Q407</f>
        <v>1.3311420965778087E-6</v>
      </c>
      <c r="F407" s="131">
        <f t="shared" si="19"/>
        <v>1.3311420965778087E-6</v>
      </c>
      <c r="G407" s="54">
        <f>ABS(D406-D407)/'1_Constantes'!$B$4</f>
        <v>520.10811709386076</v>
      </c>
      <c r="H407" s="44">
        <f>ABS(E406-E407)/'1_Constantes'!$B$4</f>
        <v>4.6538983872163042E-2</v>
      </c>
      <c r="J407" s="54">
        <f>ABS(G406-G407)/'1_Constantes'!$B$4</f>
        <v>2.815354491758626E-3</v>
      </c>
      <c r="K407" s="44">
        <f>ABS(H406-H407)/'1_Constantes'!$B$4</f>
        <v>0.10938645387537083</v>
      </c>
      <c r="M407" s="108">
        <f>(G407*G407)/(2*'1_Constantes'!$F$27)</f>
        <v>135.25622673346058</v>
      </c>
      <c r="N407" s="108">
        <f>(H407*H407)/(2*'1_Constantes'!$J$27)</f>
        <v>2.7073462748168148E-4</v>
      </c>
      <c r="P407" s="54">
        <f>IF(C407&lt;M407+(M407*'1_Constantes'!$G$27),ABS(W406)-('1_Constantes'!$F$27*'1_Constantes'!$B$4),0)</f>
        <v>0</v>
      </c>
      <c r="Q407" s="111">
        <f>IF(P407=0,IF(ABS(W406)&lt;'1_Constantes'!$D$27,ABS(W406)+('1_Constantes'!$E$27*'1_Constantes'!$B$4),0),0)</f>
        <v>0</v>
      </c>
      <c r="R407" s="44">
        <f>IF(P407=0,IF(Q407=0,'1_Constantes'!$D$27,0),0)</f>
        <v>500</v>
      </c>
      <c r="S407" s="54">
        <f>IF(F407&lt;N407+(N407*'1_Constantes'!$G$27),ABS(X406)-('1_Constantes'!$J$27*'1_Constantes'!$B$4),0)</f>
        <v>-1.5000000000000156E-2</v>
      </c>
      <c r="T407" s="111">
        <f>IF(S407=0,IF(ABS(X406)&lt;'1_Constantes'!$H$27,ABS(X406)+('1_Constantes'!$I$27*'1_Constantes'!$B$4),0),0)</f>
        <v>0</v>
      </c>
      <c r="U407" s="44">
        <f>IF(S407=0,IF(T407=0,'1_Constantes'!$H$27,0),0)</f>
        <v>0</v>
      </c>
      <c r="W407" s="134">
        <f>IF(C407&lt;'1_Constantes'!$B$8,0,IF(D407&lt;0,-ABS(P407+Q407+R407),ABS(P407+Q407+R407)))</f>
        <v>500</v>
      </c>
      <c r="X407" s="43">
        <f t="shared" si="20"/>
        <v>1.5000000000000156E-2</v>
      </c>
      <c r="Y407" s="57">
        <f>IF(F407*180/PI()&lt;'1_Constantes'!$B$9,0,X407*180/PI())</f>
        <v>0.85943669269624379</v>
      </c>
    </row>
    <row r="408" spans="2:25" x14ac:dyDescent="0.25">
      <c r="B408" s="13">
        <f>B407+'1_Constantes'!$B$4</f>
        <v>2.0199999999999791</v>
      </c>
      <c r="C408" s="131">
        <f t="shared" si="18"/>
        <v>216.02742660149059</v>
      </c>
      <c r="D408" s="54">
        <f>'3_Consigne'!P408</f>
        <v>216.02742660149059</v>
      </c>
      <c r="E408" s="44">
        <f>'3_Consigne'!Q408</f>
        <v>-2.3416477292415028E-4</v>
      </c>
      <c r="F408" s="131">
        <f t="shared" si="19"/>
        <v>2.3416477292415028E-4</v>
      </c>
      <c r="G408" s="54">
        <f>ABS(D407-D408)/'1_Constantes'!$B$4</f>
        <v>520.10810300433832</v>
      </c>
      <c r="H408" s="44">
        <f>ABS(E407-E408)/'1_Constantes'!$B$4</f>
        <v>4.7099183004145617E-2</v>
      </c>
      <c r="J408" s="54">
        <f>ABS(G407-G408)/'1_Constantes'!$B$4</f>
        <v>2.8179044875287218E-3</v>
      </c>
      <c r="K408" s="44">
        <f>ABS(H407-H408)/'1_Constantes'!$B$4</f>
        <v>0.112039826396515</v>
      </c>
      <c r="M408" s="108">
        <f>(G408*G408)/(2*'1_Constantes'!$F$27)</f>
        <v>135.25621940538571</v>
      </c>
      <c r="N408" s="108">
        <f>(H408*H408)/(2*'1_Constantes'!$J$27)</f>
        <v>2.7729162995724992E-4</v>
      </c>
      <c r="P408" s="54">
        <f>IF(C408&lt;M408+(M408*'1_Constantes'!$G$27),ABS(W407)-('1_Constantes'!$F$27*'1_Constantes'!$B$4),0)</f>
        <v>0</v>
      </c>
      <c r="Q408" s="111">
        <f>IF(P408=0,IF(ABS(W407)&lt;'1_Constantes'!$D$27,ABS(W407)+('1_Constantes'!$E$27*'1_Constantes'!$B$4),0),0)</f>
        <v>0</v>
      </c>
      <c r="R408" s="44">
        <f>IF(P408=0,IF(Q408=0,'1_Constantes'!$D$27,0),0)</f>
        <v>500</v>
      </c>
      <c r="S408" s="54">
        <f>IF(F408&lt;N408+(N408*'1_Constantes'!$G$27),ABS(X407)-('1_Constantes'!$J$27*'1_Constantes'!$B$4),0)</f>
        <v>-4.9999999999998448E-3</v>
      </c>
      <c r="T408" s="111">
        <f>IF(S408=0,IF(ABS(X407)&lt;'1_Constantes'!$H$27,ABS(X407)+('1_Constantes'!$I$27*'1_Constantes'!$B$4),0),0)</f>
        <v>0</v>
      </c>
      <c r="U408" s="44">
        <f>IF(S408=0,IF(T408=0,'1_Constantes'!$H$27,0),0)</f>
        <v>0</v>
      </c>
      <c r="W408" s="134">
        <f>IF(C408&lt;'1_Constantes'!$B$8,0,IF(D408&lt;0,-ABS(P408+Q408+R408),ABS(P408+Q408+R408)))</f>
        <v>500</v>
      </c>
      <c r="X408" s="43">
        <f t="shared" si="20"/>
        <v>-4.9999999999998448E-3</v>
      </c>
      <c r="Y408" s="57">
        <f>IF(F408*180/PI()&lt;'1_Constantes'!$B$9,0,X408*180/PI())</f>
        <v>-0.28647889756540273</v>
      </c>
    </row>
    <row r="409" spans="2:25" x14ac:dyDescent="0.25">
      <c r="B409" s="13">
        <f>B408+'1_Constantes'!$B$4</f>
        <v>2.024999999999979</v>
      </c>
      <c r="C409" s="131">
        <f t="shared" si="18"/>
        <v>213.4268860160218</v>
      </c>
      <c r="D409" s="54">
        <f>'3_Consigne'!P409</f>
        <v>213.4268860160218</v>
      </c>
      <c r="E409" s="44">
        <f>'3_Consigne'!Q409</f>
        <v>-1.4719250421846297E-6</v>
      </c>
      <c r="F409" s="131">
        <f t="shared" si="19"/>
        <v>1.4719250421846297E-6</v>
      </c>
      <c r="G409" s="54">
        <f>ABS(D408-D409)/'1_Constantes'!$B$4</f>
        <v>520.10811709375844</v>
      </c>
      <c r="H409" s="44">
        <f>ABS(E408-E409)/'1_Constantes'!$B$4</f>
        <v>4.653856957639313E-2</v>
      </c>
      <c r="J409" s="54">
        <f>ABS(G408-G409)/'1_Constantes'!$B$4</f>
        <v>2.8178840238979319E-3</v>
      </c>
      <c r="K409" s="44">
        <f>ABS(H408-H409)/'1_Constantes'!$B$4</f>
        <v>0.11212268555049754</v>
      </c>
      <c r="M409" s="108">
        <f>(G409*G409)/(2*'1_Constantes'!$F$27)</f>
        <v>135.25622673340735</v>
      </c>
      <c r="N409" s="108">
        <f>(H409*H409)/(2*'1_Constantes'!$J$27)</f>
        <v>2.7072980727709802E-4</v>
      </c>
      <c r="P409" s="54">
        <f>IF(C409&lt;M409+(M409*'1_Constantes'!$G$27),ABS(W408)-('1_Constantes'!$F$27*'1_Constantes'!$B$4),0)</f>
        <v>0</v>
      </c>
      <c r="Q409" s="111">
        <f>IF(P409=0,IF(ABS(W408)&lt;'1_Constantes'!$D$27,ABS(W408)+('1_Constantes'!$E$27*'1_Constantes'!$B$4),0),0)</f>
        <v>0</v>
      </c>
      <c r="R409" s="44">
        <f>IF(P409=0,IF(Q409=0,'1_Constantes'!$D$27,0),0)</f>
        <v>500</v>
      </c>
      <c r="S409" s="54">
        <f>IF(F409&lt;N409+(N409*'1_Constantes'!$G$27),ABS(X408)-('1_Constantes'!$J$27*'1_Constantes'!$B$4),0)</f>
        <v>-1.5000000000000156E-2</v>
      </c>
      <c r="T409" s="111">
        <f>IF(S409=0,IF(ABS(X408)&lt;'1_Constantes'!$H$27,ABS(X408)+('1_Constantes'!$I$27*'1_Constantes'!$B$4),0),0)</f>
        <v>0</v>
      </c>
      <c r="U409" s="44">
        <f>IF(S409=0,IF(T409=0,'1_Constantes'!$H$27,0),0)</f>
        <v>0</v>
      </c>
      <c r="W409" s="134">
        <f>IF(C409&lt;'1_Constantes'!$B$8,0,IF(D409&lt;0,-ABS(P409+Q409+R409),ABS(P409+Q409+R409)))</f>
        <v>500</v>
      </c>
      <c r="X409" s="43">
        <f t="shared" si="20"/>
        <v>-1.5000000000000156E-2</v>
      </c>
      <c r="Y409" s="57">
        <f>IF(F409*180/PI()&lt;'1_Constantes'!$B$9,0,X409*180/PI())</f>
        <v>-0.85943669269624379</v>
      </c>
    </row>
    <row r="410" spans="2:25" x14ac:dyDescent="0.25">
      <c r="B410" s="13">
        <f>B409+'1_Constantes'!$B$4</f>
        <v>2.0299999999999789</v>
      </c>
      <c r="C410" s="131">
        <f t="shared" si="18"/>
        <v>210.82634550093505</v>
      </c>
      <c r="D410" s="54">
        <f>'3_Consigne'!P410</f>
        <v>210.82634550093505</v>
      </c>
      <c r="E410" s="44">
        <f>'3_Consigne'!Q410</f>
        <v>2.3409096789558936E-4</v>
      </c>
      <c r="F410" s="131">
        <f t="shared" si="19"/>
        <v>2.3409096789558936E-4</v>
      </c>
      <c r="G410" s="54">
        <f>ABS(D409-D410)/'1_Constantes'!$B$4</f>
        <v>520.10810301734978</v>
      </c>
      <c r="H410" s="44">
        <f>ABS(E409-E410)/'1_Constantes'!$B$4</f>
        <v>4.7112578587554799E-2</v>
      </c>
      <c r="J410" s="54">
        <f>ABS(G409-G410)/'1_Constantes'!$B$4</f>
        <v>2.8152817321824841E-3</v>
      </c>
      <c r="K410" s="44">
        <f>ABS(H409-H410)/'1_Constantes'!$B$4</f>
        <v>0.11480180223233383</v>
      </c>
      <c r="M410" s="108">
        <f>(G410*G410)/(2*'1_Constantes'!$F$27)</f>
        <v>135.25621941215306</v>
      </c>
      <c r="N410" s="108">
        <f>(H410*H410)/(2*'1_Constantes'!$J$27)</f>
        <v>2.7744938264606585E-4</v>
      </c>
      <c r="P410" s="54">
        <f>IF(C410&lt;M410+(M410*'1_Constantes'!$G$27),ABS(W409)-('1_Constantes'!$F$27*'1_Constantes'!$B$4),0)</f>
        <v>0</v>
      </c>
      <c r="Q410" s="111">
        <f>IF(P410=0,IF(ABS(W409)&lt;'1_Constantes'!$D$27,ABS(W409)+('1_Constantes'!$E$27*'1_Constantes'!$B$4),0),0)</f>
        <v>0</v>
      </c>
      <c r="R410" s="44">
        <f>IF(P410=0,IF(Q410=0,'1_Constantes'!$D$27,0),0)</f>
        <v>500</v>
      </c>
      <c r="S410" s="54">
        <f>IF(F410&lt;N410+(N410*'1_Constantes'!$G$27),ABS(X409)-('1_Constantes'!$J$27*'1_Constantes'!$B$4),0)</f>
        <v>-4.9999999999998448E-3</v>
      </c>
      <c r="T410" s="111">
        <f>IF(S410=0,IF(ABS(X409)&lt;'1_Constantes'!$H$27,ABS(X409)+('1_Constantes'!$I$27*'1_Constantes'!$B$4),0),0)</f>
        <v>0</v>
      </c>
      <c r="U410" s="44">
        <f>IF(S410=0,IF(T410=0,'1_Constantes'!$H$27,0),0)</f>
        <v>0</v>
      </c>
      <c r="W410" s="134">
        <f>IF(C410&lt;'1_Constantes'!$B$8,0,IF(D410&lt;0,-ABS(P410+Q410+R410),ABS(P410+Q410+R410)))</f>
        <v>500</v>
      </c>
      <c r="X410" s="43">
        <f t="shared" si="20"/>
        <v>4.9999999999998448E-3</v>
      </c>
      <c r="Y410" s="57">
        <f>IF(F410*180/PI()&lt;'1_Constantes'!$B$9,0,X410*180/PI())</f>
        <v>0.28647889756540273</v>
      </c>
    </row>
    <row r="411" spans="2:25" x14ac:dyDescent="0.25">
      <c r="B411" s="13">
        <f>B410+'1_Constantes'!$B$4</f>
        <v>2.0349999999999788</v>
      </c>
      <c r="C411" s="131">
        <f t="shared" si="18"/>
        <v>208.22580491546597</v>
      </c>
      <c r="D411" s="54">
        <f>'3_Consigne'!P411</f>
        <v>208.22580491546597</v>
      </c>
      <c r="E411" s="44">
        <f>'3_Consigne'!Q411</f>
        <v>1.3976408465704582E-6</v>
      </c>
      <c r="F411" s="131">
        <f t="shared" si="19"/>
        <v>1.3976408465704582E-6</v>
      </c>
      <c r="G411" s="54">
        <f>ABS(D410-D411)/'1_Constantes'!$B$4</f>
        <v>520.10811709381528</v>
      </c>
      <c r="H411" s="44">
        <f>ABS(E410-E411)/'1_Constantes'!$B$4</f>
        <v>4.6538665409803781E-2</v>
      </c>
      <c r="J411" s="54">
        <f>ABS(G410-G411)/'1_Constantes'!$B$4</f>
        <v>2.8152931008662563E-3</v>
      </c>
      <c r="K411" s="44">
        <f>ABS(H410-H411)/'1_Constantes'!$B$4</f>
        <v>0.11478263555020352</v>
      </c>
      <c r="M411" s="108">
        <f>(G411*G411)/(2*'1_Constantes'!$F$27)</f>
        <v>135.25622673343693</v>
      </c>
      <c r="N411" s="108">
        <f>(H411*H411)/(2*'1_Constantes'!$J$27)</f>
        <v>2.7073092226570836E-4</v>
      </c>
      <c r="P411" s="54">
        <f>IF(C411&lt;M411+(M411*'1_Constantes'!$G$27),ABS(W410)-('1_Constantes'!$F$27*'1_Constantes'!$B$4),0)</f>
        <v>0</v>
      </c>
      <c r="Q411" s="111">
        <f>IF(P411=0,IF(ABS(W410)&lt;'1_Constantes'!$D$27,ABS(W410)+('1_Constantes'!$E$27*'1_Constantes'!$B$4),0),0)</f>
        <v>0</v>
      </c>
      <c r="R411" s="44">
        <f>IF(P411=0,IF(Q411=0,'1_Constantes'!$D$27,0),0)</f>
        <v>500</v>
      </c>
      <c r="S411" s="54">
        <f>IF(F411&lt;N411+(N411*'1_Constantes'!$G$27),ABS(X410)-('1_Constantes'!$J$27*'1_Constantes'!$B$4),0)</f>
        <v>-1.5000000000000156E-2</v>
      </c>
      <c r="T411" s="111">
        <f>IF(S411=0,IF(ABS(X410)&lt;'1_Constantes'!$H$27,ABS(X410)+('1_Constantes'!$I$27*'1_Constantes'!$B$4),0),0)</f>
        <v>0</v>
      </c>
      <c r="U411" s="44">
        <f>IF(S411=0,IF(T411=0,'1_Constantes'!$H$27,0),0)</f>
        <v>0</v>
      </c>
      <c r="W411" s="134">
        <f>IF(C411&lt;'1_Constantes'!$B$8,0,IF(D411&lt;0,-ABS(P411+Q411+R411),ABS(P411+Q411+R411)))</f>
        <v>500</v>
      </c>
      <c r="X411" s="43">
        <f t="shared" si="20"/>
        <v>1.5000000000000156E-2</v>
      </c>
      <c r="Y411" s="57">
        <f>IF(F411*180/PI()&lt;'1_Constantes'!$B$9,0,X411*180/PI())</f>
        <v>0.85943669269624379</v>
      </c>
    </row>
    <row r="412" spans="2:25" x14ac:dyDescent="0.25">
      <c r="B412" s="13">
        <f>B411+'1_Constantes'!$B$4</f>
        <v>2.0399999999999787</v>
      </c>
      <c r="C412" s="131">
        <f t="shared" si="18"/>
        <v>205.62526440044616</v>
      </c>
      <c r="D412" s="54">
        <f>'3_Consigne'!P412</f>
        <v>205.62526440044616</v>
      </c>
      <c r="E412" s="44">
        <f>'3_Consigne'!Q412</f>
        <v>-2.3423833823674189E-4</v>
      </c>
      <c r="F412" s="131">
        <f t="shared" si="19"/>
        <v>2.3423833823674189E-4</v>
      </c>
      <c r="G412" s="54">
        <f>ABS(D411-D412)/'1_Constantes'!$B$4</f>
        <v>520.10810300396315</v>
      </c>
      <c r="H412" s="44">
        <f>ABS(E411-E412)/'1_Constantes'!$B$4</f>
        <v>4.712719581666247E-2</v>
      </c>
      <c r="J412" s="54">
        <f>ABS(G411-G412)/'1_Constantes'!$B$4</f>
        <v>2.8179704258946003E-3</v>
      </c>
      <c r="K412" s="44">
        <f>ABS(H411-H412)/'1_Constantes'!$B$4</f>
        <v>0.11770608137173788</v>
      </c>
      <c r="M412" s="108">
        <f>(G412*G412)/(2*'1_Constantes'!$F$27)</f>
        <v>135.25621940519059</v>
      </c>
      <c r="N412" s="108">
        <f>(H412*H412)/(2*'1_Constantes'!$J$27)</f>
        <v>2.7762157319275609E-4</v>
      </c>
      <c r="P412" s="54">
        <f>IF(C412&lt;M412+(M412*'1_Constantes'!$G$27),ABS(W411)-('1_Constantes'!$F$27*'1_Constantes'!$B$4),0)</f>
        <v>0</v>
      </c>
      <c r="Q412" s="111">
        <f>IF(P412=0,IF(ABS(W411)&lt;'1_Constantes'!$D$27,ABS(W411)+('1_Constantes'!$E$27*'1_Constantes'!$B$4),0),0)</f>
        <v>0</v>
      </c>
      <c r="R412" s="44">
        <f>IF(P412=0,IF(Q412=0,'1_Constantes'!$D$27,0),0)</f>
        <v>500</v>
      </c>
      <c r="S412" s="54">
        <f>IF(F412&lt;N412+(N412*'1_Constantes'!$G$27),ABS(X411)-('1_Constantes'!$J$27*'1_Constantes'!$B$4),0)</f>
        <v>-4.9999999999998448E-3</v>
      </c>
      <c r="T412" s="111">
        <f>IF(S412=0,IF(ABS(X411)&lt;'1_Constantes'!$H$27,ABS(X411)+('1_Constantes'!$I$27*'1_Constantes'!$B$4),0),0)</f>
        <v>0</v>
      </c>
      <c r="U412" s="44">
        <f>IF(S412=0,IF(T412=0,'1_Constantes'!$H$27,0),0)</f>
        <v>0</v>
      </c>
      <c r="W412" s="134">
        <f>IF(C412&lt;'1_Constantes'!$B$8,0,IF(D412&lt;0,-ABS(P412+Q412+R412),ABS(P412+Q412+R412)))</f>
        <v>500</v>
      </c>
      <c r="X412" s="43">
        <f t="shared" si="20"/>
        <v>-4.9999999999998448E-3</v>
      </c>
      <c r="Y412" s="57">
        <f>IF(F412*180/PI()&lt;'1_Constantes'!$B$9,0,X412*180/PI())</f>
        <v>-0.28647889756540273</v>
      </c>
    </row>
    <row r="413" spans="2:25" x14ac:dyDescent="0.25">
      <c r="B413" s="13">
        <f>B412+'1_Constantes'!$B$4</f>
        <v>2.0449999999999786</v>
      </c>
      <c r="C413" s="131">
        <f t="shared" si="18"/>
        <v>203.02472381497768</v>
      </c>
      <c r="D413" s="54">
        <f>'3_Consigne'!P413</f>
        <v>203.02472381497768</v>
      </c>
      <c r="E413" s="44">
        <f>'3_Consigne'!Q413</f>
        <v>-1.547340503935124E-6</v>
      </c>
      <c r="F413" s="131">
        <f t="shared" si="19"/>
        <v>1.547340503935124E-6</v>
      </c>
      <c r="G413" s="54">
        <f>ABS(D412-D413)/'1_Constantes'!$B$4</f>
        <v>520.10811709369591</v>
      </c>
      <c r="H413" s="44">
        <f>ABS(E412-E413)/'1_Constantes'!$B$4</f>
        <v>4.6538199546561354E-2</v>
      </c>
      <c r="J413" s="54">
        <f>ABS(G412-G413)/'1_Constantes'!$B$4</f>
        <v>2.8179465516586788E-3</v>
      </c>
      <c r="K413" s="44">
        <f>ABS(H412-H413)/'1_Constantes'!$B$4</f>
        <v>0.11779925402022329</v>
      </c>
      <c r="M413" s="108">
        <f>(G413*G413)/(2*'1_Constantes'!$F$27)</f>
        <v>135.25622673337486</v>
      </c>
      <c r="N413" s="108">
        <f>(H413*H413)/(2*'1_Constantes'!$J$27)</f>
        <v>2.7072550212944543E-4</v>
      </c>
      <c r="P413" s="54">
        <f>IF(C413&lt;M413+(M413*'1_Constantes'!$G$27),ABS(W412)-('1_Constantes'!$F$27*'1_Constantes'!$B$4),0)</f>
        <v>0</v>
      </c>
      <c r="Q413" s="111">
        <f>IF(P413=0,IF(ABS(W412)&lt;'1_Constantes'!$D$27,ABS(W412)+('1_Constantes'!$E$27*'1_Constantes'!$B$4),0),0)</f>
        <v>0</v>
      </c>
      <c r="R413" s="44">
        <f>IF(P413=0,IF(Q413=0,'1_Constantes'!$D$27,0),0)</f>
        <v>500</v>
      </c>
      <c r="S413" s="54">
        <f>IF(F413&lt;N413+(N413*'1_Constantes'!$G$27),ABS(X412)-('1_Constantes'!$J$27*'1_Constantes'!$B$4),0)</f>
        <v>-1.5000000000000156E-2</v>
      </c>
      <c r="T413" s="111">
        <f>IF(S413=0,IF(ABS(X412)&lt;'1_Constantes'!$H$27,ABS(X412)+('1_Constantes'!$I$27*'1_Constantes'!$B$4),0),0)</f>
        <v>0</v>
      </c>
      <c r="U413" s="44">
        <f>IF(S413=0,IF(T413=0,'1_Constantes'!$H$27,0),0)</f>
        <v>0</v>
      </c>
      <c r="W413" s="134">
        <f>IF(C413&lt;'1_Constantes'!$B$8,0,IF(D413&lt;0,-ABS(P413+Q413+R413),ABS(P413+Q413+R413)))</f>
        <v>500</v>
      </c>
      <c r="X413" s="43">
        <f t="shared" si="20"/>
        <v>-1.5000000000000156E-2</v>
      </c>
      <c r="Y413" s="57">
        <f>IF(F413*180/PI()&lt;'1_Constantes'!$B$9,0,X413*180/PI())</f>
        <v>-0.85943669269624379</v>
      </c>
    </row>
    <row r="414" spans="2:25" x14ac:dyDescent="0.25">
      <c r="B414" s="13">
        <f>B413+'1_Constantes'!$B$4</f>
        <v>2.0499999999999785</v>
      </c>
      <c r="C414" s="131">
        <f t="shared" si="18"/>
        <v>200.42418329988948</v>
      </c>
      <c r="D414" s="54">
        <f>'3_Consigne'!P414</f>
        <v>200.42418329988948</v>
      </c>
      <c r="E414" s="44">
        <f>'3_Consigne'!Q414</f>
        <v>2.3416261171735342E-4</v>
      </c>
      <c r="F414" s="131">
        <f t="shared" si="19"/>
        <v>2.3416261171735342E-4</v>
      </c>
      <c r="G414" s="54">
        <f>ABS(D413-D414)/'1_Constantes'!$B$4</f>
        <v>520.10810301763968</v>
      </c>
      <c r="H414" s="44">
        <f>ABS(E413-E414)/'1_Constantes'!$B$4</f>
        <v>4.7141990444257709E-2</v>
      </c>
      <c r="J414" s="54">
        <f>ABS(G413-G414)/'1_Constantes'!$B$4</f>
        <v>2.8152112463430967E-3</v>
      </c>
      <c r="K414" s="44">
        <f>ABS(H413-H414)/'1_Constantes'!$B$4</f>
        <v>0.12075817953927093</v>
      </c>
      <c r="M414" s="108">
        <f>(G414*G414)/(2*'1_Constantes'!$F$27)</f>
        <v>135.25621941230386</v>
      </c>
      <c r="N414" s="108">
        <f>(H414*H414)/(2*'1_Constantes'!$J$27)</f>
        <v>2.7779590788081063E-4</v>
      </c>
      <c r="P414" s="54">
        <f>IF(C414&lt;M414+(M414*'1_Constantes'!$G$27),ABS(W413)-('1_Constantes'!$F$27*'1_Constantes'!$B$4),0)</f>
        <v>0</v>
      </c>
      <c r="Q414" s="111">
        <f>IF(P414=0,IF(ABS(W413)&lt;'1_Constantes'!$D$27,ABS(W413)+('1_Constantes'!$E$27*'1_Constantes'!$B$4),0),0)</f>
        <v>0</v>
      </c>
      <c r="R414" s="44">
        <f>IF(P414=0,IF(Q414=0,'1_Constantes'!$D$27,0),0)</f>
        <v>500</v>
      </c>
      <c r="S414" s="54">
        <f>IF(F414&lt;N414+(N414*'1_Constantes'!$G$27),ABS(X413)-('1_Constantes'!$J$27*'1_Constantes'!$B$4),0)</f>
        <v>-4.9999999999998448E-3</v>
      </c>
      <c r="T414" s="111">
        <f>IF(S414=0,IF(ABS(X413)&lt;'1_Constantes'!$H$27,ABS(X413)+('1_Constantes'!$I$27*'1_Constantes'!$B$4),0),0)</f>
        <v>0</v>
      </c>
      <c r="U414" s="44">
        <f>IF(S414=0,IF(T414=0,'1_Constantes'!$H$27,0),0)</f>
        <v>0</v>
      </c>
      <c r="W414" s="134">
        <f>IF(C414&lt;'1_Constantes'!$B$8,0,IF(D414&lt;0,-ABS(P414+Q414+R414),ABS(P414+Q414+R414)))</f>
        <v>500</v>
      </c>
      <c r="X414" s="43">
        <f t="shared" si="20"/>
        <v>4.9999999999998448E-3</v>
      </c>
      <c r="Y414" s="57">
        <f>IF(F414*180/PI()&lt;'1_Constantes'!$B$9,0,X414*180/PI())</f>
        <v>0.28647889756540273</v>
      </c>
    </row>
    <row r="415" spans="2:25" x14ac:dyDescent="0.25">
      <c r="B415" s="13">
        <f>B414+'1_Constantes'!$B$4</f>
        <v>2.0549999999999784</v>
      </c>
      <c r="C415" s="131">
        <f t="shared" si="18"/>
        <v>197.82364271442071</v>
      </c>
      <c r="D415" s="54">
        <f>'3_Consigne'!P415</f>
        <v>197.82364271442071</v>
      </c>
      <c r="E415" s="44">
        <f>'3_Consigne'!Q415</f>
        <v>1.4711330052069593E-6</v>
      </c>
      <c r="F415" s="131">
        <f t="shared" si="19"/>
        <v>1.4711330052069593E-6</v>
      </c>
      <c r="G415" s="54">
        <f>ABS(D414-D415)/'1_Constantes'!$B$4</f>
        <v>520.10811709375275</v>
      </c>
      <c r="H415" s="44">
        <f>ABS(E414-E415)/'1_Constantes'!$B$4</f>
        <v>4.6538295742429292E-2</v>
      </c>
      <c r="J415" s="54">
        <f>ABS(G414-G415)/'1_Constantes'!$B$4</f>
        <v>2.8152226150268689E-3</v>
      </c>
      <c r="K415" s="44">
        <f>ABS(H414-H415)/'1_Constantes'!$B$4</f>
        <v>0.12073894036568333</v>
      </c>
      <c r="M415" s="108">
        <f>(G415*G415)/(2*'1_Constantes'!$F$27)</f>
        <v>135.25622673340442</v>
      </c>
      <c r="N415" s="108">
        <f>(H415*H415)/(2*'1_Constantes'!$J$27)</f>
        <v>2.7072662132622652E-4</v>
      </c>
      <c r="P415" s="54">
        <f>IF(C415&lt;M415+(M415*'1_Constantes'!$G$27),ABS(W414)-('1_Constantes'!$F$27*'1_Constantes'!$B$4),0)</f>
        <v>0</v>
      </c>
      <c r="Q415" s="111">
        <f>IF(P415=0,IF(ABS(W414)&lt;'1_Constantes'!$D$27,ABS(W414)+('1_Constantes'!$E$27*'1_Constantes'!$B$4),0),0)</f>
        <v>0</v>
      </c>
      <c r="R415" s="44">
        <f>IF(P415=0,IF(Q415=0,'1_Constantes'!$D$27,0),0)</f>
        <v>500</v>
      </c>
      <c r="S415" s="54">
        <f>IF(F415&lt;N415+(N415*'1_Constantes'!$G$27),ABS(X414)-('1_Constantes'!$J$27*'1_Constantes'!$B$4),0)</f>
        <v>-1.5000000000000156E-2</v>
      </c>
      <c r="T415" s="111">
        <f>IF(S415=0,IF(ABS(X414)&lt;'1_Constantes'!$H$27,ABS(X414)+('1_Constantes'!$I$27*'1_Constantes'!$B$4),0),0)</f>
        <v>0</v>
      </c>
      <c r="U415" s="44">
        <f>IF(S415=0,IF(T415=0,'1_Constantes'!$H$27,0),0)</f>
        <v>0</v>
      </c>
      <c r="W415" s="134">
        <f>IF(C415&lt;'1_Constantes'!$B$8,0,IF(D415&lt;0,-ABS(P415+Q415+R415),ABS(P415+Q415+R415)))</f>
        <v>500</v>
      </c>
      <c r="X415" s="43">
        <f t="shared" si="20"/>
        <v>1.5000000000000156E-2</v>
      </c>
      <c r="Y415" s="57">
        <f>IF(F415*180/PI()&lt;'1_Constantes'!$B$9,0,X415*180/PI())</f>
        <v>0.85943669269624379</v>
      </c>
    </row>
    <row r="416" spans="2:25" x14ac:dyDescent="0.25">
      <c r="B416" s="13">
        <f>B415+'1_Constantes'!$B$4</f>
        <v>2.0599999999999783</v>
      </c>
      <c r="C416" s="131">
        <f t="shared" si="18"/>
        <v>195.22310219940297</v>
      </c>
      <c r="D416" s="54">
        <f>'3_Consigne'!P416</f>
        <v>195.22310219940297</v>
      </c>
      <c r="E416" s="44">
        <f>'3_Consigne'!Q416</f>
        <v>-2.3431974317800197E-4</v>
      </c>
      <c r="F416" s="131">
        <f t="shared" si="19"/>
        <v>2.3431974317800197E-4</v>
      </c>
      <c r="G416" s="54">
        <f>ABS(D415-D416)/'1_Constantes'!$B$4</f>
        <v>520.10810300354819</v>
      </c>
      <c r="H416" s="44">
        <f>ABS(E415-E416)/'1_Constantes'!$B$4</f>
        <v>4.7158175236641786E-2</v>
      </c>
      <c r="J416" s="54">
        <f>ABS(G415-G416)/'1_Constantes'!$B$4</f>
        <v>2.8180409117339877E-3</v>
      </c>
      <c r="K416" s="44">
        <f>ABS(H415-H416)/'1_Constantes'!$B$4</f>
        <v>0.12397589884249882</v>
      </c>
      <c r="M416" s="108">
        <f>(G416*G416)/(2*'1_Constantes'!$F$27)</f>
        <v>135.25621940497476</v>
      </c>
      <c r="N416" s="108">
        <f>(H416*H416)/(2*'1_Constantes'!$J$27)</f>
        <v>2.779866864562268E-4</v>
      </c>
      <c r="P416" s="54">
        <f>IF(C416&lt;M416+(M416*'1_Constantes'!$G$27),ABS(W415)-('1_Constantes'!$F$27*'1_Constantes'!$B$4),0)</f>
        <v>0</v>
      </c>
      <c r="Q416" s="111">
        <f>IF(P416=0,IF(ABS(W415)&lt;'1_Constantes'!$D$27,ABS(W415)+('1_Constantes'!$E$27*'1_Constantes'!$B$4),0),0)</f>
        <v>0</v>
      </c>
      <c r="R416" s="44">
        <f>IF(P416=0,IF(Q416=0,'1_Constantes'!$D$27,0),0)</f>
        <v>500</v>
      </c>
      <c r="S416" s="54">
        <f>IF(F416&lt;N416+(N416*'1_Constantes'!$G$27),ABS(X415)-('1_Constantes'!$J$27*'1_Constantes'!$B$4),0)</f>
        <v>-4.9999999999998448E-3</v>
      </c>
      <c r="T416" s="111">
        <f>IF(S416=0,IF(ABS(X415)&lt;'1_Constantes'!$H$27,ABS(X415)+('1_Constantes'!$I$27*'1_Constantes'!$B$4),0),0)</f>
        <v>0</v>
      </c>
      <c r="U416" s="44">
        <f>IF(S416=0,IF(T416=0,'1_Constantes'!$H$27,0),0)</f>
        <v>0</v>
      </c>
      <c r="W416" s="134">
        <f>IF(C416&lt;'1_Constantes'!$B$8,0,IF(D416&lt;0,-ABS(P416+Q416+R416),ABS(P416+Q416+R416)))</f>
        <v>500</v>
      </c>
      <c r="X416" s="43">
        <f t="shared" si="20"/>
        <v>-4.9999999999998448E-3</v>
      </c>
      <c r="Y416" s="57">
        <f>IF(F416*180/PI()&lt;'1_Constantes'!$B$9,0,X416*180/PI())</f>
        <v>-0.28647889756540273</v>
      </c>
    </row>
    <row r="417" spans="2:25" x14ac:dyDescent="0.25">
      <c r="B417" s="13">
        <f>B416+'1_Constantes'!$B$4</f>
        <v>2.0649999999999782</v>
      </c>
      <c r="C417" s="131">
        <f t="shared" si="18"/>
        <v>192.62256161393481</v>
      </c>
      <c r="D417" s="54">
        <f>'3_Consigne'!P417</f>
        <v>192.62256161393481</v>
      </c>
      <c r="E417" s="44">
        <f>'3_Consigne'!Q417</f>
        <v>-1.6309012608461959E-6</v>
      </c>
      <c r="F417" s="131">
        <f t="shared" si="19"/>
        <v>1.6309012608461959E-6</v>
      </c>
      <c r="G417" s="54">
        <f>ABS(D416-D417)/'1_Constantes'!$B$4</f>
        <v>520.10811709363338</v>
      </c>
      <c r="H417" s="44">
        <f>ABS(E416-E417)/'1_Constantes'!$B$4</f>
        <v>4.6537768383431155E-2</v>
      </c>
      <c r="J417" s="54">
        <f>ABS(G416-G417)/'1_Constantes'!$B$4</f>
        <v>2.8180170374980662E-3</v>
      </c>
      <c r="K417" s="44">
        <f>ABS(H416-H417)/'1_Constantes'!$B$4</f>
        <v>0.12408137064212621</v>
      </c>
      <c r="M417" s="108">
        <f>(G417*G417)/(2*'1_Constantes'!$F$27)</f>
        <v>135.25622673334234</v>
      </c>
      <c r="N417" s="108">
        <f>(H417*H417)/(2*'1_Constantes'!$J$27)</f>
        <v>2.7072048576373556E-4</v>
      </c>
      <c r="P417" s="54">
        <f>IF(C417&lt;M417+(M417*'1_Constantes'!$G$27),ABS(W416)-('1_Constantes'!$F$27*'1_Constantes'!$B$4),0)</f>
        <v>0</v>
      </c>
      <c r="Q417" s="111">
        <f>IF(P417=0,IF(ABS(W416)&lt;'1_Constantes'!$D$27,ABS(W416)+('1_Constantes'!$E$27*'1_Constantes'!$B$4),0),0)</f>
        <v>0</v>
      </c>
      <c r="R417" s="44">
        <f>IF(P417=0,IF(Q417=0,'1_Constantes'!$D$27,0),0)</f>
        <v>500</v>
      </c>
      <c r="S417" s="54">
        <f>IF(F417&lt;N417+(N417*'1_Constantes'!$G$27),ABS(X416)-('1_Constantes'!$J$27*'1_Constantes'!$B$4),0)</f>
        <v>-1.5000000000000156E-2</v>
      </c>
      <c r="T417" s="111">
        <f>IF(S417=0,IF(ABS(X416)&lt;'1_Constantes'!$H$27,ABS(X416)+('1_Constantes'!$I$27*'1_Constantes'!$B$4),0),0)</f>
        <v>0</v>
      </c>
      <c r="U417" s="44">
        <f>IF(S417=0,IF(T417=0,'1_Constantes'!$H$27,0),0)</f>
        <v>0</v>
      </c>
      <c r="W417" s="134">
        <f>IF(C417&lt;'1_Constantes'!$B$8,0,IF(D417&lt;0,-ABS(P417+Q417+R417),ABS(P417+Q417+R417)))</f>
        <v>500</v>
      </c>
      <c r="X417" s="43">
        <f t="shared" si="20"/>
        <v>-1.5000000000000156E-2</v>
      </c>
      <c r="Y417" s="57">
        <f>IF(F417*180/PI()&lt;'1_Constantes'!$B$9,0,X417*180/PI())</f>
        <v>-0.85943669269624379</v>
      </c>
    </row>
    <row r="418" spans="2:25" x14ac:dyDescent="0.25">
      <c r="B418" s="13">
        <f>B417+'1_Constantes'!$B$4</f>
        <v>2.0699999999999781</v>
      </c>
      <c r="C418" s="131">
        <f t="shared" si="18"/>
        <v>190.02202109884507</v>
      </c>
      <c r="D418" s="54">
        <f>'3_Consigne'!P418</f>
        <v>190.02202109884507</v>
      </c>
      <c r="E418" s="44">
        <f>'3_Consigne'!Q418</f>
        <v>2.3424209937433771E-4</v>
      </c>
      <c r="F418" s="131">
        <f t="shared" si="19"/>
        <v>2.3424209937433771E-4</v>
      </c>
      <c r="G418" s="54">
        <f>ABS(D417-D418)/'1_Constantes'!$B$4</f>
        <v>520.10810301794663</v>
      </c>
      <c r="H418" s="44">
        <f>ABS(E417-E418)/'1_Constantes'!$B$4</f>
        <v>4.7174600127036781E-2</v>
      </c>
      <c r="J418" s="54">
        <f>ABS(G417-G418)/'1_Constantes'!$B$4</f>
        <v>2.8151373498985777E-3</v>
      </c>
      <c r="K418" s="44">
        <f>ABS(H417-H418)/'1_Constantes'!$B$4</f>
        <v>0.12736634872112518</v>
      </c>
      <c r="M418" s="108">
        <f>(G418*G418)/(2*'1_Constantes'!$F$27)</f>
        <v>135.25621941246348</v>
      </c>
      <c r="N418" s="108">
        <f>(H418*H418)/(2*'1_Constantes'!$J$27)</f>
        <v>2.7818036214322735E-4</v>
      </c>
      <c r="P418" s="54">
        <f>IF(C418&lt;M418+(M418*'1_Constantes'!$G$27),ABS(W417)-('1_Constantes'!$F$27*'1_Constantes'!$B$4),0)</f>
        <v>0</v>
      </c>
      <c r="Q418" s="111">
        <f>IF(P418=0,IF(ABS(W417)&lt;'1_Constantes'!$D$27,ABS(W417)+('1_Constantes'!$E$27*'1_Constantes'!$B$4),0),0)</f>
        <v>0</v>
      </c>
      <c r="R418" s="44">
        <f>IF(P418=0,IF(Q418=0,'1_Constantes'!$D$27,0),0)</f>
        <v>500</v>
      </c>
      <c r="S418" s="54">
        <f>IF(F418&lt;N418+(N418*'1_Constantes'!$G$27),ABS(X417)-('1_Constantes'!$J$27*'1_Constantes'!$B$4),0)</f>
        <v>-4.9999999999998448E-3</v>
      </c>
      <c r="T418" s="111">
        <f>IF(S418=0,IF(ABS(X417)&lt;'1_Constantes'!$H$27,ABS(X417)+('1_Constantes'!$I$27*'1_Constantes'!$B$4),0),0)</f>
        <v>0</v>
      </c>
      <c r="U418" s="44">
        <f>IF(S418=0,IF(T418=0,'1_Constantes'!$H$27,0),0)</f>
        <v>0</v>
      </c>
      <c r="W418" s="134">
        <f>IF(C418&lt;'1_Constantes'!$B$8,0,IF(D418&lt;0,-ABS(P418+Q418+R418),ABS(P418+Q418+R418)))</f>
        <v>500</v>
      </c>
      <c r="X418" s="43">
        <f t="shared" si="20"/>
        <v>4.9999999999998448E-3</v>
      </c>
      <c r="Y418" s="57">
        <f>IF(F418*180/PI()&lt;'1_Constantes'!$B$9,0,X418*180/PI())</f>
        <v>0.28647889756540273</v>
      </c>
    </row>
    <row r="419" spans="2:25" x14ac:dyDescent="0.25">
      <c r="B419" s="13">
        <f>B418+'1_Constantes'!$B$4</f>
        <v>2.074999999999978</v>
      </c>
      <c r="C419" s="131">
        <f t="shared" si="18"/>
        <v>187.42148051337657</v>
      </c>
      <c r="D419" s="54">
        <f>'3_Consigne'!P419</f>
        <v>187.42148051337657</v>
      </c>
      <c r="E419" s="44">
        <f>'3_Consigne'!Q419</f>
        <v>1.5527830063977177E-6</v>
      </c>
      <c r="F419" s="131">
        <f t="shared" si="19"/>
        <v>1.5527830063977177E-6</v>
      </c>
      <c r="G419" s="54">
        <f>ABS(D418-D419)/'1_Constantes'!$B$4</f>
        <v>520.10811709370159</v>
      </c>
      <c r="H419" s="44">
        <f>ABS(E418-E419)/'1_Constantes'!$B$4</f>
        <v>4.6537863273587998E-2</v>
      </c>
      <c r="J419" s="54">
        <f>ABS(G418-G419)/'1_Constantes'!$B$4</f>
        <v>2.8151509923191043E-3</v>
      </c>
      <c r="K419" s="44">
        <f>ABS(H418-H419)/'1_Constantes'!$B$4</f>
        <v>0.12734737068975654</v>
      </c>
      <c r="M419" s="108">
        <f>(G419*G419)/(2*'1_Constantes'!$F$27)</f>
        <v>135.25622673337782</v>
      </c>
      <c r="N419" s="108">
        <f>(H419*H419)/(2*'1_Constantes'!$J$27)</f>
        <v>2.7072158975889631E-4</v>
      </c>
      <c r="P419" s="54">
        <f>IF(C419&lt;M419+(M419*'1_Constantes'!$G$27),ABS(W418)-('1_Constantes'!$F$27*'1_Constantes'!$B$4),0)</f>
        <v>0</v>
      </c>
      <c r="Q419" s="111">
        <f>IF(P419=0,IF(ABS(W418)&lt;'1_Constantes'!$D$27,ABS(W418)+('1_Constantes'!$E$27*'1_Constantes'!$B$4),0),0)</f>
        <v>0</v>
      </c>
      <c r="R419" s="44">
        <f>IF(P419=0,IF(Q419=0,'1_Constantes'!$D$27,0),0)</f>
        <v>500</v>
      </c>
      <c r="S419" s="54">
        <f>IF(F419&lt;N419+(N419*'1_Constantes'!$G$27),ABS(X418)-('1_Constantes'!$J$27*'1_Constantes'!$B$4),0)</f>
        <v>-1.5000000000000156E-2</v>
      </c>
      <c r="T419" s="111">
        <f>IF(S419=0,IF(ABS(X418)&lt;'1_Constantes'!$H$27,ABS(X418)+('1_Constantes'!$I$27*'1_Constantes'!$B$4),0),0)</f>
        <v>0</v>
      </c>
      <c r="U419" s="44">
        <f>IF(S419=0,IF(T419=0,'1_Constantes'!$H$27,0),0)</f>
        <v>0</v>
      </c>
      <c r="W419" s="134">
        <f>IF(C419&lt;'1_Constantes'!$B$8,0,IF(D419&lt;0,-ABS(P419+Q419+R419),ABS(P419+Q419+R419)))</f>
        <v>500</v>
      </c>
      <c r="X419" s="43">
        <f t="shared" si="20"/>
        <v>1.5000000000000156E-2</v>
      </c>
      <c r="Y419" s="57">
        <f>IF(F419*180/PI()&lt;'1_Constantes'!$B$9,0,X419*180/PI())</f>
        <v>0.85943669269624379</v>
      </c>
    </row>
    <row r="420" spans="2:25" x14ac:dyDescent="0.25">
      <c r="B420" s="13">
        <f>B419+'1_Constantes'!$B$4</f>
        <v>2.0799999999999779</v>
      </c>
      <c r="C420" s="131">
        <f t="shared" si="18"/>
        <v>184.82093999836115</v>
      </c>
      <c r="D420" s="54">
        <f>'3_Consigne'!P420</f>
        <v>184.82093999836115</v>
      </c>
      <c r="E420" s="44">
        <f>'3_Consigne'!Q420</f>
        <v>-2.344103114449575E-4</v>
      </c>
      <c r="F420" s="131">
        <f t="shared" si="19"/>
        <v>2.344103114449575E-4</v>
      </c>
      <c r="G420" s="54">
        <f>ABS(D419-D420)/'1_Constantes'!$B$4</f>
        <v>520.10810300308208</v>
      </c>
      <c r="H420" s="44">
        <f>ABS(E419-E420)/'1_Constantes'!$B$4</f>
        <v>4.7192618890271043E-2</v>
      </c>
      <c r="J420" s="54">
        <f>ABS(G419-G420)/'1_Constantes'!$B$4</f>
        <v>2.8181239031255245E-3</v>
      </c>
      <c r="K420" s="44">
        <f>ABS(H419-H420)/'1_Constantes'!$B$4</f>
        <v>0.13095112333660897</v>
      </c>
      <c r="M420" s="108">
        <f>(G420*G420)/(2*'1_Constantes'!$F$27)</f>
        <v>135.25621940473232</v>
      </c>
      <c r="N420" s="108">
        <f>(H420*H420)/(2*'1_Constantes'!$J$27)</f>
        <v>2.7839290971529591E-4</v>
      </c>
      <c r="P420" s="54">
        <f>IF(C420&lt;M420+(M420*'1_Constantes'!$G$27),ABS(W419)-('1_Constantes'!$F$27*'1_Constantes'!$B$4),0)</f>
        <v>0</v>
      </c>
      <c r="Q420" s="111">
        <f>IF(P420=0,IF(ABS(W419)&lt;'1_Constantes'!$D$27,ABS(W419)+('1_Constantes'!$E$27*'1_Constantes'!$B$4),0),0)</f>
        <v>0</v>
      </c>
      <c r="R420" s="44">
        <f>IF(P420=0,IF(Q420=0,'1_Constantes'!$D$27,0),0)</f>
        <v>500</v>
      </c>
      <c r="S420" s="54">
        <f>IF(F420&lt;N420+(N420*'1_Constantes'!$G$27),ABS(X419)-('1_Constantes'!$J$27*'1_Constantes'!$B$4),0)</f>
        <v>-4.9999999999998448E-3</v>
      </c>
      <c r="T420" s="111">
        <f>IF(S420=0,IF(ABS(X419)&lt;'1_Constantes'!$H$27,ABS(X419)+('1_Constantes'!$I$27*'1_Constantes'!$B$4),0),0)</f>
        <v>0</v>
      </c>
      <c r="U420" s="44">
        <f>IF(S420=0,IF(T420=0,'1_Constantes'!$H$27,0),0)</f>
        <v>0</v>
      </c>
      <c r="W420" s="134">
        <f>IF(C420&lt;'1_Constantes'!$B$8,0,IF(D420&lt;0,-ABS(P420+Q420+R420),ABS(P420+Q420+R420)))</f>
        <v>500</v>
      </c>
      <c r="X420" s="43">
        <f t="shared" si="20"/>
        <v>-4.9999999999998448E-3</v>
      </c>
      <c r="Y420" s="57">
        <f>IF(F420*180/PI()&lt;'1_Constantes'!$B$9,0,X420*180/PI())</f>
        <v>-0.28647889756540273</v>
      </c>
    </row>
    <row r="421" spans="2:25" x14ac:dyDescent="0.25">
      <c r="B421" s="13">
        <f>B420+'1_Constantes'!$B$4</f>
        <v>2.0849999999999778</v>
      </c>
      <c r="C421" s="131">
        <f t="shared" si="18"/>
        <v>182.22039941289339</v>
      </c>
      <c r="D421" s="54">
        <f>'3_Consigne'!P421</f>
        <v>182.22039941289339</v>
      </c>
      <c r="E421" s="44">
        <f>'3_Consigne'!Q421</f>
        <v>-1.7240022496534113E-6</v>
      </c>
      <c r="F421" s="131">
        <f t="shared" si="19"/>
        <v>1.7240022496534113E-6</v>
      </c>
      <c r="G421" s="54">
        <f>ABS(D420-D421)/'1_Constantes'!$B$4</f>
        <v>520.1081170935538</v>
      </c>
      <c r="H421" s="44">
        <f>ABS(E420-E421)/'1_Constantes'!$B$4</f>
        <v>4.6537261839060817E-2</v>
      </c>
      <c r="J421" s="54">
        <f>ABS(G420-G421)/'1_Constantes'!$B$4</f>
        <v>2.8180943445477169E-3</v>
      </c>
      <c r="K421" s="44">
        <f>ABS(H420-H421)/'1_Constantes'!$B$4</f>
        <v>0.13107141024204516</v>
      </c>
      <c r="M421" s="108">
        <f>(G421*G421)/(2*'1_Constantes'!$F$27)</f>
        <v>135.25622673330093</v>
      </c>
      <c r="N421" s="108">
        <f>(H421*H421)/(2*'1_Constantes'!$J$27)</f>
        <v>2.7071459243466325E-4</v>
      </c>
      <c r="P421" s="54">
        <f>IF(C421&lt;M421+(M421*'1_Constantes'!$G$27),ABS(W420)-('1_Constantes'!$F$27*'1_Constantes'!$B$4),0)</f>
        <v>0</v>
      </c>
      <c r="Q421" s="111">
        <f>IF(P421=0,IF(ABS(W420)&lt;'1_Constantes'!$D$27,ABS(W420)+('1_Constantes'!$E$27*'1_Constantes'!$B$4),0),0)</f>
        <v>0</v>
      </c>
      <c r="R421" s="44">
        <f>IF(P421=0,IF(Q421=0,'1_Constantes'!$D$27,0),0)</f>
        <v>500</v>
      </c>
      <c r="S421" s="54">
        <f>IF(F421&lt;N421+(N421*'1_Constantes'!$G$27),ABS(X420)-('1_Constantes'!$J$27*'1_Constantes'!$B$4),0)</f>
        <v>-1.5000000000000156E-2</v>
      </c>
      <c r="T421" s="111">
        <f>IF(S421=0,IF(ABS(X420)&lt;'1_Constantes'!$H$27,ABS(X420)+('1_Constantes'!$I$27*'1_Constantes'!$B$4),0),0)</f>
        <v>0</v>
      </c>
      <c r="U421" s="44">
        <f>IF(S421=0,IF(T421=0,'1_Constantes'!$H$27,0),0)</f>
        <v>0</v>
      </c>
      <c r="W421" s="134">
        <f>IF(C421&lt;'1_Constantes'!$B$8,0,IF(D421&lt;0,-ABS(P421+Q421+R421),ABS(P421+Q421+R421)))</f>
        <v>500</v>
      </c>
      <c r="X421" s="43">
        <f t="shared" si="20"/>
        <v>-1.5000000000000156E-2</v>
      </c>
      <c r="Y421" s="57">
        <f>IF(F421*180/PI()&lt;'1_Constantes'!$B$9,0,X421*180/PI())</f>
        <v>-0.85943669269624379</v>
      </c>
    </row>
    <row r="422" spans="2:25" x14ac:dyDescent="0.25">
      <c r="B422" s="13">
        <f>B421+'1_Constantes'!$B$4</f>
        <v>2.0899999999999777</v>
      </c>
      <c r="C422" s="131">
        <f t="shared" si="18"/>
        <v>179.61985889780195</v>
      </c>
      <c r="D422" s="54">
        <f>'3_Consigne'!P422</f>
        <v>179.61985889780195</v>
      </c>
      <c r="E422" s="44">
        <f>'3_Consigne'!Q422</f>
        <v>2.3433079362593368E-4</v>
      </c>
      <c r="F422" s="131">
        <f t="shared" si="19"/>
        <v>2.3433079362593368E-4</v>
      </c>
      <c r="G422" s="54">
        <f>ABS(D421-D422)/'1_Constantes'!$B$4</f>
        <v>520.10810301828769</v>
      </c>
      <c r="H422" s="44">
        <f>ABS(E421-E422)/'1_Constantes'!$B$4</f>
        <v>4.7210959175117417E-2</v>
      </c>
      <c r="J422" s="54">
        <f>ABS(G421-G422)/'1_Constantes'!$B$4</f>
        <v>2.8150532216386637E-3</v>
      </c>
      <c r="K422" s="44">
        <f>ABS(H421-H422)/'1_Constantes'!$B$4</f>
        <v>0.13473946721132002</v>
      </c>
      <c r="M422" s="108">
        <f>(G422*G422)/(2*'1_Constantes'!$F$27)</f>
        <v>135.25621941264086</v>
      </c>
      <c r="N422" s="108">
        <f>(H422*H422)/(2*'1_Constantes'!$J$27)</f>
        <v>2.7860933327932544E-4</v>
      </c>
      <c r="P422" s="54">
        <f>IF(C422&lt;M422+(M422*'1_Constantes'!$G$27),ABS(W421)-('1_Constantes'!$F$27*'1_Constantes'!$B$4),0)</f>
        <v>0</v>
      </c>
      <c r="Q422" s="111">
        <f>IF(P422=0,IF(ABS(W421)&lt;'1_Constantes'!$D$27,ABS(W421)+('1_Constantes'!$E$27*'1_Constantes'!$B$4),0),0)</f>
        <v>0</v>
      </c>
      <c r="R422" s="44">
        <f>IF(P422=0,IF(Q422=0,'1_Constantes'!$D$27,0),0)</f>
        <v>500</v>
      </c>
      <c r="S422" s="54">
        <f>IF(F422&lt;N422+(N422*'1_Constantes'!$G$27),ABS(X421)-('1_Constantes'!$J$27*'1_Constantes'!$B$4),0)</f>
        <v>-4.9999999999998448E-3</v>
      </c>
      <c r="T422" s="111">
        <f>IF(S422=0,IF(ABS(X421)&lt;'1_Constantes'!$H$27,ABS(X421)+('1_Constantes'!$I$27*'1_Constantes'!$B$4),0),0)</f>
        <v>0</v>
      </c>
      <c r="U422" s="44">
        <f>IF(S422=0,IF(T422=0,'1_Constantes'!$H$27,0),0)</f>
        <v>0</v>
      </c>
      <c r="W422" s="134">
        <f>IF(C422&lt;'1_Constantes'!$B$8,0,IF(D422&lt;0,-ABS(P422+Q422+R422),ABS(P422+Q422+R422)))</f>
        <v>500</v>
      </c>
      <c r="X422" s="43">
        <f t="shared" si="20"/>
        <v>4.9999999999998448E-3</v>
      </c>
      <c r="Y422" s="57">
        <f>IF(F422*180/PI()&lt;'1_Constantes'!$B$9,0,X422*180/PI())</f>
        <v>0.28647889756540273</v>
      </c>
    </row>
    <row r="423" spans="2:25" x14ac:dyDescent="0.25">
      <c r="B423" s="13">
        <f>B422+'1_Constantes'!$B$4</f>
        <v>2.0949999999999775</v>
      </c>
      <c r="C423" s="131">
        <f t="shared" si="18"/>
        <v>177.01931831233381</v>
      </c>
      <c r="D423" s="54">
        <f>'3_Consigne'!P423</f>
        <v>177.01931831233381</v>
      </c>
      <c r="E423" s="44">
        <f>'3_Consigne'!Q423</f>
        <v>1.6440289841435085E-6</v>
      </c>
      <c r="F423" s="131">
        <f t="shared" si="19"/>
        <v>1.6440289841435085E-6</v>
      </c>
      <c r="G423" s="54">
        <f>ABS(D422-D423)/'1_Constantes'!$B$4</f>
        <v>520.1081170936277</v>
      </c>
      <c r="H423" s="44">
        <f>ABS(E422-E423)/'1_Constantes'!$B$4</f>
        <v>4.6537352928358033E-2</v>
      </c>
      <c r="J423" s="54">
        <f>ABS(G422-G423)/'1_Constantes'!$B$4</f>
        <v>2.8150680009275675E-3</v>
      </c>
      <c r="K423" s="44">
        <f>ABS(H422-H423)/'1_Constantes'!$B$4</f>
        <v>0.13472124935187679</v>
      </c>
      <c r="M423" s="108">
        <f>(G423*G423)/(2*'1_Constantes'!$F$27)</f>
        <v>135.25622673333936</v>
      </c>
      <c r="N423" s="108">
        <f>(H423*H423)/(2*'1_Constantes'!$J$27)</f>
        <v>2.7071565219731925E-4</v>
      </c>
      <c r="P423" s="54">
        <f>IF(C423&lt;M423+(M423*'1_Constantes'!$G$27),ABS(W422)-('1_Constantes'!$F$27*'1_Constantes'!$B$4),0)</f>
        <v>0</v>
      </c>
      <c r="Q423" s="111">
        <f>IF(P423=0,IF(ABS(W422)&lt;'1_Constantes'!$D$27,ABS(W422)+('1_Constantes'!$E$27*'1_Constantes'!$B$4),0),0)</f>
        <v>0</v>
      </c>
      <c r="R423" s="44">
        <f>IF(P423=0,IF(Q423=0,'1_Constantes'!$D$27,0),0)</f>
        <v>500</v>
      </c>
      <c r="S423" s="54">
        <f>IF(F423&lt;N423+(N423*'1_Constantes'!$G$27),ABS(X422)-('1_Constantes'!$J$27*'1_Constantes'!$B$4),0)</f>
        <v>-1.5000000000000156E-2</v>
      </c>
      <c r="T423" s="111">
        <f>IF(S423=0,IF(ABS(X422)&lt;'1_Constantes'!$H$27,ABS(X422)+('1_Constantes'!$I$27*'1_Constantes'!$B$4),0),0)</f>
        <v>0</v>
      </c>
      <c r="U423" s="44">
        <f>IF(S423=0,IF(T423=0,'1_Constantes'!$H$27,0),0)</f>
        <v>0</v>
      </c>
      <c r="W423" s="134">
        <f>IF(C423&lt;'1_Constantes'!$B$8,0,IF(D423&lt;0,-ABS(P423+Q423+R423),ABS(P423+Q423+R423)))</f>
        <v>500</v>
      </c>
      <c r="X423" s="43">
        <f t="shared" si="20"/>
        <v>1.5000000000000156E-2</v>
      </c>
      <c r="Y423" s="57">
        <f>IF(F423*180/PI()&lt;'1_Constantes'!$B$9,0,X423*180/PI())</f>
        <v>0.85943669269624379</v>
      </c>
    </row>
    <row r="424" spans="2:25" x14ac:dyDescent="0.25">
      <c r="B424" s="13">
        <f>B423+'1_Constantes'!$B$4</f>
        <v>2.0999999999999774</v>
      </c>
      <c r="C424" s="131">
        <f t="shared" si="18"/>
        <v>174.41877779732107</v>
      </c>
      <c r="D424" s="54">
        <f>'3_Consigne'!P424</f>
        <v>174.41877779732107</v>
      </c>
      <c r="E424" s="44">
        <f>'3_Consigne'!Q424</f>
        <v>-2.3451168251439891E-4</v>
      </c>
      <c r="F424" s="131">
        <f t="shared" si="19"/>
        <v>2.3451168251439891E-4</v>
      </c>
      <c r="G424" s="54">
        <f>ABS(D423-D424)/'1_Constantes'!$B$4</f>
        <v>520.10810300254775</v>
      </c>
      <c r="H424" s="44">
        <f>ABS(E423-E424)/'1_Constantes'!$B$4</f>
        <v>4.7231142299708484E-2</v>
      </c>
      <c r="J424" s="54">
        <f>ABS(G423-G424)/'1_Constantes'!$B$4</f>
        <v>2.818215989464079E-3</v>
      </c>
      <c r="K424" s="44">
        <f>ABS(H423-H424)/'1_Constantes'!$B$4</f>
        <v>0.13875787427009012</v>
      </c>
      <c r="M424" s="108">
        <f>(G424*G424)/(2*'1_Constantes'!$F$27)</f>
        <v>135.25621940445441</v>
      </c>
      <c r="N424" s="108">
        <f>(H424*H424)/(2*'1_Constantes'!$J$27)</f>
        <v>2.7884760036691399E-4</v>
      </c>
      <c r="P424" s="54">
        <f>IF(C424&lt;M424+(M424*'1_Constantes'!$G$27),ABS(W423)-('1_Constantes'!$F$27*'1_Constantes'!$B$4),0)</f>
        <v>0</v>
      </c>
      <c r="Q424" s="111">
        <f>IF(P424=0,IF(ABS(W423)&lt;'1_Constantes'!$D$27,ABS(W423)+('1_Constantes'!$E$27*'1_Constantes'!$B$4),0),0)</f>
        <v>0</v>
      </c>
      <c r="R424" s="44">
        <f>IF(P424=0,IF(Q424=0,'1_Constantes'!$D$27,0),0)</f>
        <v>500</v>
      </c>
      <c r="S424" s="54">
        <f>IF(F424&lt;N424+(N424*'1_Constantes'!$G$27),ABS(X423)-('1_Constantes'!$J$27*'1_Constantes'!$B$4),0)</f>
        <v>-4.9999999999998448E-3</v>
      </c>
      <c r="T424" s="111">
        <f>IF(S424=0,IF(ABS(X423)&lt;'1_Constantes'!$H$27,ABS(X423)+('1_Constantes'!$I$27*'1_Constantes'!$B$4),0),0)</f>
        <v>0</v>
      </c>
      <c r="U424" s="44">
        <f>IF(S424=0,IF(T424=0,'1_Constantes'!$H$27,0),0)</f>
        <v>0</v>
      </c>
      <c r="W424" s="134">
        <f>IF(C424&lt;'1_Constantes'!$B$8,0,IF(D424&lt;0,-ABS(P424+Q424+R424),ABS(P424+Q424+R424)))</f>
        <v>500</v>
      </c>
      <c r="X424" s="43">
        <f t="shared" si="20"/>
        <v>-4.9999999999998448E-3</v>
      </c>
      <c r="Y424" s="57">
        <f>IF(F424*180/PI()&lt;'1_Constantes'!$B$9,0,X424*180/PI())</f>
        <v>-0.28647889756540273</v>
      </c>
    </row>
    <row r="425" spans="2:25" x14ac:dyDescent="0.25">
      <c r="B425" s="13">
        <f>B424+'1_Constantes'!$B$4</f>
        <v>2.1049999999999773</v>
      </c>
      <c r="C425" s="131">
        <f t="shared" si="18"/>
        <v>171.81823721185378</v>
      </c>
      <c r="D425" s="54">
        <f>'3_Consigne'!P425</f>
        <v>171.81823721185378</v>
      </c>
      <c r="E425" s="44">
        <f>'3_Consigne'!Q425</f>
        <v>-1.8283762162618622E-6</v>
      </c>
      <c r="F425" s="131">
        <f t="shared" si="19"/>
        <v>1.8283762162618622E-6</v>
      </c>
      <c r="G425" s="54">
        <f>ABS(D424-D425)/'1_Constantes'!$B$4</f>
        <v>520.10811709345717</v>
      </c>
      <c r="H425" s="44">
        <f>ABS(E424-E425)/'1_Constantes'!$B$4</f>
        <v>4.653666125962741E-2</v>
      </c>
      <c r="J425" s="54">
        <f>ABS(G424-G425)/'1_Constantes'!$B$4</f>
        <v>2.8181818834127625E-3</v>
      </c>
      <c r="K425" s="44">
        <f>ABS(H424-H425)/'1_Constantes'!$B$4</f>
        <v>0.13889620801621483</v>
      </c>
      <c r="M425" s="108">
        <f>(G425*G425)/(2*'1_Constantes'!$F$27)</f>
        <v>135.25622673325068</v>
      </c>
      <c r="N425" s="108">
        <f>(H425*H425)/(2*'1_Constantes'!$J$27)</f>
        <v>2.7070760514916333E-4</v>
      </c>
      <c r="P425" s="54">
        <f>IF(C425&lt;M425+(M425*'1_Constantes'!$G$27),ABS(W424)-('1_Constantes'!$F$27*'1_Constantes'!$B$4),0)</f>
        <v>0</v>
      </c>
      <c r="Q425" s="111">
        <f>IF(P425=0,IF(ABS(W424)&lt;'1_Constantes'!$D$27,ABS(W424)+('1_Constantes'!$E$27*'1_Constantes'!$B$4),0),0)</f>
        <v>0</v>
      </c>
      <c r="R425" s="44">
        <f>IF(P425=0,IF(Q425=0,'1_Constantes'!$D$27,0),0)</f>
        <v>500</v>
      </c>
      <c r="S425" s="54">
        <f>IF(F425&lt;N425+(N425*'1_Constantes'!$G$27),ABS(X424)-('1_Constantes'!$J$27*'1_Constantes'!$B$4),0)</f>
        <v>-1.5000000000000156E-2</v>
      </c>
      <c r="T425" s="111">
        <f>IF(S425=0,IF(ABS(X424)&lt;'1_Constantes'!$H$27,ABS(X424)+('1_Constantes'!$I$27*'1_Constantes'!$B$4),0),0)</f>
        <v>0</v>
      </c>
      <c r="U425" s="44">
        <f>IF(S425=0,IF(T425=0,'1_Constantes'!$H$27,0),0)</f>
        <v>0</v>
      </c>
      <c r="W425" s="134">
        <f>IF(C425&lt;'1_Constantes'!$B$8,0,IF(D425&lt;0,-ABS(P425+Q425+R425),ABS(P425+Q425+R425)))</f>
        <v>500</v>
      </c>
      <c r="X425" s="43">
        <f t="shared" si="20"/>
        <v>-1.5000000000000156E-2</v>
      </c>
      <c r="Y425" s="57">
        <f>IF(F425*180/PI()&lt;'1_Constantes'!$B$9,0,X425*180/PI())</f>
        <v>-0.85943669269624379</v>
      </c>
    </row>
    <row r="426" spans="2:25" x14ac:dyDescent="0.25">
      <c r="B426" s="13">
        <f>B425+'1_Constantes'!$B$4</f>
        <v>2.1099999999999772</v>
      </c>
      <c r="C426" s="131">
        <f t="shared" si="18"/>
        <v>169.21769669676041</v>
      </c>
      <c r="D426" s="54">
        <f>'3_Consigne'!P426</f>
        <v>169.21769669676041</v>
      </c>
      <c r="E426" s="44">
        <f>'3_Consigne'!Q426</f>
        <v>2.344303923161456E-4</v>
      </c>
      <c r="F426" s="131">
        <f t="shared" si="19"/>
        <v>2.344303923161456E-4</v>
      </c>
      <c r="G426" s="54">
        <f>ABS(D425-D426)/'1_Constantes'!$B$4</f>
        <v>520.10810301867423</v>
      </c>
      <c r="H426" s="44">
        <f>ABS(E425-E426)/'1_Constantes'!$B$4</f>
        <v>4.7251753706481492E-2</v>
      </c>
      <c r="J426" s="54">
        <f>ABS(G425-G426)/'1_Constantes'!$B$4</f>
        <v>2.8149565878266003E-3</v>
      </c>
      <c r="K426" s="44">
        <f>ABS(H425-H426)/'1_Constantes'!$B$4</f>
        <v>0.1430184893708164</v>
      </c>
      <c r="M426" s="108">
        <f>(G426*G426)/(2*'1_Constantes'!$F$27)</f>
        <v>135.25621941284192</v>
      </c>
      <c r="N426" s="108">
        <f>(H426*H426)/(2*'1_Constantes'!$J$27)</f>
        <v>2.790910285422484E-4</v>
      </c>
      <c r="P426" s="54">
        <f>IF(C426&lt;M426+(M426*'1_Constantes'!$G$27),ABS(W425)-('1_Constantes'!$F$27*'1_Constantes'!$B$4),0)</f>
        <v>0</v>
      </c>
      <c r="Q426" s="111">
        <f>IF(P426=0,IF(ABS(W425)&lt;'1_Constantes'!$D$27,ABS(W425)+('1_Constantes'!$E$27*'1_Constantes'!$B$4),0),0)</f>
        <v>0</v>
      </c>
      <c r="R426" s="44">
        <f>IF(P426=0,IF(Q426=0,'1_Constantes'!$D$27,0),0)</f>
        <v>500</v>
      </c>
      <c r="S426" s="54">
        <f>IF(F426&lt;N426+(N426*'1_Constantes'!$G$27),ABS(X425)-('1_Constantes'!$J$27*'1_Constantes'!$B$4),0)</f>
        <v>-4.9999999999998448E-3</v>
      </c>
      <c r="T426" s="111">
        <f>IF(S426=0,IF(ABS(X425)&lt;'1_Constantes'!$H$27,ABS(X425)+('1_Constantes'!$I$27*'1_Constantes'!$B$4),0),0)</f>
        <v>0</v>
      </c>
      <c r="U426" s="44">
        <f>IF(S426=0,IF(T426=0,'1_Constantes'!$H$27,0),0)</f>
        <v>0</v>
      </c>
      <c r="W426" s="134">
        <f>IF(C426&lt;'1_Constantes'!$B$8,0,IF(D426&lt;0,-ABS(P426+Q426+R426),ABS(P426+Q426+R426)))</f>
        <v>500</v>
      </c>
      <c r="X426" s="43">
        <f t="shared" si="20"/>
        <v>4.9999999999998448E-3</v>
      </c>
      <c r="Y426" s="57">
        <f>IF(F426*180/PI()&lt;'1_Constantes'!$B$9,0,X426*180/PI())</f>
        <v>0.28647889756540273</v>
      </c>
    </row>
    <row r="427" spans="2:25" x14ac:dyDescent="0.25">
      <c r="B427" s="13">
        <f>B426+'1_Constantes'!$B$4</f>
        <v>2.1149999999999771</v>
      </c>
      <c r="C427" s="131">
        <f t="shared" si="18"/>
        <v>166.61715611129273</v>
      </c>
      <c r="D427" s="54">
        <f>'3_Consigne'!P427</f>
        <v>166.61715611129273</v>
      </c>
      <c r="E427" s="44">
        <f>'3_Consigne'!Q427</f>
        <v>1.7466682119271493E-6</v>
      </c>
      <c r="F427" s="131">
        <f t="shared" si="19"/>
        <v>1.7466682119271493E-6</v>
      </c>
      <c r="G427" s="54">
        <f>ABS(D426-D427)/'1_Constantes'!$B$4</f>
        <v>520.10811709353675</v>
      </c>
      <c r="H427" s="44">
        <f>ABS(E426-E427)/'1_Constantes'!$B$4</f>
        <v>4.653674482084369E-2</v>
      </c>
      <c r="J427" s="54">
        <f>ABS(G426-G427)/'1_Constantes'!$B$4</f>
        <v>2.8149725039838813E-3</v>
      </c>
      <c r="K427" s="44">
        <f>ABS(H426-H427)/'1_Constantes'!$B$4</f>
        <v>0.14300177712756046</v>
      </c>
      <c r="M427" s="108">
        <f>(G427*G427)/(2*'1_Constantes'!$F$27)</f>
        <v>135.25622673329207</v>
      </c>
      <c r="N427" s="108">
        <f>(H427*H427)/(2*'1_Constantes'!$J$27)</f>
        <v>2.7070857731504027E-4</v>
      </c>
      <c r="P427" s="54">
        <f>IF(C427&lt;M427+(M427*'1_Constantes'!$G$27),ABS(W426)-('1_Constantes'!$F$27*'1_Constantes'!$B$4),0)</f>
        <v>0</v>
      </c>
      <c r="Q427" s="111">
        <f>IF(P427=0,IF(ABS(W426)&lt;'1_Constantes'!$D$27,ABS(W426)+('1_Constantes'!$E$27*'1_Constantes'!$B$4),0),0)</f>
        <v>0</v>
      </c>
      <c r="R427" s="44">
        <f>IF(P427=0,IF(Q427=0,'1_Constantes'!$D$27,0),0)</f>
        <v>500</v>
      </c>
      <c r="S427" s="54">
        <f>IF(F427&lt;N427+(N427*'1_Constantes'!$G$27),ABS(X426)-('1_Constantes'!$J$27*'1_Constantes'!$B$4),0)</f>
        <v>-1.5000000000000156E-2</v>
      </c>
      <c r="T427" s="111">
        <f>IF(S427=0,IF(ABS(X426)&lt;'1_Constantes'!$H$27,ABS(X426)+('1_Constantes'!$I$27*'1_Constantes'!$B$4),0),0)</f>
        <v>0</v>
      </c>
      <c r="U427" s="44">
        <f>IF(S427=0,IF(T427=0,'1_Constantes'!$H$27,0),0)</f>
        <v>0</v>
      </c>
      <c r="W427" s="134">
        <f>IF(C427&lt;'1_Constantes'!$B$8,0,IF(D427&lt;0,-ABS(P427+Q427+R427),ABS(P427+Q427+R427)))</f>
        <v>500</v>
      </c>
      <c r="X427" s="43">
        <f t="shared" si="20"/>
        <v>1.5000000000000156E-2</v>
      </c>
      <c r="Y427" s="57">
        <f>IF(F427*180/PI()&lt;'1_Constantes'!$B$9,0,X427*180/PI())</f>
        <v>0.85943669269624379</v>
      </c>
    </row>
    <row r="428" spans="2:25" x14ac:dyDescent="0.25">
      <c r="B428" s="13">
        <f>B427+'1_Constantes'!$B$4</f>
        <v>2.119999999999977</v>
      </c>
      <c r="C428" s="131">
        <f t="shared" si="18"/>
        <v>164.016615596283</v>
      </c>
      <c r="D428" s="54">
        <f>'3_Consigne'!P428</f>
        <v>164.016615596283</v>
      </c>
      <c r="E428" s="44">
        <f>'3_Consigne'!Q428</f>
        <v>-2.3462591177265957E-4</v>
      </c>
      <c r="F428" s="131">
        <f t="shared" si="19"/>
        <v>2.3462591177265957E-4</v>
      </c>
      <c r="G428" s="54">
        <f>ABS(D427-D428)/'1_Constantes'!$B$4</f>
        <v>520.10810300194521</v>
      </c>
      <c r="H428" s="44">
        <f>ABS(E427-E428)/'1_Constantes'!$B$4</f>
        <v>4.7274515996917343E-2</v>
      </c>
      <c r="J428" s="54">
        <f>ABS(G427-G428)/'1_Constantes'!$B$4</f>
        <v>2.8183183076180285E-3</v>
      </c>
      <c r="K428" s="44">
        <f>ABS(H427-H428)/'1_Constantes'!$B$4</f>
        <v>0.14755423521473077</v>
      </c>
      <c r="M428" s="108">
        <f>(G428*G428)/(2*'1_Constantes'!$F$27)</f>
        <v>135.25621940414101</v>
      </c>
      <c r="N428" s="108">
        <f>(H428*H428)/(2*'1_Constantes'!$J$27)</f>
        <v>2.7935998284284923E-4</v>
      </c>
      <c r="P428" s="54">
        <f>IF(C428&lt;M428+(M428*'1_Constantes'!$G$27),ABS(W427)-('1_Constantes'!$F$27*'1_Constantes'!$B$4),0)</f>
        <v>0</v>
      </c>
      <c r="Q428" s="111">
        <f>IF(P428=0,IF(ABS(W427)&lt;'1_Constantes'!$D$27,ABS(W427)+('1_Constantes'!$E$27*'1_Constantes'!$B$4),0),0)</f>
        <v>0</v>
      </c>
      <c r="R428" s="44">
        <f>IF(P428=0,IF(Q428=0,'1_Constantes'!$D$27,0),0)</f>
        <v>500</v>
      </c>
      <c r="S428" s="54">
        <f>IF(F428&lt;N428+(N428*'1_Constantes'!$G$27),ABS(X427)-('1_Constantes'!$J$27*'1_Constantes'!$B$4),0)</f>
        <v>-4.9999999999998448E-3</v>
      </c>
      <c r="T428" s="111">
        <f>IF(S428=0,IF(ABS(X427)&lt;'1_Constantes'!$H$27,ABS(X427)+('1_Constantes'!$I$27*'1_Constantes'!$B$4),0),0)</f>
        <v>0</v>
      </c>
      <c r="U428" s="44">
        <f>IF(S428=0,IF(T428=0,'1_Constantes'!$H$27,0),0)</f>
        <v>0</v>
      </c>
      <c r="W428" s="134">
        <f>IF(C428&lt;'1_Constantes'!$B$8,0,IF(D428&lt;0,-ABS(P428+Q428+R428),ABS(P428+Q428+R428)))</f>
        <v>500</v>
      </c>
      <c r="X428" s="43">
        <f t="shared" si="20"/>
        <v>-4.9999999999998448E-3</v>
      </c>
      <c r="Y428" s="57">
        <f>IF(F428*180/PI()&lt;'1_Constantes'!$B$9,0,X428*180/PI())</f>
        <v>-0.28647889756540273</v>
      </c>
    </row>
    <row r="429" spans="2:25" x14ac:dyDescent="0.25">
      <c r="B429" s="13">
        <f>B428+'1_Constantes'!$B$4</f>
        <v>2.1249999999999769</v>
      </c>
      <c r="C429" s="131">
        <f t="shared" si="18"/>
        <v>161.41607501081626</v>
      </c>
      <c r="D429" s="54">
        <f>'3_Consigne'!P429</f>
        <v>161.41607501081626</v>
      </c>
      <c r="E429" s="44">
        <f>'3_Consigne'!Q429</f>
        <v>-1.9462025596383992E-6</v>
      </c>
      <c r="F429" s="131">
        <f t="shared" si="19"/>
        <v>1.9462025596383992E-6</v>
      </c>
      <c r="G429" s="54">
        <f>ABS(D428-D429)/'1_Constantes'!$B$4</f>
        <v>520.10811709334916</v>
      </c>
      <c r="H429" s="44">
        <f>ABS(E428-E429)/'1_Constantes'!$B$4</f>
        <v>4.6535941842604234E-2</v>
      </c>
      <c r="J429" s="54">
        <f>ABS(G428-G429)/'1_Constantes'!$B$4</f>
        <v>2.8182807909615804E-3</v>
      </c>
      <c r="K429" s="44">
        <f>ABS(H428-H429)/'1_Constantes'!$B$4</f>
        <v>0.14771483086262194</v>
      </c>
      <c r="M429" s="108">
        <f>(G429*G429)/(2*'1_Constantes'!$F$27)</f>
        <v>135.2562267331945</v>
      </c>
      <c r="N429" s="108">
        <f>(H429*H429)/(2*'1_Constantes'!$J$27)</f>
        <v>2.7069923539728045E-4</v>
      </c>
      <c r="P429" s="54">
        <f>IF(C429&lt;M429+(M429*'1_Constantes'!$G$27),ABS(W428)-('1_Constantes'!$F$27*'1_Constantes'!$B$4),0)</f>
        <v>0</v>
      </c>
      <c r="Q429" s="111">
        <f>IF(P429=0,IF(ABS(W428)&lt;'1_Constantes'!$D$27,ABS(W428)+('1_Constantes'!$E$27*'1_Constantes'!$B$4),0),0)</f>
        <v>0</v>
      </c>
      <c r="R429" s="44">
        <f>IF(P429=0,IF(Q429=0,'1_Constantes'!$D$27,0),0)</f>
        <v>500</v>
      </c>
      <c r="S429" s="54">
        <f>IF(F429&lt;N429+(N429*'1_Constantes'!$G$27),ABS(X428)-('1_Constantes'!$J$27*'1_Constantes'!$B$4),0)</f>
        <v>-1.5000000000000156E-2</v>
      </c>
      <c r="T429" s="111">
        <f>IF(S429=0,IF(ABS(X428)&lt;'1_Constantes'!$H$27,ABS(X428)+('1_Constantes'!$I$27*'1_Constantes'!$B$4),0),0)</f>
        <v>0</v>
      </c>
      <c r="U429" s="44">
        <f>IF(S429=0,IF(T429=0,'1_Constantes'!$H$27,0),0)</f>
        <v>0</v>
      </c>
      <c r="W429" s="134">
        <f>IF(C429&lt;'1_Constantes'!$B$8,0,IF(D429&lt;0,-ABS(P429+Q429+R429),ABS(P429+Q429+R429)))</f>
        <v>500</v>
      </c>
      <c r="X429" s="43">
        <f t="shared" si="20"/>
        <v>-1.5000000000000156E-2</v>
      </c>
      <c r="Y429" s="57">
        <f>IF(F429*180/PI()&lt;'1_Constantes'!$B$9,0,X429*180/PI())</f>
        <v>-0.85943669269624379</v>
      </c>
    </row>
    <row r="430" spans="2:25" x14ac:dyDescent="0.25">
      <c r="B430" s="13">
        <f>B429+'1_Constantes'!$B$4</f>
        <v>2.1299999999999768</v>
      </c>
      <c r="C430" s="131">
        <f t="shared" si="18"/>
        <v>158.81553449572078</v>
      </c>
      <c r="D430" s="54">
        <f>'3_Consigne'!P430</f>
        <v>158.81553449572078</v>
      </c>
      <c r="E430" s="44">
        <f>'3_Consigne'!Q430</f>
        <v>2.3454303811452915E-4</v>
      </c>
      <c r="F430" s="131">
        <f t="shared" si="19"/>
        <v>2.3454303811452915E-4</v>
      </c>
      <c r="G430" s="54">
        <f>ABS(D429-D430)/'1_Constantes'!$B$4</f>
        <v>520.10810301909487</v>
      </c>
      <c r="H430" s="44">
        <f>ABS(E429-E430)/'1_Constantes'!$B$4</f>
        <v>4.7297848134833509E-2</v>
      </c>
      <c r="J430" s="54">
        <f>ABS(G429-G430)/'1_Constantes'!$B$4</f>
        <v>2.8148508590675192E-3</v>
      </c>
      <c r="K430" s="44">
        <f>ABS(H429-H430)/'1_Constantes'!$B$4</f>
        <v>0.15238125844585504</v>
      </c>
      <c r="M430" s="108">
        <f>(G430*G430)/(2*'1_Constantes'!$F$27)</f>
        <v>135.25621941306071</v>
      </c>
      <c r="N430" s="108">
        <f>(H430*H430)/(2*'1_Constantes'!$J$27)</f>
        <v>2.7963580477322172E-4</v>
      </c>
      <c r="P430" s="54">
        <f>IF(C430&lt;M430+(M430*'1_Constantes'!$G$27),ABS(W429)-('1_Constantes'!$F$27*'1_Constantes'!$B$4),0)</f>
        <v>0</v>
      </c>
      <c r="Q430" s="111">
        <f>IF(P430=0,IF(ABS(W429)&lt;'1_Constantes'!$D$27,ABS(W429)+('1_Constantes'!$E$27*'1_Constantes'!$B$4),0),0)</f>
        <v>0</v>
      </c>
      <c r="R430" s="44">
        <f>IF(P430=0,IF(Q430=0,'1_Constantes'!$D$27,0),0)</f>
        <v>500</v>
      </c>
      <c r="S430" s="54">
        <f>IF(F430&lt;N430+(N430*'1_Constantes'!$G$27),ABS(X429)-('1_Constantes'!$J$27*'1_Constantes'!$B$4),0)</f>
        <v>-4.9999999999998448E-3</v>
      </c>
      <c r="T430" s="111">
        <f>IF(S430=0,IF(ABS(X429)&lt;'1_Constantes'!$H$27,ABS(X429)+('1_Constantes'!$I$27*'1_Constantes'!$B$4),0),0)</f>
        <v>0</v>
      </c>
      <c r="U430" s="44">
        <f>IF(S430=0,IF(T430=0,'1_Constantes'!$H$27,0),0)</f>
        <v>0</v>
      </c>
      <c r="W430" s="134">
        <f>IF(C430&lt;'1_Constantes'!$B$8,0,IF(D430&lt;0,-ABS(P430+Q430+R430),ABS(P430+Q430+R430)))</f>
        <v>500</v>
      </c>
      <c r="X430" s="43">
        <f t="shared" si="20"/>
        <v>4.9999999999998448E-3</v>
      </c>
      <c r="Y430" s="57">
        <f>IF(F430*180/PI()&lt;'1_Constantes'!$B$9,0,X430*180/PI())</f>
        <v>0.28647889756540273</v>
      </c>
    </row>
    <row r="431" spans="2:25" x14ac:dyDescent="0.25">
      <c r="B431" s="13">
        <f>B430+'1_Constantes'!$B$4</f>
        <v>2.1349999999999767</v>
      </c>
      <c r="C431" s="131">
        <f t="shared" si="18"/>
        <v>156.21499391025364</v>
      </c>
      <c r="D431" s="54">
        <f>'3_Consigne'!P431</f>
        <v>156.21499391025364</v>
      </c>
      <c r="E431" s="44">
        <f>'3_Consigne'!Q431</f>
        <v>1.8629766768279987E-6</v>
      </c>
      <c r="F431" s="131">
        <f t="shared" si="19"/>
        <v>1.8629766768279987E-6</v>
      </c>
      <c r="G431" s="54">
        <f>ABS(D430-D431)/'1_Constantes'!$B$4</f>
        <v>520.10811709342875</v>
      </c>
      <c r="H431" s="44">
        <f>ABS(E430-E431)/'1_Constantes'!$B$4</f>
        <v>4.6536012287540229E-2</v>
      </c>
      <c r="J431" s="54">
        <f>ABS(G430-G431)/'1_Constantes'!$B$4</f>
        <v>2.8148667752248002E-3</v>
      </c>
      <c r="K431" s="44">
        <f>ABS(H430-H431)/'1_Constantes'!$B$4</f>
        <v>0.15236716945865592</v>
      </c>
      <c r="M431" s="108">
        <f>(G431*G431)/(2*'1_Constantes'!$F$27)</f>
        <v>135.25622673323591</v>
      </c>
      <c r="N431" s="108">
        <f>(H431*H431)/(2*'1_Constantes'!$J$27)</f>
        <v>2.7070005495326191E-4</v>
      </c>
      <c r="P431" s="54">
        <f>IF(C431&lt;M431+(M431*'1_Constantes'!$G$27),ABS(W430)-('1_Constantes'!$F$27*'1_Constantes'!$B$4),0)</f>
        <v>0</v>
      </c>
      <c r="Q431" s="111">
        <f>IF(P431=0,IF(ABS(W430)&lt;'1_Constantes'!$D$27,ABS(W430)+('1_Constantes'!$E$27*'1_Constantes'!$B$4),0),0)</f>
        <v>0</v>
      </c>
      <c r="R431" s="44">
        <f>IF(P431=0,IF(Q431=0,'1_Constantes'!$D$27,0),0)</f>
        <v>500</v>
      </c>
      <c r="S431" s="54">
        <f>IF(F431&lt;N431+(N431*'1_Constantes'!$G$27),ABS(X430)-('1_Constantes'!$J$27*'1_Constantes'!$B$4),0)</f>
        <v>-1.5000000000000156E-2</v>
      </c>
      <c r="T431" s="111">
        <f>IF(S431=0,IF(ABS(X430)&lt;'1_Constantes'!$H$27,ABS(X430)+('1_Constantes'!$I$27*'1_Constantes'!$B$4),0),0)</f>
        <v>0</v>
      </c>
      <c r="U431" s="44">
        <f>IF(S431=0,IF(T431=0,'1_Constantes'!$H$27,0),0)</f>
        <v>0</v>
      </c>
      <c r="W431" s="134">
        <f>IF(C431&lt;'1_Constantes'!$B$8,0,IF(D431&lt;0,-ABS(P431+Q431+R431),ABS(P431+Q431+R431)))</f>
        <v>500</v>
      </c>
      <c r="X431" s="43">
        <f t="shared" si="20"/>
        <v>1.5000000000000156E-2</v>
      </c>
      <c r="Y431" s="57">
        <f>IF(F431*180/PI()&lt;'1_Constantes'!$B$9,0,X431*180/PI())</f>
        <v>0.85943669269624379</v>
      </c>
    </row>
    <row r="432" spans="2:25" x14ac:dyDescent="0.25">
      <c r="B432" s="13">
        <f>B431+'1_Constantes'!$B$4</f>
        <v>2.1399999999999766</v>
      </c>
      <c r="C432" s="131">
        <f t="shared" si="18"/>
        <v>153.61445339524735</v>
      </c>
      <c r="D432" s="54">
        <f>'3_Consigne'!P432</f>
        <v>153.61445339524735</v>
      </c>
      <c r="E432" s="44">
        <f>'3_Consigne'!Q432</f>
        <v>-2.3475561133656786E-4</v>
      </c>
      <c r="F432" s="131">
        <f t="shared" si="19"/>
        <v>2.3475561133656786E-4</v>
      </c>
      <c r="G432" s="54">
        <f>ABS(D431-D432)/'1_Constantes'!$B$4</f>
        <v>520.1081030012574</v>
      </c>
      <c r="H432" s="44">
        <f>ABS(E431-E432)/'1_Constantes'!$B$4</f>
        <v>4.7323717602679172E-2</v>
      </c>
      <c r="J432" s="54">
        <f>ABS(G431-G432)/'1_Constantes'!$B$4</f>
        <v>2.8184342681925045E-3</v>
      </c>
      <c r="K432" s="44">
        <f>ABS(H431-H432)/'1_Constantes'!$B$4</f>
        <v>0.15754106302778847</v>
      </c>
      <c r="M432" s="108">
        <f>(G432*G432)/(2*'1_Constantes'!$F$27)</f>
        <v>135.25621940378329</v>
      </c>
      <c r="N432" s="108">
        <f>(H432*H432)/(2*'1_Constantes'!$J$27)</f>
        <v>2.7994178096726581E-4</v>
      </c>
      <c r="P432" s="54">
        <f>IF(C432&lt;M432+(M432*'1_Constantes'!$G$27),ABS(W431)-('1_Constantes'!$F$27*'1_Constantes'!$B$4),0)</f>
        <v>0</v>
      </c>
      <c r="Q432" s="111">
        <f>IF(P432=0,IF(ABS(W431)&lt;'1_Constantes'!$D$27,ABS(W431)+('1_Constantes'!$E$27*'1_Constantes'!$B$4),0),0)</f>
        <v>0</v>
      </c>
      <c r="R432" s="44">
        <f>IF(P432=0,IF(Q432=0,'1_Constantes'!$D$27,0),0)</f>
        <v>500</v>
      </c>
      <c r="S432" s="54">
        <f>IF(F432&lt;N432+(N432*'1_Constantes'!$G$27),ABS(X431)-('1_Constantes'!$J$27*'1_Constantes'!$B$4),0)</f>
        <v>-4.9999999999998448E-3</v>
      </c>
      <c r="T432" s="111">
        <f>IF(S432=0,IF(ABS(X431)&lt;'1_Constantes'!$H$27,ABS(X431)+('1_Constantes'!$I$27*'1_Constantes'!$B$4),0),0)</f>
        <v>0</v>
      </c>
      <c r="U432" s="44">
        <f>IF(S432=0,IF(T432=0,'1_Constantes'!$H$27,0),0)</f>
        <v>0</v>
      </c>
      <c r="W432" s="134">
        <f>IF(C432&lt;'1_Constantes'!$B$8,0,IF(D432&lt;0,-ABS(P432+Q432+R432),ABS(P432+Q432+R432)))</f>
        <v>500</v>
      </c>
      <c r="X432" s="43">
        <f t="shared" si="20"/>
        <v>-4.9999999999998448E-3</v>
      </c>
      <c r="Y432" s="57">
        <f>IF(F432*180/PI()&lt;'1_Constantes'!$B$9,0,X432*180/PI())</f>
        <v>-0.28647889756540273</v>
      </c>
    </row>
    <row r="433" spans="2:25" x14ac:dyDescent="0.25">
      <c r="B433" s="13">
        <f>B432+'1_Constantes'!$B$4</f>
        <v>2.1449999999999765</v>
      </c>
      <c r="C433" s="131">
        <f t="shared" si="18"/>
        <v>151.01391280978129</v>
      </c>
      <c r="D433" s="54">
        <f>'3_Consigne'!P433</f>
        <v>151.01391280978129</v>
      </c>
      <c r="E433" s="44">
        <f>'3_Consigne'!Q433</f>
        <v>-2.080261165521291E-6</v>
      </c>
      <c r="F433" s="131">
        <f t="shared" si="19"/>
        <v>2.080261165521291E-6</v>
      </c>
      <c r="G433" s="54">
        <f>ABS(D432-D433)/'1_Constantes'!$B$4</f>
        <v>520.10811709321274</v>
      </c>
      <c r="H433" s="44">
        <f>ABS(E432-E433)/'1_Constantes'!$B$4</f>
        <v>4.6535070034209314E-2</v>
      </c>
      <c r="J433" s="54">
        <f>ABS(G432-G433)/'1_Constantes'!$B$4</f>
        <v>2.8183910671941703E-3</v>
      </c>
      <c r="K433" s="44">
        <f>ABS(H432-H433)/'1_Constantes'!$B$4</f>
        <v>0.15772951369397159</v>
      </c>
      <c r="M433" s="108">
        <f>(G433*G433)/(2*'1_Constantes'!$F$27)</f>
        <v>135.25622673312353</v>
      </c>
      <c r="N433" s="108">
        <f>(H433*H433)/(2*'1_Constantes'!$J$27)</f>
        <v>2.7068909288609569E-4</v>
      </c>
      <c r="P433" s="54">
        <f>IF(C433&lt;M433+(M433*'1_Constantes'!$G$27),ABS(W432)-('1_Constantes'!$F$27*'1_Constantes'!$B$4),0)</f>
        <v>0</v>
      </c>
      <c r="Q433" s="111">
        <f>IF(P433=0,IF(ABS(W432)&lt;'1_Constantes'!$D$27,ABS(W432)+('1_Constantes'!$E$27*'1_Constantes'!$B$4),0),0)</f>
        <v>0</v>
      </c>
      <c r="R433" s="44">
        <f>IF(P433=0,IF(Q433=0,'1_Constantes'!$D$27,0),0)</f>
        <v>500</v>
      </c>
      <c r="S433" s="54">
        <f>IF(F433&lt;N433+(N433*'1_Constantes'!$G$27),ABS(X432)-('1_Constantes'!$J$27*'1_Constantes'!$B$4),0)</f>
        <v>-1.5000000000000156E-2</v>
      </c>
      <c r="T433" s="111">
        <f>IF(S433=0,IF(ABS(X432)&lt;'1_Constantes'!$H$27,ABS(X432)+('1_Constantes'!$I$27*'1_Constantes'!$B$4),0),0)</f>
        <v>0</v>
      </c>
      <c r="U433" s="44">
        <f>IF(S433=0,IF(T433=0,'1_Constantes'!$H$27,0),0)</f>
        <v>0</v>
      </c>
      <c r="W433" s="134">
        <f>IF(C433&lt;'1_Constantes'!$B$8,0,IF(D433&lt;0,-ABS(P433+Q433+R433),ABS(P433+Q433+R433)))</f>
        <v>500</v>
      </c>
      <c r="X433" s="43">
        <f t="shared" si="20"/>
        <v>-1.5000000000000156E-2</v>
      </c>
      <c r="Y433" s="57">
        <f>IF(F433*180/PI()&lt;'1_Constantes'!$B$9,0,X433*180/PI())</f>
        <v>-0.85943669269624379</v>
      </c>
    </row>
    <row r="434" spans="2:25" x14ac:dyDescent="0.25">
      <c r="B434" s="13">
        <f>B433+'1_Constantes'!$B$4</f>
        <v>2.1499999999999764</v>
      </c>
      <c r="C434" s="131">
        <f t="shared" si="18"/>
        <v>148.41337229468346</v>
      </c>
      <c r="D434" s="54">
        <f>'3_Consigne'!P434</f>
        <v>148.41337229468346</v>
      </c>
      <c r="E434" s="44">
        <f>'3_Consigne'!Q434</f>
        <v>2.3467147440198177E-4</v>
      </c>
      <c r="F434" s="131">
        <f t="shared" si="19"/>
        <v>2.3467147440198177E-4</v>
      </c>
      <c r="G434" s="54">
        <f>ABS(D433-D434)/'1_Constantes'!$B$4</f>
        <v>520.10810301956667</v>
      </c>
      <c r="H434" s="44">
        <f>ABS(E433-E434)/'1_Constantes'!$B$4</f>
        <v>4.7350347113500613E-2</v>
      </c>
      <c r="J434" s="54">
        <f>ABS(G433-G434)/'1_Constantes'!$B$4</f>
        <v>2.8147292141511571E-3</v>
      </c>
      <c r="K434" s="44">
        <f>ABS(H433-H434)/'1_Constantes'!$B$4</f>
        <v>0.16305541585825978</v>
      </c>
      <c r="M434" s="108">
        <f>(G434*G434)/(2*'1_Constantes'!$F$27)</f>
        <v>135.2562194133061</v>
      </c>
      <c r="N434" s="108">
        <f>(H434*H434)/(2*'1_Constantes'!$J$27)</f>
        <v>2.802569214711245E-4</v>
      </c>
      <c r="P434" s="54">
        <f>IF(C434&lt;M434+(M434*'1_Constantes'!$G$27),ABS(W433)-('1_Constantes'!$F$27*'1_Constantes'!$B$4),0)</f>
        <v>495</v>
      </c>
      <c r="Q434" s="111">
        <f>IF(P434=0,IF(ABS(W433)&lt;'1_Constantes'!$D$27,ABS(W433)+('1_Constantes'!$E$27*'1_Constantes'!$B$4),0),0)</f>
        <v>0</v>
      </c>
      <c r="R434" s="44">
        <f>IF(P434=0,IF(Q434=0,'1_Constantes'!$D$27,0),0)</f>
        <v>0</v>
      </c>
      <c r="S434" s="54">
        <f>IF(F434&lt;N434+(N434*'1_Constantes'!$G$27),ABS(X433)-('1_Constantes'!$J$27*'1_Constantes'!$B$4),0)</f>
        <v>-4.9999999999998448E-3</v>
      </c>
      <c r="T434" s="111">
        <f>IF(S434=0,IF(ABS(X433)&lt;'1_Constantes'!$H$27,ABS(X433)+('1_Constantes'!$I$27*'1_Constantes'!$B$4),0),0)</f>
        <v>0</v>
      </c>
      <c r="U434" s="44">
        <f>IF(S434=0,IF(T434=0,'1_Constantes'!$H$27,0),0)</f>
        <v>0</v>
      </c>
      <c r="W434" s="134">
        <f>IF(C434&lt;'1_Constantes'!$B$8,0,IF(D434&lt;0,-ABS(P434+Q434+R434),ABS(P434+Q434+R434)))</f>
        <v>495</v>
      </c>
      <c r="X434" s="43">
        <f t="shared" si="20"/>
        <v>4.9999999999998448E-3</v>
      </c>
      <c r="Y434" s="57">
        <f>IF(F434*180/PI()&lt;'1_Constantes'!$B$9,0,X434*180/PI())</f>
        <v>0.28647889756540273</v>
      </c>
    </row>
    <row r="435" spans="2:25" x14ac:dyDescent="0.25">
      <c r="B435" s="13">
        <f>B434+'1_Constantes'!$B$4</f>
        <v>2.1549999999999763</v>
      </c>
      <c r="C435" s="131">
        <f t="shared" si="18"/>
        <v>145.83028507411797</v>
      </c>
      <c r="D435" s="54">
        <f>'3_Consigne'!P435</f>
        <v>145.83028507411797</v>
      </c>
      <c r="E435" s="44">
        <f>'3_Consigne'!Q435</f>
        <v>2.3882820287392248E-4</v>
      </c>
      <c r="F435" s="131">
        <f t="shared" si="19"/>
        <v>2.3882820287392248E-4</v>
      </c>
      <c r="G435" s="54">
        <f>ABS(D434-D435)/'1_Constantes'!$B$4</f>
        <v>516.61744411309769</v>
      </c>
      <c r="H435" s="44">
        <f>ABS(E434-E435)/'1_Constantes'!$B$4</f>
        <v>8.3134569438814143E-4</v>
      </c>
      <c r="J435" s="54">
        <f>ABS(G434-G435)/'1_Constantes'!$B$4</f>
        <v>698.13178129379594</v>
      </c>
      <c r="K435" s="44">
        <f>ABS(H434-H435)/'1_Constantes'!$B$4</f>
        <v>9.3038002838224934</v>
      </c>
      <c r="M435" s="108">
        <f>(G435*G435)/(2*'1_Constantes'!$F$27)</f>
        <v>133.44679178097479</v>
      </c>
      <c r="N435" s="108">
        <f>(H435*H435)/(2*'1_Constantes'!$J$27)</f>
        <v>8.6391957947212632E-8</v>
      </c>
      <c r="P435" s="54">
        <f>IF(C435&lt;M435+(M435*'1_Constantes'!$G$27),ABS(W434)-('1_Constantes'!$F$27*'1_Constantes'!$B$4),0)</f>
        <v>490</v>
      </c>
      <c r="Q435" s="111">
        <f>IF(P435=0,IF(ABS(W434)&lt;'1_Constantes'!$D$27,ABS(W434)+('1_Constantes'!$E$27*'1_Constantes'!$B$4),0),0)</f>
        <v>0</v>
      </c>
      <c r="R435" s="44">
        <f>IF(P435=0,IF(Q435=0,'1_Constantes'!$D$27,0),0)</f>
        <v>0</v>
      </c>
      <c r="S435" s="54">
        <f>IF(F435&lt;N435+(N435*'1_Constantes'!$G$27),ABS(X434)-('1_Constantes'!$J$27*'1_Constantes'!$B$4),0)</f>
        <v>0</v>
      </c>
      <c r="T435" s="111">
        <f>IF(S435=0,IF(ABS(X434)&lt;'1_Constantes'!$H$27,ABS(X434)+('1_Constantes'!$I$27*'1_Constantes'!$B$4),0),0)</f>
        <v>1.9999999999999844E-2</v>
      </c>
      <c r="U435" s="44">
        <f>IF(S435=0,IF(T435=0,'1_Constantes'!$H$27,0),0)</f>
        <v>0</v>
      </c>
      <c r="W435" s="134">
        <f>IF(C435&lt;'1_Constantes'!$B$8,0,IF(D435&lt;0,-ABS(P435+Q435+R435),ABS(P435+Q435+R435)))</f>
        <v>490</v>
      </c>
      <c r="X435" s="43">
        <f t="shared" si="20"/>
        <v>1.9999999999999844E-2</v>
      </c>
      <c r="Y435" s="57">
        <f>IF(F435*180/PI()&lt;'1_Constantes'!$B$9,0,X435*180/PI())</f>
        <v>1.1459155902616376</v>
      </c>
    </row>
    <row r="436" spans="2:25" x14ac:dyDescent="0.25">
      <c r="B436" s="13">
        <f>B435+'1_Constantes'!$B$4</f>
        <v>2.1599999999999762</v>
      </c>
      <c r="C436" s="131">
        <f t="shared" si="18"/>
        <v>143.28210443278709</v>
      </c>
      <c r="D436" s="54">
        <f>'3_Consigne'!P436</f>
        <v>143.28210443278709</v>
      </c>
      <c r="E436" s="44">
        <f>'3_Consigne'!Q436</f>
        <v>-2.3062274150111028E-4</v>
      </c>
      <c r="F436" s="131">
        <f t="shared" si="19"/>
        <v>2.3062274150111028E-4</v>
      </c>
      <c r="G436" s="54">
        <f>ABS(D435-D436)/'1_Constantes'!$B$4</f>
        <v>509.63612826617464</v>
      </c>
      <c r="H436" s="44">
        <f>ABS(E435-E436)/'1_Constantes'!$B$4</f>
        <v>9.3890188875006553E-2</v>
      </c>
      <c r="J436" s="54">
        <f>ABS(G435-G436)/'1_Constantes'!$B$4</f>
        <v>1396.2631693846106</v>
      </c>
      <c r="K436" s="44">
        <f>ABS(H435-H436)/'1_Constantes'!$B$4</f>
        <v>18.611768636123681</v>
      </c>
      <c r="M436" s="108">
        <f>(G436*G436)/(2*'1_Constantes'!$F$27)</f>
        <v>129.86449161706841</v>
      </c>
      <c r="N436" s="108">
        <f>(H436*H436)/(2*'1_Constantes'!$J$27)</f>
        <v>1.1019209458730506E-3</v>
      </c>
      <c r="P436" s="54">
        <f>IF(C436&lt;M436+(M436*'1_Constantes'!$G$27),ABS(W435)-('1_Constantes'!$F$27*'1_Constantes'!$B$4),0)</f>
        <v>0</v>
      </c>
      <c r="Q436" s="111">
        <f>IF(P436=0,IF(ABS(W435)&lt;'1_Constantes'!$D$27,ABS(W435)+('1_Constantes'!$E$27*'1_Constantes'!$B$4),0),0)</f>
        <v>493</v>
      </c>
      <c r="R436" s="44">
        <f>IF(P436=0,IF(Q436=0,'1_Constantes'!$D$27,0),0)</f>
        <v>0</v>
      </c>
      <c r="S436" s="54">
        <f>IF(F436&lt;N436+(N436*'1_Constantes'!$G$27),ABS(X435)-('1_Constantes'!$J$27*'1_Constantes'!$B$4),0)</f>
        <v>-1.5612511283791264E-16</v>
      </c>
      <c r="T436" s="111">
        <f>IF(S436=0,IF(ABS(X435)&lt;'1_Constantes'!$H$27,ABS(X435)+('1_Constantes'!$I$27*'1_Constantes'!$B$4),0),0)</f>
        <v>0</v>
      </c>
      <c r="U436" s="44">
        <f>IF(S436=0,IF(T436=0,'1_Constantes'!$H$27,0),0)</f>
        <v>0</v>
      </c>
      <c r="W436" s="134">
        <f>IF(C436&lt;'1_Constantes'!$B$8,0,IF(D436&lt;0,-ABS(P436+Q436+R436),ABS(P436+Q436+R436)))</f>
        <v>493</v>
      </c>
      <c r="X436" s="43">
        <f t="shared" si="20"/>
        <v>-1.5612511283791264E-16</v>
      </c>
      <c r="Y436" s="57">
        <f>IF(F436*180/PI()&lt;'1_Constantes'!$B$9,0,X436*180/PI())</f>
        <v>-8.9453100416161403E-15</v>
      </c>
    </row>
    <row r="437" spans="2:25" x14ac:dyDescent="0.25">
      <c r="B437" s="13">
        <f>B436+'1_Constantes'!$B$4</f>
        <v>2.1649999999999761</v>
      </c>
      <c r="C437" s="131">
        <f t="shared" si="18"/>
        <v>140.73392379386732</v>
      </c>
      <c r="D437" s="54">
        <f>'3_Consigne'!P437</f>
        <v>140.73392379386732</v>
      </c>
      <c r="E437" s="44">
        <f>'3_Consigne'!Q437</f>
        <v>-2.3479848249949309E-4</v>
      </c>
      <c r="F437" s="131">
        <f t="shared" si="19"/>
        <v>2.3479848249949309E-4</v>
      </c>
      <c r="G437" s="54">
        <f>ABS(D436-D437)/'1_Constantes'!$B$4</f>
        <v>509.63612778395486</v>
      </c>
      <c r="H437" s="44">
        <f>ABS(E436-E437)/'1_Constantes'!$B$4</f>
        <v>8.3514819967656084E-4</v>
      </c>
      <c r="J437" s="54">
        <f>ABS(G436-G437)/'1_Constantes'!$B$4</f>
        <v>9.6443955044378527E-5</v>
      </c>
      <c r="K437" s="44">
        <f>ABS(H436-H437)/'1_Constantes'!$B$4</f>
        <v>18.611008135065997</v>
      </c>
      <c r="M437" s="108">
        <f>(G437*G437)/(2*'1_Constantes'!$F$27)</f>
        <v>129.86449137131177</v>
      </c>
      <c r="N437" s="108">
        <f>(H437*H437)/(2*'1_Constantes'!$J$27)</f>
        <v>8.7184064427875096E-8</v>
      </c>
      <c r="P437" s="54">
        <f>IF(C437&lt;M437+(M437*'1_Constantes'!$G$27),ABS(W436)-('1_Constantes'!$F$27*'1_Constantes'!$B$4),0)</f>
        <v>488</v>
      </c>
      <c r="Q437" s="111">
        <f>IF(P437=0,IF(ABS(W436)&lt;'1_Constantes'!$D$27,ABS(W436)+('1_Constantes'!$E$27*'1_Constantes'!$B$4),0),0)</f>
        <v>0</v>
      </c>
      <c r="R437" s="44">
        <f>IF(P437=0,IF(Q437=0,'1_Constantes'!$D$27,0),0)</f>
        <v>0</v>
      </c>
      <c r="S437" s="54">
        <f>IF(F437&lt;N437+(N437*'1_Constantes'!$G$27),ABS(X436)-('1_Constantes'!$J$27*'1_Constantes'!$B$4),0)</f>
        <v>0</v>
      </c>
      <c r="T437" s="111">
        <f>IF(S437=0,IF(ABS(X436)&lt;'1_Constantes'!$H$27,ABS(X436)+('1_Constantes'!$I$27*'1_Constantes'!$B$4),0),0)</f>
        <v>1.5000000000000156E-2</v>
      </c>
      <c r="U437" s="44">
        <f>IF(S437=0,IF(T437=0,'1_Constantes'!$H$27,0),0)</f>
        <v>0</v>
      </c>
      <c r="W437" s="134">
        <f>IF(C437&lt;'1_Constantes'!$B$8,0,IF(D437&lt;0,-ABS(P437+Q437+R437),ABS(P437+Q437+R437)))</f>
        <v>488</v>
      </c>
      <c r="X437" s="43">
        <f t="shared" si="20"/>
        <v>-1.5000000000000156E-2</v>
      </c>
      <c r="Y437" s="57">
        <f>IF(F437*180/PI()&lt;'1_Constantes'!$B$9,0,X437*180/PI())</f>
        <v>-0.85943669269624379</v>
      </c>
    </row>
    <row r="438" spans="2:25" x14ac:dyDescent="0.25">
      <c r="B438" s="13">
        <f>B437+'1_Constantes'!$B$4</f>
        <v>2.1699999999999759</v>
      </c>
      <c r="C438" s="131">
        <f t="shared" si="18"/>
        <v>138.20319637848104</v>
      </c>
      <c r="D438" s="54">
        <f>'3_Consigne'!P438</f>
        <v>138.20319637848104</v>
      </c>
      <c r="E438" s="44">
        <f>'3_Consigne'!Q438</f>
        <v>-2.1261487284374159E-6</v>
      </c>
      <c r="F438" s="131">
        <f t="shared" si="19"/>
        <v>2.1261487284374159E-6</v>
      </c>
      <c r="G438" s="54">
        <f>ABS(D437-D438)/'1_Constantes'!$B$4</f>
        <v>506.14548307725613</v>
      </c>
      <c r="H438" s="44">
        <f>ABS(E437-E438)/'1_Constantes'!$B$4</f>
        <v>4.6534466754211135E-2</v>
      </c>
      <c r="J438" s="54">
        <f>ABS(G437-G438)/'1_Constantes'!$B$4</f>
        <v>698.12894133974623</v>
      </c>
      <c r="K438" s="44">
        <f>ABS(H437-H438)/'1_Constantes'!$B$4</f>
        <v>9.1398637109069139</v>
      </c>
      <c r="M438" s="108">
        <f>(G438*G438)/(2*'1_Constantes'!$F$27)</f>
        <v>128.09162501975447</v>
      </c>
      <c r="N438" s="108">
        <f>(H438*H438)/(2*'1_Constantes'!$J$27)</f>
        <v>2.7068207451234769E-4</v>
      </c>
      <c r="P438" s="54">
        <f>IF(C438&lt;M438+(M438*'1_Constantes'!$G$27),ABS(W437)-('1_Constantes'!$F$27*'1_Constantes'!$B$4),0)</f>
        <v>483</v>
      </c>
      <c r="Q438" s="111">
        <f>IF(P438=0,IF(ABS(W437)&lt;'1_Constantes'!$D$27,ABS(W437)+('1_Constantes'!$E$27*'1_Constantes'!$B$4),0),0)</f>
        <v>0</v>
      </c>
      <c r="R438" s="44">
        <f>IF(P438=0,IF(Q438=0,'1_Constantes'!$D$27,0),0)</f>
        <v>0</v>
      </c>
      <c r="S438" s="54">
        <f>IF(F438&lt;N438+(N438*'1_Constantes'!$G$27),ABS(X437)-('1_Constantes'!$J$27*'1_Constantes'!$B$4),0)</f>
        <v>-4.9999999999998448E-3</v>
      </c>
      <c r="T438" s="111">
        <f>IF(S438=0,IF(ABS(X437)&lt;'1_Constantes'!$H$27,ABS(X437)+('1_Constantes'!$I$27*'1_Constantes'!$B$4),0),0)</f>
        <v>0</v>
      </c>
      <c r="U438" s="44">
        <f>IF(S438=0,IF(T438=0,'1_Constantes'!$H$27,0),0)</f>
        <v>0</v>
      </c>
      <c r="W438" s="134">
        <f>IF(C438&lt;'1_Constantes'!$B$8,0,IF(D438&lt;0,-ABS(P438+Q438+R438),ABS(P438+Q438+R438)))</f>
        <v>483</v>
      </c>
      <c r="X438" s="43">
        <f t="shared" si="20"/>
        <v>-4.9999999999998448E-3</v>
      </c>
      <c r="Y438" s="57">
        <f>IF(F438*180/PI()&lt;'1_Constantes'!$B$9,0,X438*180/PI())</f>
        <v>-0.28647889756540273</v>
      </c>
    </row>
    <row r="439" spans="2:25" x14ac:dyDescent="0.25">
      <c r="B439" s="13">
        <f>B438+'1_Constantes'!$B$4</f>
        <v>2.1749999999999758</v>
      </c>
      <c r="C439" s="131">
        <f t="shared" si="18"/>
        <v>135.68992225561507</v>
      </c>
      <c r="D439" s="54">
        <f>'3_Consigne'!P439</f>
        <v>135.68992225561507</v>
      </c>
      <c r="E439" s="44">
        <f>'3_Consigne'!Q439</f>
        <v>-2.1655296530698198E-6</v>
      </c>
      <c r="F439" s="131">
        <f t="shared" si="19"/>
        <v>2.1655296530698198E-6</v>
      </c>
      <c r="G439" s="54">
        <f>ABS(D438-D439)/'1_Constantes'!$B$4</f>
        <v>502.65482457319308</v>
      </c>
      <c r="H439" s="44">
        <f>ABS(E438-E439)/'1_Constantes'!$B$4</f>
        <v>7.8761849264807893E-6</v>
      </c>
      <c r="J439" s="54">
        <f>ABS(G438-G439)/'1_Constantes'!$B$4</f>
        <v>698.13170081260978</v>
      </c>
      <c r="K439" s="44">
        <f>ABS(H438-H439)/'1_Constantes'!$B$4</f>
        <v>9.3053181138569308</v>
      </c>
      <c r="M439" s="108">
        <f>(G439*G439)/(2*'1_Constantes'!$F$27)</f>
        <v>126.33093633335376</v>
      </c>
      <c r="N439" s="108">
        <f>(H439*H439)/(2*'1_Constantes'!$J$27)</f>
        <v>7.7542861245153988E-12</v>
      </c>
      <c r="P439" s="54">
        <f>IF(C439&lt;M439+(M439*'1_Constantes'!$G$27),ABS(W438)-('1_Constantes'!$F$27*'1_Constantes'!$B$4),0)</f>
        <v>478</v>
      </c>
      <c r="Q439" s="111">
        <f>IF(P439=0,IF(ABS(W438)&lt;'1_Constantes'!$D$27,ABS(W438)+('1_Constantes'!$E$27*'1_Constantes'!$B$4),0),0)</f>
        <v>0</v>
      </c>
      <c r="R439" s="44">
        <f>IF(P439=0,IF(Q439=0,'1_Constantes'!$D$27,0),0)</f>
        <v>0</v>
      </c>
      <c r="S439" s="54">
        <f>IF(F439&lt;N439+(N439*'1_Constantes'!$G$27),ABS(X438)-('1_Constantes'!$J$27*'1_Constantes'!$B$4),0)</f>
        <v>0</v>
      </c>
      <c r="T439" s="111">
        <f>IF(S439=0,IF(ABS(X438)&lt;'1_Constantes'!$H$27,ABS(X438)+('1_Constantes'!$I$27*'1_Constantes'!$B$4),0),0)</f>
        <v>1.9999999999999844E-2</v>
      </c>
      <c r="U439" s="44">
        <f>IF(S439=0,IF(T439=0,'1_Constantes'!$H$27,0),0)</f>
        <v>0</v>
      </c>
      <c r="W439" s="134">
        <f>IF(C439&lt;'1_Constantes'!$B$8,0,IF(D439&lt;0,-ABS(P439+Q439+R439),ABS(P439+Q439+R439)))</f>
        <v>478</v>
      </c>
      <c r="X439" s="43">
        <f t="shared" si="20"/>
        <v>-1.9999999999999844E-2</v>
      </c>
      <c r="Y439" s="57">
        <f>IF(F439*180/PI()&lt;'1_Constantes'!$B$9,0,X439*180/PI())</f>
        <v>-1.1459155902616376</v>
      </c>
    </row>
    <row r="440" spans="2:25" x14ac:dyDescent="0.25">
      <c r="B440" s="13">
        <f>B439+'1_Constantes'!$B$4</f>
        <v>2.1799999999999757</v>
      </c>
      <c r="C440" s="131">
        <f t="shared" si="18"/>
        <v>133.19410149283379</v>
      </c>
      <c r="D440" s="54">
        <f>'3_Consigne'!P440</f>
        <v>133.19410149283379</v>
      </c>
      <c r="E440" s="44">
        <f>'3_Consigne'!Q440</f>
        <v>2.3486504165567967E-4</v>
      </c>
      <c r="F440" s="131">
        <f t="shared" si="19"/>
        <v>2.3486504165567967E-4</v>
      </c>
      <c r="G440" s="54">
        <f>ABS(D439-D440)/'1_Constantes'!$B$4</f>
        <v>499.16415255625566</v>
      </c>
      <c r="H440" s="44">
        <f>ABS(E439-E440)/'1_Constantes'!$B$4</f>
        <v>4.7406114261749899E-2</v>
      </c>
      <c r="J440" s="54">
        <f>ABS(G439-G440)/'1_Constantes'!$B$4</f>
        <v>698.13440338748478</v>
      </c>
      <c r="K440" s="44">
        <f>ABS(H439-H440)/'1_Constantes'!$B$4</f>
        <v>9.4796476153646836</v>
      </c>
      <c r="M440" s="108">
        <f>(G440*G440)/(2*'1_Constantes'!$F$27)</f>
        <v>124.58242559860244</v>
      </c>
      <c r="N440" s="108">
        <f>(H440*H440)/(2*'1_Constantes'!$J$27)</f>
        <v>2.8091745867476087E-4</v>
      </c>
      <c r="P440" s="54">
        <f>IF(C440&lt;M440+(M440*'1_Constantes'!$G$27),ABS(W439)-('1_Constantes'!$F$27*'1_Constantes'!$B$4),0)</f>
        <v>473</v>
      </c>
      <c r="Q440" s="111">
        <f>IF(P440=0,IF(ABS(W439)&lt;'1_Constantes'!$D$27,ABS(W439)+('1_Constantes'!$E$27*'1_Constantes'!$B$4),0),0)</f>
        <v>0</v>
      </c>
      <c r="R440" s="44">
        <f>IF(P440=0,IF(Q440=0,'1_Constantes'!$D$27,0),0)</f>
        <v>0</v>
      </c>
      <c r="S440" s="54">
        <f>IF(F440&lt;N440+(N440*'1_Constantes'!$G$27),ABS(X439)-('1_Constantes'!$J$27*'1_Constantes'!$B$4),0)</f>
        <v>-1.5612511283791264E-16</v>
      </c>
      <c r="T440" s="111">
        <f>IF(S440=0,IF(ABS(X439)&lt;'1_Constantes'!$H$27,ABS(X439)+('1_Constantes'!$I$27*'1_Constantes'!$B$4),0),0)</f>
        <v>0</v>
      </c>
      <c r="U440" s="44">
        <f>IF(S440=0,IF(T440=0,'1_Constantes'!$H$27,0),0)</f>
        <v>0</v>
      </c>
      <c r="W440" s="134">
        <f>IF(C440&lt;'1_Constantes'!$B$8,0,IF(D440&lt;0,-ABS(P440+Q440+R440),ABS(P440+Q440+R440)))</f>
        <v>473</v>
      </c>
      <c r="X440" s="43">
        <f t="shared" si="20"/>
        <v>1.5612511283791264E-16</v>
      </c>
      <c r="Y440" s="57">
        <f>IF(F440*180/PI()&lt;'1_Constantes'!$B$9,0,X440*180/PI())</f>
        <v>8.9453100416161403E-15</v>
      </c>
    </row>
    <row r="441" spans="2:25" x14ac:dyDescent="0.25">
      <c r="B441" s="13">
        <f>B440+'1_Constantes'!$B$4</f>
        <v>2.1849999999999756</v>
      </c>
      <c r="C441" s="131">
        <f t="shared" si="18"/>
        <v>130.75064060869369</v>
      </c>
      <c r="D441" s="54">
        <f>'3_Consigne'!P441</f>
        <v>130.75064060869369</v>
      </c>
      <c r="E441" s="44">
        <f>'3_Consigne'!Q441</f>
        <v>2.3925418690615152E-4</v>
      </c>
      <c r="F441" s="131">
        <f t="shared" si="19"/>
        <v>2.3925418690615152E-4</v>
      </c>
      <c r="G441" s="54">
        <f>ABS(D440-D441)/'1_Constantes'!$B$4</f>
        <v>488.69217682802173</v>
      </c>
      <c r="H441" s="44">
        <f>ABS(E440-E441)/'1_Constantes'!$B$4</f>
        <v>8.7782905009436973E-4</v>
      </c>
      <c r="J441" s="54">
        <f>ABS(G440-G441)/'1_Constantes'!$B$4</f>
        <v>2094.3951456467857</v>
      </c>
      <c r="K441" s="44">
        <f>ABS(H440-H441)/'1_Constantes'!$B$4</f>
        <v>9.3056570423311058</v>
      </c>
      <c r="M441" s="108">
        <f>(G441*G441)/(2*'1_Constantes'!$F$27)</f>
        <v>119.41002184645524</v>
      </c>
      <c r="N441" s="108">
        <f>(H441*H441)/(2*'1_Constantes'!$J$27)</f>
        <v>9.6322980148697933E-8</v>
      </c>
      <c r="P441" s="54">
        <f>IF(C441&lt;M441+(M441*'1_Constantes'!$G$27),ABS(W440)-('1_Constantes'!$F$27*'1_Constantes'!$B$4),0)</f>
        <v>468</v>
      </c>
      <c r="Q441" s="111">
        <f>IF(P441=0,IF(ABS(W440)&lt;'1_Constantes'!$D$27,ABS(W440)+('1_Constantes'!$E$27*'1_Constantes'!$B$4),0),0)</f>
        <v>0</v>
      </c>
      <c r="R441" s="44">
        <f>IF(P441=0,IF(Q441=0,'1_Constantes'!$D$27,0),0)</f>
        <v>0</v>
      </c>
      <c r="S441" s="54">
        <f>IF(F441&lt;N441+(N441*'1_Constantes'!$G$27),ABS(X440)-('1_Constantes'!$J$27*'1_Constantes'!$B$4),0)</f>
        <v>0</v>
      </c>
      <c r="T441" s="111">
        <f>IF(S441=0,IF(ABS(X440)&lt;'1_Constantes'!$H$27,ABS(X440)+('1_Constantes'!$I$27*'1_Constantes'!$B$4),0),0)</f>
        <v>1.5000000000000156E-2</v>
      </c>
      <c r="U441" s="44">
        <f>IF(S441=0,IF(T441=0,'1_Constantes'!$H$27,0),0)</f>
        <v>0</v>
      </c>
      <c r="W441" s="134">
        <f>IF(C441&lt;'1_Constantes'!$B$8,0,IF(D441&lt;0,-ABS(P441+Q441+R441),ABS(P441+Q441+R441)))</f>
        <v>468</v>
      </c>
      <c r="X441" s="43">
        <f t="shared" si="20"/>
        <v>1.5000000000000156E-2</v>
      </c>
      <c r="Y441" s="57">
        <f>IF(F441*180/PI()&lt;'1_Constantes'!$B$9,0,X441*180/PI())</f>
        <v>0.85943669269624379</v>
      </c>
    </row>
    <row r="442" spans="2:25" x14ac:dyDescent="0.25">
      <c r="B442" s="13">
        <f>B441+'1_Constantes'!$B$4</f>
        <v>2.1899999999999755</v>
      </c>
      <c r="C442" s="131">
        <f t="shared" si="18"/>
        <v>128.3246329484744</v>
      </c>
      <c r="D442" s="54">
        <f>'3_Consigne'!P442</f>
        <v>128.3246329484744</v>
      </c>
      <c r="E442" s="44">
        <f>'3_Consigne'!Q442</f>
        <v>6.6673286633345263E-6</v>
      </c>
      <c r="F442" s="131">
        <f t="shared" si="19"/>
        <v>6.6673286633345263E-6</v>
      </c>
      <c r="G442" s="54">
        <f>ABS(D441-D442)/'1_Constantes'!$B$4</f>
        <v>485.20153204385679</v>
      </c>
      <c r="H442" s="44">
        <f>ABS(E441-E442)/'1_Constantes'!$B$4</f>
        <v>4.6517371648563399E-2</v>
      </c>
      <c r="J442" s="54">
        <f>ABS(G441-G442)/'1_Constantes'!$B$4</f>
        <v>698.12895683298848</v>
      </c>
      <c r="K442" s="44">
        <f>ABS(H441-H442)/'1_Constantes'!$B$4</f>
        <v>9.1279085196938059</v>
      </c>
      <c r="M442" s="108">
        <f>(G442*G442)/(2*'1_Constantes'!$F$27)</f>
        <v>117.71026334885289</v>
      </c>
      <c r="N442" s="108">
        <f>(H442*H442)/(2*'1_Constantes'!$J$27)</f>
        <v>2.7048323313632125E-4</v>
      </c>
      <c r="P442" s="54">
        <f>IF(C442&lt;M442+(M442*'1_Constantes'!$G$27),ABS(W441)-('1_Constantes'!$F$27*'1_Constantes'!$B$4),0)</f>
        <v>463</v>
      </c>
      <c r="Q442" s="111">
        <f>IF(P442=0,IF(ABS(W441)&lt;'1_Constantes'!$D$27,ABS(W441)+('1_Constantes'!$E$27*'1_Constantes'!$B$4),0),0)</f>
        <v>0</v>
      </c>
      <c r="R442" s="44">
        <f>IF(P442=0,IF(Q442=0,'1_Constantes'!$D$27,0),0)</f>
        <v>0</v>
      </c>
      <c r="S442" s="54">
        <f>IF(F442&lt;N442+(N442*'1_Constantes'!$G$27),ABS(X441)-('1_Constantes'!$J$27*'1_Constantes'!$B$4),0)</f>
        <v>-4.9999999999998448E-3</v>
      </c>
      <c r="T442" s="111">
        <f>IF(S442=0,IF(ABS(X441)&lt;'1_Constantes'!$H$27,ABS(X441)+('1_Constantes'!$I$27*'1_Constantes'!$B$4),0),0)</f>
        <v>0</v>
      </c>
      <c r="U442" s="44">
        <f>IF(S442=0,IF(T442=0,'1_Constantes'!$H$27,0),0)</f>
        <v>0</v>
      </c>
      <c r="W442" s="134">
        <f>IF(C442&lt;'1_Constantes'!$B$8,0,IF(D442&lt;0,-ABS(P442+Q442+R442),ABS(P442+Q442+R442)))</f>
        <v>463</v>
      </c>
      <c r="X442" s="43">
        <f t="shared" si="20"/>
        <v>4.9999999999998448E-3</v>
      </c>
      <c r="Y442" s="57">
        <f>IF(F442*180/PI()&lt;'1_Constantes'!$B$9,0,X442*180/PI())</f>
        <v>0.28647889756540273</v>
      </c>
    </row>
    <row r="443" spans="2:25" x14ac:dyDescent="0.25">
      <c r="B443" s="13">
        <f>B442+'1_Constantes'!$B$4</f>
        <v>2.1949999999999754</v>
      </c>
      <c r="C443" s="131">
        <f t="shared" si="18"/>
        <v>125.91607858077687</v>
      </c>
      <c r="D443" s="54">
        <f>'3_Consigne'!P443</f>
        <v>125.91607858077687</v>
      </c>
      <c r="E443" s="44">
        <f>'3_Consigne'!Q443</f>
        <v>6.7948629998704213E-6</v>
      </c>
      <c r="F443" s="131">
        <f t="shared" si="19"/>
        <v>6.7948629998704213E-6</v>
      </c>
      <c r="G443" s="54">
        <f>ABS(D442-D443)/'1_Constantes'!$B$4</f>
        <v>481.71087353950668</v>
      </c>
      <c r="H443" s="44">
        <f>ABS(E442-E443)/'1_Constantes'!$B$4</f>
        <v>2.5506867307178993E-5</v>
      </c>
      <c r="J443" s="54">
        <f>ABS(G442-G443)/'1_Constantes'!$B$4</f>
        <v>698.13170087002163</v>
      </c>
      <c r="K443" s="44">
        <f>ABS(H442-H443)/'1_Constantes'!$B$4</f>
        <v>9.298372956251244</v>
      </c>
      <c r="M443" s="108">
        <f>(G443*G443)/(2*'1_Constantes'!$F$27)</f>
        <v>116.0226828430973</v>
      </c>
      <c r="N443" s="108">
        <f>(H443*H443)/(2*'1_Constantes'!$J$27)</f>
        <v>8.1325034978254561E-11</v>
      </c>
      <c r="P443" s="54">
        <f>IF(C443&lt;M443+(M443*'1_Constantes'!$G$27),ABS(W442)-('1_Constantes'!$F$27*'1_Constantes'!$B$4),0)</f>
        <v>458</v>
      </c>
      <c r="Q443" s="111">
        <f>IF(P443=0,IF(ABS(W442)&lt;'1_Constantes'!$D$27,ABS(W442)+('1_Constantes'!$E$27*'1_Constantes'!$B$4),0),0)</f>
        <v>0</v>
      </c>
      <c r="R443" s="44">
        <f>IF(P443=0,IF(Q443=0,'1_Constantes'!$D$27,0),0)</f>
        <v>0</v>
      </c>
      <c r="S443" s="54">
        <f>IF(F443&lt;N443+(N443*'1_Constantes'!$G$27),ABS(X442)-('1_Constantes'!$J$27*'1_Constantes'!$B$4),0)</f>
        <v>0</v>
      </c>
      <c r="T443" s="111">
        <f>IF(S443=0,IF(ABS(X442)&lt;'1_Constantes'!$H$27,ABS(X442)+('1_Constantes'!$I$27*'1_Constantes'!$B$4),0),0)</f>
        <v>1.9999999999999844E-2</v>
      </c>
      <c r="U443" s="44">
        <f>IF(S443=0,IF(T443=0,'1_Constantes'!$H$27,0),0)</f>
        <v>0</v>
      </c>
      <c r="W443" s="134">
        <f>IF(C443&lt;'1_Constantes'!$B$8,0,IF(D443&lt;0,-ABS(P443+Q443+R443),ABS(P443+Q443+R443)))</f>
        <v>458</v>
      </c>
      <c r="X443" s="43">
        <f t="shared" si="20"/>
        <v>1.9999999999999844E-2</v>
      </c>
      <c r="Y443" s="57">
        <f>IF(F443*180/PI()&lt;'1_Constantes'!$B$9,0,X443*180/PI())</f>
        <v>1.1459155902616376</v>
      </c>
    </row>
    <row r="444" spans="2:25" x14ac:dyDescent="0.25">
      <c r="B444" s="13">
        <f>B443+'1_Constantes'!$B$4</f>
        <v>2.1999999999999753</v>
      </c>
      <c r="C444" s="131">
        <f t="shared" si="18"/>
        <v>123.52497756774412</v>
      </c>
      <c r="D444" s="54">
        <f>'3_Consigne'!P444</f>
        <v>123.52497756774412</v>
      </c>
      <c r="E444" s="44">
        <f>'3_Consigne'!Q444</f>
        <v>-2.3028880554054609E-4</v>
      </c>
      <c r="F444" s="131">
        <f t="shared" si="19"/>
        <v>2.3028880554054609E-4</v>
      </c>
      <c r="G444" s="54">
        <f>ABS(D443-D444)/'1_Constantes'!$B$4</f>
        <v>478.22020260655052</v>
      </c>
      <c r="H444" s="44">
        <f>ABS(E443-E444)/'1_Constantes'!$B$4</f>
        <v>4.7416733708083303E-2</v>
      </c>
      <c r="J444" s="54">
        <f>ABS(G443-G444)/'1_Constantes'!$B$4</f>
        <v>698.13418659123272</v>
      </c>
      <c r="K444" s="44">
        <f>ABS(H443-H444)/'1_Constantes'!$B$4</f>
        <v>9.4782453681552248</v>
      </c>
      <c r="M444" s="108">
        <f>(G444*G444)/(2*'1_Constantes'!$F$27)</f>
        <v>114.34728109052512</v>
      </c>
      <c r="N444" s="108">
        <f>(H444*H444)/(2*'1_Constantes'!$J$27)</f>
        <v>2.8104332944291042E-4</v>
      </c>
      <c r="P444" s="54">
        <f>IF(C444&lt;M444+(M444*'1_Constantes'!$G$27),ABS(W443)-('1_Constantes'!$F$27*'1_Constantes'!$B$4),0)</f>
        <v>453</v>
      </c>
      <c r="Q444" s="111">
        <f>IF(P444=0,IF(ABS(W443)&lt;'1_Constantes'!$D$27,ABS(W443)+('1_Constantes'!$E$27*'1_Constantes'!$B$4),0),0)</f>
        <v>0</v>
      </c>
      <c r="R444" s="44">
        <f>IF(P444=0,IF(Q444=0,'1_Constantes'!$D$27,0),0)</f>
        <v>0</v>
      </c>
      <c r="S444" s="54">
        <f>IF(F444&lt;N444+(N444*'1_Constantes'!$G$27),ABS(X443)-('1_Constantes'!$J$27*'1_Constantes'!$B$4),0)</f>
        <v>-1.5612511283791264E-16</v>
      </c>
      <c r="T444" s="111">
        <f>IF(S444=0,IF(ABS(X443)&lt;'1_Constantes'!$H$27,ABS(X443)+('1_Constantes'!$I$27*'1_Constantes'!$B$4),0),0)</f>
        <v>0</v>
      </c>
      <c r="U444" s="44">
        <f>IF(S444=0,IF(T444=0,'1_Constantes'!$H$27,0),0)</f>
        <v>0</v>
      </c>
      <c r="W444" s="134">
        <f>IF(C444&lt;'1_Constantes'!$B$8,0,IF(D444&lt;0,-ABS(P444+Q444+R444),ABS(P444+Q444+R444)))</f>
        <v>453</v>
      </c>
      <c r="X444" s="43">
        <f t="shared" si="20"/>
        <v>-1.5612511283791264E-16</v>
      </c>
      <c r="Y444" s="57">
        <f>IF(F444*180/PI()&lt;'1_Constantes'!$B$9,0,X444*180/PI())</f>
        <v>-8.9453100416161403E-15</v>
      </c>
    </row>
    <row r="445" spans="2:25" x14ac:dyDescent="0.25">
      <c r="B445" s="13">
        <f>B444+'1_Constantes'!$B$4</f>
        <v>2.2049999999999752</v>
      </c>
      <c r="C445" s="131">
        <f t="shared" si="18"/>
        <v>121.18623643328372</v>
      </c>
      <c r="D445" s="54">
        <f>'3_Consigne'!P445</f>
        <v>121.18623643328372</v>
      </c>
      <c r="E445" s="44">
        <f>'3_Consigne'!Q445</f>
        <v>-2.3473308838946327E-4</v>
      </c>
      <c r="F445" s="131">
        <f t="shared" si="19"/>
        <v>2.3473308838946327E-4</v>
      </c>
      <c r="G445" s="54">
        <f>ABS(D444-D445)/'1_Constantes'!$B$4</f>
        <v>467.74822689207838</v>
      </c>
      <c r="H445" s="44">
        <f>ABS(E444-E445)/'1_Constantes'!$B$4</f>
        <v>8.8885656978343608E-4</v>
      </c>
      <c r="J445" s="54">
        <f>ABS(G444-G445)/'1_Constantes'!$B$4</f>
        <v>2094.3951428944274</v>
      </c>
      <c r="K445" s="44">
        <f>ABS(H444-H445)/'1_Constantes'!$B$4</f>
        <v>9.3055754276599725</v>
      </c>
      <c r="M445" s="108">
        <f>(G445*G445)/(2*'1_Constantes'!$F$27)</f>
        <v>109.39420188034161</v>
      </c>
      <c r="N445" s="108">
        <f>(H445*H445)/(2*'1_Constantes'!$J$27)</f>
        <v>9.8758250205897044E-8</v>
      </c>
      <c r="P445" s="54">
        <f>IF(C445&lt;M445+(M445*'1_Constantes'!$G$27),ABS(W444)-('1_Constantes'!$F$27*'1_Constantes'!$B$4),0)</f>
        <v>0</v>
      </c>
      <c r="Q445" s="111">
        <f>IF(P445=0,IF(ABS(W444)&lt;'1_Constantes'!$D$27,ABS(W444)+('1_Constantes'!$E$27*'1_Constantes'!$B$4),0),0)</f>
        <v>456</v>
      </c>
      <c r="R445" s="44">
        <f>IF(P445=0,IF(Q445=0,'1_Constantes'!$D$27,0),0)</f>
        <v>0</v>
      </c>
      <c r="S445" s="54">
        <f>IF(F445&lt;N445+(N445*'1_Constantes'!$G$27),ABS(X444)-('1_Constantes'!$J$27*'1_Constantes'!$B$4),0)</f>
        <v>0</v>
      </c>
      <c r="T445" s="111">
        <f>IF(S445=0,IF(ABS(X444)&lt;'1_Constantes'!$H$27,ABS(X444)+('1_Constantes'!$I$27*'1_Constantes'!$B$4),0),0)</f>
        <v>1.5000000000000156E-2</v>
      </c>
      <c r="U445" s="44">
        <f>IF(S445=0,IF(T445=0,'1_Constantes'!$H$27,0),0)</f>
        <v>0</v>
      </c>
      <c r="W445" s="134">
        <f>IF(C445&lt;'1_Constantes'!$B$8,0,IF(D445&lt;0,-ABS(P445+Q445+R445),ABS(P445+Q445+R445)))</f>
        <v>456</v>
      </c>
      <c r="X445" s="43">
        <f t="shared" si="20"/>
        <v>-1.5000000000000156E-2</v>
      </c>
      <c r="Y445" s="57">
        <f>IF(F445*180/PI()&lt;'1_Constantes'!$B$9,0,X445*180/PI())</f>
        <v>-0.85943669269624379</v>
      </c>
    </row>
    <row r="446" spans="2:25" x14ac:dyDescent="0.25">
      <c r="B446" s="13">
        <f>B445+'1_Constantes'!$B$4</f>
        <v>2.2099999999999751</v>
      </c>
      <c r="C446" s="131">
        <f t="shared" si="18"/>
        <v>118.83004194309639</v>
      </c>
      <c r="D446" s="54">
        <f>'3_Consigne'!P446</f>
        <v>118.83004194309639</v>
      </c>
      <c r="E446" s="44">
        <f>'3_Consigne'!Q446</f>
        <v>-2.0626245644111973E-6</v>
      </c>
      <c r="F446" s="131">
        <f t="shared" si="19"/>
        <v>2.0626245644111973E-6</v>
      </c>
      <c r="G446" s="54">
        <f>ABS(D445-D446)/'1_Constantes'!$B$4</f>
        <v>471.23889803746692</v>
      </c>
      <c r="H446" s="44">
        <f>ABS(E445-E446)/'1_Constantes'!$B$4</f>
        <v>4.6534092765010415E-2</v>
      </c>
      <c r="J446" s="54">
        <f>ABS(G445-G446)/'1_Constantes'!$B$4</f>
        <v>698.13422907770928</v>
      </c>
      <c r="K446" s="44">
        <f>ABS(H445-H446)/'1_Constantes'!$B$4</f>
        <v>9.1290472390453949</v>
      </c>
      <c r="M446" s="108">
        <f>(G446*G446)/(2*'1_Constantes'!$F$27)</f>
        <v>111.03304951178308</v>
      </c>
      <c r="N446" s="108">
        <f>(H446*H446)/(2*'1_Constantes'!$J$27)</f>
        <v>2.7067772368282432E-4</v>
      </c>
      <c r="P446" s="54">
        <f>IF(C446&lt;M446+(M446*'1_Constantes'!$G$27),ABS(W445)-('1_Constantes'!$F$27*'1_Constantes'!$B$4),0)</f>
        <v>451</v>
      </c>
      <c r="Q446" s="111">
        <f>IF(P446=0,IF(ABS(W445)&lt;'1_Constantes'!$D$27,ABS(W445)+('1_Constantes'!$E$27*'1_Constantes'!$B$4),0),0)</f>
        <v>0</v>
      </c>
      <c r="R446" s="44">
        <f>IF(P446=0,IF(Q446=0,'1_Constantes'!$D$27,0),0)</f>
        <v>0</v>
      </c>
      <c r="S446" s="54">
        <f>IF(F446&lt;N446+(N446*'1_Constantes'!$G$27),ABS(X445)-('1_Constantes'!$J$27*'1_Constantes'!$B$4),0)</f>
        <v>-4.9999999999998448E-3</v>
      </c>
      <c r="T446" s="111">
        <f>IF(S446=0,IF(ABS(X445)&lt;'1_Constantes'!$H$27,ABS(X445)+('1_Constantes'!$I$27*'1_Constantes'!$B$4),0),0)</f>
        <v>0</v>
      </c>
      <c r="U446" s="44">
        <f>IF(S446=0,IF(T446=0,'1_Constantes'!$H$27,0),0)</f>
        <v>0</v>
      </c>
      <c r="W446" s="134">
        <f>IF(C446&lt;'1_Constantes'!$B$8,0,IF(D446&lt;0,-ABS(P446+Q446+R446),ABS(P446+Q446+R446)))</f>
        <v>451</v>
      </c>
      <c r="X446" s="43">
        <f t="shared" si="20"/>
        <v>-4.9999999999998448E-3</v>
      </c>
      <c r="Y446" s="57">
        <f>IF(F446*180/PI()&lt;'1_Constantes'!$B$9,0,X446*180/PI())</f>
        <v>-0.28647889756540273</v>
      </c>
    </row>
    <row r="447" spans="2:25" x14ac:dyDescent="0.25">
      <c r="B447" s="13">
        <f>B446+'1_Constantes'!$B$4</f>
        <v>2.214999999999975</v>
      </c>
      <c r="C447" s="131">
        <f t="shared" si="18"/>
        <v>116.49130074542906</v>
      </c>
      <c r="D447" s="54">
        <f>'3_Consigne'!P447</f>
        <v>116.49130074542906</v>
      </c>
      <c r="E447" s="44">
        <f>'3_Consigne'!Q447</f>
        <v>-2.1040349102857681E-6</v>
      </c>
      <c r="F447" s="131">
        <f t="shared" si="19"/>
        <v>2.1040349102857681E-6</v>
      </c>
      <c r="G447" s="54">
        <f>ABS(D446-D447)/'1_Constantes'!$B$4</f>
        <v>467.7482395334664</v>
      </c>
      <c r="H447" s="44">
        <f>ABS(E446-E447)/'1_Constantes'!$B$4</f>
        <v>8.2820691749141417E-6</v>
      </c>
      <c r="J447" s="54">
        <f>ABS(G446-G447)/'1_Constantes'!$B$4</f>
        <v>698.13170080010423</v>
      </c>
      <c r="K447" s="44">
        <f>ABS(H446-H447)/'1_Constantes'!$B$4</f>
        <v>9.3051621391671002</v>
      </c>
      <c r="M447" s="108">
        <f>(G447*G447)/(2*'1_Constantes'!$F$27)</f>
        <v>109.39420779332853</v>
      </c>
      <c r="N447" s="108">
        <f>(H447*H447)/(2*'1_Constantes'!$J$27)</f>
        <v>8.574083727257877E-12</v>
      </c>
      <c r="P447" s="54">
        <f>IF(C447&lt;M447+(M447*'1_Constantes'!$G$27),ABS(W446)-('1_Constantes'!$F$27*'1_Constantes'!$B$4),0)</f>
        <v>446</v>
      </c>
      <c r="Q447" s="111">
        <f>IF(P447=0,IF(ABS(W446)&lt;'1_Constantes'!$D$27,ABS(W446)+('1_Constantes'!$E$27*'1_Constantes'!$B$4),0),0)</f>
        <v>0</v>
      </c>
      <c r="R447" s="44">
        <f>IF(P447=0,IF(Q447=0,'1_Constantes'!$D$27,0),0)</f>
        <v>0</v>
      </c>
      <c r="S447" s="54">
        <f>IF(F447&lt;N447+(N447*'1_Constantes'!$G$27),ABS(X446)-('1_Constantes'!$J$27*'1_Constantes'!$B$4),0)</f>
        <v>0</v>
      </c>
      <c r="T447" s="111">
        <f>IF(S447=0,IF(ABS(X446)&lt;'1_Constantes'!$H$27,ABS(X446)+('1_Constantes'!$I$27*'1_Constantes'!$B$4),0),0)</f>
        <v>1.9999999999999844E-2</v>
      </c>
      <c r="U447" s="44">
        <f>IF(S447=0,IF(T447=0,'1_Constantes'!$H$27,0),0)</f>
        <v>0</v>
      </c>
      <c r="W447" s="134">
        <f>IF(C447&lt;'1_Constantes'!$B$8,0,IF(D447&lt;0,-ABS(P447+Q447+R447),ABS(P447+Q447+R447)))</f>
        <v>446</v>
      </c>
      <c r="X447" s="43">
        <f t="shared" si="20"/>
        <v>-1.9999999999999844E-2</v>
      </c>
      <c r="Y447" s="57">
        <f>IF(F447*180/PI()&lt;'1_Constantes'!$B$9,0,X447*180/PI())</f>
        <v>-1.1459155902616376</v>
      </c>
    </row>
    <row r="448" spans="2:25" x14ac:dyDescent="0.25">
      <c r="B448" s="13">
        <f>B447+'1_Constantes'!$B$4</f>
        <v>2.2199999999999749</v>
      </c>
      <c r="C448" s="131">
        <f t="shared" si="18"/>
        <v>114.17001290325385</v>
      </c>
      <c r="D448" s="54">
        <f>'3_Consigne'!P448</f>
        <v>114.17001290325385</v>
      </c>
      <c r="E448" s="44">
        <f>'3_Consigne'!Q448</f>
        <v>2.3529519006232347E-4</v>
      </c>
      <c r="F448" s="131">
        <f t="shared" si="19"/>
        <v>2.3529519006232347E-4</v>
      </c>
      <c r="G448" s="54">
        <f>ABS(D447-D448)/'1_Constantes'!$B$4</f>
        <v>464.25756843504189</v>
      </c>
      <c r="H448" s="44">
        <f>ABS(E447-E448)/'1_Constantes'!$B$4</f>
        <v>4.7479844994521847E-2</v>
      </c>
      <c r="J448" s="54">
        <f>ABS(G447-G448)/'1_Constantes'!$B$4</f>
        <v>698.13421968490275</v>
      </c>
      <c r="K448" s="44">
        <f>ABS(H447-H448)/'1_Constantes'!$B$4</f>
        <v>9.4943125850693857</v>
      </c>
      <c r="M448" s="108">
        <f>(G448*G448)/(2*'1_Constantes'!$F$27)</f>
        <v>107.7675449246088</v>
      </c>
      <c r="N448" s="108">
        <f>(H448*H448)/(2*'1_Constantes'!$J$27)</f>
        <v>2.8179196008797764E-4</v>
      </c>
      <c r="P448" s="54">
        <f>IF(C448&lt;M448+(M448*'1_Constantes'!$G$27),ABS(W447)-('1_Constantes'!$F$27*'1_Constantes'!$B$4),0)</f>
        <v>441</v>
      </c>
      <c r="Q448" s="111">
        <f>IF(P448=0,IF(ABS(W447)&lt;'1_Constantes'!$D$27,ABS(W447)+('1_Constantes'!$E$27*'1_Constantes'!$B$4),0),0)</f>
        <v>0</v>
      </c>
      <c r="R448" s="44">
        <f>IF(P448=0,IF(Q448=0,'1_Constantes'!$D$27,0),0)</f>
        <v>0</v>
      </c>
      <c r="S448" s="54">
        <f>IF(F448&lt;N448+(N448*'1_Constantes'!$G$27),ABS(X447)-('1_Constantes'!$J$27*'1_Constantes'!$B$4),0)</f>
        <v>-1.5612511283791264E-16</v>
      </c>
      <c r="T448" s="111">
        <f>IF(S448=0,IF(ABS(X447)&lt;'1_Constantes'!$H$27,ABS(X447)+('1_Constantes'!$I$27*'1_Constantes'!$B$4),0),0)</f>
        <v>0</v>
      </c>
      <c r="U448" s="44">
        <f>IF(S448=0,IF(T448=0,'1_Constantes'!$H$27,0),0)</f>
        <v>0</v>
      </c>
      <c r="W448" s="134">
        <f>IF(C448&lt;'1_Constantes'!$B$8,0,IF(D448&lt;0,-ABS(P448+Q448+R448),ABS(P448+Q448+R448)))</f>
        <v>441</v>
      </c>
      <c r="X448" s="43">
        <f t="shared" si="20"/>
        <v>1.5612511283791264E-16</v>
      </c>
      <c r="Y448" s="57">
        <f>IF(F448*180/PI()&lt;'1_Constantes'!$B$9,0,X448*180/PI())</f>
        <v>8.9453100416161403E-15</v>
      </c>
    </row>
    <row r="449" spans="2:25" x14ac:dyDescent="0.25">
      <c r="B449" s="13">
        <f>B448+'1_Constantes'!$B$4</f>
        <v>2.2249999999999748</v>
      </c>
      <c r="C449" s="131">
        <f t="shared" si="18"/>
        <v>111.86617835570934</v>
      </c>
      <c r="D449" s="54">
        <f>'3_Consigne'!P449</f>
        <v>111.86617835570934</v>
      </c>
      <c r="E449" s="44">
        <f>'3_Consigne'!Q449</f>
        <v>2.4014099069719075E-4</v>
      </c>
      <c r="F449" s="131">
        <f t="shared" si="19"/>
        <v>2.4014099069719075E-4</v>
      </c>
      <c r="G449" s="54">
        <f>ABS(D448-D449)/'1_Constantes'!$B$4</f>
        <v>460.76690950890224</v>
      </c>
      <c r="H449" s="44">
        <f>ABS(E448-E449)/'1_Constantes'!$B$4</f>
        <v>9.6916012697345622E-4</v>
      </c>
      <c r="J449" s="54">
        <f>ABS(G448-G449)/'1_Constantes'!$B$4</f>
        <v>698.13178522792896</v>
      </c>
      <c r="K449" s="44">
        <f>ABS(H448-H449)/'1_Constantes'!$B$4</f>
        <v>9.3021369735096773</v>
      </c>
      <c r="M449" s="108">
        <f>(G449*G449)/(2*'1_Constantes'!$F$27)</f>
        <v>106.15307244919245</v>
      </c>
      <c r="N449" s="108">
        <f>(H449*H449)/(2*'1_Constantes'!$J$27)</f>
        <v>1.1740891896440073E-7</v>
      </c>
      <c r="P449" s="54">
        <f>IF(C449&lt;M449+(M449*'1_Constantes'!$G$27),ABS(W448)-('1_Constantes'!$F$27*'1_Constantes'!$B$4),0)</f>
        <v>436</v>
      </c>
      <c r="Q449" s="111">
        <f>IF(P449=0,IF(ABS(W448)&lt;'1_Constantes'!$D$27,ABS(W448)+('1_Constantes'!$E$27*'1_Constantes'!$B$4),0),0)</f>
        <v>0</v>
      </c>
      <c r="R449" s="44">
        <f>IF(P449=0,IF(Q449=0,'1_Constantes'!$D$27,0),0)</f>
        <v>0</v>
      </c>
      <c r="S449" s="54">
        <f>IF(F449&lt;N449+(N449*'1_Constantes'!$G$27),ABS(X448)-('1_Constantes'!$J$27*'1_Constantes'!$B$4),0)</f>
        <v>0</v>
      </c>
      <c r="T449" s="111">
        <f>IF(S449=0,IF(ABS(X448)&lt;'1_Constantes'!$H$27,ABS(X448)+('1_Constantes'!$I$27*'1_Constantes'!$B$4),0),0)</f>
        <v>1.5000000000000156E-2</v>
      </c>
      <c r="U449" s="44">
        <f>IF(S449=0,IF(T449=0,'1_Constantes'!$H$27,0),0)</f>
        <v>0</v>
      </c>
      <c r="W449" s="134">
        <f>IF(C449&lt;'1_Constantes'!$B$8,0,IF(D449&lt;0,-ABS(P449+Q449+R449),ABS(P449+Q449+R449)))</f>
        <v>436</v>
      </c>
      <c r="X449" s="43">
        <f t="shared" si="20"/>
        <v>1.5000000000000156E-2</v>
      </c>
      <c r="Y449" s="57">
        <f>IF(F449*180/PI()&lt;'1_Constantes'!$B$9,0,X449*180/PI())</f>
        <v>0.85943669269624379</v>
      </c>
    </row>
    <row r="450" spans="2:25" x14ac:dyDescent="0.25">
      <c r="B450" s="13">
        <f>B449+'1_Constantes'!$B$4</f>
        <v>2.2299999999999747</v>
      </c>
      <c r="C450" s="131">
        <f t="shared" si="18"/>
        <v>109.61470362070018</v>
      </c>
      <c r="D450" s="54">
        <f>'3_Consigne'!P450</f>
        <v>109.61470362070018</v>
      </c>
      <c r="E450" s="44">
        <f>'3_Consigne'!Q450</f>
        <v>7.5830439048713005E-6</v>
      </c>
      <c r="F450" s="131">
        <f t="shared" si="19"/>
        <v>7.5830439048713005E-6</v>
      </c>
      <c r="G450" s="54">
        <f>ABS(D449-D450)/'1_Constantes'!$B$4</f>
        <v>450.29494700183079</v>
      </c>
      <c r="H450" s="44">
        <f>ABS(E449-E450)/'1_Constantes'!$B$4</f>
        <v>4.651158935846389E-2</v>
      </c>
      <c r="J450" s="54">
        <f>ABS(G449-G450)/'1_Constantes'!$B$4</f>
        <v>2094.3925014142906</v>
      </c>
      <c r="K450" s="44">
        <f>ABS(H449-H450)/'1_Constantes'!$B$4</f>
        <v>9.1084858462980858</v>
      </c>
      <c r="M450" s="108">
        <f>(G450*G450)/(2*'1_Constantes'!$F$27)</f>
        <v>101.38276964769081</v>
      </c>
      <c r="N450" s="108">
        <f>(H450*H450)/(2*'1_Constantes'!$J$27)</f>
        <v>2.7041599308129643E-4</v>
      </c>
      <c r="P450" s="54">
        <f>IF(C450&lt;M450+(M450*'1_Constantes'!$G$27),ABS(W449)-('1_Constantes'!$F$27*'1_Constantes'!$B$4),0)</f>
        <v>431</v>
      </c>
      <c r="Q450" s="111">
        <f>IF(P450=0,IF(ABS(W449)&lt;'1_Constantes'!$D$27,ABS(W449)+('1_Constantes'!$E$27*'1_Constantes'!$B$4),0),0)</f>
        <v>0</v>
      </c>
      <c r="R450" s="44">
        <f>IF(P450=0,IF(Q450=0,'1_Constantes'!$D$27,0),0)</f>
        <v>0</v>
      </c>
      <c r="S450" s="54">
        <f>IF(F450&lt;N450+(N450*'1_Constantes'!$G$27),ABS(X449)-('1_Constantes'!$J$27*'1_Constantes'!$B$4),0)</f>
        <v>-4.9999999999998448E-3</v>
      </c>
      <c r="T450" s="111">
        <f>IF(S450=0,IF(ABS(X449)&lt;'1_Constantes'!$H$27,ABS(X449)+('1_Constantes'!$I$27*'1_Constantes'!$B$4),0),0)</f>
        <v>0</v>
      </c>
      <c r="U450" s="44">
        <f>IF(S450=0,IF(T450=0,'1_Constantes'!$H$27,0),0)</f>
        <v>0</v>
      </c>
      <c r="W450" s="134">
        <f>IF(C450&lt;'1_Constantes'!$B$8,0,IF(D450&lt;0,-ABS(P450+Q450+R450),ABS(P450+Q450+R450)))</f>
        <v>431</v>
      </c>
      <c r="X450" s="43">
        <f t="shared" si="20"/>
        <v>4.9999999999998448E-3</v>
      </c>
      <c r="Y450" s="57">
        <f>IF(F450*180/PI()&lt;'1_Constantes'!$B$9,0,X450*180/PI())</f>
        <v>0.28647889756540273</v>
      </c>
    </row>
    <row r="451" spans="2:25" x14ac:dyDescent="0.25">
      <c r="B451" s="13">
        <f>B450+'1_Constantes'!$B$4</f>
        <v>2.2349999999999746</v>
      </c>
      <c r="C451" s="131">
        <f t="shared" si="18"/>
        <v>107.38068217821302</v>
      </c>
      <c r="D451" s="54">
        <f>'3_Consigne'!P451</f>
        <v>107.38068217821302</v>
      </c>
      <c r="E451" s="44">
        <f>'3_Consigne'!Q451</f>
        <v>7.7408067567785732E-6</v>
      </c>
      <c r="F451" s="131">
        <f t="shared" si="19"/>
        <v>7.7408067567785732E-6</v>
      </c>
      <c r="G451" s="54">
        <f>ABS(D450-D451)/'1_Constantes'!$B$4</f>
        <v>446.80428849743237</v>
      </c>
      <c r="H451" s="44">
        <f>ABS(E450-E451)/'1_Constantes'!$B$4</f>
        <v>3.1552570381454537E-5</v>
      </c>
      <c r="J451" s="54">
        <f>ABS(G450-G451)/'1_Constantes'!$B$4</f>
        <v>698.13170087968501</v>
      </c>
      <c r="K451" s="44">
        <f>ABS(H450-H451)/'1_Constantes'!$B$4</f>
        <v>9.296007357616487</v>
      </c>
      <c r="M451" s="108">
        <f>(G451*G451)/(2*'1_Constantes'!$F$27)</f>
        <v>99.817036109848388</v>
      </c>
      <c r="N451" s="108">
        <f>(H451*H451)/(2*'1_Constantes'!$J$27)</f>
        <v>1.2444558720958026E-10</v>
      </c>
      <c r="P451" s="54">
        <f>IF(C451&lt;M451+(M451*'1_Constantes'!$G$27),ABS(W450)-('1_Constantes'!$F$27*'1_Constantes'!$B$4),0)</f>
        <v>426</v>
      </c>
      <c r="Q451" s="111">
        <f>IF(P451=0,IF(ABS(W450)&lt;'1_Constantes'!$D$27,ABS(W450)+('1_Constantes'!$E$27*'1_Constantes'!$B$4),0),0)</f>
        <v>0</v>
      </c>
      <c r="R451" s="44">
        <f>IF(P451=0,IF(Q451=0,'1_Constantes'!$D$27,0),0)</f>
        <v>0</v>
      </c>
      <c r="S451" s="54">
        <f>IF(F451&lt;N451+(N451*'1_Constantes'!$G$27),ABS(X450)-('1_Constantes'!$J$27*'1_Constantes'!$B$4),0)</f>
        <v>0</v>
      </c>
      <c r="T451" s="111">
        <f>IF(S451=0,IF(ABS(X450)&lt;'1_Constantes'!$H$27,ABS(X450)+('1_Constantes'!$I$27*'1_Constantes'!$B$4),0),0)</f>
        <v>1.9999999999999844E-2</v>
      </c>
      <c r="U451" s="44">
        <f>IF(S451=0,IF(T451=0,'1_Constantes'!$H$27,0),0)</f>
        <v>0</v>
      </c>
      <c r="W451" s="134">
        <f>IF(C451&lt;'1_Constantes'!$B$8,0,IF(D451&lt;0,-ABS(P451+Q451+R451),ABS(P451+Q451+R451)))</f>
        <v>426</v>
      </c>
      <c r="X451" s="43">
        <f t="shared" si="20"/>
        <v>1.9999999999999844E-2</v>
      </c>
      <c r="Y451" s="57">
        <f>IF(F451*180/PI()&lt;'1_Constantes'!$B$9,0,X451*180/PI())</f>
        <v>1.1459155902616376</v>
      </c>
    </row>
    <row r="452" spans="2:25" x14ac:dyDescent="0.25">
      <c r="B452" s="13">
        <f>B451+'1_Constantes'!$B$4</f>
        <v>2.2399999999999745</v>
      </c>
      <c r="C452" s="131">
        <f t="shared" si="18"/>
        <v>105.16411408545433</v>
      </c>
      <c r="D452" s="54">
        <f>'3_Consigne'!P452</f>
        <v>105.16411408545433</v>
      </c>
      <c r="E452" s="44">
        <f>'3_Consigne'!Q452</f>
        <v>-2.2971149936407143E-4</v>
      </c>
      <c r="F452" s="131">
        <f t="shared" si="19"/>
        <v>2.2971149936407143E-4</v>
      </c>
      <c r="G452" s="54">
        <f>ABS(D451-D452)/'1_Constantes'!$B$4</f>
        <v>443.31361855173839</v>
      </c>
      <c r="H452" s="44">
        <f>ABS(E451-E452)/'1_Constantes'!$B$4</f>
        <v>4.749046122417E-2</v>
      </c>
      <c r="J452" s="54">
        <f>ABS(G451-G452)/'1_Constantes'!$B$4</f>
        <v>698.1339891387961</v>
      </c>
      <c r="K452" s="44">
        <f>ABS(H451-H452)/'1_Constantes'!$B$4</f>
        <v>9.4917817307577081</v>
      </c>
      <c r="M452" s="108">
        <f>(G452*G452)/(2*'1_Constantes'!$F$27)</f>
        <v>98.263482196718101</v>
      </c>
      <c r="N452" s="108">
        <f>(H452*H452)/(2*'1_Constantes'!$J$27)</f>
        <v>2.8191798841054928E-4</v>
      </c>
      <c r="P452" s="54">
        <f>IF(C452&lt;M452+(M452*'1_Constantes'!$G$27),ABS(W451)-('1_Constantes'!$F$27*'1_Constantes'!$B$4),0)</f>
        <v>421</v>
      </c>
      <c r="Q452" s="111">
        <f>IF(P452=0,IF(ABS(W451)&lt;'1_Constantes'!$D$27,ABS(W451)+('1_Constantes'!$E$27*'1_Constantes'!$B$4),0),0)</f>
        <v>0</v>
      </c>
      <c r="R452" s="44">
        <f>IF(P452=0,IF(Q452=0,'1_Constantes'!$D$27,0),0)</f>
        <v>0</v>
      </c>
      <c r="S452" s="54">
        <f>IF(F452&lt;N452+(N452*'1_Constantes'!$G$27),ABS(X451)-('1_Constantes'!$J$27*'1_Constantes'!$B$4),0)</f>
        <v>-1.5612511283791264E-16</v>
      </c>
      <c r="T452" s="111">
        <f>IF(S452=0,IF(ABS(X451)&lt;'1_Constantes'!$H$27,ABS(X451)+('1_Constantes'!$I$27*'1_Constantes'!$B$4),0),0)</f>
        <v>0</v>
      </c>
      <c r="U452" s="44">
        <f>IF(S452=0,IF(T452=0,'1_Constantes'!$H$27,0),0)</f>
        <v>0</v>
      </c>
      <c r="W452" s="134">
        <f>IF(C452&lt;'1_Constantes'!$B$8,0,IF(D452&lt;0,-ABS(P452+Q452+R452),ABS(P452+Q452+R452)))</f>
        <v>421</v>
      </c>
      <c r="X452" s="43">
        <f t="shared" si="20"/>
        <v>-1.5612511283791264E-16</v>
      </c>
      <c r="Y452" s="57">
        <f>IF(F452*180/PI()&lt;'1_Constantes'!$B$9,0,X452*180/PI())</f>
        <v>-8.9453100416161403E-15</v>
      </c>
    </row>
    <row r="453" spans="2:25" x14ac:dyDescent="0.25">
      <c r="B453" s="13">
        <f>B452+'1_Constantes'!$B$4</f>
        <v>2.2449999999999743</v>
      </c>
      <c r="C453" s="131">
        <f t="shared" ref="C453:C516" si="21">ABS(D453)</f>
        <v>102.96499928720151</v>
      </c>
      <c r="D453" s="54">
        <f>'3_Consigne'!P453</f>
        <v>102.96499928720151</v>
      </c>
      <c r="E453" s="44">
        <f>'3_Consigne'!Q453</f>
        <v>-2.3461765165148918E-4</v>
      </c>
      <c r="F453" s="131">
        <f t="shared" ref="F453:F516" si="22">ABS(E453)</f>
        <v>2.3461765165148918E-4</v>
      </c>
      <c r="G453" s="54">
        <f>ABS(D452-D453)/'1_Constantes'!$B$4</f>
        <v>439.82295965056437</v>
      </c>
      <c r="H453" s="44">
        <f>ABS(E452-E453)/'1_Constantes'!$B$4</f>
        <v>9.8123045748355064E-4</v>
      </c>
      <c r="J453" s="54">
        <f>ABS(G452-G453)/'1_Constantes'!$B$4</f>
        <v>698.13178023480305</v>
      </c>
      <c r="K453" s="44">
        <f>ABS(H452-H453)/'1_Constantes'!$B$4</f>
        <v>9.3018461533372889</v>
      </c>
      <c r="M453" s="108">
        <f>(G453*G453)/(2*'1_Constantes'!$F$27)</f>
        <v>96.722117917890984</v>
      </c>
      <c r="N453" s="108">
        <f>(H453*H453)/(2*'1_Constantes'!$J$27)</f>
        <v>1.2035165133667227E-7</v>
      </c>
      <c r="P453" s="54">
        <f>IF(C453&lt;M453+(M453*'1_Constantes'!$G$27),ABS(W452)-('1_Constantes'!$F$27*'1_Constantes'!$B$4),0)</f>
        <v>416</v>
      </c>
      <c r="Q453" s="111">
        <f>IF(P453=0,IF(ABS(W452)&lt;'1_Constantes'!$D$27,ABS(W452)+('1_Constantes'!$E$27*'1_Constantes'!$B$4),0),0)</f>
        <v>0</v>
      </c>
      <c r="R453" s="44">
        <f>IF(P453=0,IF(Q453=0,'1_Constantes'!$D$27,0),0)</f>
        <v>0</v>
      </c>
      <c r="S453" s="54">
        <f>IF(F453&lt;N453+(N453*'1_Constantes'!$G$27),ABS(X452)-('1_Constantes'!$J$27*'1_Constantes'!$B$4),0)</f>
        <v>0</v>
      </c>
      <c r="T453" s="111">
        <f>IF(S453=0,IF(ABS(X452)&lt;'1_Constantes'!$H$27,ABS(X452)+('1_Constantes'!$I$27*'1_Constantes'!$B$4),0),0)</f>
        <v>1.5000000000000156E-2</v>
      </c>
      <c r="U453" s="44">
        <f>IF(S453=0,IF(T453=0,'1_Constantes'!$H$27,0),0)</f>
        <v>0</v>
      </c>
      <c r="W453" s="134">
        <f>IF(C453&lt;'1_Constantes'!$B$8,0,IF(D453&lt;0,-ABS(P453+Q453+R453),ABS(P453+Q453+R453)))</f>
        <v>416</v>
      </c>
      <c r="X453" s="43">
        <f t="shared" ref="X453:X516" si="23">IF(E453&lt;0,-ABS(S453+T453+U453),(ABS(S453+T453+U453)))</f>
        <v>-1.5000000000000156E-2</v>
      </c>
      <c r="Y453" s="57">
        <f>IF(F453*180/PI()&lt;'1_Constantes'!$B$9,0,X453*180/PI())</f>
        <v>-0.85943669269624379</v>
      </c>
    </row>
    <row r="454" spans="2:25" x14ac:dyDescent="0.25">
      <c r="B454" s="13">
        <f>B453+'1_Constantes'!$B$4</f>
        <v>2.2499999999999742</v>
      </c>
      <c r="C454" s="131">
        <f t="shared" si="21"/>
        <v>100.81824430725257</v>
      </c>
      <c r="D454" s="54">
        <f>'3_Consigne'!P454</f>
        <v>100.81824430725257</v>
      </c>
      <c r="E454" s="44">
        <f>'3_Consigne'!Q454</f>
        <v>-1.9476928805745031E-6</v>
      </c>
      <c r="F454" s="131">
        <f t="shared" si="22"/>
        <v>1.9476928805745031E-6</v>
      </c>
      <c r="G454" s="54">
        <f>ABS(D453-D454)/'1_Constantes'!$B$4</f>
        <v>429.35099598978752</v>
      </c>
      <c r="H454" s="44">
        <f>ABS(E453-E454)/'1_Constantes'!$B$4</f>
        <v>4.6533991754182935E-2</v>
      </c>
      <c r="J454" s="54">
        <f>ABS(G453-G454)/'1_Constantes'!$B$4</f>
        <v>2094.3927321553701</v>
      </c>
      <c r="K454" s="44">
        <f>ABS(H453-H454)/'1_Constantes'!$B$4</f>
        <v>9.110552259339876</v>
      </c>
      <c r="M454" s="108">
        <f>(G454*G454)/(2*'1_Constantes'!$F$27)</f>
        <v>92.171138878711261</v>
      </c>
      <c r="N454" s="108">
        <f>(H454*H454)/(2*'1_Constantes'!$J$27)</f>
        <v>2.7067654857229568E-4</v>
      </c>
      <c r="P454" s="54">
        <f>IF(C454&lt;M454+(M454*'1_Constantes'!$G$27),ABS(W453)-('1_Constantes'!$F$27*'1_Constantes'!$B$4),0)</f>
        <v>411</v>
      </c>
      <c r="Q454" s="111">
        <f>IF(P454=0,IF(ABS(W453)&lt;'1_Constantes'!$D$27,ABS(W453)+('1_Constantes'!$E$27*'1_Constantes'!$B$4),0),0)</f>
        <v>0</v>
      </c>
      <c r="R454" s="44">
        <f>IF(P454=0,IF(Q454=0,'1_Constantes'!$D$27,0),0)</f>
        <v>0</v>
      </c>
      <c r="S454" s="54">
        <f>IF(F454&lt;N454+(N454*'1_Constantes'!$G$27),ABS(X453)-('1_Constantes'!$J$27*'1_Constantes'!$B$4),0)</f>
        <v>-4.9999999999998448E-3</v>
      </c>
      <c r="T454" s="111">
        <f>IF(S454=0,IF(ABS(X453)&lt;'1_Constantes'!$H$27,ABS(X453)+('1_Constantes'!$I$27*'1_Constantes'!$B$4),0),0)</f>
        <v>0</v>
      </c>
      <c r="U454" s="44">
        <f>IF(S454=0,IF(T454=0,'1_Constantes'!$H$27,0),0)</f>
        <v>0</v>
      </c>
      <c r="W454" s="134">
        <f>IF(C454&lt;'1_Constantes'!$B$8,0,IF(D454&lt;0,-ABS(P454+Q454+R454),ABS(P454+Q454+R454)))</f>
        <v>411</v>
      </c>
      <c r="X454" s="43">
        <f t="shared" si="23"/>
        <v>-4.9999999999998448E-3</v>
      </c>
      <c r="Y454" s="57">
        <f>IF(F454*180/PI()&lt;'1_Constantes'!$B$9,0,X454*180/PI())</f>
        <v>-0.28647889756540273</v>
      </c>
    </row>
    <row r="455" spans="2:25" x14ac:dyDescent="0.25">
      <c r="B455" s="13">
        <f>B454+'1_Constantes'!$B$4</f>
        <v>2.2549999999999741</v>
      </c>
      <c r="C455" s="131">
        <f t="shared" si="21"/>
        <v>98.688942619823663</v>
      </c>
      <c r="D455" s="54">
        <f>'3_Consigne'!P455</f>
        <v>98.688942619823663</v>
      </c>
      <c r="E455" s="44">
        <f>'3_Consigne'!Q455</f>
        <v>-1.9897160866144681E-6</v>
      </c>
      <c r="F455" s="131">
        <f t="shared" si="22"/>
        <v>1.9897160866144681E-6</v>
      </c>
      <c r="G455" s="54">
        <f>ABS(D454-D455)/'1_Constantes'!$B$4</f>
        <v>425.86033748578132</v>
      </c>
      <c r="H455" s="44">
        <f>ABS(E454-E455)/'1_Constantes'!$B$4</f>
        <v>8.4046412079930022E-6</v>
      </c>
      <c r="J455" s="54">
        <f>ABS(G454-G455)/'1_Constantes'!$B$4</f>
        <v>698.1317008012411</v>
      </c>
      <c r="K455" s="44">
        <f>ABS(H454-H455)/'1_Constantes'!$B$4</f>
        <v>9.3051174225949875</v>
      </c>
      <c r="M455" s="108">
        <f>(G455*G455)/(2*'1_Constantes'!$F$27)</f>
        <v>90.678513521751782</v>
      </c>
      <c r="N455" s="108">
        <f>(H455*H455)/(2*'1_Constantes'!$J$27)</f>
        <v>8.8297492293867585E-12</v>
      </c>
      <c r="P455" s="54">
        <f>IF(C455&lt;M455+(M455*'1_Constantes'!$G$27),ABS(W454)-('1_Constantes'!$F$27*'1_Constantes'!$B$4),0)</f>
        <v>406</v>
      </c>
      <c r="Q455" s="111">
        <f>IF(P455=0,IF(ABS(W454)&lt;'1_Constantes'!$D$27,ABS(W454)+('1_Constantes'!$E$27*'1_Constantes'!$B$4),0),0)</f>
        <v>0</v>
      </c>
      <c r="R455" s="44">
        <f>IF(P455=0,IF(Q455=0,'1_Constantes'!$D$27,0),0)</f>
        <v>0</v>
      </c>
      <c r="S455" s="54">
        <f>IF(F455&lt;N455+(N455*'1_Constantes'!$G$27),ABS(X454)-('1_Constantes'!$J$27*'1_Constantes'!$B$4),0)</f>
        <v>0</v>
      </c>
      <c r="T455" s="111">
        <f>IF(S455=0,IF(ABS(X454)&lt;'1_Constantes'!$H$27,ABS(X454)+('1_Constantes'!$I$27*'1_Constantes'!$B$4),0),0)</f>
        <v>1.9999999999999844E-2</v>
      </c>
      <c r="U455" s="44">
        <f>IF(S455=0,IF(T455=0,'1_Constantes'!$H$27,0),0)</f>
        <v>0</v>
      </c>
      <c r="W455" s="134">
        <f>IF(C455&lt;'1_Constantes'!$B$8,0,IF(D455&lt;0,-ABS(P455+Q455+R455),ABS(P455+Q455+R455)))</f>
        <v>406</v>
      </c>
      <c r="X455" s="43">
        <f t="shared" si="23"/>
        <v>-1.9999999999999844E-2</v>
      </c>
      <c r="Y455" s="57">
        <f>IF(F455*180/PI()&lt;'1_Constantes'!$B$9,0,X455*180/PI())</f>
        <v>-1.1459155902616376</v>
      </c>
    </row>
    <row r="456" spans="2:25" x14ac:dyDescent="0.25">
      <c r="B456" s="13">
        <f>B455+'1_Constantes'!$B$4</f>
        <v>2.259999999999974</v>
      </c>
      <c r="C456" s="131">
        <f t="shared" si="21"/>
        <v>96.577094282348753</v>
      </c>
      <c r="D456" s="54">
        <f>'3_Consigne'!P456</f>
        <v>96.577094282348753</v>
      </c>
      <c r="E456" s="44">
        <f>'3_Consigne'!Q456</f>
        <v>2.3576601665750707E-4</v>
      </c>
      <c r="F456" s="131">
        <f t="shared" si="22"/>
        <v>2.3576601665750707E-4</v>
      </c>
      <c r="G456" s="54">
        <f>ABS(D455-D456)/'1_Constantes'!$B$4</f>
        <v>422.36966749498208</v>
      </c>
      <c r="H456" s="44">
        <f>ABS(E455-E456)/'1_Constantes'!$B$4</f>
        <v>4.7551146548824308E-2</v>
      </c>
      <c r="J456" s="54">
        <f>ABS(G455-G456)/'1_Constantes'!$B$4</f>
        <v>698.13399815984667</v>
      </c>
      <c r="K456" s="44">
        <f>ABS(H455-H456)/'1_Constantes'!$B$4</f>
        <v>9.5085483815232621</v>
      </c>
      <c r="M456" s="108">
        <f>(G456*G456)/(2*'1_Constantes'!$F$27)</f>
        <v>89.198068009910855</v>
      </c>
      <c r="N456" s="108">
        <f>(H456*H456)/(2*'1_Constantes'!$J$27)</f>
        <v>2.8263894226347074E-4</v>
      </c>
      <c r="P456" s="54">
        <f>IF(C456&lt;M456+(M456*'1_Constantes'!$G$27),ABS(W455)-('1_Constantes'!$F$27*'1_Constantes'!$B$4),0)</f>
        <v>401</v>
      </c>
      <c r="Q456" s="111">
        <f>IF(P456=0,IF(ABS(W455)&lt;'1_Constantes'!$D$27,ABS(W455)+('1_Constantes'!$E$27*'1_Constantes'!$B$4),0),0)</f>
        <v>0</v>
      </c>
      <c r="R456" s="44">
        <f>IF(P456=0,IF(Q456=0,'1_Constantes'!$D$27,0),0)</f>
        <v>0</v>
      </c>
      <c r="S456" s="54">
        <f>IF(F456&lt;N456+(N456*'1_Constantes'!$G$27),ABS(X455)-('1_Constantes'!$J$27*'1_Constantes'!$B$4),0)</f>
        <v>-1.5612511283791264E-16</v>
      </c>
      <c r="T456" s="111">
        <f>IF(S456=0,IF(ABS(X455)&lt;'1_Constantes'!$H$27,ABS(X455)+('1_Constantes'!$I$27*'1_Constantes'!$B$4),0),0)</f>
        <v>0</v>
      </c>
      <c r="U456" s="44">
        <f>IF(S456=0,IF(T456=0,'1_Constantes'!$H$27,0),0)</f>
        <v>0</v>
      </c>
      <c r="W456" s="134">
        <f>IF(C456&lt;'1_Constantes'!$B$8,0,IF(D456&lt;0,-ABS(P456+Q456+R456),ABS(P456+Q456+R456)))</f>
        <v>401</v>
      </c>
      <c r="X456" s="43">
        <f t="shared" si="23"/>
        <v>1.5612511283791264E-16</v>
      </c>
      <c r="Y456" s="57">
        <f>IF(F456*180/PI()&lt;'1_Constantes'!$B$9,0,X456*180/PI())</f>
        <v>8.9453100416161403E-15</v>
      </c>
    </row>
    <row r="457" spans="2:25" x14ac:dyDescent="0.25">
      <c r="B457" s="13">
        <f>B456+'1_Constantes'!$B$4</f>
        <v>2.2649999999999739</v>
      </c>
      <c r="C457" s="131">
        <f t="shared" si="21"/>
        <v>94.482699239455073</v>
      </c>
      <c r="D457" s="54">
        <f>'3_Consigne'!P457</f>
        <v>94.482699239455073</v>
      </c>
      <c r="E457" s="44">
        <f>'3_Consigne'!Q457</f>
        <v>2.4099223468522502E-4</v>
      </c>
      <c r="F457" s="131">
        <f t="shared" si="22"/>
        <v>2.4099223468522502E-4</v>
      </c>
      <c r="G457" s="54">
        <f>ABS(D456-D457)/'1_Constantes'!$B$4</f>
        <v>418.87900857873603</v>
      </c>
      <c r="H457" s="44">
        <f>ABS(E456-E457)/'1_Constantes'!$B$4</f>
        <v>1.0452436055435887E-3</v>
      </c>
      <c r="J457" s="54">
        <f>ABS(G456-G457)/'1_Constantes'!$B$4</f>
        <v>698.13178324920955</v>
      </c>
      <c r="K457" s="44">
        <f>ABS(H456-H457)/'1_Constantes'!$B$4</f>
        <v>9.3011805886561429</v>
      </c>
      <c r="M457" s="108">
        <f>(G457*G457)/(2*'1_Constantes'!$F$27)</f>
        <v>87.729811913952403</v>
      </c>
      <c r="N457" s="108">
        <f>(H457*H457)/(2*'1_Constantes'!$J$27)</f>
        <v>1.3656677436622016E-7</v>
      </c>
      <c r="P457" s="54">
        <f>IF(C457&lt;M457+(M457*'1_Constantes'!$G$27),ABS(W456)-('1_Constantes'!$F$27*'1_Constantes'!$B$4),0)</f>
        <v>396</v>
      </c>
      <c r="Q457" s="111">
        <f>IF(P457=0,IF(ABS(W456)&lt;'1_Constantes'!$D$27,ABS(W456)+('1_Constantes'!$E$27*'1_Constantes'!$B$4),0),0)</f>
        <v>0</v>
      </c>
      <c r="R457" s="44">
        <f>IF(P457=0,IF(Q457=0,'1_Constantes'!$D$27,0),0)</f>
        <v>0</v>
      </c>
      <c r="S457" s="54">
        <f>IF(F457&lt;N457+(N457*'1_Constantes'!$G$27),ABS(X456)-('1_Constantes'!$J$27*'1_Constantes'!$B$4),0)</f>
        <v>0</v>
      </c>
      <c r="T457" s="111">
        <f>IF(S457=0,IF(ABS(X456)&lt;'1_Constantes'!$H$27,ABS(X456)+('1_Constantes'!$I$27*'1_Constantes'!$B$4),0),0)</f>
        <v>1.5000000000000156E-2</v>
      </c>
      <c r="U457" s="44">
        <f>IF(S457=0,IF(T457=0,'1_Constantes'!$H$27,0),0)</f>
        <v>0</v>
      </c>
      <c r="W457" s="134">
        <f>IF(C457&lt;'1_Constantes'!$B$8,0,IF(D457&lt;0,-ABS(P457+Q457+R457),ABS(P457+Q457+R457)))</f>
        <v>396</v>
      </c>
      <c r="X457" s="43">
        <f t="shared" si="23"/>
        <v>1.5000000000000156E-2</v>
      </c>
      <c r="Y457" s="57">
        <f>IF(F457*180/PI()&lt;'1_Constantes'!$B$9,0,X457*180/PI())</f>
        <v>0.85943669269624379</v>
      </c>
    </row>
    <row r="458" spans="2:25" x14ac:dyDescent="0.25">
      <c r="B458" s="13">
        <f>B457+'1_Constantes'!$B$4</f>
        <v>2.2699999999999738</v>
      </c>
      <c r="C458" s="131">
        <f t="shared" si="21"/>
        <v>92.440664014693184</v>
      </c>
      <c r="D458" s="54">
        <f>'3_Consigne'!P458</f>
        <v>92.440664014693184</v>
      </c>
      <c r="E458" s="44">
        <f>'3_Consigne'!Q458</f>
        <v>8.4646116709358177E-6</v>
      </c>
      <c r="F458" s="131">
        <f t="shared" si="22"/>
        <v>8.4646116709358177E-6</v>
      </c>
      <c r="G458" s="54">
        <f>ABS(D457-D458)/'1_Constantes'!$B$4</f>
        <v>408.40704495237787</v>
      </c>
      <c r="H458" s="44">
        <f>ABS(E457-E458)/'1_Constantes'!$B$4</f>
        <v>4.650552460285784E-2</v>
      </c>
      <c r="J458" s="54">
        <f>ABS(G457-G458)/'1_Constantes'!$B$4</f>
        <v>2094.3927252716321</v>
      </c>
      <c r="K458" s="44">
        <f>ABS(H457-H458)/'1_Constantes'!$B$4</f>
        <v>9.0920561994628493</v>
      </c>
      <c r="M458" s="108">
        <f>(G458*G458)/(2*'1_Constantes'!$F$27)</f>
        <v>83.398157183366806</v>
      </c>
      <c r="N458" s="108">
        <f>(H458*H458)/(2*'1_Constantes'!$J$27)</f>
        <v>2.7034547732337696E-4</v>
      </c>
      <c r="P458" s="54">
        <f>IF(C458&lt;M458+(M458*'1_Constantes'!$G$27),ABS(W457)-('1_Constantes'!$F$27*'1_Constantes'!$B$4),0)</f>
        <v>0</v>
      </c>
      <c r="Q458" s="111">
        <f>IF(P458=0,IF(ABS(W457)&lt;'1_Constantes'!$D$27,ABS(W457)+('1_Constantes'!$E$27*'1_Constantes'!$B$4),0),0)</f>
        <v>399</v>
      </c>
      <c r="R458" s="44">
        <f>IF(P458=0,IF(Q458=0,'1_Constantes'!$D$27,0),0)</f>
        <v>0</v>
      </c>
      <c r="S458" s="54">
        <f>IF(F458&lt;N458+(N458*'1_Constantes'!$G$27),ABS(X457)-('1_Constantes'!$J$27*'1_Constantes'!$B$4),0)</f>
        <v>-4.9999999999998448E-3</v>
      </c>
      <c r="T458" s="111">
        <f>IF(S458=0,IF(ABS(X457)&lt;'1_Constantes'!$H$27,ABS(X457)+('1_Constantes'!$I$27*'1_Constantes'!$B$4),0),0)</f>
        <v>0</v>
      </c>
      <c r="U458" s="44">
        <f>IF(S458=0,IF(T458=0,'1_Constantes'!$H$27,0),0)</f>
        <v>0</v>
      </c>
      <c r="W458" s="134">
        <f>IF(C458&lt;'1_Constantes'!$B$8,0,IF(D458&lt;0,-ABS(P458+Q458+R458),ABS(P458+Q458+R458)))</f>
        <v>399</v>
      </c>
      <c r="X458" s="43">
        <f t="shared" si="23"/>
        <v>4.9999999999998448E-3</v>
      </c>
      <c r="Y458" s="57">
        <f>IF(F458*180/PI()&lt;'1_Constantes'!$B$9,0,X458*180/PI())</f>
        <v>0.28647889756540273</v>
      </c>
    </row>
    <row r="459" spans="2:25" x14ac:dyDescent="0.25">
      <c r="B459" s="13">
        <f>B458+'1_Constantes'!$B$4</f>
        <v>2.2749999999999737</v>
      </c>
      <c r="C459" s="131">
        <f t="shared" si="21"/>
        <v>90.363722258241054</v>
      </c>
      <c r="D459" s="54">
        <f>'3_Consigne'!P459</f>
        <v>90.363722258241054</v>
      </c>
      <c r="E459" s="44">
        <f>'3_Consigne'!Q459</f>
        <v>-2.2940007889225844E-4</v>
      </c>
      <c r="F459" s="131">
        <f t="shared" si="22"/>
        <v>2.2940007889225844E-4</v>
      </c>
      <c r="G459" s="54">
        <f>ABS(D458-D459)/'1_Constantes'!$B$4</f>
        <v>415.38835129042582</v>
      </c>
      <c r="H459" s="44">
        <f>ABS(E458-E459)/'1_Constantes'!$B$4</f>
        <v>4.7572938112638852E-2</v>
      </c>
      <c r="J459" s="54">
        <f>ABS(G458-G459)/'1_Constantes'!$B$4</f>
        <v>1396.2612676095887</v>
      </c>
      <c r="K459" s="44">
        <f>ABS(H458-H459)/'1_Constantes'!$B$4</f>
        <v>0.21348270195620245</v>
      </c>
      <c r="M459" s="108">
        <f>(G459*G459)/(2*'1_Constantes'!$F$27)</f>
        <v>86.273741193889109</v>
      </c>
      <c r="N459" s="108">
        <f>(H459*H459)/(2*'1_Constantes'!$J$27)</f>
        <v>2.8289805508362078E-4</v>
      </c>
      <c r="P459" s="54">
        <f>IF(C459&lt;M459+(M459*'1_Constantes'!$G$27),ABS(W458)-('1_Constantes'!$F$27*'1_Constantes'!$B$4),0)</f>
        <v>394</v>
      </c>
      <c r="Q459" s="111">
        <f>IF(P459=0,IF(ABS(W458)&lt;'1_Constantes'!$D$27,ABS(W458)+('1_Constantes'!$E$27*'1_Constantes'!$B$4),0),0)</f>
        <v>0</v>
      </c>
      <c r="R459" s="44">
        <f>IF(P459=0,IF(Q459=0,'1_Constantes'!$D$27,0),0)</f>
        <v>0</v>
      </c>
      <c r="S459" s="54">
        <f>IF(F459&lt;N459+(N459*'1_Constantes'!$G$27),ABS(X458)-('1_Constantes'!$J$27*'1_Constantes'!$B$4),0)</f>
        <v>-1.5000000000000156E-2</v>
      </c>
      <c r="T459" s="111">
        <f>IF(S459=0,IF(ABS(X458)&lt;'1_Constantes'!$H$27,ABS(X458)+('1_Constantes'!$I$27*'1_Constantes'!$B$4),0),0)</f>
        <v>0</v>
      </c>
      <c r="U459" s="44">
        <f>IF(S459=0,IF(T459=0,'1_Constantes'!$H$27,0),0)</f>
        <v>0</v>
      </c>
      <c r="W459" s="134">
        <f>IF(C459&lt;'1_Constantes'!$B$8,0,IF(D459&lt;0,-ABS(P459+Q459+R459),ABS(P459+Q459+R459)))</f>
        <v>394</v>
      </c>
      <c r="X459" s="43">
        <f t="shared" si="23"/>
        <v>-1.5000000000000156E-2</v>
      </c>
      <c r="Y459" s="57">
        <f>IF(F459*180/PI()&lt;'1_Constantes'!$B$9,0,X459*180/PI())</f>
        <v>-0.85943669269624379</v>
      </c>
    </row>
    <row r="460" spans="2:25" x14ac:dyDescent="0.25">
      <c r="B460" s="13">
        <f>B459+'1_Constantes'!$B$4</f>
        <v>2.2799999999999736</v>
      </c>
      <c r="C460" s="131">
        <f t="shared" si="21"/>
        <v>88.321687033419039</v>
      </c>
      <c r="D460" s="54">
        <f>'3_Consigne'!P460</f>
        <v>88.321687033419039</v>
      </c>
      <c r="E460" s="44">
        <f>'3_Consigne'!Q460</f>
        <v>3.3870279415593174E-6</v>
      </c>
      <c r="F460" s="131">
        <f t="shared" si="22"/>
        <v>3.3870279415593174E-6</v>
      </c>
      <c r="G460" s="54">
        <f>ABS(D459-D460)/'1_Constantes'!$B$4</f>
        <v>408.4070449644031</v>
      </c>
      <c r="H460" s="44">
        <f>ABS(E459-E460)/'1_Constantes'!$B$4</f>
        <v>4.6557421366763552E-2</v>
      </c>
      <c r="J460" s="54">
        <f>ABS(G459-G460)/'1_Constantes'!$B$4</f>
        <v>1396.2612652045436</v>
      </c>
      <c r="K460" s="44">
        <f>ABS(H459-H460)/'1_Constantes'!$B$4</f>
        <v>0.20310334917506001</v>
      </c>
      <c r="M460" s="108">
        <f>(G460*G460)/(2*'1_Constantes'!$F$27)</f>
        <v>83.398157188277978</v>
      </c>
      <c r="N460" s="108">
        <f>(H460*H460)/(2*'1_Constantes'!$J$27)</f>
        <v>2.7094918554029644E-4</v>
      </c>
      <c r="P460" s="54">
        <f>IF(C460&lt;M460+(M460*'1_Constantes'!$G$27),ABS(W459)-('1_Constantes'!$F$27*'1_Constantes'!$B$4),0)</f>
        <v>389</v>
      </c>
      <c r="Q460" s="111">
        <f>IF(P460=0,IF(ABS(W459)&lt;'1_Constantes'!$D$27,ABS(W459)+('1_Constantes'!$E$27*'1_Constantes'!$B$4),0),0)</f>
        <v>0</v>
      </c>
      <c r="R460" s="44">
        <f>IF(P460=0,IF(Q460=0,'1_Constantes'!$D$27,0),0)</f>
        <v>0</v>
      </c>
      <c r="S460" s="54">
        <f>IF(F460&lt;N460+(N460*'1_Constantes'!$G$27),ABS(X459)-('1_Constantes'!$J$27*'1_Constantes'!$B$4),0)</f>
        <v>-4.9999999999998448E-3</v>
      </c>
      <c r="T460" s="111">
        <f>IF(S460=0,IF(ABS(X459)&lt;'1_Constantes'!$H$27,ABS(X459)+('1_Constantes'!$I$27*'1_Constantes'!$B$4),0),0)</f>
        <v>0</v>
      </c>
      <c r="U460" s="44">
        <f>IF(S460=0,IF(T460=0,'1_Constantes'!$H$27,0),0)</f>
        <v>0</v>
      </c>
      <c r="W460" s="134">
        <f>IF(C460&lt;'1_Constantes'!$B$8,0,IF(D460&lt;0,-ABS(P460+Q460+R460),ABS(P460+Q460+R460)))</f>
        <v>389</v>
      </c>
      <c r="X460" s="43">
        <f t="shared" si="23"/>
        <v>4.9999999999998448E-3</v>
      </c>
      <c r="Y460" s="57">
        <f>IF(F460*180/PI()&lt;'1_Constantes'!$B$9,0,X460*180/PI())</f>
        <v>0.28647889756540273</v>
      </c>
    </row>
    <row r="461" spans="2:25" x14ac:dyDescent="0.25">
      <c r="B461" s="13">
        <f>B460+'1_Constantes'!$B$4</f>
        <v>2.2849999999999735</v>
      </c>
      <c r="C461" s="131">
        <f t="shared" si="21"/>
        <v>86.297105101117566</v>
      </c>
      <c r="D461" s="54">
        <f>'3_Consigne'!P461</f>
        <v>86.297105101117566</v>
      </c>
      <c r="E461" s="44">
        <f>'3_Consigne'!Q461</f>
        <v>3.4664896514657872E-6</v>
      </c>
      <c r="F461" s="131">
        <f t="shared" si="22"/>
        <v>3.4664896514657872E-6</v>
      </c>
      <c r="G461" s="54">
        <f>ABS(D460-D461)/'1_Constantes'!$B$4</f>
        <v>404.91638646029458</v>
      </c>
      <c r="H461" s="44">
        <f>ABS(E460-E461)/'1_Constantes'!$B$4</f>
        <v>1.5892341981293967E-5</v>
      </c>
      <c r="J461" s="54">
        <f>ABS(G460-G461)/'1_Constantes'!$B$4</f>
        <v>698.13170082170473</v>
      </c>
      <c r="K461" s="44">
        <f>ABS(H460-H461)/'1_Constantes'!$B$4</f>
        <v>9.3083058049564507</v>
      </c>
      <c r="M461" s="108">
        <f>(G461*G461)/(2*'1_Constantes'!$F$27)</f>
        <v>81.97864001203132</v>
      </c>
      <c r="N461" s="108">
        <f>(H461*H461)/(2*'1_Constantes'!$J$27)</f>
        <v>3.157081670629983E-11</v>
      </c>
      <c r="P461" s="54">
        <f>IF(C461&lt;M461+(M461*'1_Constantes'!$G$27),ABS(W460)-('1_Constantes'!$F$27*'1_Constantes'!$B$4),0)</f>
        <v>384</v>
      </c>
      <c r="Q461" s="111">
        <f>IF(P461=0,IF(ABS(W460)&lt;'1_Constantes'!$D$27,ABS(W460)+('1_Constantes'!$E$27*'1_Constantes'!$B$4),0),0)</f>
        <v>0</v>
      </c>
      <c r="R461" s="44">
        <f>IF(P461=0,IF(Q461=0,'1_Constantes'!$D$27,0),0)</f>
        <v>0</v>
      </c>
      <c r="S461" s="54">
        <f>IF(F461&lt;N461+(N461*'1_Constantes'!$G$27),ABS(X460)-('1_Constantes'!$J$27*'1_Constantes'!$B$4),0)</f>
        <v>0</v>
      </c>
      <c r="T461" s="111">
        <f>IF(S461=0,IF(ABS(X460)&lt;'1_Constantes'!$H$27,ABS(X460)+('1_Constantes'!$I$27*'1_Constantes'!$B$4),0),0)</f>
        <v>1.9999999999999844E-2</v>
      </c>
      <c r="U461" s="44">
        <f>IF(S461=0,IF(T461=0,'1_Constantes'!$H$27,0),0)</f>
        <v>0</v>
      </c>
      <c r="W461" s="134">
        <f>IF(C461&lt;'1_Constantes'!$B$8,0,IF(D461&lt;0,-ABS(P461+Q461+R461),ABS(P461+Q461+R461)))</f>
        <v>384</v>
      </c>
      <c r="X461" s="43">
        <f t="shared" si="23"/>
        <v>1.9999999999999844E-2</v>
      </c>
      <c r="Y461" s="57">
        <f>IF(F461*180/PI()&lt;'1_Constantes'!$B$9,0,X461*180/PI())</f>
        <v>1.1459155902616376</v>
      </c>
    </row>
    <row r="462" spans="2:25" x14ac:dyDescent="0.25">
      <c r="B462" s="13">
        <f>B461+'1_Constantes'!$B$4</f>
        <v>2.2899999999999734</v>
      </c>
      <c r="C462" s="131">
        <f t="shared" si="21"/>
        <v>84.307429971154789</v>
      </c>
      <c r="D462" s="54">
        <f>'3_Consigne'!P462</f>
        <v>84.307429971154789</v>
      </c>
      <c r="E462" s="44">
        <f>'3_Consigne'!Q462</f>
        <v>-4.7285688301787476E-4</v>
      </c>
      <c r="F462" s="131">
        <f t="shared" si="22"/>
        <v>4.7285688301787476E-4</v>
      </c>
      <c r="G462" s="54">
        <f>ABS(D461-D462)/'1_Constantes'!$B$4</f>
        <v>397.93502599255532</v>
      </c>
      <c r="H462" s="44">
        <f>ABS(E461-E462)/'1_Constantes'!$B$4</f>
        <v>9.526467453386811E-2</v>
      </c>
      <c r="J462" s="54">
        <f>ABS(G461-G462)/'1_Constantes'!$B$4</f>
        <v>1396.2720935478501</v>
      </c>
      <c r="K462" s="44">
        <f>ABS(H461-H462)/'1_Constantes'!$B$4</f>
        <v>19.049756438377361</v>
      </c>
      <c r="M462" s="108">
        <f>(G462*G462)/(2*'1_Constantes'!$F$27)</f>
        <v>79.176142455847852</v>
      </c>
      <c r="N462" s="108">
        <f>(H462*H462)/(2*'1_Constantes'!$J$27)</f>
        <v>1.1344197767554774E-3</v>
      </c>
      <c r="P462" s="54">
        <f>IF(C462&lt;M462+(M462*'1_Constantes'!$G$27),ABS(W461)-('1_Constantes'!$F$27*'1_Constantes'!$B$4),0)</f>
        <v>379</v>
      </c>
      <c r="Q462" s="111">
        <f>IF(P462=0,IF(ABS(W461)&lt;'1_Constantes'!$D$27,ABS(W461)+('1_Constantes'!$E$27*'1_Constantes'!$B$4),0),0)</f>
        <v>0</v>
      </c>
      <c r="R462" s="44">
        <f>IF(P462=0,IF(Q462=0,'1_Constantes'!$D$27,0),0)</f>
        <v>0</v>
      </c>
      <c r="S462" s="54">
        <f>IF(F462&lt;N462+(N462*'1_Constantes'!$G$27),ABS(X461)-('1_Constantes'!$J$27*'1_Constantes'!$B$4),0)</f>
        <v>-1.5612511283791264E-16</v>
      </c>
      <c r="T462" s="111">
        <f>IF(S462=0,IF(ABS(X461)&lt;'1_Constantes'!$H$27,ABS(X461)+('1_Constantes'!$I$27*'1_Constantes'!$B$4),0),0)</f>
        <v>0</v>
      </c>
      <c r="U462" s="44">
        <f>IF(S462=0,IF(T462=0,'1_Constantes'!$H$27,0),0)</f>
        <v>0</v>
      </c>
      <c r="W462" s="134">
        <f>IF(C462&lt;'1_Constantes'!$B$8,0,IF(D462&lt;0,-ABS(P462+Q462+R462),ABS(P462+Q462+R462)))</f>
        <v>379</v>
      </c>
      <c r="X462" s="43">
        <f t="shared" si="23"/>
        <v>-1.5612511283791264E-16</v>
      </c>
      <c r="Y462" s="57">
        <f>IF(F462*180/PI()&lt;'1_Constantes'!$B$9,0,X462*180/PI())</f>
        <v>-8.9453100416161403E-15</v>
      </c>
    </row>
    <row r="463" spans="2:25" x14ac:dyDescent="0.25">
      <c r="B463" s="13">
        <f>B462+'1_Constantes'!$B$4</f>
        <v>2.2949999999999733</v>
      </c>
      <c r="C463" s="131">
        <f t="shared" si="21"/>
        <v>82.352661432645448</v>
      </c>
      <c r="D463" s="54">
        <f>'3_Consigne'!P463</f>
        <v>82.352661432645448</v>
      </c>
      <c r="E463" s="44">
        <f>'3_Consigne'!Q463</f>
        <v>-4.8408087764544028E-4</v>
      </c>
      <c r="F463" s="131">
        <f t="shared" si="22"/>
        <v>4.8408087764544028E-4</v>
      </c>
      <c r="G463" s="54">
        <f>ABS(D462-D463)/'1_Constantes'!$B$4</f>
        <v>390.95370770186832</v>
      </c>
      <c r="H463" s="44">
        <f>ABS(E462-E463)/'1_Constantes'!$B$4</f>
        <v>2.2447989255131029E-3</v>
      </c>
      <c r="J463" s="54">
        <f>ABS(G462-G463)/'1_Constantes'!$B$4</f>
        <v>1396.2636581373999</v>
      </c>
      <c r="K463" s="44">
        <f>ABS(H462-H463)/'1_Constantes'!$B$4</f>
        <v>18.603975121671002</v>
      </c>
      <c r="M463" s="108">
        <f>(G463*G463)/(2*'1_Constantes'!$F$27)</f>
        <v>76.422400782918956</v>
      </c>
      <c r="N463" s="108">
        <f>(H463*H463)/(2*'1_Constantes'!$J$27)</f>
        <v>6.2989027699809765E-7</v>
      </c>
      <c r="P463" s="54">
        <f>IF(C463&lt;M463+(M463*'1_Constantes'!$G$27),ABS(W462)-('1_Constantes'!$F$27*'1_Constantes'!$B$4),0)</f>
        <v>374</v>
      </c>
      <c r="Q463" s="111">
        <f>IF(P463=0,IF(ABS(W462)&lt;'1_Constantes'!$D$27,ABS(W462)+('1_Constantes'!$E$27*'1_Constantes'!$B$4),0),0)</f>
        <v>0</v>
      </c>
      <c r="R463" s="44">
        <f>IF(P463=0,IF(Q463=0,'1_Constantes'!$D$27,0),0)</f>
        <v>0</v>
      </c>
      <c r="S463" s="54">
        <f>IF(F463&lt;N463+(N463*'1_Constantes'!$G$27),ABS(X462)-('1_Constantes'!$J$27*'1_Constantes'!$B$4),0)</f>
        <v>0</v>
      </c>
      <c r="T463" s="111">
        <f>IF(S463=0,IF(ABS(X462)&lt;'1_Constantes'!$H$27,ABS(X462)+('1_Constantes'!$I$27*'1_Constantes'!$B$4),0),0)</f>
        <v>1.5000000000000156E-2</v>
      </c>
      <c r="U463" s="44">
        <f>IF(S463=0,IF(T463=0,'1_Constantes'!$H$27,0),0)</f>
        <v>0</v>
      </c>
      <c r="W463" s="134">
        <f>IF(C463&lt;'1_Constantes'!$B$8,0,IF(D463&lt;0,-ABS(P463+Q463+R463),ABS(P463+Q463+R463)))</f>
        <v>374</v>
      </c>
      <c r="X463" s="43">
        <f t="shared" si="23"/>
        <v>-1.5000000000000156E-2</v>
      </c>
      <c r="Y463" s="57">
        <f>IF(F463*180/PI()&lt;'1_Constantes'!$B$9,0,X463*180/PI())</f>
        <v>-0.85943669269624379</v>
      </c>
    </row>
    <row r="464" spans="2:25" x14ac:dyDescent="0.25">
      <c r="B464" s="13">
        <f>B463+'1_Constantes'!$B$4</f>
        <v>2.2999999999999732</v>
      </c>
      <c r="C464" s="131">
        <f t="shared" si="21"/>
        <v>80.41534602561299</v>
      </c>
      <c r="D464" s="54">
        <f>'3_Consigne'!P464</f>
        <v>80.41534602561299</v>
      </c>
      <c r="E464" s="44">
        <f>'3_Consigne'!Q464</f>
        <v>-2.5742616460792955E-4</v>
      </c>
      <c r="F464" s="131">
        <f t="shared" si="22"/>
        <v>2.5742616460792955E-4</v>
      </c>
      <c r="G464" s="54">
        <f>ABS(D463-D464)/'1_Constantes'!$B$4</f>
        <v>387.46308140649148</v>
      </c>
      <c r="H464" s="44">
        <f>ABS(E463-E464)/'1_Constantes'!$B$4</f>
        <v>4.5330942607502145E-2</v>
      </c>
      <c r="J464" s="54">
        <f>ABS(G463-G464)/'1_Constantes'!$B$4</f>
        <v>698.12525907536838</v>
      </c>
      <c r="K464" s="44">
        <f>ABS(H463-H464)/'1_Constantes'!$B$4</f>
        <v>8.6172287363978075</v>
      </c>
      <c r="M464" s="108">
        <f>(G464*G464)/(2*'1_Constantes'!$F$27)</f>
        <v>75.063819726506722</v>
      </c>
      <c r="N464" s="108">
        <f>(H464*H464)/(2*'1_Constantes'!$J$27)</f>
        <v>2.5686179471058168E-4</v>
      </c>
      <c r="P464" s="54">
        <f>IF(C464&lt;M464+(M464*'1_Constantes'!$G$27),ABS(W463)-('1_Constantes'!$F$27*'1_Constantes'!$B$4),0)</f>
        <v>369</v>
      </c>
      <c r="Q464" s="111">
        <f>IF(P464=0,IF(ABS(W463)&lt;'1_Constantes'!$D$27,ABS(W463)+('1_Constantes'!$E$27*'1_Constantes'!$B$4),0),0)</f>
        <v>0</v>
      </c>
      <c r="R464" s="44">
        <f>IF(P464=0,IF(Q464=0,'1_Constantes'!$D$27,0),0)</f>
        <v>0</v>
      </c>
      <c r="S464" s="54">
        <f>IF(F464&lt;N464+(N464*'1_Constantes'!$G$27),ABS(X463)-('1_Constantes'!$J$27*'1_Constantes'!$B$4),0)</f>
        <v>-4.9999999999998448E-3</v>
      </c>
      <c r="T464" s="111">
        <f>IF(S464=0,IF(ABS(X463)&lt;'1_Constantes'!$H$27,ABS(X463)+('1_Constantes'!$I$27*'1_Constantes'!$B$4),0),0)</f>
        <v>0</v>
      </c>
      <c r="U464" s="44">
        <f>IF(S464=0,IF(T464=0,'1_Constantes'!$H$27,0),0)</f>
        <v>0</v>
      </c>
      <c r="W464" s="134">
        <f>IF(C464&lt;'1_Constantes'!$B$8,0,IF(D464&lt;0,-ABS(P464+Q464+R464),ABS(P464+Q464+R464)))</f>
        <v>369</v>
      </c>
      <c r="X464" s="43">
        <f t="shared" si="23"/>
        <v>-4.9999999999998448E-3</v>
      </c>
      <c r="Y464" s="57">
        <f>IF(F464*180/PI()&lt;'1_Constantes'!$B$9,0,X464*180/PI())</f>
        <v>-0.28647889756540273</v>
      </c>
    </row>
    <row r="465" spans="2:25" x14ac:dyDescent="0.25">
      <c r="B465" s="13">
        <f>B464+'1_Constantes'!$B$4</f>
        <v>2.3049999999999731</v>
      </c>
      <c r="C465" s="131">
        <f t="shared" si="21"/>
        <v>78.495483913587918</v>
      </c>
      <c r="D465" s="54">
        <f>'3_Consigne'!P465</f>
        <v>78.495483913587918</v>
      </c>
      <c r="E465" s="44">
        <f>'3_Consigne'!Q465</f>
        <v>-2.6372235805474653E-4</v>
      </c>
      <c r="F465" s="131">
        <f t="shared" si="22"/>
        <v>2.6372235805474653E-4</v>
      </c>
      <c r="G465" s="54">
        <f>ABS(D464-D465)/'1_Constantes'!$B$4</f>
        <v>383.97242240501441</v>
      </c>
      <c r="H465" s="44">
        <f>ABS(E464-E465)/'1_Constantes'!$B$4</f>
        <v>1.2592386893633956E-3</v>
      </c>
      <c r="J465" s="54">
        <f>ABS(G464-G465)/'1_Constantes'!$B$4</f>
        <v>698.131800295414</v>
      </c>
      <c r="K465" s="44">
        <f>ABS(H464-H465)/'1_Constantes'!$B$4</f>
        <v>8.814340783627749</v>
      </c>
      <c r="M465" s="108">
        <f>(G465*G465)/(2*'1_Constantes'!$F$27)</f>
        <v>73.717410583787412</v>
      </c>
      <c r="N465" s="108">
        <f>(H465*H465)/(2*'1_Constantes'!$J$27)</f>
        <v>1.9821025959870527E-7</v>
      </c>
      <c r="P465" s="54">
        <f>IF(C465&lt;M465+(M465*'1_Constantes'!$G$27),ABS(W464)-('1_Constantes'!$F$27*'1_Constantes'!$B$4),0)</f>
        <v>364</v>
      </c>
      <c r="Q465" s="111">
        <f>IF(P465=0,IF(ABS(W464)&lt;'1_Constantes'!$D$27,ABS(W464)+('1_Constantes'!$E$27*'1_Constantes'!$B$4),0),0)</f>
        <v>0</v>
      </c>
      <c r="R465" s="44">
        <f>IF(P465=0,IF(Q465=0,'1_Constantes'!$D$27,0),0)</f>
        <v>0</v>
      </c>
      <c r="S465" s="54">
        <f>IF(F465&lt;N465+(N465*'1_Constantes'!$G$27),ABS(X464)-('1_Constantes'!$J$27*'1_Constantes'!$B$4),0)</f>
        <v>0</v>
      </c>
      <c r="T465" s="111">
        <f>IF(S465=0,IF(ABS(X464)&lt;'1_Constantes'!$H$27,ABS(X464)+('1_Constantes'!$I$27*'1_Constantes'!$B$4),0),0)</f>
        <v>1.9999999999999844E-2</v>
      </c>
      <c r="U465" s="44">
        <f>IF(S465=0,IF(T465=0,'1_Constantes'!$H$27,0),0)</f>
        <v>0</v>
      </c>
      <c r="W465" s="134">
        <f>IF(C465&lt;'1_Constantes'!$B$8,0,IF(D465&lt;0,-ABS(P465+Q465+R465),ABS(P465+Q465+R465)))</f>
        <v>364</v>
      </c>
      <c r="X465" s="43">
        <f t="shared" si="23"/>
        <v>-1.9999999999999844E-2</v>
      </c>
      <c r="Y465" s="57">
        <f>IF(F465*180/PI()&lt;'1_Constantes'!$B$9,0,X465*180/PI())</f>
        <v>-1.1459155902616376</v>
      </c>
    </row>
    <row r="466" spans="2:25" x14ac:dyDescent="0.25">
      <c r="B466" s="13">
        <f>B465+'1_Constantes'!$B$4</f>
        <v>2.309999999999973</v>
      </c>
      <c r="C466" s="131">
        <f t="shared" si="21"/>
        <v>76.61052836071957</v>
      </c>
      <c r="D466" s="54">
        <f>'3_Consigne'!P466</f>
        <v>76.61052836071957</v>
      </c>
      <c r="E466" s="44">
        <f>'3_Consigne'!Q466</f>
        <v>2.0666145184163043E-4</v>
      </c>
      <c r="F466" s="131">
        <f t="shared" si="22"/>
        <v>2.0666145184163043E-4</v>
      </c>
      <c r="G466" s="54">
        <f>ABS(D465-D466)/'1_Constantes'!$B$4</f>
        <v>376.99111057366963</v>
      </c>
      <c r="H466" s="44">
        <f>ABS(E465-E466)/'1_Constantes'!$B$4</f>
        <v>9.4076761979275392E-2</v>
      </c>
      <c r="J466" s="54">
        <f>ABS(G465-G466)/'1_Constantes'!$B$4</f>
        <v>1396.2623662689566</v>
      </c>
      <c r="K466" s="44">
        <f>ABS(H465-H466)/'1_Constantes'!$B$4</f>
        <v>18.563504657982399</v>
      </c>
      <c r="M466" s="108">
        <f>(G466*G466)/(2*'1_Constantes'!$F$27)</f>
        <v>71.061148725784392</v>
      </c>
      <c r="N466" s="108">
        <f>(H466*H466)/(2*'1_Constantes'!$J$27)</f>
        <v>1.1063046430631544E-3</v>
      </c>
      <c r="P466" s="54">
        <f>IF(C466&lt;M466+(M466*'1_Constantes'!$G$27),ABS(W465)-('1_Constantes'!$F$27*'1_Constantes'!$B$4),0)</f>
        <v>359</v>
      </c>
      <c r="Q466" s="111">
        <f>IF(P466=0,IF(ABS(W465)&lt;'1_Constantes'!$D$27,ABS(W465)+('1_Constantes'!$E$27*'1_Constantes'!$B$4),0),0)</f>
        <v>0</v>
      </c>
      <c r="R466" s="44">
        <f>IF(P466=0,IF(Q466=0,'1_Constantes'!$D$27,0),0)</f>
        <v>0</v>
      </c>
      <c r="S466" s="54">
        <f>IF(F466&lt;N466+(N466*'1_Constantes'!$G$27),ABS(X465)-('1_Constantes'!$J$27*'1_Constantes'!$B$4),0)</f>
        <v>-1.5612511283791264E-16</v>
      </c>
      <c r="T466" s="111">
        <f>IF(S466=0,IF(ABS(X465)&lt;'1_Constantes'!$H$27,ABS(X465)+('1_Constantes'!$I$27*'1_Constantes'!$B$4),0),0)</f>
        <v>0</v>
      </c>
      <c r="U466" s="44">
        <f>IF(S466=0,IF(T466=0,'1_Constantes'!$H$27,0),0)</f>
        <v>0</v>
      </c>
      <c r="W466" s="134">
        <f>IF(C466&lt;'1_Constantes'!$B$8,0,IF(D466&lt;0,-ABS(P466+Q466+R466),ABS(P466+Q466+R466)))</f>
        <v>359</v>
      </c>
      <c r="X466" s="43">
        <f t="shared" si="23"/>
        <v>1.5612511283791264E-16</v>
      </c>
      <c r="Y466" s="57">
        <f>IF(F466*180/PI()&lt;'1_Constantes'!$B$9,0,X466*180/PI())</f>
        <v>8.9453100416161403E-15</v>
      </c>
    </row>
    <row r="467" spans="2:25" x14ac:dyDescent="0.25">
      <c r="B467" s="13">
        <f>B466+'1_Constantes'!$B$4</f>
        <v>2.3149999999999729</v>
      </c>
      <c r="C467" s="131">
        <f t="shared" si="21"/>
        <v>74.760479394090041</v>
      </c>
      <c r="D467" s="54">
        <f>'3_Consigne'!P467</f>
        <v>74.760479394090041</v>
      </c>
      <c r="E467" s="44">
        <f>'3_Consigne'!Q467</f>
        <v>2.117755684737932E-4</v>
      </c>
      <c r="F467" s="131">
        <f t="shared" si="22"/>
        <v>2.117755684737932E-4</v>
      </c>
      <c r="G467" s="54">
        <f>ABS(D466-D467)/'1_Constantes'!$B$4</f>
        <v>370.00979332590589</v>
      </c>
      <c r="H467" s="44">
        <f>ABS(E466-E467)/'1_Constantes'!$B$4</f>
        <v>1.0228233264325537E-3</v>
      </c>
      <c r="J467" s="54">
        <f>ABS(G466-G467)/'1_Constantes'!$B$4</f>
        <v>1396.2634495527482</v>
      </c>
      <c r="K467" s="44">
        <f>ABS(H466-H467)/'1_Constantes'!$B$4</f>
        <v>18.610787730568568</v>
      </c>
      <c r="M467" s="108">
        <f>(G467*G467)/(2*'1_Constantes'!$F$27)</f>
        <v>68.453623578539805</v>
      </c>
      <c r="N467" s="108">
        <f>(H467*H467)/(2*'1_Constantes'!$J$27)</f>
        <v>1.3077094463681928E-7</v>
      </c>
      <c r="P467" s="54">
        <f>IF(C467&lt;M467+(M467*'1_Constantes'!$G$27),ABS(W466)-('1_Constantes'!$F$27*'1_Constantes'!$B$4),0)</f>
        <v>354</v>
      </c>
      <c r="Q467" s="111">
        <f>IF(P467=0,IF(ABS(W466)&lt;'1_Constantes'!$D$27,ABS(W466)+('1_Constantes'!$E$27*'1_Constantes'!$B$4),0),0)</f>
        <v>0</v>
      </c>
      <c r="R467" s="44">
        <f>IF(P467=0,IF(Q467=0,'1_Constantes'!$D$27,0),0)</f>
        <v>0</v>
      </c>
      <c r="S467" s="54">
        <f>IF(F467&lt;N467+(N467*'1_Constantes'!$G$27),ABS(X466)-('1_Constantes'!$J$27*'1_Constantes'!$B$4),0)</f>
        <v>0</v>
      </c>
      <c r="T467" s="111">
        <f>IF(S467=0,IF(ABS(X466)&lt;'1_Constantes'!$H$27,ABS(X466)+('1_Constantes'!$I$27*'1_Constantes'!$B$4),0),0)</f>
        <v>1.5000000000000156E-2</v>
      </c>
      <c r="U467" s="44">
        <f>IF(S467=0,IF(T467=0,'1_Constantes'!$H$27,0),0)</f>
        <v>0</v>
      </c>
      <c r="W467" s="134">
        <f>IF(C467&lt;'1_Constantes'!$B$8,0,IF(D467&lt;0,-ABS(P467+Q467+R467),ABS(P467+Q467+R467)))</f>
        <v>354</v>
      </c>
      <c r="X467" s="43">
        <f t="shared" si="23"/>
        <v>1.5000000000000156E-2</v>
      </c>
      <c r="Y467" s="57">
        <f>IF(F467*180/PI()&lt;'1_Constantes'!$B$9,0,X467*180/PI())</f>
        <v>0.85943669269624379</v>
      </c>
    </row>
    <row r="468" spans="2:25" x14ac:dyDescent="0.25">
      <c r="B468" s="13">
        <f>B467+'1_Constantes'!$B$4</f>
        <v>2.3199999999999728</v>
      </c>
      <c r="C468" s="131">
        <f t="shared" si="21"/>
        <v>72.927883679907609</v>
      </c>
      <c r="D468" s="54">
        <f>'3_Consigne'!P468</f>
        <v>72.927883679907609</v>
      </c>
      <c r="E468" s="44">
        <f>'3_Consigne'!Q468</f>
        <v>-2.1461071430195489E-5</v>
      </c>
      <c r="F468" s="131">
        <f t="shared" si="22"/>
        <v>2.1461071430195489E-5</v>
      </c>
      <c r="G468" s="54">
        <f>ABS(D467-D468)/'1_Constantes'!$B$4</f>
        <v>366.51914283648637</v>
      </c>
      <c r="H468" s="44">
        <f>ABS(E467-E468)/'1_Constantes'!$B$4</f>
        <v>4.6647327980797737E-2</v>
      </c>
      <c r="J468" s="54">
        <f>ABS(G467-G468)/'1_Constantes'!$B$4</f>
        <v>698.13009788390445</v>
      </c>
      <c r="K468" s="44">
        <f>ABS(H467-H468)/'1_Constantes'!$B$4</f>
        <v>9.1249009308730358</v>
      </c>
      <c r="M468" s="108">
        <f>(G468*G468)/(2*'1_Constantes'!$F$27)</f>
        <v>67.168141032796356</v>
      </c>
      <c r="N468" s="108">
        <f>(H468*H468)/(2*'1_Constantes'!$J$27)</f>
        <v>2.7199665096851443E-4</v>
      </c>
      <c r="P468" s="54">
        <f>IF(C468&lt;M468+(M468*'1_Constantes'!$G$27),ABS(W467)-('1_Constantes'!$F$27*'1_Constantes'!$B$4),0)</f>
        <v>349</v>
      </c>
      <c r="Q468" s="111">
        <f>IF(P468=0,IF(ABS(W467)&lt;'1_Constantes'!$D$27,ABS(W467)+('1_Constantes'!$E$27*'1_Constantes'!$B$4),0),0)</f>
        <v>0</v>
      </c>
      <c r="R468" s="44">
        <f>IF(P468=0,IF(Q468=0,'1_Constantes'!$D$27,0),0)</f>
        <v>0</v>
      </c>
      <c r="S468" s="54">
        <f>IF(F468&lt;N468+(N468*'1_Constantes'!$G$27),ABS(X467)-('1_Constantes'!$J$27*'1_Constantes'!$B$4),0)</f>
        <v>-4.9999999999998448E-3</v>
      </c>
      <c r="T468" s="111">
        <f>IF(S468=0,IF(ABS(X467)&lt;'1_Constantes'!$H$27,ABS(X467)+('1_Constantes'!$I$27*'1_Constantes'!$B$4),0),0)</f>
        <v>0</v>
      </c>
      <c r="U468" s="44">
        <f>IF(S468=0,IF(T468=0,'1_Constantes'!$H$27,0),0)</f>
        <v>0</v>
      </c>
      <c r="W468" s="134">
        <f>IF(C468&lt;'1_Constantes'!$B$8,0,IF(D468&lt;0,-ABS(P468+Q468+R468),ABS(P468+Q468+R468)))</f>
        <v>349</v>
      </c>
      <c r="X468" s="43">
        <f t="shared" si="23"/>
        <v>-4.9999999999998448E-3</v>
      </c>
      <c r="Y468" s="57">
        <f>IF(F468*180/PI()&lt;'1_Constantes'!$B$9,0,X468*180/PI())</f>
        <v>-0.28647889756540273</v>
      </c>
    </row>
    <row r="469" spans="2:25" x14ac:dyDescent="0.25">
      <c r="B469" s="13">
        <f>B468+'1_Constantes'!$B$4</f>
        <v>2.3249999999999726</v>
      </c>
      <c r="C469" s="131">
        <f t="shared" si="21"/>
        <v>71.112741258262275</v>
      </c>
      <c r="D469" s="54">
        <f>'3_Consigne'!P469</f>
        <v>71.112741258262275</v>
      </c>
      <c r="E469" s="44">
        <f>'3_Consigne'!Q469</f>
        <v>-2.2008862169756171E-5</v>
      </c>
      <c r="F469" s="131">
        <f t="shared" si="22"/>
        <v>2.2008862169756171E-5</v>
      </c>
      <c r="G469" s="54">
        <f>ABS(D468-D469)/'1_Constantes'!$B$4</f>
        <v>363.02848432906671</v>
      </c>
      <c r="H469" s="44">
        <f>ABS(E468-E469)/'1_Constantes'!$B$4</f>
        <v>1.0955814791213658E-4</v>
      </c>
      <c r="J469" s="54">
        <f>ABS(G468-G469)/'1_Constantes'!$B$4</f>
        <v>698.13170148393056</v>
      </c>
      <c r="K469" s="44">
        <f>ABS(H468-H469)/'1_Constantes'!$B$4</f>
        <v>9.3075539665771192</v>
      </c>
      <c r="M469" s="108">
        <f>(G469*G469)/(2*'1_Constantes'!$F$27)</f>
        <v>65.894840217129726</v>
      </c>
      <c r="N469" s="108">
        <f>(H469*H469)/(2*'1_Constantes'!$J$27)</f>
        <v>1.5003734717421998E-9</v>
      </c>
      <c r="P469" s="54">
        <f>IF(C469&lt;M469+(M469*'1_Constantes'!$G$27),ABS(W468)-('1_Constantes'!$F$27*'1_Constantes'!$B$4),0)</f>
        <v>344</v>
      </c>
      <c r="Q469" s="111">
        <f>IF(P469=0,IF(ABS(W468)&lt;'1_Constantes'!$D$27,ABS(W468)+('1_Constantes'!$E$27*'1_Constantes'!$B$4),0),0)</f>
        <v>0</v>
      </c>
      <c r="R469" s="44">
        <f>IF(P469=0,IF(Q469=0,'1_Constantes'!$D$27,0),0)</f>
        <v>0</v>
      </c>
      <c r="S469" s="54">
        <f>IF(F469&lt;N469+(N469*'1_Constantes'!$G$27),ABS(X468)-('1_Constantes'!$J$27*'1_Constantes'!$B$4),0)</f>
        <v>0</v>
      </c>
      <c r="T469" s="111">
        <f>IF(S469=0,IF(ABS(X468)&lt;'1_Constantes'!$H$27,ABS(X468)+('1_Constantes'!$I$27*'1_Constantes'!$B$4),0),0)</f>
        <v>1.9999999999999844E-2</v>
      </c>
      <c r="U469" s="44">
        <f>IF(S469=0,IF(T469=0,'1_Constantes'!$H$27,0),0)</f>
        <v>0</v>
      </c>
      <c r="W469" s="134">
        <f>IF(C469&lt;'1_Constantes'!$B$8,0,IF(D469&lt;0,-ABS(P469+Q469+R469),ABS(P469+Q469+R469)))</f>
        <v>344</v>
      </c>
      <c r="X469" s="43">
        <f t="shared" si="23"/>
        <v>-1.9999999999999844E-2</v>
      </c>
      <c r="Y469" s="57">
        <f>IF(F469*180/PI()&lt;'1_Constantes'!$B$9,0,X469*180/PI())</f>
        <v>-1.1459155902616376</v>
      </c>
    </row>
    <row r="470" spans="2:25" x14ac:dyDescent="0.25">
      <c r="B470" s="13">
        <f>B469+'1_Constantes'!$B$4</f>
        <v>2.3299999999999725</v>
      </c>
      <c r="C470" s="131">
        <f t="shared" si="21"/>
        <v>69.332505600731878</v>
      </c>
      <c r="D470" s="54">
        <f>'3_Consigne'!P470</f>
        <v>69.332505600731878</v>
      </c>
      <c r="E470" s="44">
        <f>'3_Consigne'!Q470</f>
        <v>4.5479767287204265E-4</v>
      </c>
      <c r="F470" s="131">
        <f t="shared" si="22"/>
        <v>4.5479767287204265E-4</v>
      </c>
      <c r="G470" s="54">
        <f>ABS(D469-D470)/'1_Constantes'!$B$4</f>
        <v>356.0471315060795</v>
      </c>
      <c r="H470" s="44">
        <f>ABS(E469-E470)/'1_Constantes'!$B$4</f>
        <v>9.5361307008359764E-2</v>
      </c>
      <c r="J470" s="54">
        <f>ABS(G469-G470)/'1_Constantes'!$B$4</f>
        <v>1396.2705645974438</v>
      </c>
      <c r="K470" s="44">
        <f>ABS(H469-H470)/'1_Constantes'!$B$4</f>
        <v>19.050349772089525</v>
      </c>
      <c r="M470" s="108">
        <f>(G470*G470)/(2*'1_Constantes'!$F$27)</f>
        <v>63.384779926853732</v>
      </c>
      <c r="N470" s="108">
        <f>(H470*H470)/(2*'1_Constantes'!$J$27)</f>
        <v>1.1367223592928307E-3</v>
      </c>
      <c r="P470" s="54">
        <f>IF(C470&lt;M470+(M470*'1_Constantes'!$G$27),ABS(W469)-('1_Constantes'!$F$27*'1_Constantes'!$B$4),0)</f>
        <v>339</v>
      </c>
      <c r="Q470" s="111">
        <f>IF(P470=0,IF(ABS(W469)&lt;'1_Constantes'!$D$27,ABS(W469)+('1_Constantes'!$E$27*'1_Constantes'!$B$4),0),0)</f>
        <v>0</v>
      </c>
      <c r="R470" s="44">
        <f>IF(P470=0,IF(Q470=0,'1_Constantes'!$D$27,0),0)</f>
        <v>0</v>
      </c>
      <c r="S470" s="54">
        <f>IF(F470&lt;N470+(N470*'1_Constantes'!$G$27),ABS(X469)-('1_Constantes'!$J$27*'1_Constantes'!$B$4),0)</f>
        <v>-1.5612511283791264E-16</v>
      </c>
      <c r="T470" s="111">
        <f>IF(S470=0,IF(ABS(X469)&lt;'1_Constantes'!$H$27,ABS(X469)+('1_Constantes'!$I$27*'1_Constantes'!$B$4),0),0)</f>
        <v>0</v>
      </c>
      <c r="U470" s="44">
        <f>IF(S470=0,IF(T470=0,'1_Constantes'!$H$27,0),0)</f>
        <v>0</v>
      </c>
      <c r="W470" s="134">
        <f>IF(C470&lt;'1_Constantes'!$B$8,0,IF(D470&lt;0,-ABS(P470+Q470+R470),ABS(P470+Q470+R470)))</f>
        <v>339</v>
      </c>
      <c r="X470" s="43">
        <f t="shared" si="23"/>
        <v>1.5612511283791264E-16</v>
      </c>
      <c r="Y470" s="57">
        <f>IF(F470*180/PI()&lt;'1_Constantes'!$B$9,0,X470*180/PI())</f>
        <v>8.9453100416161403E-15</v>
      </c>
    </row>
    <row r="471" spans="2:25" x14ac:dyDescent="0.25">
      <c r="B471" s="13">
        <f>B470+'1_Constantes'!$B$4</f>
        <v>2.3349999999999724</v>
      </c>
      <c r="C471" s="131">
        <f t="shared" si="21"/>
        <v>67.587176533901385</v>
      </c>
      <c r="D471" s="54">
        <f>'3_Consigne'!P471</f>
        <v>67.587176533901385</v>
      </c>
      <c r="E471" s="44">
        <f>'3_Consigne'!Q471</f>
        <v>4.6654208498561611E-4</v>
      </c>
      <c r="F471" s="131">
        <f t="shared" si="22"/>
        <v>4.6654208498561611E-4</v>
      </c>
      <c r="G471" s="54">
        <f>ABS(D470-D471)/'1_Constantes'!$B$4</f>
        <v>349.06581336609861</v>
      </c>
      <c r="H471" s="44">
        <f>ABS(E470-E471)/'1_Constantes'!$B$4</f>
        <v>2.3488824227146932E-3</v>
      </c>
      <c r="J471" s="54">
        <f>ABS(G470-G471)/'1_Constantes'!$B$4</f>
        <v>1396.2636279961771</v>
      </c>
      <c r="K471" s="44">
        <f>ABS(H470-H471)/'1_Constantes'!$B$4</f>
        <v>18.602484917129015</v>
      </c>
      <c r="M471" s="108">
        <f>(G471*G471)/(2*'1_Constantes'!$F$27)</f>
        <v>60.923471030467994</v>
      </c>
      <c r="N471" s="108">
        <f>(H471*H471)/(2*'1_Constantes'!$J$27)</f>
        <v>6.8965607946725584E-7</v>
      </c>
      <c r="P471" s="54">
        <f>IF(C471&lt;M471+(M471*'1_Constantes'!$G$27),ABS(W470)-('1_Constantes'!$F$27*'1_Constantes'!$B$4),0)</f>
        <v>0</v>
      </c>
      <c r="Q471" s="111">
        <f>IF(P471=0,IF(ABS(W470)&lt;'1_Constantes'!$D$27,ABS(W470)+('1_Constantes'!$E$27*'1_Constantes'!$B$4),0),0)</f>
        <v>342</v>
      </c>
      <c r="R471" s="44">
        <f>IF(P471=0,IF(Q471=0,'1_Constantes'!$D$27,0),0)</f>
        <v>0</v>
      </c>
      <c r="S471" s="54">
        <f>IF(F471&lt;N471+(N471*'1_Constantes'!$G$27),ABS(X470)-('1_Constantes'!$J$27*'1_Constantes'!$B$4),0)</f>
        <v>0</v>
      </c>
      <c r="T471" s="111">
        <f>IF(S471=0,IF(ABS(X470)&lt;'1_Constantes'!$H$27,ABS(X470)+('1_Constantes'!$I$27*'1_Constantes'!$B$4),0),0)</f>
        <v>1.5000000000000156E-2</v>
      </c>
      <c r="U471" s="44">
        <f>IF(S471=0,IF(T471=0,'1_Constantes'!$H$27,0),0)</f>
        <v>0</v>
      </c>
      <c r="W471" s="134">
        <f>IF(C471&lt;'1_Constantes'!$B$8,0,IF(D471&lt;0,-ABS(P471+Q471+R471),ABS(P471+Q471+R471)))</f>
        <v>342</v>
      </c>
      <c r="X471" s="43">
        <f t="shared" si="23"/>
        <v>1.5000000000000156E-2</v>
      </c>
      <c r="Y471" s="57">
        <f>IF(F471*180/PI()&lt;'1_Constantes'!$B$9,0,X471*180/PI())</f>
        <v>0.85943669269624379</v>
      </c>
    </row>
    <row r="472" spans="2:25" x14ac:dyDescent="0.25">
      <c r="B472" s="13">
        <f>B471+'1_Constantes'!$B$4</f>
        <v>2.3399999999999723</v>
      </c>
      <c r="C472" s="131">
        <f t="shared" si="21"/>
        <v>65.824394038869642</v>
      </c>
      <c r="D472" s="54">
        <f>'3_Consigne'!P472</f>
        <v>65.824394038869642</v>
      </c>
      <c r="E472" s="44">
        <f>'3_Consigne'!Q472</f>
        <v>2.4009354477838585E-4</v>
      </c>
      <c r="F472" s="131">
        <f t="shared" si="22"/>
        <v>2.4009354477838585E-4</v>
      </c>
      <c r="G472" s="54">
        <f>ABS(D471-D472)/'1_Constantes'!$B$4</f>
        <v>352.55649900634864</v>
      </c>
      <c r="H472" s="44">
        <f>ABS(E471-E472)/'1_Constantes'!$B$4</f>
        <v>4.5289708041446053E-2</v>
      </c>
      <c r="J472" s="54">
        <f>ABS(G471-G472)/'1_Constantes'!$B$4</f>
        <v>698.13712805000705</v>
      </c>
      <c r="K472" s="44">
        <f>ABS(H471-H472)/'1_Constantes'!$B$4</f>
        <v>8.5881651237462719</v>
      </c>
      <c r="M472" s="108">
        <f>(G472*G472)/(2*'1_Constantes'!$F$27)</f>
        <v>62.148042495806763</v>
      </c>
      <c r="N472" s="108">
        <f>(H472*H472)/(2*'1_Constantes'!$J$27)</f>
        <v>2.5639470680992793E-4</v>
      </c>
      <c r="P472" s="54">
        <f>IF(C472&lt;M472+(M472*'1_Constantes'!$G$27),ABS(W471)-('1_Constantes'!$F$27*'1_Constantes'!$B$4),0)</f>
        <v>337</v>
      </c>
      <c r="Q472" s="111">
        <f>IF(P472=0,IF(ABS(W471)&lt;'1_Constantes'!$D$27,ABS(W471)+('1_Constantes'!$E$27*'1_Constantes'!$B$4),0),0)</f>
        <v>0</v>
      </c>
      <c r="R472" s="44">
        <f>IF(P472=0,IF(Q472=0,'1_Constantes'!$D$27,0),0)</f>
        <v>0</v>
      </c>
      <c r="S472" s="54">
        <f>IF(F472&lt;N472+(N472*'1_Constantes'!$G$27),ABS(X471)-('1_Constantes'!$J$27*'1_Constantes'!$B$4),0)</f>
        <v>-4.9999999999998448E-3</v>
      </c>
      <c r="T472" s="111">
        <f>IF(S472=0,IF(ABS(X471)&lt;'1_Constantes'!$H$27,ABS(X471)+('1_Constantes'!$I$27*'1_Constantes'!$B$4),0),0)</f>
        <v>0</v>
      </c>
      <c r="U472" s="44">
        <f>IF(S472=0,IF(T472=0,'1_Constantes'!$H$27,0),0)</f>
        <v>0</v>
      </c>
      <c r="W472" s="134">
        <f>IF(C472&lt;'1_Constantes'!$B$8,0,IF(D472&lt;0,-ABS(P472+Q472+R472),ABS(P472+Q472+R472)))</f>
        <v>337</v>
      </c>
      <c r="X472" s="43">
        <f t="shared" si="23"/>
        <v>4.9999999999998448E-3</v>
      </c>
      <c r="Y472" s="57">
        <f>IF(F472*180/PI()&lt;'1_Constantes'!$B$9,0,X472*180/PI())</f>
        <v>0.28647889756540273</v>
      </c>
    </row>
    <row r="473" spans="2:25" x14ac:dyDescent="0.25">
      <c r="B473" s="13">
        <f>B472+'1_Constantes'!$B$4</f>
        <v>2.3449999999999722</v>
      </c>
      <c r="C473" s="131">
        <f t="shared" si="21"/>
        <v>64.079064838550124</v>
      </c>
      <c r="D473" s="54">
        <f>'3_Consigne'!P473</f>
        <v>64.079064838550124</v>
      </c>
      <c r="E473" s="44">
        <f>'3_Consigne'!Q473</f>
        <v>2.4663300168180358E-4</v>
      </c>
      <c r="F473" s="131">
        <f t="shared" si="22"/>
        <v>2.4663300168180358E-4</v>
      </c>
      <c r="G473" s="54">
        <f>ABS(D472-D473)/'1_Constantes'!$B$4</f>
        <v>349.06584006390347</v>
      </c>
      <c r="H473" s="44">
        <f>ABS(E472-E473)/'1_Constantes'!$B$4</f>
        <v>1.3078913806835457E-3</v>
      </c>
      <c r="J473" s="54">
        <f>ABS(G472-G473)/'1_Constantes'!$B$4</f>
        <v>698.1317884890359</v>
      </c>
      <c r="K473" s="44">
        <f>ABS(H472-H473)/'1_Constantes'!$B$4</f>
        <v>8.7963633321525005</v>
      </c>
      <c r="M473" s="108">
        <f>(G473*G473)/(2*'1_Constantes'!$F$27)</f>
        <v>60.923480349759316</v>
      </c>
      <c r="N473" s="108">
        <f>(H473*H473)/(2*'1_Constantes'!$J$27)</f>
        <v>2.1382248295828895E-7</v>
      </c>
      <c r="P473" s="54">
        <f>IF(C473&lt;M473+(M473*'1_Constantes'!$G$27),ABS(W472)-('1_Constantes'!$F$27*'1_Constantes'!$B$4),0)</f>
        <v>332</v>
      </c>
      <c r="Q473" s="111">
        <f>IF(P473=0,IF(ABS(W472)&lt;'1_Constantes'!$D$27,ABS(W472)+('1_Constantes'!$E$27*'1_Constantes'!$B$4),0),0)</f>
        <v>0</v>
      </c>
      <c r="R473" s="44">
        <f>IF(P473=0,IF(Q473=0,'1_Constantes'!$D$27,0),0)</f>
        <v>0</v>
      </c>
      <c r="S473" s="54">
        <f>IF(F473&lt;N473+(N473*'1_Constantes'!$G$27),ABS(X472)-('1_Constantes'!$J$27*'1_Constantes'!$B$4),0)</f>
        <v>0</v>
      </c>
      <c r="T473" s="111">
        <f>IF(S473=0,IF(ABS(X472)&lt;'1_Constantes'!$H$27,ABS(X472)+('1_Constantes'!$I$27*'1_Constantes'!$B$4),0),0)</f>
        <v>1.9999999999999844E-2</v>
      </c>
      <c r="U473" s="44">
        <f>IF(S473=0,IF(T473=0,'1_Constantes'!$H$27,0),0)</f>
        <v>0</v>
      </c>
      <c r="W473" s="134">
        <f>IF(C473&lt;'1_Constantes'!$B$8,0,IF(D473&lt;0,-ABS(P473+Q473+R473),ABS(P473+Q473+R473)))</f>
        <v>332</v>
      </c>
      <c r="X473" s="43">
        <f t="shared" si="23"/>
        <v>1.9999999999999844E-2</v>
      </c>
      <c r="Y473" s="57">
        <f>IF(F473*180/PI()&lt;'1_Constantes'!$B$9,0,X473*180/PI())</f>
        <v>1.1459155902616376</v>
      </c>
    </row>
    <row r="474" spans="2:25" x14ac:dyDescent="0.25">
      <c r="B474" s="13">
        <f>B473+'1_Constantes'!$B$4</f>
        <v>2.3499999999999721</v>
      </c>
      <c r="C474" s="131">
        <f t="shared" si="21"/>
        <v>62.3511888792478</v>
      </c>
      <c r="D474" s="54">
        <f>'3_Consigne'!P474</f>
        <v>62.3511888792478</v>
      </c>
      <c r="E474" s="44">
        <f>'3_Consigne'!Q474</f>
        <v>1.4308253218991984E-5</v>
      </c>
      <c r="F474" s="131">
        <f t="shared" si="22"/>
        <v>1.4308253218991984E-5</v>
      </c>
      <c r="G474" s="54">
        <f>ABS(D473-D474)/'1_Constantes'!$B$4</f>
        <v>345.57519186046477</v>
      </c>
      <c r="H474" s="44">
        <f>ABS(E473-E474)/'1_Constantes'!$B$4</f>
        <v>4.6464949692562318E-2</v>
      </c>
      <c r="J474" s="54">
        <f>ABS(G473-G474)/'1_Constantes'!$B$4</f>
        <v>698.12964068773908</v>
      </c>
      <c r="K474" s="44">
        <f>ABS(H473-H474)/'1_Constantes'!$B$4</f>
        <v>9.0314116623757545</v>
      </c>
      <c r="M474" s="108">
        <f>(G474*G474)/(2*'1_Constantes'!$F$27)</f>
        <v>59.711106614698515</v>
      </c>
      <c r="N474" s="108">
        <f>(H474*H474)/(2*'1_Constantes'!$J$27)</f>
        <v>2.6987394374154336E-4</v>
      </c>
      <c r="P474" s="54">
        <f>IF(C474&lt;M474+(M474*'1_Constantes'!$G$27),ABS(W473)-('1_Constantes'!$F$27*'1_Constantes'!$B$4),0)</f>
        <v>327</v>
      </c>
      <c r="Q474" s="111">
        <f>IF(P474=0,IF(ABS(W473)&lt;'1_Constantes'!$D$27,ABS(W473)+('1_Constantes'!$E$27*'1_Constantes'!$B$4),0),0)</f>
        <v>0</v>
      </c>
      <c r="R474" s="44">
        <f>IF(P474=0,IF(Q474=0,'1_Constantes'!$D$27,0),0)</f>
        <v>0</v>
      </c>
      <c r="S474" s="54">
        <f>IF(F474&lt;N474+(N474*'1_Constantes'!$G$27),ABS(X473)-('1_Constantes'!$J$27*'1_Constantes'!$B$4),0)</f>
        <v>-1.5612511283791264E-16</v>
      </c>
      <c r="T474" s="111">
        <f>IF(S474=0,IF(ABS(X473)&lt;'1_Constantes'!$H$27,ABS(X473)+('1_Constantes'!$I$27*'1_Constantes'!$B$4),0),0)</f>
        <v>0</v>
      </c>
      <c r="U474" s="44">
        <f>IF(S474=0,IF(T474=0,'1_Constantes'!$H$27,0),0)</f>
        <v>0</v>
      </c>
      <c r="W474" s="134">
        <f>IF(C474&lt;'1_Constantes'!$B$8,0,IF(D474&lt;0,-ABS(P474+Q474+R474),ABS(P474+Q474+R474)))</f>
        <v>327</v>
      </c>
      <c r="X474" s="43">
        <f t="shared" si="23"/>
        <v>1.5612511283791264E-16</v>
      </c>
      <c r="Y474" s="57">
        <f>IF(F474*180/PI()&lt;'1_Constantes'!$B$9,0,X474*180/PI())</f>
        <v>8.9453100416161403E-15</v>
      </c>
    </row>
    <row r="475" spans="2:25" x14ac:dyDescent="0.25">
      <c r="B475" s="13">
        <f>B474+'1_Constantes'!$B$4</f>
        <v>2.354999999999972</v>
      </c>
      <c r="C475" s="131">
        <f t="shared" si="21"/>
        <v>60.64076621247348</v>
      </c>
      <c r="D475" s="54">
        <f>'3_Consigne'!P475</f>
        <v>60.64076621247348</v>
      </c>
      <c r="E475" s="44">
        <f>'3_Consigne'!Q475</f>
        <v>1.4711829265171006E-5</v>
      </c>
      <c r="F475" s="131">
        <f t="shared" si="22"/>
        <v>1.4711829265171006E-5</v>
      </c>
      <c r="G475" s="54">
        <f>ABS(D474-D475)/'1_Constantes'!$B$4</f>
        <v>342.08453335486411</v>
      </c>
      <c r="H475" s="44">
        <f>ABS(E474-E475)/'1_Constantes'!$B$4</f>
        <v>8.071520923580433E-5</v>
      </c>
      <c r="J475" s="54">
        <f>ABS(G474-G475)/'1_Constantes'!$B$4</f>
        <v>698.13170112013267</v>
      </c>
      <c r="K475" s="44">
        <f>ABS(H474-H475)/'1_Constantes'!$B$4</f>
        <v>9.2768468966653028</v>
      </c>
      <c r="M475" s="108">
        <f>(G475*G475)/(2*'1_Constantes'!$F$27)</f>
        <v>58.510913980307564</v>
      </c>
      <c r="N475" s="108">
        <f>(H475*H475)/(2*'1_Constantes'!$J$27)</f>
        <v>8.1436812524745912E-10</v>
      </c>
      <c r="P475" s="54">
        <f>IF(C475&lt;M475+(M475*'1_Constantes'!$G$27),ABS(W474)-('1_Constantes'!$F$27*'1_Constantes'!$B$4),0)</f>
        <v>322</v>
      </c>
      <c r="Q475" s="111">
        <f>IF(P475=0,IF(ABS(W474)&lt;'1_Constantes'!$D$27,ABS(W474)+('1_Constantes'!$E$27*'1_Constantes'!$B$4),0),0)</f>
        <v>0</v>
      </c>
      <c r="R475" s="44">
        <f>IF(P475=0,IF(Q475=0,'1_Constantes'!$D$27,0),0)</f>
        <v>0</v>
      </c>
      <c r="S475" s="54">
        <f>IF(F475&lt;N475+(N475*'1_Constantes'!$G$27),ABS(X474)-('1_Constantes'!$J$27*'1_Constantes'!$B$4),0)</f>
        <v>0</v>
      </c>
      <c r="T475" s="111">
        <f>IF(S475=0,IF(ABS(X474)&lt;'1_Constantes'!$H$27,ABS(X474)+('1_Constantes'!$I$27*'1_Constantes'!$B$4),0),0)</f>
        <v>1.5000000000000156E-2</v>
      </c>
      <c r="U475" s="44">
        <f>IF(S475=0,IF(T475=0,'1_Constantes'!$H$27,0),0)</f>
        <v>0</v>
      </c>
      <c r="W475" s="134">
        <f>IF(C475&lt;'1_Constantes'!$B$8,0,IF(D475&lt;0,-ABS(P475+Q475+R475),ABS(P475+Q475+R475)))</f>
        <v>322</v>
      </c>
      <c r="X475" s="43">
        <f t="shared" si="23"/>
        <v>1.5000000000000156E-2</v>
      </c>
      <c r="Y475" s="57">
        <f>IF(F475*180/PI()&lt;'1_Constantes'!$B$9,0,X475*180/PI())</f>
        <v>0.85943669269624379</v>
      </c>
    </row>
    <row r="476" spans="2:25" x14ac:dyDescent="0.25">
      <c r="B476" s="13">
        <f>B475+'1_Constantes'!$B$4</f>
        <v>2.3599999999999719</v>
      </c>
      <c r="C476" s="131">
        <f t="shared" si="21"/>
        <v>58.982703463584755</v>
      </c>
      <c r="D476" s="54">
        <f>'3_Consigne'!P476</f>
        <v>58.982703463584755</v>
      </c>
      <c r="E476" s="44">
        <f>'3_Consigne'!Q476</f>
        <v>-2.2412690017922787E-4</v>
      </c>
      <c r="F476" s="131">
        <f t="shared" si="22"/>
        <v>2.2412690017922787E-4</v>
      </c>
      <c r="G476" s="54">
        <f>ABS(D475-D476)/'1_Constantes'!$B$4</f>
        <v>331.6125497777449</v>
      </c>
      <c r="H476" s="44">
        <f>ABS(E475-E476)/'1_Constantes'!$B$4</f>
        <v>4.7767745888879776E-2</v>
      </c>
      <c r="J476" s="54">
        <f>ABS(G475-G476)/'1_Constantes'!$B$4</f>
        <v>2094.3967154238408</v>
      </c>
      <c r="K476" s="44">
        <f>ABS(H475-H476)/'1_Constantes'!$B$4</f>
        <v>9.5374061359287943</v>
      </c>
      <c r="M476" s="108">
        <f>(G476*G476)/(2*'1_Constantes'!$F$27)</f>
        <v>54.983441585048666</v>
      </c>
      <c r="N476" s="108">
        <f>(H476*H476)/(2*'1_Constantes'!$J$27)</f>
        <v>2.8521969341307383E-4</v>
      </c>
      <c r="P476" s="54">
        <f>IF(C476&lt;M476+(M476*'1_Constantes'!$G$27),ABS(W475)-('1_Constantes'!$F$27*'1_Constantes'!$B$4),0)</f>
        <v>317</v>
      </c>
      <c r="Q476" s="111">
        <f>IF(P476=0,IF(ABS(W475)&lt;'1_Constantes'!$D$27,ABS(W475)+('1_Constantes'!$E$27*'1_Constantes'!$B$4),0),0)</f>
        <v>0</v>
      </c>
      <c r="R476" s="44">
        <f>IF(P476=0,IF(Q476=0,'1_Constantes'!$D$27,0),0)</f>
        <v>0</v>
      </c>
      <c r="S476" s="54">
        <f>IF(F476&lt;N476+(N476*'1_Constantes'!$G$27),ABS(X475)-('1_Constantes'!$J$27*'1_Constantes'!$B$4),0)</f>
        <v>-4.9999999999998448E-3</v>
      </c>
      <c r="T476" s="111">
        <f>IF(S476=0,IF(ABS(X475)&lt;'1_Constantes'!$H$27,ABS(X475)+('1_Constantes'!$I$27*'1_Constantes'!$B$4),0),0)</f>
        <v>0</v>
      </c>
      <c r="U476" s="44">
        <f>IF(S476=0,IF(T476=0,'1_Constantes'!$H$27,0),0)</f>
        <v>0</v>
      </c>
      <c r="W476" s="134">
        <f>IF(C476&lt;'1_Constantes'!$B$8,0,IF(D476&lt;0,-ABS(P476+Q476+R476),ABS(P476+Q476+R476)))</f>
        <v>317</v>
      </c>
      <c r="X476" s="43">
        <f t="shared" si="23"/>
        <v>-4.9999999999998448E-3</v>
      </c>
      <c r="Y476" s="57">
        <f>IF(F476*180/PI()&lt;'1_Constantes'!$B$9,0,X476*180/PI())</f>
        <v>-0.28647889756540273</v>
      </c>
    </row>
    <row r="477" spans="2:25" x14ac:dyDescent="0.25">
      <c r="B477" s="13">
        <f>B476+'1_Constantes'!$B$4</f>
        <v>2.3649999999999718</v>
      </c>
      <c r="C477" s="131">
        <f t="shared" si="21"/>
        <v>57.342094009095248</v>
      </c>
      <c r="D477" s="54">
        <f>'3_Consigne'!P477</f>
        <v>57.342094009095248</v>
      </c>
      <c r="E477" s="44">
        <f>'3_Consigne'!Q477</f>
        <v>-2.3053937471848029E-4</v>
      </c>
      <c r="F477" s="131">
        <f t="shared" si="22"/>
        <v>2.3053937471848029E-4</v>
      </c>
      <c r="G477" s="54">
        <f>ABS(D476-D477)/'1_Constantes'!$B$4</f>
        <v>328.12189089790138</v>
      </c>
      <c r="H477" s="44">
        <f>ABS(E476-E477)/'1_Constantes'!$B$4</f>
        <v>1.2824949078504844E-3</v>
      </c>
      <c r="J477" s="54">
        <f>ABS(G476-G477)/'1_Constantes'!$B$4</f>
        <v>698.13177596870446</v>
      </c>
      <c r="K477" s="44">
        <f>ABS(H476-H477)/'1_Constantes'!$B$4</f>
        <v>9.2970501962058574</v>
      </c>
      <c r="M477" s="108">
        <f>(G477*G477)/(2*'1_Constantes'!$F$27)</f>
        <v>53.83198764320715</v>
      </c>
      <c r="N477" s="108">
        <f>(H477*H477)/(2*'1_Constantes'!$J$27)</f>
        <v>2.0559914858280279E-7</v>
      </c>
      <c r="P477" s="54">
        <f>IF(C477&lt;M477+(M477*'1_Constantes'!$G$27),ABS(W476)-('1_Constantes'!$F$27*'1_Constantes'!$B$4),0)</f>
        <v>312</v>
      </c>
      <c r="Q477" s="111">
        <f>IF(P477=0,IF(ABS(W476)&lt;'1_Constantes'!$D$27,ABS(W476)+('1_Constantes'!$E$27*'1_Constantes'!$B$4),0),0)</f>
        <v>0</v>
      </c>
      <c r="R477" s="44">
        <f>IF(P477=0,IF(Q477=0,'1_Constantes'!$D$27,0),0)</f>
        <v>0</v>
      </c>
      <c r="S477" s="54">
        <f>IF(F477&lt;N477+(N477*'1_Constantes'!$G$27),ABS(X476)-('1_Constantes'!$J$27*'1_Constantes'!$B$4),0)</f>
        <v>0</v>
      </c>
      <c r="T477" s="111">
        <f>IF(S477=0,IF(ABS(X476)&lt;'1_Constantes'!$H$27,ABS(X476)+('1_Constantes'!$I$27*'1_Constantes'!$B$4),0),0)</f>
        <v>1.9999999999999844E-2</v>
      </c>
      <c r="U477" s="44">
        <f>IF(S477=0,IF(T477=0,'1_Constantes'!$H$27,0),0)</f>
        <v>0</v>
      </c>
      <c r="W477" s="134">
        <f>IF(C477&lt;'1_Constantes'!$B$8,0,IF(D477&lt;0,-ABS(P477+Q477+R477),ABS(P477+Q477+R477)))</f>
        <v>312</v>
      </c>
      <c r="X477" s="43">
        <f t="shared" si="23"/>
        <v>-1.9999999999999844E-2</v>
      </c>
      <c r="Y477" s="57">
        <f>IF(F477*180/PI()&lt;'1_Constantes'!$B$9,0,X477*180/PI())</f>
        <v>-1.1459155902616376</v>
      </c>
    </row>
    <row r="478" spans="2:25" x14ac:dyDescent="0.25">
      <c r="B478" s="13">
        <f>B477+'1_Constantes'!$B$4</f>
        <v>2.3699999999999717</v>
      </c>
      <c r="C478" s="131">
        <f t="shared" si="21"/>
        <v>55.718937804744428</v>
      </c>
      <c r="D478" s="54">
        <f>'3_Consigne'!P478</f>
        <v>55.718937804744428</v>
      </c>
      <c r="E478" s="44">
        <f>'3_Consigne'!Q478</f>
        <v>2.2344415189640143E-6</v>
      </c>
      <c r="F478" s="131">
        <f t="shared" si="22"/>
        <v>2.2344415189640143E-6</v>
      </c>
      <c r="G478" s="54">
        <f>ABS(D477-D478)/'1_Constantes'!$B$4</f>
        <v>324.63124087016411</v>
      </c>
      <c r="H478" s="44">
        <f>ABS(E477-E478)/'1_Constantes'!$B$4</f>
        <v>4.6554763247488862E-2</v>
      </c>
      <c r="J478" s="54">
        <f>ABS(G477-G478)/'1_Constantes'!$B$4</f>
        <v>698.13000554745486</v>
      </c>
      <c r="K478" s="44">
        <f>ABS(H477-H478)/'1_Constantes'!$B$4</f>
        <v>9.0544536679276746</v>
      </c>
      <c r="M478" s="108">
        <f>(G478*G478)/(2*'1_Constantes'!$F$27)</f>
        <v>52.692721274451252</v>
      </c>
      <c r="N478" s="108">
        <f>(H478*H478)/(2*'1_Constantes'!$J$27)</f>
        <v>2.7091824762871748E-4</v>
      </c>
      <c r="P478" s="54">
        <f>IF(C478&lt;M478+(M478*'1_Constantes'!$G$27),ABS(W477)-('1_Constantes'!$F$27*'1_Constantes'!$B$4),0)</f>
        <v>307</v>
      </c>
      <c r="Q478" s="111">
        <f>IF(P478=0,IF(ABS(W477)&lt;'1_Constantes'!$D$27,ABS(W477)+('1_Constantes'!$E$27*'1_Constantes'!$B$4),0),0)</f>
        <v>0</v>
      </c>
      <c r="R478" s="44">
        <f>IF(P478=0,IF(Q478=0,'1_Constantes'!$D$27,0),0)</f>
        <v>0</v>
      </c>
      <c r="S478" s="54">
        <f>IF(F478&lt;N478+(N478*'1_Constantes'!$G$27),ABS(X477)-('1_Constantes'!$J$27*'1_Constantes'!$B$4),0)</f>
        <v>-1.5612511283791264E-16</v>
      </c>
      <c r="T478" s="111">
        <f>IF(S478=0,IF(ABS(X477)&lt;'1_Constantes'!$H$27,ABS(X477)+('1_Constantes'!$I$27*'1_Constantes'!$B$4),0),0)</f>
        <v>0</v>
      </c>
      <c r="U478" s="44">
        <f>IF(S478=0,IF(T478=0,'1_Constantes'!$H$27,0),0)</f>
        <v>0</v>
      </c>
      <c r="W478" s="134">
        <f>IF(C478&lt;'1_Constantes'!$B$8,0,IF(D478&lt;0,-ABS(P478+Q478+R478),ABS(P478+Q478+R478)))</f>
        <v>307</v>
      </c>
      <c r="X478" s="43">
        <f t="shared" si="23"/>
        <v>1.5612511283791264E-16</v>
      </c>
      <c r="Y478" s="57">
        <f>IF(F478*180/PI()&lt;'1_Constantes'!$B$9,0,X478*180/PI())</f>
        <v>8.9453100416161403E-15</v>
      </c>
    </row>
    <row r="479" spans="2:25" x14ac:dyDescent="0.25">
      <c r="B479" s="13">
        <f>B478+'1_Constantes'!$B$4</f>
        <v>2.3749999999999716</v>
      </c>
      <c r="C479" s="131">
        <f t="shared" si="21"/>
        <v>54.113234892913667</v>
      </c>
      <c r="D479" s="54">
        <f>'3_Consigne'!P479</f>
        <v>54.113234892913667</v>
      </c>
      <c r="E479" s="44">
        <f>'3_Consigne'!Q479</f>
        <v>2.300744138955535E-6</v>
      </c>
      <c r="F479" s="131">
        <f t="shared" si="22"/>
        <v>2.300744138955535E-6</v>
      </c>
      <c r="G479" s="54">
        <f>ABS(D478-D479)/'1_Constantes'!$B$4</f>
        <v>321.14058236615222</v>
      </c>
      <c r="H479" s="44">
        <f>ABS(E478-E479)/'1_Constantes'!$B$4</f>
        <v>1.326052399830413E-5</v>
      </c>
      <c r="J479" s="54">
        <f>ABS(G478-G479)/'1_Constantes'!$B$4</f>
        <v>698.13170080237796</v>
      </c>
      <c r="K479" s="44">
        <f>ABS(H478-H479)/'1_Constantes'!$B$4</f>
        <v>9.3083005446981115</v>
      </c>
      <c r="M479" s="108">
        <f>(G479*G479)/(2*'1_Constantes'!$F$27)</f>
        <v>51.565636821235699</v>
      </c>
      <c r="N479" s="108">
        <f>(H479*H479)/(2*'1_Constantes'!$J$27)</f>
        <v>2.1980187088699969E-11</v>
      </c>
      <c r="P479" s="54">
        <f>IF(C479&lt;M479+(M479*'1_Constantes'!$G$27),ABS(W478)-('1_Constantes'!$F$27*'1_Constantes'!$B$4),0)</f>
        <v>302</v>
      </c>
      <c r="Q479" s="111">
        <f>IF(P479=0,IF(ABS(W478)&lt;'1_Constantes'!$D$27,ABS(W478)+('1_Constantes'!$E$27*'1_Constantes'!$B$4),0),0)</f>
        <v>0</v>
      </c>
      <c r="R479" s="44">
        <f>IF(P479=0,IF(Q479=0,'1_Constantes'!$D$27,0),0)</f>
        <v>0</v>
      </c>
      <c r="S479" s="54">
        <f>IF(F479&lt;N479+(N479*'1_Constantes'!$G$27),ABS(X478)-('1_Constantes'!$J$27*'1_Constantes'!$B$4),0)</f>
        <v>0</v>
      </c>
      <c r="T479" s="111">
        <f>IF(S479=0,IF(ABS(X478)&lt;'1_Constantes'!$H$27,ABS(X478)+('1_Constantes'!$I$27*'1_Constantes'!$B$4),0),0)</f>
        <v>1.5000000000000156E-2</v>
      </c>
      <c r="U479" s="44">
        <f>IF(S479=0,IF(T479=0,'1_Constantes'!$H$27,0),0)</f>
        <v>0</v>
      </c>
      <c r="W479" s="134">
        <f>IF(C479&lt;'1_Constantes'!$B$8,0,IF(D479&lt;0,-ABS(P479+Q479+R479),ABS(P479+Q479+R479)))</f>
        <v>302</v>
      </c>
      <c r="X479" s="43">
        <f t="shared" si="23"/>
        <v>1.5000000000000156E-2</v>
      </c>
      <c r="Y479" s="57">
        <f>IF(F479*180/PI()&lt;'1_Constantes'!$B$9,0,X479*180/PI())</f>
        <v>0.85943669269624379</v>
      </c>
    </row>
    <row r="480" spans="2:25" x14ac:dyDescent="0.25">
      <c r="B480" s="13">
        <f>B479+'1_Constantes'!$B$4</f>
        <v>2.3799999999999715</v>
      </c>
      <c r="C480" s="131">
        <f t="shared" si="21"/>
        <v>52.559891901089863</v>
      </c>
      <c r="D480" s="54">
        <f>'3_Consigne'!P480</f>
        <v>52.559891901089863</v>
      </c>
      <c r="E480" s="44">
        <f>'3_Consigne'!Q480</f>
        <v>-2.3721930198188079E-4</v>
      </c>
      <c r="F480" s="131">
        <f t="shared" si="22"/>
        <v>2.3721930198188079E-4</v>
      </c>
      <c r="G480" s="54">
        <f>ABS(D479-D480)/'1_Constantes'!$B$4</f>
        <v>310.66859836476084</v>
      </c>
      <c r="H480" s="44">
        <f>ABS(E479-E480)/'1_Constantes'!$B$4</f>
        <v>4.7904009224167265E-2</v>
      </c>
      <c r="J480" s="54">
        <f>ABS(G479-G480)/'1_Constantes'!$B$4</f>
        <v>2094.3968002782754</v>
      </c>
      <c r="K480" s="44">
        <f>ABS(H479-H480)/'1_Constantes'!$B$4</f>
        <v>9.5781497400337923</v>
      </c>
      <c r="M480" s="108">
        <f>(G480*G480)/(2*'1_Constantes'!$F$27)</f>
        <v>48.257489004962537</v>
      </c>
      <c r="N480" s="108">
        <f>(H480*H480)/(2*'1_Constantes'!$J$27)</f>
        <v>2.868492624686378E-4</v>
      </c>
      <c r="P480" s="54">
        <f>IF(C480&lt;M480+(M480*'1_Constantes'!$G$27),ABS(W479)-('1_Constantes'!$F$27*'1_Constantes'!$B$4),0)</f>
        <v>297</v>
      </c>
      <c r="Q480" s="111">
        <f>IF(P480=0,IF(ABS(W479)&lt;'1_Constantes'!$D$27,ABS(W479)+('1_Constantes'!$E$27*'1_Constantes'!$B$4),0),0)</f>
        <v>0</v>
      </c>
      <c r="R480" s="44">
        <f>IF(P480=0,IF(Q480=0,'1_Constantes'!$D$27,0),0)</f>
        <v>0</v>
      </c>
      <c r="S480" s="54">
        <f>IF(F480&lt;N480+(N480*'1_Constantes'!$G$27),ABS(X479)-('1_Constantes'!$J$27*'1_Constantes'!$B$4),0)</f>
        <v>-4.9999999999998448E-3</v>
      </c>
      <c r="T480" s="111">
        <f>IF(S480=0,IF(ABS(X479)&lt;'1_Constantes'!$H$27,ABS(X479)+('1_Constantes'!$I$27*'1_Constantes'!$B$4),0),0)</f>
        <v>0</v>
      </c>
      <c r="U480" s="44">
        <f>IF(S480=0,IF(T480=0,'1_Constantes'!$H$27,0),0)</f>
        <v>0</v>
      </c>
      <c r="W480" s="134">
        <f>IF(C480&lt;'1_Constantes'!$B$8,0,IF(D480&lt;0,-ABS(P480+Q480+R480),ABS(P480+Q480+R480)))</f>
        <v>297</v>
      </c>
      <c r="X480" s="43">
        <f t="shared" si="23"/>
        <v>-4.9999999999998448E-3</v>
      </c>
      <c r="Y480" s="57">
        <f>IF(F480*180/PI()&lt;'1_Constantes'!$B$9,0,X480*180/PI())</f>
        <v>-0.28647889756540273</v>
      </c>
    </row>
    <row r="481" spans="2:25" x14ac:dyDescent="0.25">
      <c r="B481" s="13">
        <f>B480+'1_Constantes'!$B$4</f>
        <v>2.3849999999999714</v>
      </c>
      <c r="C481" s="131">
        <f t="shared" si="21"/>
        <v>51.024002203850152</v>
      </c>
      <c r="D481" s="54">
        <f>'3_Consigne'!P481</f>
        <v>51.024002203850152</v>
      </c>
      <c r="E481" s="44">
        <f>'3_Consigne'!Q481</f>
        <v>-2.4435991568082238E-4</v>
      </c>
      <c r="F481" s="131">
        <f t="shared" si="22"/>
        <v>2.4435991568082238E-4</v>
      </c>
      <c r="G481" s="54">
        <f>ABS(D480-D481)/'1_Constantes'!$B$4</f>
        <v>307.17793944794209</v>
      </c>
      <c r="H481" s="44">
        <f>ABS(E480-E481)/'1_Constantes'!$B$4</f>
        <v>1.4281227397883178E-3</v>
      </c>
      <c r="J481" s="54">
        <f>ABS(G480-G481)/'1_Constantes'!$B$4</f>
        <v>698.13178336374904</v>
      </c>
      <c r="K481" s="44">
        <f>ABS(H480-H481)/'1_Constantes'!$B$4</f>
        <v>9.2951772968757886</v>
      </c>
      <c r="M481" s="108">
        <f>(G481*G481)/(2*'1_Constantes'!$F$27)</f>
        <v>47.179143241741791</v>
      </c>
      <c r="N481" s="108">
        <f>(H481*H481)/(2*'1_Constantes'!$J$27)</f>
        <v>2.5494181998756144E-7</v>
      </c>
      <c r="P481" s="54">
        <f>IF(C481&lt;M481+(M481*'1_Constantes'!$G$27),ABS(W480)-('1_Constantes'!$F$27*'1_Constantes'!$B$4),0)</f>
        <v>292</v>
      </c>
      <c r="Q481" s="111">
        <f>IF(P481=0,IF(ABS(W480)&lt;'1_Constantes'!$D$27,ABS(W480)+('1_Constantes'!$E$27*'1_Constantes'!$B$4),0),0)</f>
        <v>0</v>
      </c>
      <c r="R481" s="44">
        <f>IF(P481=0,IF(Q481=0,'1_Constantes'!$D$27,0),0)</f>
        <v>0</v>
      </c>
      <c r="S481" s="54">
        <f>IF(F481&lt;N481+(N481*'1_Constantes'!$G$27),ABS(X480)-('1_Constantes'!$J$27*'1_Constantes'!$B$4),0)</f>
        <v>0</v>
      </c>
      <c r="T481" s="111">
        <f>IF(S481=0,IF(ABS(X480)&lt;'1_Constantes'!$H$27,ABS(X480)+('1_Constantes'!$I$27*'1_Constantes'!$B$4),0),0)</f>
        <v>1.9999999999999844E-2</v>
      </c>
      <c r="U481" s="44">
        <f>IF(S481=0,IF(T481=0,'1_Constantes'!$H$27,0),0)</f>
        <v>0</v>
      </c>
      <c r="W481" s="134">
        <f>IF(C481&lt;'1_Constantes'!$B$8,0,IF(D481&lt;0,-ABS(P481+Q481+R481),ABS(P481+Q481+R481)))</f>
        <v>292</v>
      </c>
      <c r="X481" s="43">
        <f t="shared" si="23"/>
        <v>-1.9999999999999844E-2</v>
      </c>
      <c r="Y481" s="57">
        <f>IF(F481*180/PI()&lt;'1_Constantes'!$B$9,0,X481*180/PI())</f>
        <v>-1.1459155902616376</v>
      </c>
    </row>
    <row r="482" spans="2:25" x14ac:dyDescent="0.25">
      <c r="B482" s="13">
        <f>B481+'1_Constantes'!$B$4</f>
        <v>2.3899999999999713</v>
      </c>
      <c r="C482" s="131">
        <f t="shared" si="21"/>
        <v>49.505565754721268</v>
      </c>
      <c r="D482" s="54">
        <f>'3_Consigne'!P482</f>
        <v>49.505565754721268</v>
      </c>
      <c r="E482" s="44">
        <f>'3_Consigne'!Q482</f>
        <v>-1.2006657982455149E-5</v>
      </c>
      <c r="F482" s="131">
        <f t="shared" si="22"/>
        <v>1.2006657982455149E-5</v>
      </c>
      <c r="G482" s="54">
        <f>ABS(D481-D482)/'1_Constantes'!$B$4</f>
        <v>303.68728982577693</v>
      </c>
      <c r="H482" s="44">
        <f>ABS(E481-E482)/'1_Constantes'!$B$4</f>
        <v>4.6470651539673447E-2</v>
      </c>
      <c r="J482" s="54">
        <f>ABS(G481-G482)/'1_Constantes'!$B$4</f>
        <v>698.12992443303301</v>
      </c>
      <c r="K482" s="44">
        <f>ABS(H481-H482)/'1_Constantes'!$B$4</f>
        <v>9.0085057599770249</v>
      </c>
      <c r="M482" s="108">
        <f>(G482*G482)/(2*'1_Constantes'!$F$27)</f>
        <v>46.112985000862722</v>
      </c>
      <c r="N482" s="108">
        <f>(H482*H482)/(2*'1_Constantes'!$J$27)</f>
        <v>2.6994018181521927E-4</v>
      </c>
      <c r="P482" s="54">
        <f>IF(C482&lt;M482+(M482*'1_Constantes'!$G$27),ABS(W481)-('1_Constantes'!$F$27*'1_Constantes'!$B$4),0)</f>
        <v>287</v>
      </c>
      <c r="Q482" s="111">
        <f>IF(P482=0,IF(ABS(W481)&lt;'1_Constantes'!$D$27,ABS(W481)+('1_Constantes'!$E$27*'1_Constantes'!$B$4),0),0)</f>
        <v>0</v>
      </c>
      <c r="R482" s="44">
        <f>IF(P482=0,IF(Q482=0,'1_Constantes'!$D$27,0),0)</f>
        <v>0</v>
      </c>
      <c r="S482" s="54">
        <f>IF(F482&lt;N482+(N482*'1_Constantes'!$G$27),ABS(X481)-('1_Constantes'!$J$27*'1_Constantes'!$B$4),0)</f>
        <v>-1.5612511283791264E-16</v>
      </c>
      <c r="T482" s="111">
        <f>IF(S482=0,IF(ABS(X481)&lt;'1_Constantes'!$H$27,ABS(X481)+('1_Constantes'!$I$27*'1_Constantes'!$B$4),0),0)</f>
        <v>0</v>
      </c>
      <c r="U482" s="44">
        <f>IF(S482=0,IF(T482=0,'1_Constantes'!$H$27,0),0)</f>
        <v>0</v>
      </c>
      <c r="W482" s="134">
        <f>IF(C482&lt;'1_Constantes'!$B$8,0,IF(D482&lt;0,-ABS(P482+Q482+R482),ABS(P482+Q482+R482)))</f>
        <v>287</v>
      </c>
      <c r="X482" s="43">
        <f t="shared" si="23"/>
        <v>-1.5612511283791264E-16</v>
      </c>
      <c r="Y482" s="57">
        <f>IF(F482*180/PI()&lt;'1_Constantes'!$B$9,0,X482*180/PI())</f>
        <v>-8.9453100416161403E-15</v>
      </c>
    </row>
    <row r="483" spans="2:25" x14ac:dyDescent="0.25">
      <c r="B483" s="13">
        <f>B482+'1_Constantes'!$B$4</f>
        <v>2.3949999999999712</v>
      </c>
      <c r="C483" s="131">
        <f t="shared" si="21"/>
        <v>48.004582598117629</v>
      </c>
      <c r="D483" s="54">
        <f>'3_Consigne'!P483</f>
        <v>48.004582598117629</v>
      </c>
      <c r="E483" s="44">
        <f>'3_Consigne'!Q483</f>
        <v>-1.2382076128761299E-5</v>
      </c>
      <c r="F483" s="131">
        <f t="shared" si="22"/>
        <v>1.2382076128761299E-5</v>
      </c>
      <c r="G483" s="54">
        <f>ABS(D482-D483)/'1_Constantes'!$B$4</f>
        <v>300.19663132072765</v>
      </c>
      <c r="H483" s="44">
        <f>ABS(E482-E483)/'1_Constantes'!$B$4</f>
        <v>7.5083629261230023E-5</v>
      </c>
      <c r="J483" s="54">
        <f>ABS(G482-G483)/'1_Constantes'!$B$4</f>
        <v>698.13170100985644</v>
      </c>
      <c r="K483" s="44">
        <f>ABS(H482-H483)/'1_Constantes'!$B$4</f>
        <v>9.2791135820824433</v>
      </c>
      <c r="M483" s="108">
        <f>(G483*G483)/(2*'1_Constantes'!$F$27)</f>
        <v>45.059008728156442</v>
      </c>
      <c r="N483" s="108">
        <f>(H483*H483)/(2*'1_Constantes'!$J$27)</f>
        <v>7.0469392287972969E-10</v>
      </c>
      <c r="P483" s="54">
        <f>IF(C483&lt;M483+(M483*'1_Constantes'!$G$27),ABS(W482)-('1_Constantes'!$F$27*'1_Constantes'!$B$4),0)</f>
        <v>282</v>
      </c>
      <c r="Q483" s="111">
        <f>IF(P483=0,IF(ABS(W482)&lt;'1_Constantes'!$D$27,ABS(W482)+('1_Constantes'!$E$27*'1_Constantes'!$B$4),0),0)</f>
        <v>0</v>
      </c>
      <c r="R483" s="44">
        <f>IF(P483=0,IF(Q483=0,'1_Constantes'!$D$27,0),0)</f>
        <v>0</v>
      </c>
      <c r="S483" s="54">
        <f>IF(F483&lt;N483+(N483*'1_Constantes'!$G$27),ABS(X482)-('1_Constantes'!$J$27*'1_Constantes'!$B$4),0)</f>
        <v>0</v>
      </c>
      <c r="T483" s="111">
        <f>IF(S483=0,IF(ABS(X482)&lt;'1_Constantes'!$H$27,ABS(X482)+('1_Constantes'!$I$27*'1_Constantes'!$B$4),0),0)</f>
        <v>1.5000000000000156E-2</v>
      </c>
      <c r="U483" s="44">
        <f>IF(S483=0,IF(T483=0,'1_Constantes'!$H$27,0),0)</f>
        <v>0</v>
      </c>
      <c r="W483" s="134">
        <f>IF(C483&lt;'1_Constantes'!$B$8,0,IF(D483&lt;0,-ABS(P483+Q483+R483),ABS(P483+Q483+R483)))</f>
        <v>282</v>
      </c>
      <c r="X483" s="43">
        <f t="shared" si="23"/>
        <v>-1.5000000000000156E-2</v>
      </c>
      <c r="Y483" s="57">
        <f>IF(F483*180/PI()&lt;'1_Constantes'!$B$9,0,X483*180/PI())</f>
        <v>-0.85943669269624379</v>
      </c>
    </row>
    <row r="484" spans="2:25" x14ac:dyDescent="0.25">
      <c r="B484" s="13">
        <f>B483+'1_Constantes'!$B$4</f>
        <v>2.399999999999971</v>
      </c>
      <c r="C484" s="131">
        <f t="shared" si="21"/>
        <v>46.555959355217873</v>
      </c>
      <c r="D484" s="54">
        <f>'3_Consigne'!P484</f>
        <v>46.555959355217873</v>
      </c>
      <c r="E484" s="44">
        <f>'3_Consigne'!Q484</f>
        <v>2.271841755046855E-4</v>
      </c>
      <c r="F484" s="131">
        <f t="shared" si="22"/>
        <v>2.271841755046855E-4</v>
      </c>
      <c r="G484" s="54">
        <f>ABS(D483-D484)/'1_Constantes'!$B$4</f>
        <v>289.72464857995135</v>
      </c>
      <c r="H484" s="44">
        <f>ABS(E483-E484)/'1_Constantes'!$B$4</f>
        <v>4.7913250326689361E-2</v>
      </c>
      <c r="J484" s="54">
        <f>ABS(G483-G484)/'1_Constantes'!$B$4</f>
        <v>2094.3965481552596</v>
      </c>
      <c r="K484" s="44">
        <f>ABS(H483-H484)/'1_Constantes'!$B$4</f>
        <v>9.5676333394856261</v>
      </c>
      <c r="M484" s="108">
        <f>(G484*G484)/(2*'1_Constantes'!$F$27)</f>
        <v>41.97018599738815</v>
      </c>
      <c r="N484" s="108">
        <f>(H484*H484)/(2*'1_Constantes'!$J$27)</f>
        <v>2.8695994460849975E-4</v>
      </c>
      <c r="P484" s="54">
        <f>IF(C484&lt;M484+(M484*'1_Constantes'!$G$27),ABS(W483)-('1_Constantes'!$F$27*'1_Constantes'!$B$4),0)</f>
        <v>0</v>
      </c>
      <c r="Q484" s="111">
        <f>IF(P484=0,IF(ABS(W483)&lt;'1_Constantes'!$D$27,ABS(W483)+('1_Constantes'!$E$27*'1_Constantes'!$B$4),0),0)</f>
        <v>285</v>
      </c>
      <c r="R484" s="44">
        <f>IF(P484=0,IF(Q484=0,'1_Constantes'!$D$27,0),0)</f>
        <v>0</v>
      </c>
      <c r="S484" s="54">
        <f>IF(F484&lt;N484+(N484*'1_Constantes'!$G$27),ABS(X483)-('1_Constantes'!$J$27*'1_Constantes'!$B$4),0)</f>
        <v>-4.9999999999998448E-3</v>
      </c>
      <c r="T484" s="111">
        <f>IF(S484=0,IF(ABS(X483)&lt;'1_Constantes'!$H$27,ABS(X483)+('1_Constantes'!$I$27*'1_Constantes'!$B$4),0),0)</f>
        <v>0</v>
      </c>
      <c r="U484" s="44">
        <f>IF(S484=0,IF(T484=0,'1_Constantes'!$H$27,0),0)</f>
        <v>0</v>
      </c>
      <c r="W484" s="134">
        <f>IF(C484&lt;'1_Constantes'!$B$8,0,IF(D484&lt;0,-ABS(P484+Q484+R484),ABS(P484+Q484+R484)))</f>
        <v>285</v>
      </c>
      <c r="X484" s="43">
        <f t="shared" si="23"/>
        <v>4.9999999999998448E-3</v>
      </c>
      <c r="Y484" s="57">
        <f>IF(F484*180/PI()&lt;'1_Constantes'!$B$9,0,X484*180/PI())</f>
        <v>0.28647889756540273</v>
      </c>
    </row>
    <row r="485" spans="2:25" x14ac:dyDescent="0.25">
      <c r="B485" s="13">
        <f>B484+'1_Constantes'!$B$4</f>
        <v>2.4049999999999709</v>
      </c>
      <c r="C485" s="131">
        <f t="shared" si="21"/>
        <v>45.089882822606803</v>
      </c>
      <c r="D485" s="54">
        <f>'3_Consigne'!P485</f>
        <v>45.089882822606803</v>
      </c>
      <c r="E485" s="44">
        <f>'3_Consigne'!Q485</f>
        <v>2.3457096325997517E-4</v>
      </c>
      <c r="F485" s="131">
        <f t="shared" si="22"/>
        <v>2.3457096325997517E-4</v>
      </c>
      <c r="G485" s="54">
        <f>ABS(D484-D485)/'1_Constantes'!$B$4</f>
        <v>293.21530652221384</v>
      </c>
      <c r="H485" s="44">
        <f>ABS(E484-E485)/'1_Constantes'!$B$4</f>
        <v>1.477357551057934E-3</v>
      </c>
      <c r="J485" s="54">
        <f>ABS(G484-G485)/'1_Constantes'!$B$4</f>
        <v>698.13158845249745</v>
      </c>
      <c r="K485" s="44">
        <f>ABS(H484-H485)/'1_Constantes'!$B$4</f>
        <v>9.2871785551262853</v>
      </c>
      <c r="M485" s="108">
        <f>(G485*G485)/(2*'1_Constantes'!$F$27)</f>
        <v>42.987607989457906</v>
      </c>
      <c r="N485" s="108">
        <f>(H485*H485)/(2*'1_Constantes'!$J$27)</f>
        <v>2.7282316670848702E-7</v>
      </c>
      <c r="P485" s="54">
        <f>IF(C485&lt;M485+(M485*'1_Constantes'!$G$27),ABS(W484)-('1_Constantes'!$F$27*'1_Constantes'!$B$4),0)</f>
        <v>280</v>
      </c>
      <c r="Q485" s="111">
        <f>IF(P485=0,IF(ABS(W484)&lt;'1_Constantes'!$D$27,ABS(W484)+('1_Constantes'!$E$27*'1_Constantes'!$B$4),0),0)</f>
        <v>0</v>
      </c>
      <c r="R485" s="44">
        <f>IF(P485=0,IF(Q485=0,'1_Constantes'!$D$27,0),0)</f>
        <v>0</v>
      </c>
      <c r="S485" s="54">
        <f>IF(F485&lt;N485+(N485*'1_Constantes'!$G$27),ABS(X484)-('1_Constantes'!$J$27*'1_Constantes'!$B$4),0)</f>
        <v>0</v>
      </c>
      <c r="T485" s="111">
        <f>IF(S485=0,IF(ABS(X484)&lt;'1_Constantes'!$H$27,ABS(X484)+('1_Constantes'!$I$27*'1_Constantes'!$B$4),0),0)</f>
        <v>1.9999999999999844E-2</v>
      </c>
      <c r="U485" s="44">
        <f>IF(S485=0,IF(T485=0,'1_Constantes'!$H$27,0),0)</f>
        <v>0</v>
      </c>
      <c r="W485" s="134">
        <f>IF(C485&lt;'1_Constantes'!$B$8,0,IF(D485&lt;0,-ABS(P485+Q485+R485),ABS(P485+Q485+R485)))</f>
        <v>280</v>
      </c>
      <c r="X485" s="43">
        <f t="shared" si="23"/>
        <v>1.9999999999999844E-2</v>
      </c>
      <c r="Y485" s="57">
        <f>IF(F485*180/PI()&lt;'1_Constantes'!$B$9,0,X485*180/PI())</f>
        <v>1.1459155902616376</v>
      </c>
    </row>
    <row r="486" spans="2:25" x14ac:dyDescent="0.25">
      <c r="B486" s="13">
        <f>B485+'1_Constantes'!$B$4</f>
        <v>2.4099999999999708</v>
      </c>
      <c r="C486" s="131">
        <f t="shared" si="21"/>
        <v>43.641259543454019</v>
      </c>
      <c r="D486" s="54">
        <f>'3_Consigne'!P486</f>
        <v>43.641259543454019</v>
      </c>
      <c r="E486" s="44">
        <f>'3_Consigne'!Q486</f>
        <v>1.9221501227212334E-6</v>
      </c>
      <c r="F486" s="131">
        <f t="shared" si="22"/>
        <v>1.9221501227212334E-6</v>
      </c>
      <c r="G486" s="54">
        <f>ABS(D485-D486)/'1_Constantes'!$B$4</f>
        <v>289.7246558305568</v>
      </c>
      <c r="H486" s="44">
        <f>ABS(E485-E486)/'1_Constantes'!$B$4</f>
        <v>4.6529762627450788E-2</v>
      </c>
      <c r="J486" s="54">
        <f>ABS(G485-G486)/'1_Constantes'!$B$4</f>
        <v>698.13013833140758</v>
      </c>
      <c r="K486" s="44">
        <f>ABS(H485-H486)/'1_Constantes'!$B$4</f>
        <v>9.0104810152785699</v>
      </c>
      <c r="M486" s="108">
        <f>(G486*G486)/(2*'1_Constantes'!$F$27)</f>
        <v>41.970188098067297</v>
      </c>
      <c r="N486" s="108">
        <f>(H486*H486)/(2*'1_Constantes'!$J$27)</f>
        <v>2.7062735127086451E-4</v>
      </c>
      <c r="P486" s="54">
        <f>IF(C486&lt;M486+(M486*'1_Constantes'!$G$27),ABS(W485)-('1_Constantes'!$F$27*'1_Constantes'!$B$4),0)</f>
        <v>275</v>
      </c>
      <c r="Q486" s="111">
        <f>IF(P486=0,IF(ABS(W485)&lt;'1_Constantes'!$D$27,ABS(W485)+('1_Constantes'!$E$27*'1_Constantes'!$B$4),0),0)</f>
        <v>0</v>
      </c>
      <c r="R486" s="44">
        <f>IF(P486=0,IF(Q486=0,'1_Constantes'!$D$27,0),0)</f>
        <v>0</v>
      </c>
      <c r="S486" s="54">
        <f>IF(F486&lt;N486+(N486*'1_Constantes'!$G$27),ABS(X485)-('1_Constantes'!$J$27*'1_Constantes'!$B$4),0)</f>
        <v>-1.5612511283791264E-16</v>
      </c>
      <c r="T486" s="111">
        <f>IF(S486=0,IF(ABS(X485)&lt;'1_Constantes'!$H$27,ABS(X485)+('1_Constantes'!$I$27*'1_Constantes'!$B$4),0),0)</f>
        <v>0</v>
      </c>
      <c r="U486" s="44">
        <f>IF(S486=0,IF(T486=0,'1_Constantes'!$H$27,0),0)</f>
        <v>0</v>
      </c>
      <c r="W486" s="134">
        <f>IF(C486&lt;'1_Constantes'!$B$8,0,IF(D486&lt;0,-ABS(P486+Q486+R486),ABS(P486+Q486+R486)))</f>
        <v>275</v>
      </c>
      <c r="X486" s="43">
        <f t="shared" si="23"/>
        <v>1.5612511283791264E-16</v>
      </c>
      <c r="Y486" s="57">
        <f>IF(F486*180/PI()&lt;'1_Constantes'!$B$9,0,X486*180/PI())</f>
        <v>8.9453100416161403E-15</v>
      </c>
    </row>
    <row r="487" spans="2:25" x14ac:dyDescent="0.25">
      <c r="B487" s="13">
        <f>B486+'1_Constantes'!$B$4</f>
        <v>2.4149999999999707</v>
      </c>
      <c r="C487" s="131">
        <f t="shared" si="21"/>
        <v>42.210089556821472</v>
      </c>
      <c r="D487" s="54">
        <f>'3_Consigne'!P487</f>
        <v>42.210089556821472</v>
      </c>
      <c r="E487" s="44">
        <f>'3_Consigne'!Q487</f>
        <v>1.987322303803607E-6</v>
      </c>
      <c r="F487" s="131">
        <f t="shared" si="22"/>
        <v>1.987322303803607E-6</v>
      </c>
      <c r="G487" s="54">
        <f>ABS(D486-D487)/'1_Constantes'!$B$4</f>
        <v>286.23399732650938</v>
      </c>
      <c r="H487" s="44">
        <f>ABS(E486-E487)/'1_Constantes'!$B$4</f>
        <v>1.303443621647471E-5</v>
      </c>
      <c r="J487" s="54">
        <f>ABS(G486-G487)/'1_Constantes'!$B$4</f>
        <v>698.13170080948339</v>
      </c>
      <c r="K487" s="44">
        <f>ABS(H486-H487)/'1_Constantes'!$B$4</f>
        <v>9.3033456382468618</v>
      </c>
      <c r="M487" s="108">
        <f>(G487*G487)/(2*'1_Constantes'!$F$27)</f>
        <v>40.964950612756091</v>
      </c>
      <c r="N487" s="108">
        <f>(H487*H487)/(2*'1_Constantes'!$J$27)</f>
        <v>2.1237065935168442E-11</v>
      </c>
      <c r="P487" s="54">
        <f>IF(C487&lt;M487+(M487*'1_Constantes'!$G$27),ABS(W486)-('1_Constantes'!$F$27*'1_Constantes'!$B$4),0)</f>
        <v>270</v>
      </c>
      <c r="Q487" s="111">
        <f>IF(P487=0,IF(ABS(W486)&lt;'1_Constantes'!$D$27,ABS(W486)+('1_Constantes'!$E$27*'1_Constantes'!$B$4),0),0)</f>
        <v>0</v>
      </c>
      <c r="R487" s="44">
        <f>IF(P487=0,IF(Q487=0,'1_Constantes'!$D$27,0),0)</f>
        <v>0</v>
      </c>
      <c r="S487" s="54">
        <f>IF(F487&lt;N487+(N487*'1_Constantes'!$G$27),ABS(X486)-('1_Constantes'!$J$27*'1_Constantes'!$B$4),0)</f>
        <v>0</v>
      </c>
      <c r="T487" s="111">
        <f>IF(S487=0,IF(ABS(X486)&lt;'1_Constantes'!$H$27,ABS(X486)+('1_Constantes'!$I$27*'1_Constantes'!$B$4),0),0)</f>
        <v>1.5000000000000156E-2</v>
      </c>
      <c r="U487" s="44">
        <f>IF(S487=0,IF(T487=0,'1_Constantes'!$H$27,0),0)</f>
        <v>0</v>
      </c>
      <c r="W487" s="134">
        <f>IF(C487&lt;'1_Constantes'!$B$8,0,IF(D487&lt;0,-ABS(P487+Q487+R487),ABS(P487+Q487+R487)))</f>
        <v>270</v>
      </c>
      <c r="X487" s="43">
        <f t="shared" si="23"/>
        <v>1.5000000000000156E-2</v>
      </c>
      <c r="Y487" s="57">
        <f>IF(F487*180/PI()&lt;'1_Constantes'!$B$9,0,X487*180/PI())</f>
        <v>0.85943669269624379</v>
      </c>
    </row>
    <row r="488" spans="2:25" x14ac:dyDescent="0.25">
      <c r="B488" s="13">
        <f>B487+'1_Constantes'!$B$4</f>
        <v>2.4199999999999706</v>
      </c>
      <c r="C488" s="131">
        <f t="shared" si="21"/>
        <v>40.813826310293898</v>
      </c>
      <c r="D488" s="54">
        <f>'3_Consigne'!P488</f>
        <v>40.813826310293898</v>
      </c>
      <c r="E488" s="44">
        <f>'3_Consigne'!Q488</f>
        <v>-4.7928813607492349E-4</v>
      </c>
      <c r="F488" s="131">
        <f t="shared" si="22"/>
        <v>4.7928813607492349E-4</v>
      </c>
      <c r="G488" s="54">
        <f>ABS(D487-D488)/'1_Constantes'!$B$4</f>
        <v>279.25264930551492</v>
      </c>
      <c r="H488" s="44">
        <f>ABS(E487-E488)/'1_Constantes'!$B$4</f>
        <v>9.6255091675745419E-2</v>
      </c>
      <c r="J488" s="54">
        <f>ABS(G487-G488)/'1_Constantes'!$B$4</f>
        <v>1396.269604198892</v>
      </c>
      <c r="K488" s="44">
        <f>ABS(H487-H488)/'1_Constantes'!$B$4</f>
        <v>19.248411447905788</v>
      </c>
      <c r="M488" s="108">
        <f>(G488*G488)/(2*'1_Constantes'!$F$27)</f>
        <v>38.991021072074453</v>
      </c>
      <c r="N488" s="108">
        <f>(H488*H488)/(2*'1_Constantes'!$J$27)</f>
        <v>1.1581303341882693E-3</v>
      </c>
      <c r="P488" s="54">
        <f>IF(C488&lt;M488+(M488*'1_Constantes'!$G$27),ABS(W487)-('1_Constantes'!$F$27*'1_Constantes'!$B$4),0)</f>
        <v>265</v>
      </c>
      <c r="Q488" s="111">
        <f>IF(P488=0,IF(ABS(W487)&lt;'1_Constantes'!$D$27,ABS(W487)+('1_Constantes'!$E$27*'1_Constantes'!$B$4),0),0)</f>
        <v>0</v>
      </c>
      <c r="R488" s="44">
        <f>IF(P488=0,IF(Q488=0,'1_Constantes'!$D$27,0),0)</f>
        <v>0</v>
      </c>
      <c r="S488" s="54">
        <f>IF(F488&lt;N488+(N488*'1_Constantes'!$G$27),ABS(X487)-('1_Constantes'!$J$27*'1_Constantes'!$B$4),0)</f>
        <v>-4.9999999999998448E-3</v>
      </c>
      <c r="T488" s="111">
        <f>IF(S488=0,IF(ABS(X487)&lt;'1_Constantes'!$H$27,ABS(X487)+('1_Constantes'!$I$27*'1_Constantes'!$B$4),0),0)</f>
        <v>0</v>
      </c>
      <c r="U488" s="44">
        <f>IF(S488=0,IF(T488=0,'1_Constantes'!$H$27,0),0)</f>
        <v>0</v>
      </c>
      <c r="W488" s="134">
        <f>IF(C488&lt;'1_Constantes'!$B$8,0,IF(D488&lt;0,-ABS(P488+Q488+R488),ABS(P488+Q488+R488)))</f>
        <v>265</v>
      </c>
      <c r="X488" s="43">
        <f t="shared" si="23"/>
        <v>-4.9999999999998448E-3</v>
      </c>
      <c r="Y488" s="57">
        <f>IF(F488*180/PI()&lt;'1_Constantes'!$B$9,0,X488*180/PI())</f>
        <v>-0.28647889756540273</v>
      </c>
    </row>
    <row r="489" spans="2:25" x14ac:dyDescent="0.25">
      <c r="B489" s="13">
        <f>B488+'1_Constantes'!$B$4</f>
        <v>2.4249999999999705</v>
      </c>
      <c r="C489" s="131">
        <f t="shared" si="21"/>
        <v>39.452469655497225</v>
      </c>
      <c r="D489" s="54">
        <f>'3_Consigne'!P489</f>
        <v>39.452469655497225</v>
      </c>
      <c r="E489" s="44">
        <f>'3_Consigne'!Q489</f>
        <v>-4.9582657212027259E-4</v>
      </c>
      <c r="F489" s="131">
        <f t="shared" si="22"/>
        <v>4.9582657212027259E-4</v>
      </c>
      <c r="G489" s="54">
        <f>ABS(D488-D489)/'1_Constantes'!$B$4</f>
        <v>272.27133095933453</v>
      </c>
      <c r="H489" s="44">
        <f>ABS(E488-E489)/'1_Constantes'!$B$4</f>
        <v>3.3076872090698206E-3</v>
      </c>
      <c r="J489" s="54">
        <f>ABS(G488-G489)/'1_Constantes'!$B$4</f>
        <v>1396.2636692360775</v>
      </c>
      <c r="K489" s="44">
        <f>ABS(H488-H489)/'1_Constantes'!$B$4</f>
        <v>18.589480893335118</v>
      </c>
      <c r="M489" s="108">
        <f>(G489*G489)/(2*'1_Constantes'!$F$27)</f>
        <v>37.06583883118374</v>
      </c>
      <c r="N489" s="108">
        <f>(H489*H489)/(2*'1_Constantes'!$J$27)</f>
        <v>1.3675993341305125E-6</v>
      </c>
      <c r="P489" s="54">
        <f>IF(C489&lt;M489+(M489*'1_Constantes'!$G$27),ABS(W488)-('1_Constantes'!$F$27*'1_Constantes'!$B$4),0)</f>
        <v>260</v>
      </c>
      <c r="Q489" s="111">
        <f>IF(P489=0,IF(ABS(W488)&lt;'1_Constantes'!$D$27,ABS(W488)+('1_Constantes'!$E$27*'1_Constantes'!$B$4),0),0)</f>
        <v>0</v>
      </c>
      <c r="R489" s="44">
        <f>IF(P489=0,IF(Q489=0,'1_Constantes'!$D$27,0),0)</f>
        <v>0</v>
      </c>
      <c r="S489" s="54">
        <f>IF(F489&lt;N489+(N489*'1_Constantes'!$G$27),ABS(X488)-('1_Constantes'!$J$27*'1_Constantes'!$B$4),0)</f>
        <v>0</v>
      </c>
      <c r="T489" s="111">
        <f>IF(S489=0,IF(ABS(X488)&lt;'1_Constantes'!$H$27,ABS(X488)+('1_Constantes'!$I$27*'1_Constantes'!$B$4),0),0)</f>
        <v>1.9999999999999844E-2</v>
      </c>
      <c r="U489" s="44">
        <f>IF(S489=0,IF(T489=0,'1_Constantes'!$H$27,0),0)</f>
        <v>0</v>
      </c>
      <c r="W489" s="134">
        <f>IF(C489&lt;'1_Constantes'!$B$8,0,IF(D489&lt;0,-ABS(P489+Q489+R489),ABS(P489+Q489+R489)))</f>
        <v>260</v>
      </c>
      <c r="X489" s="43">
        <f t="shared" si="23"/>
        <v>-1.9999999999999844E-2</v>
      </c>
      <c r="Y489" s="57">
        <f>IF(F489*180/PI()&lt;'1_Constantes'!$B$9,0,X489*180/PI())</f>
        <v>-1.1459155902616376</v>
      </c>
    </row>
    <row r="490" spans="2:25" x14ac:dyDescent="0.25">
      <c r="B490" s="13">
        <f>B489+'1_Constantes'!$B$4</f>
        <v>2.4299999999999704</v>
      </c>
      <c r="C490" s="131">
        <f t="shared" si="21"/>
        <v>38.108566179621377</v>
      </c>
      <c r="D490" s="54">
        <f>'3_Consigne'!P490</f>
        <v>38.108566179621377</v>
      </c>
      <c r="E490" s="44">
        <f>'3_Consigne'!Q490</f>
        <v>-2.7239482509446022E-4</v>
      </c>
      <c r="F490" s="131">
        <f t="shared" si="22"/>
        <v>2.7239482509446022E-4</v>
      </c>
      <c r="G490" s="54">
        <f>ABS(D489-D490)/'1_Constantes'!$B$4</f>
        <v>268.78069517516963</v>
      </c>
      <c r="H490" s="44">
        <f>ABS(E489-E490)/'1_Constantes'!$B$4</f>
        <v>4.4686349405162473E-2</v>
      </c>
      <c r="J490" s="54">
        <f>ABS(G489-G490)/'1_Constantes'!$B$4</f>
        <v>698.12715683298165</v>
      </c>
      <c r="K490" s="44">
        <f>ABS(H489-H490)/'1_Constantes'!$B$4</f>
        <v>8.2757324392185296</v>
      </c>
      <c r="M490" s="108">
        <f>(G490*G490)/(2*'1_Constantes'!$F$27)</f>
        <v>36.12153104942373</v>
      </c>
      <c r="N490" s="108">
        <f>(H490*H490)/(2*'1_Constantes'!$J$27)</f>
        <v>2.4960872789503305E-4</v>
      </c>
      <c r="P490" s="54">
        <f>IF(C490&lt;M490+(M490*'1_Constantes'!$G$27),ABS(W489)-('1_Constantes'!$F$27*'1_Constantes'!$B$4),0)</f>
        <v>255</v>
      </c>
      <c r="Q490" s="111">
        <f>IF(P490=0,IF(ABS(W489)&lt;'1_Constantes'!$D$27,ABS(W489)+('1_Constantes'!$E$27*'1_Constantes'!$B$4),0),0)</f>
        <v>0</v>
      </c>
      <c r="R490" s="44">
        <f>IF(P490=0,IF(Q490=0,'1_Constantes'!$D$27,0),0)</f>
        <v>0</v>
      </c>
      <c r="S490" s="54">
        <f>IF(F490&lt;N490+(N490*'1_Constantes'!$G$27),ABS(X489)-('1_Constantes'!$J$27*'1_Constantes'!$B$4),0)</f>
        <v>-1.5612511283791264E-16</v>
      </c>
      <c r="T490" s="111">
        <f>IF(S490=0,IF(ABS(X489)&lt;'1_Constantes'!$H$27,ABS(X489)+('1_Constantes'!$I$27*'1_Constantes'!$B$4),0),0)</f>
        <v>0</v>
      </c>
      <c r="U490" s="44">
        <f>IF(S490=0,IF(T490=0,'1_Constantes'!$H$27,0),0)</f>
        <v>0</v>
      </c>
      <c r="W490" s="134">
        <f>IF(C490&lt;'1_Constantes'!$B$8,0,IF(D490&lt;0,-ABS(P490+Q490+R490),ABS(P490+Q490+R490)))</f>
        <v>255</v>
      </c>
      <c r="X490" s="43">
        <f t="shared" si="23"/>
        <v>-1.5612511283791264E-16</v>
      </c>
      <c r="Y490" s="57">
        <f>IF(F490*180/PI()&lt;'1_Constantes'!$B$9,0,X490*180/PI())</f>
        <v>-8.9453100416161403E-15</v>
      </c>
    </row>
    <row r="491" spans="2:25" x14ac:dyDescent="0.25">
      <c r="B491" s="13">
        <f>B490+'1_Constantes'!$B$4</f>
        <v>2.4349999999999703</v>
      </c>
      <c r="C491" s="131">
        <f t="shared" si="21"/>
        <v>36.782115999091005</v>
      </c>
      <c r="D491" s="54">
        <f>'3_Consigne'!P491</f>
        <v>36.782115999091005</v>
      </c>
      <c r="E491" s="44">
        <f>'3_Consigne'!Q491</f>
        <v>-2.8221802760687587E-4</v>
      </c>
      <c r="F491" s="131">
        <f t="shared" si="22"/>
        <v>2.8221802760687587E-4</v>
      </c>
      <c r="G491" s="54">
        <f>ABS(D490-D491)/'1_Constantes'!$B$4</f>
        <v>265.29003610607447</v>
      </c>
      <c r="H491" s="44">
        <f>ABS(E490-E491)/'1_Constantes'!$B$4</f>
        <v>1.9646405024831282E-3</v>
      </c>
      <c r="J491" s="54">
        <f>ABS(G490-G491)/'1_Constantes'!$B$4</f>
        <v>698.13181381903178</v>
      </c>
      <c r="K491" s="44">
        <f>ABS(H490-H491)/'1_Constantes'!$B$4</f>
        <v>8.5443417805358681</v>
      </c>
      <c r="M491" s="108">
        <f>(G491*G491)/(2*'1_Constantes'!$F$27)</f>
        <v>35.189401628581145</v>
      </c>
      <c r="N491" s="108">
        <f>(H491*H491)/(2*'1_Constantes'!$J$27)</f>
        <v>4.8247653799964483E-7</v>
      </c>
      <c r="P491" s="54">
        <f>IF(C491&lt;M491+(M491*'1_Constantes'!$G$27),ABS(W490)-('1_Constantes'!$F$27*'1_Constantes'!$B$4),0)</f>
        <v>250</v>
      </c>
      <c r="Q491" s="111">
        <f>IF(P491=0,IF(ABS(W490)&lt;'1_Constantes'!$D$27,ABS(W490)+('1_Constantes'!$E$27*'1_Constantes'!$B$4),0),0)</f>
        <v>0</v>
      </c>
      <c r="R491" s="44">
        <f>IF(P491=0,IF(Q491=0,'1_Constantes'!$D$27,0),0)</f>
        <v>0</v>
      </c>
      <c r="S491" s="54">
        <f>IF(F491&lt;N491+(N491*'1_Constantes'!$G$27),ABS(X490)-('1_Constantes'!$J$27*'1_Constantes'!$B$4),0)</f>
        <v>0</v>
      </c>
      <c r="T491" s="111">
        <f>IF(S491=0,IF(ABS(X490)&lt;'1_Constantes'!$H$27,ABS(X490)+('1_Constantes'!$I$27*'1_Constantes'!$B$4),0),0)</f>
        <v>1.5000000000000156E-2</v>
      </c>
      <c r="U491" s="44">
        <f>IF(S491=0,IF(T491=0,'1_Constantes'!$H$27,0),0)</f>
        <v>0</v>
      </c>
      <c r="W491" s="134">
        <f>IF(C491&lt;'1_Constantes'!$B$8,0,IF(D491&lt;0,-ABS(P491+Q491+R491),ABS(P491+Q491+R491)))</f>
        <v>250</v>
      </c>
      <c r="X491" s="43">
        <f t="shared" si="23"/>
        <v>-1.5000000000000156E-2</v>
      </c>
      <c r="Y491" s="57">
        <f>IF(F491*180/PI()&lt;'1_Constantes'!$B$9,0,X491*180/PI())</f>
        <v>-0.85943669269624379</v>
      </c>
    </row>
    <row r="492" spans="2:25" x14ac:dyDescent="0.25">
      <c r="B492" s="13">
        <f>B491+'1_Constantes'!$B$4</f>
        <v>2.4399999999999702</v>
      </c>
      <c r="C492" s="131">
        <f t="shared" si="21"/>
        <v>35.490572375078159</v>
      </c>
      <c r="D492" s="54">
        <f>'3_Consigne'!P492</f>
        <v>35.490572375078159</v>
      </c>
      <c r="E492" s="44">
        <f>'3_Consigne'!Q492</f>
        <v>1.8987008260604177E-4</v>
      </c>
      <c r="F492" s="131">
        <f t="shared" si="22"/>
        <v>1.8987008260604177E-4</v>
      </c>
      <c r="G492" s="54">
        <f>ABS(D491-D492)/'1_Constantes'!$B$4</f>
        <v>258.30872480256915</v>
      </c>
      <c r="H492" s="44">
        <f>ABS(E491-E492)/'1_Constantes'!$B$4</f>
        <v>9.4417622042583527E-2</v>
      </c>
      <c r="J492" s="54">
        <f>ABS(G491-G492)/'1_Constantes'!$B$4</f>
        <v>1396.2622607010644</v>
      </c>
      <c r="K492" s="44">
        <f>ABS(H491-H492)/'1_Constantes'!$B$4</f>
        <v>18.490596308020081</v>
      </c>
      <c r="M492" s="108">
        <f>(G492*G492)/(2*'1_Constantes'!$F$27)</f>
        <v>33.361698654564698</v>
      </c>
      <c r="N492" s="108">
        <f>(H492*H492)/(2*'1_Constantes'!$J$27)</f>
        <v>1.1143359190220192E-3</v>
      </c>
      <c r="P492" s="54">
        <f>IF(C492&lt;M492+(M492*'1_Constantes'!$G$27),ABS(W491)-('1_Constantes'!$F$27*'1_Constantes'!$B$4),0)</f>
        <v>245</v>
      </c>
      <c r="Q492" s="111">
        <f>IF(P492=0,IF(ABS(W491)&lt;'1_Constantes'!$D$27,ABS(W491)+('1_Constantes'!$E$27*'1_Constantes'!$B$4),0),0)</f>
        <v>0</v>
      </c>
      <c r="R492" s="44">
        <f>IF(P492=0,IF(Q492=0,'1_Constantes'!$D$27,0),0)</f>
        <v>0</v>
      </c>
      <c r="S492" s="54">
        <f>IF(F492&lt;N492+(N492*'1_Constantes'!$G$27),ABS(X491)-('1_Constantes'!$J$27*'1_Constantes'!$B$4),0)</f>
        <v>-4.9999999999998448E-3</v>
      </c>
      <c r="T492" s="111">
        <f>IF(S492=0,IF(ABS(X491)&lt;'1_Constantes'!$H$27,ABS(X491)+('1_Constantes'!$I$27*'1_Constantes'!$B$4),0),0)</f>
        <v>0</v>
      </c>
      <c r="U492" s="44">
        <f>IF(S492=0,IF(T492=0,'1_Constantes'!$H$27,0),0)</f>
        <v>0</v>
      </c>
      <c r="W492" s="134">
        <f>IF(C492&lt;'1_Constantes'!$B$8,0,IF(D492&lt;0,-ABS(P492+Q492+R492),ABS(P492+Q492+R492)))</f>
        <v>245</v>
      </c>
      <c r="X492" s="43">
        <f t="shared" si="23"/>
        <v>4.9999999999998448E-3</v>
      </c>
      <c r="Y492" s="57">
        <f>IF(F492*180/PI()&lt;'1_Constantes'!$B$9,0,X492*180/PI())</f>
        <v>0.28647889756540273</v>
      </c>
    </row>
    <row r="493" spans="2:25" x14ac:dyDescent="0.25">
      <c r="B493" s="13">
        <f>B492+'1_Constantes'!$B$4</f>
        <v>2.4449999999999701</v>
      </c>
      <c r="C493" s="131">
        <f t="shared" si="21"/>
        <v>34.233935337125004</v>
      </c>
      <c r="D493" s="54">
        <f>'3_Consigne'!P493</f>
        <v>34.233935337125004</v>
      </c>
      <c r="E493" s="44">
        <f>'3_Consigne'!Q493</f>
        <v>1.96839710225577E-4</v>
      </c>
      <c r="F493" s="131">
        <f t="shared" si="22"/>
        <v>1.96839710225577E-4</v>
      </c>
      <c r="G493" s="54">
        <f>ABS(D492-D493)/'1_Constantes'!$B$4</f>
        <v>251.32740759063097</v>
      </c>
      <c r="H493" s="44">
        <f>ABS(E492-E493)/'1_Constantes'!$B$4</f>
        <v>1.3939255239070469E-3</v>
      </c>
      <c r="J493" s="54">
        <f>ABS(G492-G493)/'1_Constantes'!$B$4</f>
        <v>1396.2634423876352</v>
      </c>
      <c r="K493" s="44">
        <f>ABS(H492-H493)/'1_Constantes'!$B$4</f>
        <v>18.604739303735297</v>
      </c>
      <c r="M493" s="108">
        <f>(G493*G493)/(2*'1_Constantes'!$F$27)</f>
        <v>31.582732903113573</v>
      </c>
      <c r="N493" s="108">
        <f>(H493*H493)/(2*'1_Constantes'!$J$27)</f>
        <v>2.428785457749419E-7</v>
      </c>
      <c r="P493" s="54">
        <f>IF(C493&lt;M493+(M493*'1_Constantes'!$G$27),ABS(W492)-('1_Constantes'!$F$27*'1_Constantes'!$B$4),0)</f>
        <v>240</v>
      </c>
      <c r="Q493" s="111">
        <f>IF(P493=0,IF(ABS(W492)&lt;'1_Constantes'!$D$27,ABS(W492)+('1_Constantes'!$E$27*'1_Constantes'!$B$4),0),0)</f>
        <v>0</v>
      </c>
      <c r="R493" s="44">
        <f>IF(P493=0,IF(Q493=0,'1_Constantes'!$D$27,0),0)</f>
        <v>0</v>
      </c>
      <c r="S493" s="54">
        <f>IF(F493&lt;N493+(N493*'1_Constantes'!$G$27),ABS(X492)-('1_Constantes'!$J$27*'1_Constantes'!$B$4),0)</f>
        <v>0</v>
      </c>
      <c r="T493" s="111">
        <f>IF(S493=0,IF(ABS(X492)&lt;'1_Constantes'!$H$27,ABS(X492)+('1_Constantes'!$I$27*'1_Constantes'!$B$4),0),0)</f>
        <v>1.9999999999999844E-2</v>
      </c>
      <c r="U493" s="44">
        <f>IF(S493=0,IF(T493=0,'1_Constantes'!$H$27,0),0)</f>
        <v>0</v>
      </c>
      <c r="W493" s="134">
        <f>IF(C493&lt;'1_Constantes'!$B$8,0,IF(D493&lt;0,-ABS(P493+Q493+R493),ABS(P493+Q493+R493)))</f>
        <v>240</v>
      </c>
      <c r="X493" s="43">
        <f t="shared" si="23"/>
        <v>1.9999999999999844E-2</v>
      </c>
      <c r="Y493" s="57">
        <f>IF(F493*180/PI()&lt;'1_Constantes'!$B$9,0,X493*180/PI())</f>
        <v>1.1459155902616376</v>
      </c>
    </row>
    <row r="494" spans="2:25" x14ac:dyDescent="0.25">
      <c r="B494" s="13">
        <f>B493+'1_Constantes'!$B$4</f>
        <v>2.44999999999997</v>
      </c>
      <c r="C494" s="131">
        <f t="shared" si="21"/>
        <v>32.994751569036168</v>
      </c>
      <c r="D494" s="54">
        <f>'3_Consigne'!P494</f>
        <v>32.994751569036168</v>
      </c>
      <c r="E494" s="44">
        <f>'3_Consigne'!Q494</f>
        <v>-3.7218058347457394E-5</v>
      </c>
      <c r="F494" s="131">
        <f t="shared" si="22"/>
        <v>3.7218058347457394E-5</v>
      </c>
      <c r="G494" s="54">
        <f>ABS(D493-D494)/'1_Constantes'!$B$4</f>
        <v>247.83675361776716</v>
      </c>
      <c r="H494" s="44">
        <f>ABS(E493-E494)/'1_Constantes'!$B$4</f>
        <v>4.6811553714606879E-2</v>
      </c>
      <c r="J494" s="54">
        <f>ABS(G493-G494)/'1_Constantes'!$B$4</f>
        <v>698.13079457276217</v>
      </c>
      <c r="K494" s="44">
        <f>ABS(H493-H494)/'1_Constantes'!$B$4</f>
        <v>9.0835256381399656</v>
      </c>
      <c r="M494" s="108">
        <f>(G494*G494)/(2*'1_Constantes'!$F$27)</f>
        <v>30.711528221896913</v>
      </c>
      <c r="N494" s="108">
        <f>(H494*H494)/(2*'1_Constantes'!$J$27)</f>
        <v>2.7391519514694066E-4</v>
      </c>
      <c r="P494" s="54">
        <f>IF(C494&lt;M494+(M494*'1_Constantes'!$G$27),ABS(W493)-('1_Constantes'!$F$27*'1_Constantes'!$B$4),0)</f>
        <v>235</v>
      </c>
      <c r="Q494" s="111">
        <f>IF(P494=0,IF(ABS(W493)&lt;'1_Constantes'!$D$27,ABS(W493)+('1_Constantes'!$E$27*'1_Constantes'!$B$4),0),0)</f>
        <v>0</v>
      </c>
      <c r="R494" s="44">
        <f>IF(P494=0,IF(Q494=0,'1_Constantes'!$D$27,0),0)</f>
        <v>0</v>
      </c>
      <c r="S494" s="54">
        <f>IF(F494&lt;N494+(N494*'1_Constantes'!$G$27),ABS(X493)-('1_Constantes'!$J$27*'1_Constantes'!$B$4),0)</f>
        <v>-1.5612511283791264E-16</v>
      </c>
      <c r="T494" s="111">
        <f>IF(S494=0,IF(ABS(X493)&lt;'1_Constantes'!$H$27,ABS(X493)+('1_Constantes'!$I$27*'1_Constantes'!$B$4),0),0)</f>
        <v>0</v>
      </c>
      <c r="U494" s="44">
        <f>IF(S494=0,IF(T494=0,'1_Constantes'!$H$27,0),0)</f>
        <v>0</v>
      </c>
      <c r="W494" s="134">
        <f>IF(C494&lt;'1_Constantes'!$B$8,0,IF(D494&lt;0,-ABS(P494+Q494+R494),ABS(P494+Q494+R494)))</f>
        <v>235</v>
      </c>
      <c r="X494" s="43">
        <f t="shared" si="23"/>
        <v>-1.5612511283791264E-16</v>
      </c>
      <c r="Y494" s="57">
        <f>IF(F494*180/PI()&lt;'1_Constantes'!$B$9,0,X494*180/PI())</f>
        <v>-8.9453100416161403E-15</v>
      </c>
    </row>
    <row r="495" spans="2:25" x14ac:dyDescent="0.25">
      <c r="B495" s="13">
        <f>B494+'1_Constantes'!$B$4</f>
        <v>2.4549999999999699</v>
      </c>
      <c r="C495" s="131">
        <f t="shared" si="21"/>
        <v>31.773021093518945</v>
      </c>
      <c r="D495" s="54">
        <f>'3_Consigne'!P495</f>
        <v>31.773021093518945</v>
      </c>
      <c r="E495" s="44">
        <f>'3_Consigne'!Q495</f>
        <v>-3.8649160413489758E-5</v>
      </c>
      <c r="F495" s="131">
        <f t="shared" si="22"/>
        <v>3.8649160413489758E-5</v>
      </c>
      <c r="G495" s="54">
        <f>ABS(D494-D495)/'1_Constantes'!$B$4</f>
        <v>244.34609510344458</v>
      </c>
      <c r="H495" s="44">
        <f>ABS(E494-E495)/'1_Constantes'!$B$4</f>
        <v>2.8622041320647273E-4</v>
      </c>
      <c r="J495" s="54">
        <f>ABS(G494-G495)/'1_Constantes'!$B$4</f>
        <v>698.13170286451509</v>
      </c>
      <c r="K495" s="44">
        <f>ABS(H494-H495)/'1_Constantes'!$B$4</f>
        <v>9.3050666602800813</v>
      </c>
      <c r="M495" s="108">
        <f>(G495*G495)/(2*'1_Constantes'!$F$27)</f>
        <v>29.852507096150791</v>
      </c>
      <c r="N495" s="108">
        <f>(H495*H495)/(2*'1_Constantes'!$J$27)</f>
        <v>1.0240265617010499E-8</v>
      </c>
      <c r="P495" s="54">
        <f>IF(C495&lt;M495+(M495*'1_Constantes'!$G$27),ABS(W494)-('1_Constantes'!$F$27*'1_Constantes'!$B$4),0)</f>
        <v>230</v>
      </c>
      <c r="Q495" s="111">
        <f>IF(P495=0,IF(ABS(W494)&lt;'1_Constantes'!$D$27,ABS(W494)+('1_Constantes'!$E$27*'1_Constantes'!$B$4),0),0)</f>
        <v>0</v>
      </c>
      <c r="R495" s="44">
        <f>IF(P495=0,IF(Q495=0,'1_Constantes'!$D$27,0),0)</f>
        <v>0</v>
      </c>
      <c r="S495" s="54">
        <f>IF(F495&lt;N495+(N495*'1_Constantes'!$G$27),ABS(X494)-('1_Constantes'!$J$27*'1_Constantes'!$B$4),0)</f>
        <v>0</v>
      </c>
      <c r="T495" s="111">
        <f>IF(S495=0,IF(ABS(X494)&lt;'1_Constantes'!$H$27,ABS(X494)+('1_Constantes'!$I$27*'1_Constantes'!$B$4),0),0)</f>
        <v>1.5000000000000156E-2</v>
      </c>
      <c r="U495" s="44">
        <f>IF(S495=0,IF(T495=0,'1_Constantes'!$H$27,0),0)</f>
        <v>0</v>
      </c>
      <c r="W495" s="134">
        <f>IF(C495&lt;'1_Constantes'!$B$8,0,IF(D495&lt;0,-ABS(P495+Q495+R495),ABS(P495+Q495+R495)))</f>
        <v>230</v>
      </c>
      <c r="X495" s="43">
        <f t="shared" si="23"/>
        <v>-1.5000000000000156E-2</v>
      </c>
      <c r="Y495" s="57">
        <f>IF(F495*180/PI()&lt;'1_Constantes'!$B$9,0,X495*180/PI())</f>
        <v>-0.85943669269624379</v>
      </c>
    </row>
    <row r="496" spans="2:25" x14ac:dyDescent="0.25">
      <c r="B496" s="13">
        <f>B495+'1_Constantes'!$B$4</f>
        <v>2.4599999999999698</v>
      </c>
      <c r="C496" s="131">
        <f t="shared" si="21"/>
        <v>30.586197314437356</v>
      </c>
      <c r="D496" s="54">
        <f>'3_Consigne'!P496</f>
        <v>30.586197314437356</v>
      </c>
      <c r="E496" s="44">
        <f>'3_Consigne'!Q496</f>
        <v>4.4333183389211328E-4</v>
      </c>
      <c r="F496" s="131">
        <f t="shared" si="22"/>
        <v>4.4333183389211328E-4</v>
      </c>
      <c r="G496" s="54">
        <f>ABS(D495-D496)/'1_Constantes'!$B$4</f>
        <v>237.3647558163178</v>
      </c>
      <c r="H496" s="44">
        <f>ABS(E495-E496)/'1_Constantes'!$B$4</f>
        <v>9.6396198861120608E-2</v>
      </c>
      <c r="J496" s="54">
        <f>ABS(G495-G496)/'1_Constantes'!$B$4</f>
        <v>1396.2678574253573</v>
      </c>
      <c r="K496" s="44">
        <f>ABS(H495-H496)/'1_Constantes'!$B$4</f>
        <v>19.221995689582826</v>
      </c>
      <c r="M496" s="108">
        <f>(G496*G496)/(2*'1_Constantes'!$F$27)</f>
        <v>28.171013651870087</v>
      </c>
      <c r="N496" s="108">
        <f>(H496*H496)/(2*'1_Constantes'!$J$27)</f>
        <v>1.1615283943590888E-3</v>
      </c>
      <c r="P496" s="54">
        <f>IF(C496&lt;M496+(M496*'1_Constantes'!$G$27),ABS(W495)-('1_Constantes'!$F$27*'1_Constantes'!$B$4),0)</f>
        <v>225</v>
      </c>
      <c r="Q496" s="111">
        <f>IF(P496=0,IF(ABS(W495)&lt;'1_Constantes'!$D$27,ABS(W495)+('1_Constantes'!$E$27*'1_Constantes'!$B$4),0),0)</f>
        <v>0</v>
      </c>
      <c r="R496" s="44">
        <f>IF(P496=0,IF(Q496=0,'1_Constantes'!$D$27,0),0)</f>
        <v>0</v>
      </c>
      <c r="S496" s="54">
        <f>IF(F496&lt;N496+(N496*'1_Constantes'!$G$27),ABS(X495)-('1_Constantes'!$J$27*'1_Constantes'!$B$4),0)</f>
        <v>-4.9999999999998448E-3</v>
      </c>
      <c r="T496" s="111">
        <f>IF(S496=0,IF(ABS(X495)&lt;'1_Constantes'!$H$27,ABS(X495)+('1_Constantes'!$I$27*'1_Constantes'!$B$4),0),0)</f>
        <v>0</v>
      </c>
      <c r="U496" s="44">
        <f>IF(S496=0,IF(T496=0,'1_Constantes'!$H$27,0),0)</f>
        <v>0</v>
      </c>
      <c r="W496" s="134">
        <f>IF(C496&lt;'1_Constantes'!$B$8,0,IF(D496&lt;0,-ABS(P496+Q496+R496),ABS(P496+Q496+R496)))</f>
        <v>225</v>
      </c>
      <c r="X496" s="43">
        <f t="shared" si="23"/>
        <v>4.9999999999998448E-3</v>
      </c>
      <c r="Y496" s="57">
        <f>IF(F496*180/PI()&lt;'1_Constantes'!$B$9,0,X496*180/PI())</f>
        <v>0.28647889756540273</v>
      </c>
    </row>
    <row r="497" spans="2:25" x14ac:dyDescent="0.25">
      <c r="B497" s="13">
        <f>B496+'1_Constantes'!$B$4</f>
        <v>2.4649999999999697</v>
      </c>
      <c r="C497" s="131">
        <f t="shared" si="21"/>
        <v>29.434280125752025</v>
      </c>
      <c r="D497" s="54">
        <f>'3_Consigne'!P497</f>
        <v>29.434280125752025</v>
      </c>
      <c r="E497" s="44">
        <f>'3_Consigne'!Q497</f>
        <v>4.6068172636375138E-4</v>
      </c>
      <c r="F497" s="131">
        <f t="shared" si="22"/>
        <v>4.6068172636375138E-4</v>
      </c>
      <c r="G497" s="54">
        <f>ABS(D496-D497)/'1_Constantes'!$B$4</f>
        <v>230.38343773706629</v>
      </c>
      <c r="H497" s="44">
        <f>ABS(E496-E497)/'1_Constantes'!$B$4</f>
        <v>3.4699784943276191E-3</v>
      </c>
      <c r="J497" s="54">
        <f>ABS(G496-G497)/'1_Constantes'!$B$4</f>
        <v>1396.2636158503017</v>
      </c>
      <c r="K497" s="44">
        <f>ABS(H496-H497)/'1_Constantes'!$B$4</f>
        <v>18.585244073358599</v>
      </c>
      <c r="M497" s="108">
        <f>(G497*G497)/(2*'1_Constantes'!$F$27)</f>
        <v>26.538264191774349</v>
      </c>
      <c r="N497" s="108">
        <f>(H497*H497)/(2*'1_Constantes'!$J$27)</f>
        <v>1.5050938438870214E-6</v>
      </c>
      <c r="P497" s="54">
        <f>IF(C497&lt;M497+(M497*'1_Constantes'!$G$27),ABS(W496)-('1_Constantes'!$F$27*'1_Constantes'!$B$4),0)</f>
        <v>0</v>
      </c>
      <c r="Q497" s="111">
        <f>IF(P497=0,IF(ABS(W496)&lt;'1_Constantes'!$D$27,ABS(W496)+('1_Constantes'!$E$27*'1_Constantes'!$B$4),0),0)</f>
        <v>228</v>
      </c>
      <c r="R497" s="44">
        <f>IF(P497=0,IF(Q497=0,'1_Constantes'!$D$27,0),0)</f>
        <v>0</v>
      </c>
      <c r="S497" s="54">
        <f>IF(F497&lt;N497+(N497*'1_Constantes'!$G$27),ABS(X496)-('1_Constantes'!$J$27*'1_Constantes'!$B$4),0)</f>
        <v>0</v>
      </c>
      <c r="T497" s="111">
        <f>IF(S497=0,IF(ABS(X496)&lt;'1_Constantes'!$H$27,ABS(X496)+('1_Constantes'!$I$27*'1_Constantes'!$B$4),0),0)</f>
        <v>1.9999999999999844E-2</v>
      </c>
      <c r="U497" s="44">
        <f>IF(S497=0,IF(T497=0,'1_Constantes'!$H$27,0),0)</f>
        <v>0</v>
      </c>
      <c r="W497" s="134">
        <f>IF(C497&lt;'1_Constantes'!$B$8,0,IF(D497&lt;0,-ABS(P497+Q497+R497),ABS(P497+Q497+R497)))</f>
        <v>228</v>
      </c>
      <c r="X497" s="43">
        <f t="shared" si="23"/>
        <v>1.9999999999999844E-2</v>
      </c>
      <c r="Y497" s="57">
        <f>IF(F497*180/PI()&lt;'1_Constantes'!$B$9,0,X497*180/PI())</f>
        <v>1.1459155902616376</v>
      </c>
    </row>
    <row r="498" spans="2:25" x14ac:dyDescent="0.25">
      <c r="B498" s="13">
        <f>B497+'1_Constantes'!$B$4</f>
        <v>2.4699999999999696</v>
      </c>
      <c r="C498" s="131">
        <f t="shared" si="21"/>
        <v>28.264909558559545</v>
      </c>
      <c r="D498" s="54">
        <f>'3_Consigne'!P498</f>
        <v>28.264909558559545</v>
      </c>
      <c r="E498" s="44">
        <f>'3_Consigne'!Q498</f>
        <v>2.3740273989958371E-4</v>
      </c>
      <c r="F498" s="131">
        <f t="shared" si="22"/>
        <v>2.3740273989958371E-4</v>
      </c>
      <c r="G498" s="54">
        <f>ABS(D497-D498)/'1_Constantes'!$B$4</f>
        <v>233.87411343849607</v>
      </c>
      <c r="H498" s="44">
        <f>ABS(E497-E498)/'1_Constantes'!$B$4</f>
        <v>4.4655797292833532E-2</v>
      </c>
      <c r="J498" s="54">
        <f>ABS(G497-G498)/'1_Constantes'!$B$4</f>
        <v>698.13514028595591</v>
      </c>
      <c r="K498" s="44">
        <f>ABS(H497-H498)/'1_Constantes'!$B$4</f>
        <v>8.2371637597011826</v>
      </c>
      <c r="M498" s="108">
        <f>(G498*G498)/(2*'1_Constantes'!$F$27)</f>
        <v>27.348550468321264</v>
      </c>
      <c r="N498" s="108">
        <f>(H498*H498)/(2*'1_Constantes'!$J$27)</f>
        <v>2.4926752898232985E-4</v>
      </c>
      <c r="P498" s="54">
        <f>IF(C498&lt;M498+(M498*'1_Constantes'!$G$27),ABS(W497)-('1_Constantes'!$F$27*'1_Constantes'!$B$4),0)</f>
        <v>223</v>
      </c>
      <c r="Q498" s="111">
        <f>IF(P498=0,IF(ABS(W497)&lt;'1_Constantes'!$D$27,ABS(W497)+('1_Constantes'!$E$27*'1_Constantes'!$B$4),0),0)</f>
        <v>0</v>
      </c>
      <c r="R498" s="44">
        <f>IF(P498=0,IF(Q498=0,'1_Constantes'!$D$27,0),0)</f>
        <v>0</v>
      </c>
      <c r="S498" s="54">
        <f>IF(F498&lt;N498+(N498*'1_Constantes'!$G$27),ABS(X497)-('1_Constantes'!$J$27*'1_Constantes'!$B$4),0)</f>
        <v>-1.5612511283791264E-16</v>
      </c>
      <c r="T498" s="111">
        <f>IF(S498=0,IF(ABS(X497)&lt;'1_Constantes'!$H$27,ABS(X497)+('1_Constantes'!$I$27*'1_Constantes'!$B$4),0),0)</f>
        <v>0</v>
      </c>
      <c r="U498" s="44">
        <f>IF(S498=0,IF(T498=0,'1_Constantes'!$H$27,0),0)</f>
        <v>0</v>
      </c>
      <c r="W498" s="134">
        <f>IF(C498&lt;'1_Constantes'!$B$8,0,IF(D498&lt;0,-ABS(P498+Q498+R498),ABS(P498+Q498+R498)))</f>
        <v>223</v>
      </c>
      <c r="X498" s="43">
        <f t="shared" si="23"/>
        <v>1.5612511283791264E-16</v>
      </c>
      <c r="Y498" s="57">
        <f>IF(F498*180/PI()&lt;'1_Constantes'!$B$9,0,X498*180/PI())</f>
        <v>8.9453100416161403E-15</v>
      </c>
    </row>
    <row r="499" spans="2:25" x14ac:dyDescent="0.25">
      <c r="B499" s="13">
        <f>B498+'1_Constantes'!$B$4</f>
        <v>2.4749999999999694</v>
      </c>
      <c r="C499" s="131">
        <f t="shared" si="21"/>
        <v>27.112992286083507</v>
      </c>
      <c r="D499" s="54">
        <f>'3_Consigne'!P499</f>
        <v>27.112992286083507</v>
      </c>
      <c r="E499" s="44">
        <f>'3_Consigne'!Q499</f>
        <v>2.4748898634668892E-4</v>
      </c>
      <c r="F499" s="131">
        <f t="shared" si="22"/>
        <v>2.4748898634668892E-4</v>
      </c>
      <c r="G499" s="54">
        <f>ABS(D498-D499)/'1_Constantes'!$B$4</f>
        <v>230.38345449520747</v>
      </c>
      <c r="H499" s="44">
        <f>ABS(E498-E499)/'1_Constantes'!$B$4</f>
        <v>2.0172492894210414E-3</v>
      </c>
      <c r="J499" s="54">
        <f>ABS(G498-G499)/'1_Constantes'!$B$4</f>
        <v>698.13178865771874</v>
      </c>
      <c r="K499" s="44">
        <f>ABS(H498-H499)/'1_Constantes'!$B$4</f>
        <v>8.5277096006824973</v>
      </c>
      <c r="M499" s="108">
        <f>(G499*G499)/(2*'1_Constantes'!$F$27)</f>
        <v>26.538268052572665</v>
      </c>
      <c r="N499" s="108">
        <f>(H499*H499)/(2*'1_Constantes'!$J$27)</f>
        <v>5.0866183695871206E-7</v>
      </c>
      <c r="P499" s="54">
        <f>IF(C499&lt;M499+(M499*'1_Constantes'!$G$27),ABS(W498)-('1_Constantes'!$F$27*'1_Constantes'!$B$4),0)</f>
        <v>218</v>
      </c>
      <c r="Q499" s="111">
        <f>IF(P499=0,IF(ABS(W498)&lt;'1_Constantes'!$D$27,ABS(W498)+('1_Constantes'!$E$27*'1_Constantes'!$B$4),0),0)</f>
        <v>0</v>
      </c>
      <c r="R499" s="44">
        <f>IF(P499=0,IF(Q499=0,'1_Constantes'!$D$27,0),0)</f>
        <v>0</v>
      </c>
      <c r="S499" s="54">
        <f>IF(F499&lt;N499+(N499*'1_Constantes'!$G$27),ABS(X498)-('1_Constantes'!$J$27*'1_Constantes'!$B$4),0)</f>
        <v>0</v>
      </c>
      <c r="T499" s="111">
        <f>IF(S499=0,IF(ABS(X498)&lt;'1_Constantes'!$H$27,ABS(X498)+('1_Constantes'!$I$27*'1_Constantes'!$B$4),0),0)</f>
        <v>1.5000000000000156E-2</v>
      </c>
      <c r="U499" s="44">
        <f>IF(S499=0,IF(T499=0,'1_Constantes'!$H$27,0),0)</f>
        <v>0</v>
      </c>
      <c r="W499" s="134">
        <f>IF(C499&lt;'1_Constantes'!$B$8,0,IF(D499&lt;0,-ABS(P499+Q499+R499),ABS(P499+Q499+R499)))</f>
        <v>218</v>
      </c>
      <c r="X499" s="43">
        <f t="shared" si="23"/>
        <v>1.5000000000000156E-2</v>
      </c>
      <c r="Y499" s="57">
        <f>IF(F499*180/PI()&lt;'1_Constantes'!$B$9,0,X499*180/PI())</f>
        <v>0.85943669269624379</v>
      </c>
    </row>
    <row r="500" spans="2:25" x14ac:dyDescent="0.25">
      <c r="B500" s="13">
        <f>B499+'1_Constantes'!$B$4</f>
        <v>2.4799999999999693</v>
      </c>
      <c r="C500" s="131">
        <f t="shared" si="21"/>
        <v>25.978528272416465</v>
      </c>
      <c r="D500" s="54">
        <f>'3_Consigne'!P500</f>
        <v>25.978528272416465</v>
      </c>
      <c r="E500" s="44">
        <f>'3_Consigne'!Q500</f>
        <v>1.5423782568538269E-5</v>
      </c>
      <c r="F500" s="131">
        <f t="shared" si="22"/>
        <v>1.5423782568538269E-5</v>
      </c>
      <c r="G500" s="54">
        <f>ABS(D499-D500)/'1_Constantes'!$B$4</f>
        <v>226.89280273340842</v>
      </c>
      <c r="H500" s="44">
        <f>ABS(E499-E500)/'1_Constantes'!$B$4</f>
        <v>4.6413040755630131E-2</v>
      </c>
      <c r="J500" s="54">
        <f>ABS(G499-G500)/'1_Constantes'!$B$4</f>
        <v>698.13035235981147</v>
      </c>
      <c r="K500" s="44">
        <f>ABS(H499-H500)/'1_Constantes'!$B$4</f>
        <v>8.8791582932418169</v>
      </c>
      <c r="M500" s="108">
        <f>(G500*G500)/(2*'1_Constantes'!$F$27)</f>
        <v>25.740171966110694</v>
      </c>
      <c r="N500" s="108">
        <f>(H500*H500)/(2*'1_Constantes'!$J$27)</f>
        <v>2.6927129402297292E-4</v>
      </c>
      <c r="P500" s="54">
        <f>IF(C500&lt;M500+(M500*'1_Constantes'!$G$27),ABS(W499)-('1_Constantes'!$F$27*'1_Constantes'!$B$4),0)</f>
        <v>213</v>
      </c>
      <c r="Q500" s="111">
        <f>IF(P500=0,IF(ABS(W499)&lt;'1_Constantes'!$D$27,ABS(W499)+('1_Constantes'!$E$27*'1_Constantes'!$B$4),0),0)</f>
        <v>0</v>
      </c>
      <c r="R500" s="44">
        <f>IF(P500=0,IF(Q500=0,'1_Constantes'!$D$27,0),0)</f>
        <v>0</v>
      </c>
      <c r="S500" s="54">
        <f>IF(F500&lt;N500+(N500*'1_Constantes'!$G$27),ABS(X499)-('1_Constantes'!$J$27*'1_Constantes'!$B$4),0)</f>
        <v>-4.9999999999998448E-3</v>
      </c>
      <c r="T500" s="111">
        <f>IF(S500=0,IF(ABS(X499)&lt;'1_Constantes'!$H$27,ABS(X499)+('1_Constantes'!$I$27*'1_Constantes'!$B$4),0),0)</f>
        <v>0</v>
      </c>
      <c r="U500" s="44">
        <f>IF(S500=0,IF(T500=0,'1_Constantes'!$H$27,0),0)</f>
        <v>0</v>
      </c>
      <c r="W500" s="134">
        <f>IF(C500&lt;'1_Constantes'!$B$8,0,IF(D500&lt;0,-ABS(P500+Q500+R500),ABS(P500+Q500+R500)))</f>
        <v>213</v>
      </c>
      <c r="X500" s="43">
        <f t="shared" si="23"/>
        <v>4.9999999999998448E-3</v>
      </c>
      <c r="Y500" s="57">
        <f>IF(F500*180/PI()&lt;'1_Constantes'!$B$9,0,X500*180/PI())</f>
        <v>0.28647889756540273</v>
      </c>
    </row>
    <row r="501" spans="2:25" x14ac:dyDescent="0.25">
      <c r="B501" s="13">
        <f>B500+'1_Constantes'!$B$4</f>
        <v>2.4849999999999692</v>
      </c>
      <c r="C501" s="131">
        <f t="shared" si="21"/>
        <v>24.878970870764274</v>
      </c>
      <c r="D501" s="54">
        <f>'3_Consigne'!P501</f>
        <v>24.878970870764274</v>
      </c>
      <c r="E501" s="44">
        <f>'3_Consigne'!Q501</f>
        <v>-2.2689004718541572E-4</v>
      </c>
      <c r="F501" s="131">
        <f t="shared" si="22"/>
        <v>2.2689004718541572E-4</v>
      </c>
      <c r="G501" s="54">
        <f>ABS(D500-D501)/'1_Constantes'!$B$4</f>
        <v>219.91148033043828</v>
      </c>
      <c r="H501" s="44">
        <f>ABS(E500-E501)/'1_Constantes'!$B$4</f>
        <v>4.8462765950790798E-2</v>
      </c>
      <c r="J501" s="54">
        <f>ABS(G500-G501)/'1_Constantes'!$B$4</f>
        <v>1396.2644805940272</v>
      </c>
      <c r="K501" s="44">
        <f>ABS(H500-H501)/'1_Constantes'!$B$4</f>
        <v>0.40994503903213353</v>
      </c>
      <c r="M501" s="108">
        <f>(G501*G501)/(2*'1_Constantes'!$F$27)</f>
        <v>24.180529590562372</v>
      </c>
      <c r="N501" s="108">
        <f>(H501*H501)/(2*'1_Constantes'!$J$27)</f>
        <v>2.93579960450141E-4</v>
      </c>
      <c r="P501" s="54">
        <f>IF(C501&lt;M501+(M501*'1_Constantes'!$G$27),ABS(W500)-('1_Constantes'!$F$27*'1_Constantes'!$B$4),0)</f>
        <v>208</v>
      </c>
      <c r="Q501" s="111">
        <f>IF(P501=0,IF(ABS(W500)&lt;'1_Constantes'!$D$27,ABS(W500)+('1_Constantes'!$E$27*'1_Constantes'!$B$4),0),0)</f>
        <v>0</v>
      </c>
      <c r="R501" s="44">
        <f>IF(P501=0,IF(Q501=0,'1_Constantes'!$D$27,0),0)</f>
        <v>0</v>
      </c>
      <c r="S501" s="54">
        <f>IF(F501&lt;N501+(N501*'1_Constantes'!$G$27),ABS(X500)-('1_Constantes'!$J$27*'1_Constantes'!$B$4),0)</f>
        <v>-1.5000000000000156E-2</v>
      </c>
      <c r="T501" s="111">
        <f>IF(S501=0,IF(ABS(X500)&lt;'1_Constantes'!$H$27,ABS(X500)+('1_Constantes'!$I$27*'1_Constantes'!$B$4),0),0)</f>
        <v>0</v>
      </c>
      <c r="U501" s="44">
        <f>IF(S501=0,IF(T501=0,'1_Constantes'!$H$27,0),0)</f>
        <v>0</v>
      </c>
      <c r="W501" s="134">
        <f>IF(C501&lt;'1_Constantes'!$B$8,0,IF(D501&lt;0,-ABS(P501+Q501+R501),ABS(P501+Q501+R501)))</f>
        <v>208</v>
      </c>
      <c r="X501" s="43">
        <f t="shared" si="23"/>
        <v>-1.5000000000000156E-2</v>
      </c>
      <c r="Y501" s="57">
        <f>IF(F501*180/PI()&lt;'1_Constantes'!$B$9,0,X501*180/PI())</f>
        <v>-0.85943669269624379</v>
      </c>
    </row>
    <row r="502" spans="2:25" x14ac:dyDescent="0.25">
      <c r="B502" s="13">
        <f>B501+'1_Constantes'!$B$4</f>
        <v>2.4899999999999691</v>
      </c>
      <c r="C502" s="131">
        <f t="shared" si="21"/>
        <v>23.814320027066479</v>
      </c>
      <c r="D502" s="54">
        <f>'3_Consigne'!P502</f>
        <v>23.814320027066479</v>
      </c>
      <c r="E502" s="44">
        <f>'3_Consigne'!Q502</f>
        <v>6.0807338209539763E-6</v>
      </c>
      <c r="F502" s="131">
        <f t="shared" si="22"/>
        <v>6.0807338209539763E-6</v>
      </c>
      <c r="G502" s="54">
        <f>ABS(D501-D502)/'1_Constantes'!$B$4</f>
        <v>212.93016873955892</v>
      </c>
      <c r="H502" s="44">
        <f>ABS(E501-E502)/'1_Constantes'!$B$4</f>
        <v>4.659415620127394E-2</v>
      </c>
      <c r="J502" s="54">
        <f>ABS(G501-G502)/'1_Constantes'!$B$4</f>
        <v>1396.2623181758715</v>
      </c>
      <c r="K502" s="44">
        <f>ABS(H501-H502)/'1_Constantes'!$B$4</f>
        <v>0.37372194990337171</v>
      </c>
      <c r="M502" s="108">
        <f>(G502*G502)/(2*'1_Constantes'!$F$27)</f>
        <v>22.669628379728518</v>
      </c>
      <c r="N502" s="108">
        <f>(H502*H502)/(2*'1_Constantes'!$J$27)</f>
        <v>2.7137692401358931E-4</v>
      </c>
      <c r="P502" s="54">
        <f>IF(C502&lt;M502+(M502*'1_Constantes'!$G$27),ABS(W501)-('1_Constantes'!$F$27*'1_Constantes'!$B$4),0)</f>
        <v>203</v>
      </c>
      <c r="Q502" s="111">
        <f>IF(P502=0,IF(ABS(W501)&lt;'1_Constantes'!$D$27,ABS(W501)+('1_Constantes'!$E$27*'1_Constantes'!$B$4),0),0)</f>
        <v>0</v>
      </c>
      <c r="R502" s="44">
        <f>IF(P502=0,IF(Q502=0,'1_Constantes'!$D$27,0),0)</f>
        <v>0</v>
      </c>
      <c r="S502" s="54">
        <f>IF(F502&lt;N502+(N502*'1_Constantes'!$G$27),ABS(X501)-('1_Constantes'!$J$27*'1_Constantes'!$B$4),0)</f>
        <v>-4.9999999999998448E-3</v>
      </c>
      <c r="T502" s="111">
        <f>IF(S502=0,IF(ABS(X501)&lt;'1_Constantes'!$H$27,ABS(X501)+('1_Constantes'!$I$27*'1_Constantes'!$B$4),0),0)</f>
        <v>0</v>
      </c>
      <c r="U502" s="44">
        <f>IF(S502=0,IF(T502=0,'1_Constantes'!$H$27,0),0)</f>
        <v>0</v>
      </c>
      <c r="W502" s="134">
        <f>IF(C502&lt;'1_Constantes'!$B$8,0,IF(D502&lt;0,-ABS(P502+Q502+R502),ABS(P502+Q502+R502)))</f>
        <v>203</v>
      </c>
      <c r="X502" s="43">
        <f t="shared" si="23"/>
        <v>4.9999999999998448E-3</v>
      </c>
      <c r="Y502" s="57">
        <f>IF(F502*180/PI()&lt;'1_Constantes'!$B$9,0,X502*180/PI())</f>
        <v>0.28647889756540273</v>
      </c>
    </row>
    <row r="503" spans="2:25" x14ac:dyDescent="0.25">
      <c r="B503" s="13">
        <f>B502+'1_Constantes'!$B$4</f>
        <v>2.494999999999969</v>
      </c>
      <c r="C503" s="131">
        <f t="shared" si="21"/>
        <v>22.767122475890194</v>
      </c>
      <c r="D503" s="54">
        <f>'3_Consigne'!P503</f>
        <v>22.767122475890194</v>
      </c>
      <c r="E503" s="44">
        <f>'3_Consigne'!Q503</f>
        <v>6.3604235181202728E-6</v>
      </c>
      <c r="F503" s="131">
        <f t="shared" si="22"/>
        <v>6.3604235181202728E-6</v>
      </c>
      <c r="G503" s="54">
        <f>ABS(D502-D503)/'1_Constantes'!$B$4</f>
        <v>209.43951023525713</v>
      </c>
      <c r="H503" s="44">
        <f>ABS(E502-E503)/'1_Constantes'!$B$4</f>
        <v>5.5937939433259309E-5</v>
      </c>
      <c r="J503" s="54">
        <f>ABS(G502-G503)/'1_Constantes'!$B$4</f>
        <v>698.13170086035825</v>
      </c>
      <c r="K503" s="44">
        <f>ABS(H502-H503)/'1_Constantes'!$B$4</f>
        <v>9.3076436523681352</v>
      </c>
      <c r="M503" s="108">
        <f>(G503*G503)/(2*'1_Constantes'!$F$27)</f>
        <v>21.932454223792188</v>
      </c>
      <c r="N503" s="108">
        <f>(H503*H503)/(2*'1_Constantes'!$J$27)</f>
        <v>3.9113163350487333E-10</v>
      </c>
      <c r="P503" s="54">
        <f>IF(C503&lt;M503+(M503*'1_Constantes'!$G$27),ABS(W502)-('1_Constantes'!$F$27*'1_Constantes'!$B$4),0)</f>
        <v>198</v>
      </c>
      <c r="Q503" s="111">
        <f>IF(P503=0,IF(ABS(W502)&lt;'1_Constantes'!$D$27,ABS(W502)+('1_Constantes'!$E$27*'1_Constantes'!$B$4),0),0)</f>
        <v>0</v>
      </c>
      <c r="R503" s="44">
        <f>IF(P503=0,IF(Q503=0,'1_Constantes'!$D$27,0),0)</f>
        <v>0</v>
      </c>
      <c r="S503" s="54">
        <f>IF(F503&lt;N503+(N503*'1_Constantes'!$G$27),ABS(X502)-('1_Constantes'!$J$27*'1_Constantes'!$B$4),0)</f>
        <v>0</v>
      </c>
      <c r="T503" s="111">
        <f>IF(S503=0,IF(ABS(X502)&lt;'1_Constantes'!$H$27,ABS(X502)+('1_Constantes'!$I$27*'1_Constantes'!$B$4),0),0)</f>
        <v>1.9999999999999844E-2</v>
      </c>
      <c r="U503" s="44">
        <f>IF(S503=0,IF(T503=0,'1_Constantes'!$H$27,0),0)</f>
        <v>0</v>
      </c>
      <c r="W503" s="134">
        <f>IF(C503&lt;'1_Constantes'!$B$8,0,IF(D503&lt;0,-ABS(P503+Q503+R503),ABS(P503+Q503+R503)))</f>
        <v>198</v>
      </c>
      <c r="X503" s="43">
        <f t="shared" si="23"/>
        <v>1.9999999999999844E-2</v>
      </c>
      <c r="Y503" s="57">
        <f>IF(F503*180/PI()&lt;'1_Constantes'!$B$9,0,X503*180/PI())</f>
        <v>1.1459155902616376</v>
      </c>
    </row>
    <row r="504" spans="2:25" x14ac:dyDescent="0.25">
      <c r="B504" s="13">
        <f>B503+'1_Constantes'!$B$4</f>
        <v>2.4999999999999689</v>
      </c>
      <c r="C504" s="131">
        <f t="shared" si="21"/>
        <v>21.737378244842269</v>
      </c>
      <c r="D504" s="54">
        <f>'3_Consigne'!P504</f>
        <v>21.737378244842269</v>
      </c>
      <c r="E504" s="44">
        <f>'3_Consigne'!Q504</f>
        <v>-2.3707281456955553E-4</v>
      </c>
      <c r="F504" s="131">
        <f t="shared" si="22"/>
        <v>2.3707281456955553E-4</v>
      </c>
      <c r="G504" s="54">
        <f>ABS(D503-D504)/'1_Constantes'!$B$4</f>
        <v>205.94884620958496</v>
      </c>
      <c r="H504" s="44">
        <f>ABS(E503-E504)/'1_Constantes'!$B$4</f>
        <v>4.8686647617535161E-2</v>
      </c>
      <c r="J504" s="54">
        <f>ABS(G503-G504)/'1_Constantes'!$B$4</f>
        <v>698.13280513443488</v>
      </c>
      <c r="K504" s="44">
        <f>ABS(H503-H504)/'1_Constantes'!$B$4</f>
        <v>9.7261419356203795</v>
      </c>
      <c r="M504" s="108">
        <f>(G504*G504)/(2*'1_Constantes'!$F$27)</f>
        <v>21.207463627529641</v>
      </c>
      <c r="N504" s="108">
        <f>(H504*H504)/(2*'1_Constantes'!$J$27)</f>
        <v>2.9629870702925525E-4</v>
      </c>
      <c r="P504" s="54">
        <f>IF(C504&lt;M504+(M504*'1_Constantes'!$G$27),ABS(W503)-('1_Constantes'!$F$27*'1_Constantes'!$B$4),0)</f>
        <v>193</v>
      </c>
      <c r="Q504" s="111">
        <f>IF(P504=0,IF(ABS(W503)&lt;'1_Constantes'!$D$27,ABS(W503)+('1_Constantes'!$E$27*'1_Constantes'!$B$4),0),0)</f>
        <v>0</v>
      </c>
      <c r="R504" s="44">
        <f>IF(P504=0,IF(Q504=0,'1_Constantes'!$D$27,0),0)</f>
        <v>0</v>
      </c>
      <c r="S504" s="54">
        <f>IF(F504&lt;N504+(N504*'1_Constantes'!$G$27),ABS(X503)-('1_Constantes'!$J$27*'1_Constantes'!$B$4),0)</f>
        <v>-1.5612511283791264E-16</v>
      </c>
      <c r="T504" s="111">
        <f>IF(S504=0,IF(ABS(X503)&lt;'1_Constantes'!$H$27,ABS(X503)+('1_Constantes'!$I$27*'1_Constantes'!$B$4),0),0)</f>
        <v>0</v>
      </c>
      <c r="U504" s="44">
        <f>IF(S504=0,IF(T504=0,'1_Constantes'!$H$27,0),0)</f>
        <v>0</v>
      </c>
      <c r="W504" s="134">
        <f>IF(C504&lt;'1_Constantes'!$B$8,0,IF(D504&lt;0,-ABS(P504+Q504+R504),ABS(P504+Q504+R504)))</f>
        <v>193</v>
      </c>
      <c r="X504" s="43">
        <f t="shared" si="23"/>
        <v>-1.5612511283791264E-16</v>
      </c>
      <c r="Y504" s="57">
        <f>IF(F504*180/PI()&lt;'1_Constantes'!$B$9,0,X504*180/PI())</f>
        <v>-8.9453100416161403E-15</v>
      </c>
    </row>
    <row r="505" spans="2:25" x14ac:dyDescent="0.25">
      <c r="B505" s="13">
        <f>B504+'1_Constantes'!$B$4</f>
        <v>2.5049999999999688</v>
      </c>
      <c r="C505" s="131">
        <f t="shared" si="21"/>
        <v>20.759993892484811</v>
      </c>
      <c r="D505" s="54">
        <f>'3_Consigne'!P505</f>
        <v>20.759993892484811</v>
      </c>
      <c r="E505" s="44">
        <f>'3_Consigne'!Q505</f>
        <v>-2.4823424675460282E-4</v>
      </c>
      <c r="F505" s="131">
        <f t="shared" si="22"/>
        <v>2.4823424675460282E-4</v>
      </c>
      <c r="G505" s="54">
        <f>ABS(D504-D505)/'1_Constantes'!$B$4</f>
        <v>195.47687047149154</v>
      </c>
      <c r="H505" s="44">
        <f>ABS(E504-E505)/'1_Constantes'!$B$4</f>
        <v>2.2322864370094564E-3</v>
      </c>
      <c r="J505" s="54">
        <f>ABS(G504-G505)/'1_Constantes'!$B$4</f>
        <v>2094.3951476186839</v>
      </c>
      <c r="K505" s="44">
        <f>ABS(H504-H505)/'1_Constantes'!$B$4</f>
        <v>9.290872236105141</v>
      </c>
      <c r="M505" s="108">
        <f>(G505*G505)/(2*'1_Constantes'!$F$27)</f>
        <v>19.105603444664141</v>
      </c>
      <c r="N505" s="108">
        <f>(H505*H505)/(2*'1_Constantes'!$J$27)</f>
        <v>6.228878421070467E-7</v>
      </c>
      <c r="P505" s="54">
        <f>IF(C505&lt;M505+(M505*'1_Constantes'!$G$27),ABS(W504)-('1_Constantes'!$F$27*'1_Constantes'!$B$4),0)</f>
        <v>188</v>
      </c>
      <c r="Q505" s="111">
        <f>IF(P505=0,IF(ABS(W504)&lt;'1_Constantes'!$D$27,ABS(W504)+('1_Constantes'!$E$27*'1_Constantes'!$B$4),0),0)</f>
        <v>0</v>
      </c>
      <c r="R505" s="44">
        <f>IF(P505=0,IF(Q505=0,'1_Constantes'!$D$27,0),0)</f>
        <v>0</v>
      </c>
      <c r="S505" s="54">
        <f>IF(F505&lt;N505+(N505*'1_Constantes'!$G$27),ABS(X504)-('1_Constantes'!$J$27*'1_Constantes'!$B$4),0)</f>
        <v>0</v>
      </c>
      <c r="T505" s="111">
        <f>IF(S505=0,IF(ABS(X504)&lt;'1_Constantes'!$H$27,ABS(X504)+('1_Constantes'!$I$27*'1_Constantes'!$B$4),0),0)</f>
        <v>1.5000000000000156E-2</v>
      </c>
      <c r="U505" s="44">
        <f>IF(S505=0,IF(T505=0,'1_Constantes'!$H$27,0),0)</f>
        <v>0</v>
      </c>
      <c r="W505" s="134">
        <f>IF(C505&lt;'1_Constantes'!$B$8,0,IF(D505&lt;0,-ABS(P505+Q505+R505),ABS(P505+Q505+R505)))</f>
        <v>188</v>
      </c>
      <c r="X505" s="43">
        <f t="shared" si="23"/>
        <v>-1.5000000000000156E-2</v>
      </c>
      <c r="Y505" s="57">
        <f>IF(F505*180/PI()&lt;'1_Constantes'!$B$9,0,X505*180/PI())</f>
        <v>-0.85943669269624379</v>
      </c>
    </row>
    <row r="506" spans="2:25" x14ac:dyDescent="0.25">
      <c r="B506" s="13">
        <f>B505+'1_Constantes'!$B$4</f>
        <v>2.5099999999999687</v>
      </c>
      <c r="C506" s="131">
        <f t="shared" si="21"/>
        <v>19.80006280400913</v>
      </c>
      <c r="D506" s="54">
        <f>'3_Consigne'!P506</f>
        <v>19.80006280400913</v>
      </c>
      <c r="E506" s="44">
        <f>'3_Consigne'!Q506</f>
        <v>-1.6276286672764484E-5</v>
      </c>
      <c r="F506" s="131">
        <f t="shared" si="22"/>
        <v>1.6276286672764484E-5</v>
      </c>
      <c r="G506" s="54">
        <f>ABS(D505-D506)/'1_Constantes'!$B$4</f>
        <v>191.98621769513622</v>
      </c>
      <c r="H506" s="44">
        <f>ABS(E505-E506)/'1_Constantes'!$B$4</f>
        <v>4.6391592016367666E-2</v>
      </c>
      <c r="J506" s="54">
        <f>ABS(G505-G506)/'1_Constantes'!$B$4</f>
        <v>698.13055527106371</v>
      </c>
      <c r="K506" s="44">
        <f>ABS(H505-H506)/'1_Constantes'!$B$4</f>
        <v>8.8318611158716411</v>
      </c>
      <c r="M506" s="108">
        <f>(G506*G506)/(2*'1_Constantes'!$F$27)</f>
        <v>18.429353892442119</v>
      </c>
      <c r="N506" s="108">
        <f>(H506*H506)/(2*'1_Constantes'!$J$27)</f>
        <v>2.6902247622663853E-4</v>
      </c>
      <c r="P506" s="54">
        <f>IF(C506&lt;M506+(M506*'1_Constantes'!$G$27),ABS(W505)-('1_Constantes'!$F$27*'1_Constantes'!$B$4),0)</f>
        <v>183</v>
      </c>
      <c r="Q506" s="111">
        <f>IF(P506=0,IF(ABS(W505)&lt;'1_Constantes'!$D$27,ABS(W505)+('1_Constantes'!$E$27*'1_Constantes'!$B$4),0),0)</f>
        <v>0</v>
      </c>
      <c r="R506" s="44">
        <f>IF(P506=0,IF(Q506=0,'1_Constantes'!$D$27,0),0)</f>
        <v>0</v>
      </c>
      <c r="S506" s="54">
        <f>IF(F506&lt;N506+(N506*'1_Constantes'!$G$27),ABS(X505)-('1_Constantes'!$J$27*'1_Constantes'!$B$4),0)</f>
        <v>-4.9999999999998448E-3</v>
      </c>
      <c r="T506" s="111">
        <f>IF(S506=0,IF(ABS(X505)&lt;'1_Constantes'!$H$27,ABS(X505)+('1_Constantes'!$I$27*'1_Constantes'!$B$4),0),0)</f>
        <v>0</v>
      </c>
      <c r="U506" s="44">
        <f>IF(S506=0,IF(T506=0,'1_Constantes'!$H$27,0),0)</f>
        <v>0</v>
      </c>
      <c r="W506" s="134">
        <f>IF(C506&lt;'1_Constantes'!$B$8,0,IF(D506&lt;0,-ABS(P506+Q506+R506),ABS(P506+Q506+R506)))</f>
        <v>183</v>
      </c>
      <c r="X506" s="43">
        <f t="shared" si="23"/>
        <v>-4.9999999999998448E-3</v>
      </c>
      <c r="Y506" s="57">
        <f>IF(F506*180/PI()&lt;'1_Constantes'!$B$9,0,X506*180/PI())</f>
        <v>-0.28647889756540273</v>
      </c>
    </row>
    <row r="507" spans="2:25" x14ac:dyDescent="0.25">
      <c r="B507" s="13">
        <f>B506+'1_Constantes'!$B$4</f>
        <v>2.5149999999999686</v>
      </c>
      <c r="C507" s="131">
        <f t="shared" si="21"/>
        <v>18.857585008063346</v>
      </c>
      <c r="D507" s="54">
        <f>'3_Consigne'!P507</f>
        <v>18.857585008063346</v>
      </c>
      <c r="E507" s="44">
        <f>'3_Consigne'!Q507</f>
        <v>-1.7089754503957222E-5</v>
      </c>
      <c r="F507" s="131">
        <f t="shared" si="22"/>
        <v>1.7089754503957222E-5</v>
      </c>
      <c r="G507" s="54">
        <f>ABS(D506-D507)/'1_Constantes'!$B$4</f>
        <v>188.49555918915684</v>
      </c>
      <c r="H507" s="44">
        <f>ABS(E506-E507)/'1_Constantes'!$B$4</f>
        <v>1.6269356623854758E-4</v>
      </c>
      <c r="J507" s="54">
        <f>ABS(G506-G507)/'1_Constantes'!$B$4</f>
        <v>698.13170119587653</v>
      </c>
      <c r="K507" s="44">
        <f>ABS(H506-H507)/'1_Constantes'!$B$4</f>
        <v>9.2457796900258238</v>
      </c>
      <c r="M507" s="108">
        <f>(G507*G507)/(2*'1_Constantes'!$F$27)</f>
        <v>17.765287917016462</v>
      </c>
      <c r="N507" s="108">
        <f>(H507*H507)/(2*'1_Constantes'!$J$27)</f>
        <v>3.3086495619270838E-9</v>
      </c>
      <c r="P507" s="54">
        <f>IF(C507&lt;M507+(M507*'1_Constantes'!$G$27),ABS(W506)-('1_Constantes'!$F$27*'1_Constantes'!$B$4),0)</f>
        <v>178</v>
      </c>
      <c r="Q507" s="111">
        <f>IF(P507=0,IF(ABS(W506)&lt;'1_Constantes'!$D$27,ABS(W506)+('1_Constantes'!$E$27*'1_Constantes'!$B$4),0),0)</f>
        <v>0</v>
      </c>
      <c r="R507" s="44">
        <f>IF(P507=0,IF(Q507=0,'1_Constantes'!$D$27,0),0)</f>
        <v>0</v>
      </c>
      <c r="S507" s="54">
        <f>IF(F507&lt;N507+(N507*'1_Constantes'!$G$27),ABS(X506)-('1_Constantes'!$J$27*'1_Constantes'!$B$4),0)</f>
        <v>0</v>
      </c>
      <c r="T507" s="111">
        <f>IF(S507=0,IF(ABS(X506)&lt;'1_Constantes'!$H$27,ABS(X506)+('1_Constantes'!$I$27*'1_Constantes'!$B$4),0),0)</f>
        <v>1.9999999999999844E-2</v>
      </c>
      <c r="U507" s="44">
        <f>IF(S507=0,IF(T507=0,'1_Constantes'!$H$27,0),0)</f>
        <v>0</v>
      </c>
      <c r="W507" s="134">
        <f>IF(C507&lt;'1_Constantes'!$B$8,0,IF(D507&lt;0,-ABS(P507+Q507+R507),ABS(P507+Q507+R507)))</f>
        <v>178</v>
      </c>
      <c r="X507" s="43">
        <f t="shared" si="23"/>
        <v>-1.9999999999999844E-2</v>
      </c>
      <c r="Y507" s="57">
        <f>IF(F507*180/PI()&lt;'1_Constantes'!$B$9,0,X507*180/PI())</f>
        <v>-1.1459155902616376</v>
      </c>
    </row>
    <row r="508" spans="2:25" x14ac:dyDescent="0.25">
      <c r="B508" s="13">
        <f>B507+'1_Constantes'!$B$4</f>
        <v>2.5199999999999685</v>
      </c>
      <c r="C508" s="131">
        <f t="shared" si="21"/>
        <v>17.932560527118937</v>
      </c>
      <c r="D508" s="54">
        <f>'3_Consigne'!P508</f>
        <v>17.932560527118937</v>
      </c>
      <c r="E508" s="44">
        <f>'3_Consigne'!Q508</f>
        <v>2.2674329173985597E-4</v>
      </c>
      <c r="F508" s="131">
        <f t="shared" si="22"/>
        <v>2.2674329173985597E-4</v>
      </c>
      <c r="G508" s="54">
        <f>ABS(D507-D508)/'1_Constantes'!$B$4</f>
        <v>185.00489618888167</v>
      </c>
      <c r="H508" s="44">
        <f>ABS(E507-E508)/'1_Constantes'!$B$4</f>
        <v>4.8766609248762638E-2</v>
      </c>
      <c r="J508" s="54">
        <f>ABS(G507-G508)/'1_Constantes'!$B$4</f>
        <v>698.13260005503253</v>
      </c>
      <c r="K508" s="44">
        <f>ABS(H507-H508)/'1_Constantes'!$B$4</f>
        <v>9.7207831365048172</v>
      </c>
      <c r="M508" s="108">
        <f>(G508*G508)/(2*'1_Constantes'!$F$27)</f>
        <v>17.113405806929439</v>
      </c>
      <c r="N508" s="108">
        <f>(H508*H508)/(2*'1_Constantes'!$J$27)</f>
        <v>2.9727277220268771E-4</v>
      </c>
      <c r="P508" s="54">
        <f>IF(C508&lt;M508+(M508*'1_Constantes'!$G$27),ABS(W507)-('1_Constantes'!$F$27*'1_Constantes'!$B$4),0)</f>
        <v>173</v>
      </c>
      <c r="Q508" s="111">
        <f>IF(P508=0,IF(ABS(W507)&lt;'1_Constantes'!$D$27,ABS(W507)+('1_Constantes'!$E$27*'1_Constantes'!$B$4),0),0)</f>
        <v>0</v>
      </c>
      <c r="R508" s="44">
        <f>IF(P508=0,IF(Q508=0,'1_Constantes'!$D$27,0),0)</f>
        <v>0</v>
      </c>
      <c r="S508" s="54">
        <f>IF(F508&lt;N508+(N508*'1_Constantes'!$G$27),ABS(X507)-('1_Constantes'!$J$27*'1_Constantes'!$B$4),0)</f>
        <v>-1.5612511283791264E-16</v>
      </c>
      <c r="T508" s="111">
        <f>IF(S508=0,IF(ABS(X507)&lt;'1_Constantes'!$H$27,ABS(X507)+('1_Constantes'!$I$27*'1_Constantes'!$B$4),0),0)</f>
        <v>0</v>
      </c>
      <c r="U508" s="44">
        <f>IF(S508=0,IF(T508=0,'1_Constantes'!$H$27,0),0)</f>
        <v>0</v>
      </c>
      <c r="W508" s="134">
        <f>IF(C508&lt;'1_Constantes'!$B$8,0,IF(D508&lt;0,-ABS(P508+Q508+R508),ABS(P508+Q508+R508)))</f>
        <v>173</v>
      </c>
      <c r="X508" s="43">
        <f t="shared" si="23"/>
        <v>1.5612511283791264E-16</v>
      </c>
      <c r="Y508" s="57">
        <f>IF(F508*180/PI()&lt;'1_Constantes'!$B$9,0,X508*180/PI())</f>
        <v>8.9453100416161403E-15</v>
      </c>
    </row>
    <row r="509" spans="2:25" x14ac:dyDescent="0.25">
      <c r="B509" s="13">
        <f>B508+'1_Constantes'!$B$4</f>
        <v>2.5249999999999684</v>
      </c>
      <c r="C509" s="131">
        <f t="shared" si="21"/>
        <v>17.059895924702225</v>
      </c>
      <c r="D509" s="54">
        <f>'3_Consigne'!P509</f>
        <v>17.059895924702225</v>
      </c>
      <c r="E509" s="44">
        <f>'3_Consigne'!Q509</f>
        <v>2.3834188818383506E-4</v>
      </c>
      <c r="F509" s="131">
        <f t="shared" si="22"/>
        <v>2.3834188818383506E-4</v>
      </c>
      <c r="G509" s="54">
        <f>ABS(D508-D509)/'1_Constantes'!$B$4</f>
        <v>174.53292048334248</v>
      </c>
      <c r="H509" s="44">
        <f>ABS(E508-E509)/'1_Constantes'!$B$4</f>
        <v>2.3197192887958185E-3</v>
      </c>
      <c r="J509" s="54">
        <f>ABS(G508-G509)/'1_Constantes'!$B$4</f>
        <v>2094.3951411078388</v>
      </c>
      <c r="K509" s="44">
        <f>ABS(H508-H509)/'1_Constantes'!$B$4</f>
        <v>9.2893779919933639</v>
      </c>
      <c r="M509" s="108">
        <f>(G509*G509)/(2*'1_Constantes'!$F$27)</f>
        <v>15.230870166222374</v>
      </c>
      <c r="N509" s="108">
        <f>(H509*H509)/(2*'1_Constantes'!$J$27)</f>
        <v>6.7263719735142218E-7</v>
      </c>
      <c r="P509" s="54">
        <f>IF(C509&lt;M509+(M509*'1_Constantes'!$G$27),ABS(W508)-('1_Constantes'!$F$27*'1_Constantes'!$B$4),0)</f>
        <v>0</v>
      </c>
      <c r="Q509" s="111">
        <f>IF(P509=0,IF(ABS(W508)&lt;'1_Constantes'!$D$27,ABS(W508)+('1_Constantes'!$E$27*'1_Constantes'!$B$4),0),0)</f>
        <v>176</v>
      </c>
      <c r="R509" s="44">
        <f>IF(P509=0,IF(Q509=0,'1_Constantes'!$D$27,0),0)</f>
        <v>0</v>
      </c>
      <c r="S509" s="54">
        <f>IF(F509&lt;N509+(N509*'1_Constantes'!$G$27),ABS(X508)-('1_Constantes'!$J$27*'1_Constantes'!$B$4),0)</f>
        <v>0</v>
      </c>
      <c r="T509" s="111">
        <f>IF(S509=0,IF(ABS(X508)&lt;'1_Constantes'!$H$27,ABS(X508)+('1_Constantes'!$I$27*'1_Constantes'!$B$4),0),0)</f>
        <v>1.5000000000000156E-2</v>
      </c>
      <c r="U509" s="44">
        <f>IF(S509=0,IF(T509=0,'1_Constantes'!$H$27,0),0)</f>
        <v>0</v>
      </c>
      <c r="W509" s="134">
        <f>IF(C509&lt;'1_Constantes'!$B$8,0,IF(D509&lt;0,-ABS(P509+Q509+R509),ABS(P509+Q509+R509)))</f>
        <v>176</v>
      </c>
      <c r="X509" s="43">
        <f t="shared" si="23"/>
        <v>1.5000000000000156E-2</v>
      </c>
      <c r="Y509" s="57">
        <f>IF(F509*180/PI()&lt;'1_Constantes'!$B$9,0,X509*180/PI())</f>
        <v>0.85943669269624379</v>
      </c>
    </row>
    <row r="510" spans="2:25" x14ac:dyDescent="0.25">
      <c r="B510" s="13">
        <f>B509+'1_Constantes'!$B$4</f>
        <v>2.5299999999999683</v>
      </c>
      <c r="C510" s="131">
        <f t="shared" si="21"/>
        <v>16.169778006200094</v>
      </c>
      <c r="D510" s="54">
        <f>'3_Consigne'!P510</f>
        <v>16.169778006200094</v>
      </c>
      <c r="E510" s="44">
        <f>'3_Consigne'!Q510</f>
        <v>5.9413156096310704E-6</v>
      </c>
      <c r="F510" s="131">
        <f t="shared" si="22"/>
        <v>5.9413156096310704E-6</v>
      </c>
      <c r="G510" s="54">
        <f>ABS(D509-D510)/'1_Constantes'!$B$4</f>
        <v>178.02358370042626</v>
      </c>
      <c r="H510" s="44">
        <f>ABS(E509-E510)/'1_Constantes'!$B$4</f>
        <v>4.6480114514840798E-2</v>
      </c>
      <c r="J510" s="54">
        <f>ABS(G509-G510)/'1_Constantes'!$B$4</f>
        <v>698.13264341675563</v>
      </c>
      <c r="K510" s="44">
        <f>ABS(H509-H510)/'1_Constantes'!$B$4</f>
        <v>8.8320790452089959</v>
      </c>
      <c r="M510" s="108">
        <f>(G510*G510)/(2*'1_Constantes'!$F$27)</f>
        <v>15.846198176771336</v>
      </c>
      <c r="N510" s="108">
        <f>(H510*H510)/(2*'1_Constantes'!$J$27)</f>
        <v>2.7005013066408928E-4</v>
      </c>
      <c r="P510" s="54">
        <f>IF(C510&lt;M510+(M510*'1_Constantes'!$G$27),ABS(W509)-('1_Constantes'!$F$27*'1_Constantes'!$B$4),0)</f>
        <v>171</v>
      </c>
      <c r="Q510" s="111">
        <f>IF(P510=0,IF(ABS(W509)&lt;'1_Constantes'!$D$27,ABS(W509)+('1_Constantes'!$E$27*'1_Constantes'!$B$4),0),0)</f>
        <v>0</v>
      </c>
      <c r="R510" s="44">
        <f>IF(P510=0,IF(Q510=0,'1_Constantes'!$D$27,0),0)</f>
        <v>0</v>
      </c>
      <c r="S510" s="54">
        <f>IF(F510&lt;N510+(N510*'1_Constantes'!$G$27),ABS(X509)-('1_Constantes'!$J$27*'1_Constantes'!$B$4),0)</f>
        <v>-4.9999999999998448E-3</v>
      </c>
      <c r="T510" s="111">
        <f>IF(S510=0,IF(ABS(X509)&lt;'1_Constantes'!$H$27,ABS(X509)+('1_Constantes'!$I$27*'1_Constantes'!$B$4),0),0)</f>
        <v>0</v>
      </c>
      <c r="U510" s="44">
        <f>IF(S510=0,IF(T510=0,'1_Constantes'!$H$27,0),0)</f>
        <v>0</v>
      </c>
      <c r="W510" s="134">
        <f>IF(C510&lt;'1_Constantes'!$B$8,0,IF(D510&lt;0,-ABS(P510+Q510+R510),ABS(P510+Q510+R510)))</f>
        <v>171</v>
      </c>
      <c r="X510" s="43">
        <f t="shared" si="23"/>
        <v>4.9999999999998448E-3</v>
      </c>
      <c r="Y510" s="57">
        <f>IF(F510*180/PI()&lt;'1_Constantes'!$B$9,0,X510*180/PI())</f>
        <v>0.28647889756540273</v>
      </c>
    </row>
    <row r="511" spans="2:25" x14ac:dyDescent="0.25">
      <c r="B511" s="13">
        <f>B510+'1_Constantes'!$B$4</f>
        <v>2.5349999999999682</v>
      </c>
      <c r="C511" s="131">
        <f t="shared" si="21"/>
        <v>15.297113380219219</v>
      </c>
      <c r="D511" s="54">
        <f>'3_Consigne'!P511</f>
        <v>15.297113380219219</v>
      </c>
      <c r="E511" s="44">
        <f>'3_Consigne'!Q511</f>
        <v>6.2802538046552447E-6</v>
      </c>
      <c r="F511" s="131">
        <f t="shared" si="22"/>
        <v>6.2802538046552447E-6</v>
      </c>
      <c r="G511" s="54">
        <f>ABS(D510-D511)/'1_Constantes'!$B$4</f>
        <v>174.53292519617492</v>
      </c>
      <c r="H511" s="44">
        <f>ABS(E510-E511)/'1_Constantes'!$B$4</f>
        <v>6.7787639004834865E-5</v>
      </c>
      <c r="J511" s="54">
        <f>ABS(G510-G511)/'1_Constantes'!$B$4</f>
        <v>698.13170085026854</v>
      </c>
      <c r="K511" s="44">
        <f>ABS(H510-H511)/'1_Constantes'!$B$4</f>
        <v>9.2824653751671917</v>
      </c>
      <c r="M511" s="108">
        <f>(G511*G511)/(2*'1_Constantes'!$F$27)</f>
        <v>15.230870988766794</v>
      </c>
      <c r="N511" s="108">
        <f>(H511*H511)/(2*'1_Constantes'!$J$27)</f>
        <v>5.7439550023122615E-10</v>
      </c>
      <c r="P511" s="54">
        <f>IF(C511&lt;M511+(M511*'1_Constantes'!$G$27),ABS(W510)-('1_Constantes'!$F$27*'1_Constantes'!$B$4),0)</f>
        <v>166</v>
      </c>
      <c r="Q511" s="111">
        <f>IF(P511=0,IF(ABS(W510)&lt;'1_Constantes'!$D$27,ABS(W510)+('1_Constantes'!$E$27*'1_Constantes'!$B$4),0),0)</f>
        <v>0</v>
      </c>
      <c r="R511" s="44">
        <f>IF(P511=0,IF(Q511=0,'1_Constantes'!$D$27,0),0)</f>
        <v>0</v>
      </c>
      <c r="S511" s="54">
        <f>IF(F511&lt;N511+(N511*'1_Constantes'!$G$27),ABS(X510)-('1_Constantes'!$J$27*'1_Constantes'!$B$4),0)</f>
        <v>0</v>
      </c>
      <c r="T511" s="111">
        <f>IF(S511=0,IF(ABS(X510)&lt;'1_Constantes'!$H$27,ABS(X510)+('1_Constantes'!$I$27*'1_Constantes'!$B$4),0),0)</f>
        <v>1.9999999999999844E-2</v>
      </c>
      <c r="U511" s="44">
        <f>IF(S511=0,IF(T511=0,'1_Constantes'!$H$27,0),0)</f>
        <v>0</v>
      </c>
      <c r="W511" s="134">
        <f>IF(C511&lt;'1_Constantes'!$B$8,0,IF(D511&lt;0,-ABS(P511+Q511+R511),ABS(P511+Q511+R511)))</f>
        <v>166</v>
      </c>
      <c r="X511" s="43">
        <f t="shared" si="23"/>
        <v>1.9999999999999844E-2</v>
      </c>
      <c r="Y511" s="57">
        <f>IF(F511*180/PI()&lt;'1_Constantes'!$B$9,0,X511*180/PI())</f>
        <v>1.1459155902616376</v>
      </c>
    </row>
    <row r="512" spans="2:25" x14ac:dyDescent="0.25">
      <c r="B512" s="13">
        <f>B511+'1_Constantes'!$B$4</f>
        <v>2.5399999999999681</v>
      </c>
      <c r="C512" s="131">
        <f t="shared" si="21"/>
        <v>14.441902069963913</v>
      </c>
      <c r="D512" s="54">
        <f>'3_Consigne'!P512</f>
        <v>14.441902069963913</v>
      </c>
      <c r="E512" s="44">
        <f>'3_Consigne'!Q512</f>
        <v>-2.3983891868387119E-4</v>
      </c>
      <c r="F512" s="131">
        <f t="shared" si="22"/>
        <v>2.3983891868387119E-4</v>
      </c>
      <c r="G512" s="54">
        <f>ABS(D511-D512)/'1_Constantes'!$B$4</f>
        <v>171.0422620510613</v>
      </c>
      <c r="H512" s="44">
        <f>ABS(E511-E512)/'1_Constantes'!$B$4</f>
        <v>4.9223834497705288E-2</v>
      </c>
      <c r="J512" s="54">
        <f>ABS(G511-G512)/'1_Constantes'!$B$4</f>
        <v>698.13262902272299</v>
      </c>
      <c r="K512" s="44">
        <f>ABS(H511-H512)/'1_Constantes'!$B$4</f>
        <v>9.8312093717400906</v>
      </c>
      <c r="M512" s="108">
        <f>(G512*G512)/(2*'1_Constantes'!$F$27)</f>
        <v>14.627727703771962</v>
      </c>
      <c r="N512" s="108">
        <f>(H512*H512)/(2*'1_Constantes'!$J$27)</f>
        <v>3.0287323533218516E-4</v>
      </c>
      <c r="P512" s="54">
        <f>IF(C512&lt;M512+(M512*'1_Constantes'!$G$27),ABS(W511)-('1_Constantes'!$F$27*'1_Constantes'!$B$4),0)</f>
        <v>161</v>
      </c>
      <c r="Q512" s="111">
        <f>IF(P512=0,IF(ABS(W511)&lt;'1_Constantes'!$D$27,ABS(W511)+('1_Constantes'!$E$27*'1_Constantes'!$B$4),0),0)</f>
        <v>0</v>
      </c>
      <c r="R512" s="44">
        <f>IF(P512=0,IF(Q512=0,'1_Constantes'!$D$27,0),0)</f>
        <v>0</v>
      </c>
      <c r="S512" s="54">
        <f>IF(F512&lt;N512+(N512*'1_Constantes'!$G$27),ABS(X511)-('1_Constantes'!$J$27*'1_Constantes'!$B$4),0)</f>
        <v>-1.5612511283791264E-16</v>
      </c>
      <c r="T512" s="111">
        <f>IF(S512=0,IF(ABS(X511)&lt;'1_Constantes'!$H$27,ABS(X511)+('1_Constantes'!$I$27*'1_Constantes'!$B$4),0),0)</f>
        <v>0</v>
      </c>
      <c r="U512" s="44">
        <f>IF(S512=0,IF(T512=0,'1_Constantes'!$H$27,0),0)</f>
        <v>0</v>
      </c>
      <c r="W512" s="134">
        <f>IF(C512&lt;'1_Constantes'!$B$8,0,IF(D512&lt;0,-ABS(P512+Q512+R512),ABS(P512+Q512+R512)))</f>
        <v>161</v>
      </c>
      <c r="X512" s="43">
        <f t="shared" si="23"/>
        <v>-1.5612511283791264E-16</v>
      </c>
      <c r="Y512" s="57">
        <f>IF(F512*180/PI()&lt;'1_Constantes'!$B$9,0,X512*180/PI())</f>
        <v>-8.9453100416161403E-15</v>
      </c>
    </row>
    <row r="513" spans="2:25" x14ac:dyDescent="0.25">
      <c r="B513" s="13">
        <f>B512+'1_Constantes'!$B$4</f>
        <v>2.544999999999968</v>
      </c>
      <c r="C513" s="131">
        <f t="shared" si="21"/>
        <v>13.604144054585541</v>
      </c>
      <c r="D513" s="54">
        <f>'3_Consigne'!P513</f>
        <v>13.604144054585541</v>
      </c>
      <c r="E513" s="44">
        <f>'3_Consigne'!Q513</f>
        <v>-2.5460846095551326E-4</v>
      </c>
      <c r="F513" s="131">
        <f t="shared" si="22"/>
        <v>2.5460846095551326E-4</v>
      </c>
      <c r="G513" s="54">
        <f>ABS(D512-D513)/'1_Constantes'!$B$4</f>
        <v>167.55160307567428</v>
      </c>
      <c r="H513" s="44">
        <f>ABS(E512-E513)/'1_Constantes'!$B$4</f>
        <v>2.9539084543284133E-3</v>
      </c>
      <c r="J513" s="54">
        <f>ABS(G512-G513)/'1_Constantes'!$B$4</f>
        <v>698.13179507740415</v>
      </c>
      <c r="K513" s="44">
        <f>ABS(H512-H513)/'1_Constantes'!$B$4</f>
        <v>9.253985208675374</v>
      </c>
      <c r="M513" s="108">
        <f>(G513*G513)/(2*'1_Constantes'!$F$27)</f>
        <v>14.036769846614153</v>
      </c>
      <c r="N513" s="108">
        <f>(H513*H513)/(2*'1_Constantes'!$J$27)</f>
        <v>1.0906968945691095E-6</v>
      </c>
      <c r="P513" s="54">
        <f>IF(C513&lt;M513+(M513*'1_Constantes'!$G$27),ABS(W512)-('1_Constantes'!$F$27*'1_Constantes'!$B$4),0)</f>
        <v>156</v>
      </c>
      <c r="Q513" s="111">
        <f>IF(P513=0,IF(ABS(W512)&lt;'1_Constantes'!$D$27,ABS(W512)+('1_Constantes'!$E$27*'1_Constantes'!$B$4),0),0)</f>
        <v>0</v>
      </c>
      <c r="R513" s="44">
        <f>IF(P513=0,IF(Q513=0,'1_Constantes'!$D$27,0),0)</f>
        <v>0</v>
      </c>
      <c r="S513" s="54">
        <f>IF(F513&lt;N513+(N513*'1_Constantes'!$G$27),ABS(X512)-('1_Constantes'!$J$27*'1_Constantes'!$B$4),0)</f>
        <v>0</v>
      </c>
      <c r="T513" s="111">
        <f>IF(S513=0,IF(ABS(X512)&lt;'1_Constantes'!$H$27,ABS(X512)+('1_Constantes'!$I$27*'1_Constantes'!$B$4),0),0)</f>
        <v>1.5000000000000156E-2</v>
      </c>
      <c r="U513" s="44">
        <f>IF(S513=0,IF(T513=0,'1_Constantes'!$H$27,0),0)</f>
        <v>0</v>
      </c>
      <c r="W513" s="134">
        <f>IF(C513&lt;'1_Constantes'!$B$8,0,IF(D513&lt;0,-ABS(P513+Q513+R513),ABS(P513+Q513+R513)))</f>
        <v>156</v>
      </c>
      <c r="X513" s="43">
        <f t="shared" si="23"/>
        <v>-1.5000000000000156E-2</v>
      </c>
      <c r="Y513" s="57">
        <f>IF(F513*180/PI()&lt;'1_Constantes'!$B$9,0,X513*180/PI())</f>
        <v>-0.85943669269624379</v>
      </c>
    </row>
    <row r="514" spans="2:25" x14ac:dyDescent="0.25">
      <c r="B514" s="13">
        <f>B513+'1_Constantes'!$B$4</f>
        <v>2.5499999999999678</v>
      </c>
      <c r="C514" s="131">
        <f t="shared" si="21"/>
        <v>12.818745891388041</v>
      </c>
      <c r="D514" s="54">
        <f>'3_Consigne'!P514</f>
        <v>12.818745891388041</v>
      </c>
      <c r="E514" s="44">
        <f>'3_Consigne'!Q514</f>
        <v>-2.3239567061433819E-5</v>
      </c>
      <c r="F514" s="131">
        <f t="shared" si="22"/>
        <v>2.3239567061433819E-5</v>
      </c>
      <c r="G514" s="54">
        <f>ABS(D513-D514)/'1_Constantes'!$B$4</f>
        <v>157.07963263950012</v>
      </c>
      <c r="H514" s="44">
        <f>ABS(E513-E514)/'1_Constantes'!$B$4</f>
        <v>4.6273778778815888E-2</v>
      </c>
      <c r="J514" s="54">
        <f>ABS(G513-G514)/'1_Constantes'!$B$4</f>
        <v>2094.3940872348321</v>
      </c>
      <c r="K514" s="44">
        <f>ABS(H513-H514)/'1_Constantes'!$B$4</f>
        <v>8.663974064897495</v>
      </c>
      <c r="M514" s="108">
        <f>(G514*G514)/(2*'1_Constantes'!$F$27)</f>
        <v>12.337005495080154</v>
      </c>
      <c r="N514" s="108">
        <f>(H514*H514)/(2*'1_Constantes'!$J$27)</f>
        <v>2.6765782530884896E-4</v>
      </c>
      <c r="P514" s="54">
        <f>IF(C514&lt;M514+(M514*'1_Constantes'!$G$27),ABS(W513)-('1_Constantes'!$F$27*'1_Constantes'!$B$4),0)</f>
        <v>151</v>
      </c>
      <c r="Q514" s="111">
        <f>IF(P514=0,IF(ABS(W513)&lt;'1_Constantes'!$D$27,ABS(W513)+('1_Constantes'!$E$27*'1_Constantes'!$B$4),0),0)</f>
        <v>0</v>
      </c>
      <c r="R514" s="44">
        <f>IF(P514=0,IF(Q514=0,'1_Constantes'!$D$27,0),0)</f>
        <v>0</v>
      </c>
      <c r="S514" s="54">
        <f>IF(F514&lt;N514+(N514*'1_Constantes'!$G$27),ABS(X513)-('1_Constantes'!$J$27*'1_Constantes'!$B$4),0)</f>
        <v>-4.9999999999998448E-3</v>
      </c>
      <c r="T514" s="111">
        <f>IF(S514=0,IF(ABS(X513)&lt;'1_Constantes'!$H$27,ABS(X513)+('1_Constantes'!$I$27*'1_Constantes'!$B$4),0),0)</f>
        <v>0</v>
      </c>
      <c r="U514" s="44">
        <f>IF(S514=0,IF(T514=0,'1_Constantes'!$H$27,0),0)</f>
        <v>0</v>
      </c>
      <c r="W514" s="134">
        <f>IF(C514&lt;'1_Constantes'!$B$8,0,IF(D514&lt;0,-ABS(P514+Q514+R514),ABS(P514+Q514+R514)))</f>
        <v>151</v>
      </c>
      <c r="X514" s="43">
        <f t="shared" si="23"/>
        <v>-4.9999999999998448E-3</v>
      </c>
      <c r="Y514" s="57">
        <f>IF(F514*180/PI()&lt;'1_Constantes'!$B$9,0,X514*180/PI())</f>
        <v>-0.28647889756540273</v>
      </c>
    </row>
    <row r="515" spans="2:25" x14ac:dyDescent="0.25">
      <c r="B515" s="13">
        <f>B514+'1_Constantes'!$B$4</f>
        <v>2.5549999999999677</v>
      </c>
      <c r="C515" s="131">
        <f t="shared" si="21"/>
        <v>12.05080102073115</v>
      </c>
      <c r="D515" s="54">
        <f>'3_Consigne'!P515</f>
        <v>12.05080102073115</v>
      </c>
      <c r="E515" s="44">
        <f>'3_Consigne'!Q515</f>
        <v>-2.4720523080112855E-5</v>
      </c>
      <c r="F515" s="131">
        <f t="shared" si="22"/>
        <v>2.4720523080112855E-5</v>
      </c>
      <c r="G515" s="54">
        <f>ABS(D514-D515)/'1_Constantes'!$B$4</f>
        <v>153.58897413137811</v>
      </c>
      <c r="H515" s="44">
        <f>ABS(E514-E515)/'1_Constantes'!$B$4</f>
        <v>2.9619120373580721E-4</v>
      </c>
      <c r="J515" s="54">
        <f>ABS(G514-G515)/'1_Constantes'!$B$4</f>
        <v>698.13170162440201</v>
      </c>
      <c r="K515" s="44">
        <f>ABS(H514-H515)/'1_Constantes'!$B$4</f>
        <v>9.1955175150160162</v>
      </c>
      <c r="M515" s="108">
        <f>(G515*G515)/(2*'1_Constantes'!$F$27)</f>
        <v>11.794786487364567</v>
      </c>
      <c r="N515" s="108">
        <f>(H515*H515)/(2*'1_Constantes'!$J$27)</f>
        <v>1.0966153646308307E-8</v>
      </c>
      <c r="P515" s="54">
        <f>IF(C515&lt;M515+(M515*'1_Constantes'!$G$27),ABS(W514)-('1_Constantes'!$F$27*'1_Constantes'!$B$4),0)</f>
        <v>146</v>
      </c>
      <c r="Q515" s="111">
        <f>IF(P515=0,IF(ABS(W514)&lt;'1_Constantes'!$D$27,ABS(W514)+('1_Constantes'!$E$27*'1_Constantes'!$B$4),0),0)</f>
        <v>0</v>
      </c>
      <c r="R515" s="44">
        <f>IF(P515=0,IF(Q515=0,'1_Constantes'!$D$27,0),0)</f>
        <v>0</v>
      </c>
      <c r="S515" s="54">
        <f>IF(F515&lt;N515+(N515*'1_Constantes'!$G$27),ABS(X514)-('1_Constantes'!$J$27*'1_Constantes'!$B$4),0)</f>
        <v>0</v>
      </c>
      <c r="T515" s="111">
        <f>IF(S515=0,IF(ABS(X514)&lt;'1_Constantes'!$H$27,ABS(X514)+('1_Constantes'!$I$27*'1_Constantes'!$B$4),0),0)</f>
        <v>1.9999999999999844E-2</v>
      </c>
      <c r="U515" s="44">
        <f>IF(S515=0,IF(T515=0,'1_Constantes'!$H$27,0),0)</f>
        <v>0</v>
      </c>
      <c r="W515" s="134">
        <f>IF(C515&lt;'1_Constantes'!$B$8,0,IF(D515&lt;0,-ABS(P515+Q515+R515),ABS(P515+Q515+R515)))</f>
        <v>146</v>
      </c>
      <c r="X515" s="43">
        <f t="shared" si="23"/>
        <v>-1.9999999999999844E-2</v>
      </c>
      <c r="Y515" s="57">
        <f>IF(F515*180/PI()&lt;'1_Constantes'!$B$9,0,X515*180/PI())</f>
        <v>-1.1459155902616376</v>
      </c>
    </row>
    <row r="516" spans="2:25" x14ac:dyDescent="0.25">
      <c r="B516" s="13">
        <f>B515+'1_Constantes'!$B$4</f>
        <v>2.5599999999999676</v>
      </c>
      <c r="C516" s="131">
        <f t="shared" si="21"/>
        <v>11.300309459684819</v>
      </c>
      <c r="D516" s="54">
        <f>'3_Consigne'!P516</f>
        <v>11.300309459684819</v>
      </c>
      <c r="E516" s="44">
        <f>'3_Consigne'!Q516</f>
        <v>2.2180336248323052E-4</v>
      </c>
      <c r="F516" s="131">
        <f t="shared" si="22"/>
        <v>2.2180336248323052E-4</v>
      </c>
      <c r="G516" s="54">
        <f>ABS(D515-D516)/'1_Constantes'!$B$4</f>
        <v>150.09831220926628</v>
      </c>
      <c r="H516" s="44">
        <f>ABS(E515-E516)/'1_Constantes'!$B$4</f>
        <v>4.9304777112668674E-2</v>
      </c>
      <c r="J516" s="54">
        <f>ABS(G515-G516)/'1_Constantes'!$B$4</f>
        <v>698.13238442236525</v>
      </c>
      <c r="K516" s="44">
        <f>ABS(H515-H516)/'1_Constantes'!$B$4</f>
        <v>9.8017171817865734</v>
      </c>
      <c r="M516" s="108">
        <f>(G516*G516)/(2*'1_Constantes'!$F$27)</f>
        <v>11.264751664035188</v>
      </c>
      <c r="N516" s="108">
        <f>(H516*H516)/(2*'1_Constantes'!$J$27)</f>
        <v>3.038701307662421E-4</v>
      </c>
      <c r="P516" s="54">
        <f>IF(C516&lt;M516+(M516*'1_Constantes'!$G$27),ABS(W515)-('1_Constantes'!$F$27*'1_Constantes'!$B$4),0)</f>
        <v>141</v>
      </c>
      <c r="Q516" s="111">
        <f>IF(P516=0,IF(ABS(W515)&lt;'1_Constantes'!$D$27,ABS(W515)+('1_Constantes'!$E$27*'1_Constantes'!$B$4),0),0)</f>
        <v>0</v>
      </c>
      <c r="R516" s="44">
        <f>IF(P516=0,IF(Q516=0,'1_Constantes'!$D$27,0),0)</f>
        <v>0</v>
      </c>
      <c r="S516" s="54">
        <f>IF(F516&lt;N516+(N516*'1_Constantes'!$G$27),ABS(X515)-('1_Constantes'!$J$27*'1_Constantes'!$B$4),0)</f>
        <v>-1.5612511283791264E-16</v>
      </c>
      <c r="T516" s="111">
        <f>IF(S516=0,IF(ABS(X515)&lt;'1_Constantes'!$H$27,ABS(X515)+('1_Constantes'!$I$27*'1_Constantes'!$B$4),0),0)</f>
        <v>0</v>
      </c>
      <c r="U516" s="44">
        <f>IF(S516=0,IF(T516=0,'1_Constantes'!$H$27,0),0)</f>
        <v>0</v>
      </c>
      <c r="W516" s="134">
        <f>IF(C516&lt;'1_Constantes'!$B$8,0,IF(D516&lt;0,-ABS(P516+Q516+R516),ABS(P516+Q516+R516)))</f>
        <v>141</v>
      </c>
      <c r="X516" s="43">
        <f t="shared" si="23"/>
        <v>1.5612511283791264E-16</v>
      </c>
      <c r="Y516" s="57">
        <f>IF(F516*180/PI()&lt;'1_Constantes'!$B$9,0,X516*180/PI())</f>
        <v>8.9453100416161403E-15</v>
      </c>
    </row>
    <row r="517" spans="2:25" x14ac:dyDescent="0.25">
      <c r="B517" s="13">
        <f>B516+'1_Constantes'!$B$4</f>
        <v>2.5649999999999675</v>
      </c>
      <c r="C517" s="131">
        <f t="shared" ref="C517:C580" si="24">ABS(D517)</f>
        <v>10.567271193129663</v>
      </c>
      <c r="D517" s="54">
        <f>'3_Consigne'!P517</f>
        <v>10.567271193129663</v>
      </c>
      <c r="E517" s="44">
        <f>'3_Consigne'!Q517</f>
        <v>2.3718958209982544E-4</v>
      </c>
      <c r="F517" s="131">
        <f t="shared" ref="F517:F580" si="25">ABS(E517)</f>
        <v>2.3718958209982544E-4</v>
      </c>
      <c r="G517" s="54">
        <f>ABS(D516-D517)/'1_Constantes'!$B$4</f>
        <v>146.60765331103107</v>
      </c>
      <c r="H517" s="44">
        <f>ABS(E516-E517)/'1_Constantes'!$B$4</f>
        <v>3.0772439233189841E-3</v>
      </c>
      <c r="J517" s="54">
        <f>ABS(G516-G517)/'1_Constantes'!$B$4</f>
        <v>698.13177964704209</v>
      </c>
      <c r="K517" s="44">
        <f>ABS(H516-H517)/'1_Constantes'!$B$4</f>
        <v>9.2455066378699371</v>
      </c>
      <c r="M517" s="108">
        <f>(G517*G517)/(2*'1_Constantes'!$F$27)</f>
        <v>10.74690200468374</v>
      </c>
      <c r="N517" s="108">
        <f>(H517*H517)/(2*'1_Constantes'!$J$27)</f>
        <v>1.1836787704504518E-6</v>
      </c>
      <c r="P517" s="54">
        <f>IF(C517&lt;M517+(M517*'1_Constantes'!$G$27),ABS(W516)-('1_Constantes'!$F$27*'1_Constantes'!$B$4),0)</f>
        <v>136</v>
      </c>
      <c r="Q517" s="111">
        <f>IF(P517=0,IF(ABS(W516)&lt;'1_Constantes'!$D$27,ABS(W516)+('1_Constantes'!$E$27*'1_Constantes'!$B$4),0),0)</f>
        <v>0</v>
      </c>
      <c r="R517" s="44">
        <f>IF(P517=0,IF(Q517=0,'1_Constantes'!$D$27,0),0)</f>
        <v>0</v>
      </c>
      <c r="S517" s="54">
        <f>IF(F517&lt;N517+(N517*'1_Constantes'!$G$27),ABS(X516)-('1_Constantes'!$J$27*'1_Constantes'!$B$4),0)</f>
        <v>0</v>
      </c>
      <c r="T517" s="111">
        <f>IF(S517=0,IF(ABS(X516)&lt;'1_Constantes'!$H$27,ABS(X516)+('1_Constantes'!$I$27*'1_Constantes'!$B$4),0),0)</f>
        <v>1.5000000000000156E-2</v>
      </c>
      <c r="U517" s="44">
        <f>IF(S517=0,IF(T517=0,'1_Constantes'!$H$27,0),0)</f>
        <v>0</v>
      </c>
      <c r="W517" s="134">
        <f>IF(C517&lt;'1_Constantes'!$B$8,0,IF(D517&lt;0,-ABS(P517+Q517+R517),ABS(P517+Q517+R517)))</f>
        <v>136</v>
      </c>
      <c r="X517" s="43">
        <f t="shared" ref="X517:X580" si="26">IF(E517&lt;0,-ABS(S517+T517+U517),(ABS(S517+T517+U517)))</f>
        <v>1.5000000000000156E-2</v>
      </c>
      <c r="Y517" s="57">
        <f>IF(F517*180/PI()&lt;'1_Constantes'!$B$9,0,X517*180/PI())</f>
        <v>0.85943669269624379</v>
      </c>
    </row>
    <row r="518" spans="2:25" x14ac:dyDescent="0.25">
      <c r="B518" s="13">
        <f>B517+'1_Constantes'!$B$4</f>
        <v>2.5699999999999674</v>
      </c>
      <c r="C518" s="131">
        <f t="shared" si="24"/>
        <v>9.8865927848590687</v>
      </c>
      <c r="D518" s="54">
        <f>'3_Consigne'!P518</f>
        <v>9.8865927848590687</v>
      </c>
      <c r="E518" s="44">
        <f>'3_Consigne'!Q518</f>
        <v>4.7873892389527217E-6</v>
      </c>
      <c r="F518" s="131">
        <f t="shared" si="25"/>
        <v>4.7873892389527217E-6</v>
      </c>
      <c r="G518" s="54">
        <f>ABS(D517-D518)/'1_Constantes'!$B$4</f>
        <v>136.13568165411891</v>
      </c>
      <c r="H518" s="44">
        <f>ABS(E517-E518)/'1_Constantes'!$B$4</f>
        <v>4.6480438572174543E-2</v>
      </c>
      <c r="J518" s="54">
        <f>ABS(G517-G518)/'1_Constantes'!$B$4</f>
        <v>2094.394331382432</v>
      </c>
      <c r="K518" s="44">
        <f>ABS(H517-H518)/'1_Constantes'!$B$4</f>
        <v>8.6806389297711117</v>
      </c>
      <c r="M518" s="108">
        <f>(G518*G518)/(2*'1_Constantes'!$F$27)</f>
        <v>9.2664619097158045</v>
      </c>
      <c r="N518" s="108">
        <f>(H518*H518)/(2*'1_Constantes'!$J$27)</f>
        <v>2.7005389623271139E-4</v>
      </c>
      <c r="P518" s="54">
        <f>IF(C518&lt;M518+(M518*'1_Constantes'!$G$27),ABS(W517)-('1_Constantes'!$F$27*'1_Constantes'!$B$4),0)</f>
        <v>131</v>
      </c>
      <c r="Q518" s="111">
        <f>IF(P518=0,IF(ABS(W517)&lt;'1_Constantes'!$D$27,ABS(W517)+('1_Constantes'!$E$27*'1_Constantes'!$B$4),0),0)</f>
        <v>0</v>
      </c>
      <c r="R518" s="44">
        <f>IF(P518=0,IF(Q518=0,'1_Constantes'!$D$27,0),0)</f>
        <v>0</v>
      </c>
      <c r="S518" s="54">
        <f>IF(F518&lt;N518+(N518*'1_Constantes'!$G$27),ABS(X517)-('1_Constantes'!$J$27*'1_Constantes'!$B$4),0)</f>
        <v>-4.9999999999998448E-3</v>
      </c>
      <c r="T518" s="111">
        <f>IF(S518=0,IF(ABS(X517)&lt;'1_Constantes'!$H$27,ABS(X517)+('1_Constantes'!$I$27*'1_Constantes'!$B$4),0),0)</f>
        <v>0</v>
      </c>
      <c r="U518" s="44">
        <f>IF(S518=0,IF(T518=0,'1_Constantes'!$H$27,0),0)</f>
        <v>0</v>
      </c>
      <c r="W518" s="134">
        <f>IF(C518&lt;'1_Constantes'!$B$8,0,IF(D518&lt;0,-ABS(P518+Q518+R518),ABS(P518+Q518+R518)))</f>
        <v>131</v>
      </c>
      <c r="X518" s="43">
        <f t="shared" si="26"/>
        <v>4.9999999999998448E-3</v>
      </c>
      <c r="Y518" s="57">
        <f>IF(F518*180/PI()&lt;'1_Constantes'!$B$9,0,X518*180/PI())</f>
        <v>0.28647889756540273</v>
      </c>
    </row>
    <row r="519" spans="2:25" x14ac:dyDescent="0.25">
      <c r="B519" s="13">
        <f>B518+'1_Constantes'!$B$4</f>
        <v>2.5749999999999673</v>
      </c>
      <c r="C519" s="131">
        <f t="shared" si="24"/>
        <v>9.2233676691094164</v>
      </c>
      <c r="D519" s="54">
        <f>'3_Consigne'!P519</f>
        <v>9.2233676691094164</v>
      </c>
      <c r="E519" s="44">
        <f>'3_Consigne'!Q519</f>
        <v>5.1316362546099947E-6</v>
      </c>
      <c r="F519" s="131">
        <f t="shared" si="25"/>
        <v>5.1316362546099947E-6</v>
      </c>
      <c r="G519" s="54">
        <f>ABS(D518-D519)/'1_Constantes'!$B$4</f>
        <v>132.64502314993044</v>
      </c>
      <c r="H519" s="44">
        <f>ABS(E518-E519)/'1_Constantes'!$B$4</f>
        <v>6.8849403131454601E-5</v>
      </c>
      <c r="J519" s="54">
        <f>ABS(G518-G519)/'1_Constantes'!$B$4</f>
        <v>698.13170083769478</v>
      </c>
      <c r="K519" s="44">
        <f>ABS(H518-H519)/'1_Constantes'!$B$4</f>
        <v>9.2823178338086176</v>
      </c>
      <c r="M519" s="108">
        <f>(G519*G519)/(2*'1_Constantes'!$F$27)</f>
        <v>8.7973510832227912</v>
      </c>
      <c r="N519" s="108">
        <f>(H519*H519)/(2*'1_Constantes'!$J$27)</f>
        <v>5.9253003894469382E-10</v>
      </c>
      <c r="P519" s="54">
        <f>IF(C519&lt;M519+(M519*'1_Constantes'!$G$27),ABS(W518)-('1_Constantes'!$F$27*'1_Constantes'!$B$4),0)</f>
        <v>126</v>
      </c>
      <c r="Q519" s="111">
        <f>IF(P519=0,IF(ABS(W518)&lt;'1_Constantes'!$D$27,ABS(W518)+('1_Constantes'!$E$27*'1_Constantes'!$B$4),0),0)</f>
        <v>0</v>
      </c>
      <c r="R519" s="44">
        <f>IF(P519=0,IF(Q519=0,'1_Constantes'!$D$27,0),0)</f>
        <v>0</v>
      </c>
      <c r="S519" s="54">
        <f>IF(F519&lt;N519+(N519*'1_Constantes'!$G$27),ABS(X518)-('1_Constantes'!$J$27*'1_Constantes'!$B$4),0)</f>
        <v>0</v>
      </c>
      <c r="T519" s="111">
        <f>IF(S519=0,IF(ABS(X518)&lt;'1_Constantes'!$H$27,ABS(X518)+('1_Constantes'!$I$27*'1_Constantes'!$B$4),0),0)</f>
        <v>1.9999999999999844E-2</v>
      </c>
      <c r="U519" s="44">
        <f>IF(S519=0,IF(T519=0,'1_Constantes'!$H$27,0),0)</f>
        <v>0</v>
      </c>
      <c r="W519" s="134">
        <f>IF(C519&lt;'1_Constantes'!$B$8,0,IF(D519&lt;0,-ABS(P519+Q519+R519),ABS(P519+Q519+R519)))</f>
        <v>126</v>
      </c>
      <c r="X519" s="43">
        <f t="shared" si="26"/>
        <v>1.9999999999999844E-2</v>
      </c>
      <c r="Y519" s="57">
        <f>IF(F519*180/PI()&lt;'1_Constantes'!$B$9,0,X519*180/PI())</f>
        <v>1.1459155902616376</v>
      </c>
    </row>
    <row r="520" spans="2:25" x14ac:dyDescent="0.25">
      <c r="B520" s="13">
        <f>B519+'1_Constantes'!$B$4</f>
        <v>2.5799999999999672</v>
      </c>
      <c r="C520" s="131">
        <f t="shared" si="24"/>
        <v>8.5775958638534302</v>
      </c>
      <c r="D520" s="54">
        <f>'3_Consigne'!P520</f>
        <v>8.5775958638534302</v>
      </c>
      <c r="E520" s="44">
        <f>'3_Consigne'!Q520</f>
        <v>-2.4471240980669662E-4</v>
      </c>
      <c r="F520" s="131">
        <f t="shared" si="25"/>
        <v>2.4471240980669662E-4</v>
      </c>
      <c r="G520" s="54">
        <f>ABS(D519-D520)/'1_Constantes'!$B$4</f>
        <v>129.15436105119724</v>
      </c>
      <c r="H520" s="44">
        <f>ABS(E519-E520)/'1_Constantes'!$B$4</f>
        <v>4.9968809212261323E-2</v>
      </c>
      <c r="J520" s="54">
        <f>ABS(G519-G520)/'1_Constantes'!$B$4</f>
        <v>698.13241974663924</v>
      </c>
      <c r="K520" s="44">
        <f>ABS(H519-H520)/'1_Constantes'!$B$4</f>
        <v>9.9799919618259736</v>
      </c>
      <c r="M520" s="108">
        <f>(G520*G520)/(2*'1_Constantes'!$F$27)</f>
        <v>8.3404244892715074</v>
      </c>
      <c r="N520" s="108">
        <f>(H520*H520)/(2*'1_Constantes'!$J$27)</f>
        <v>3.1211023676142149E-4</v>
      </c>
      <c r="P520" s="54">
        <f>IF(C520&lt;M520+(M520*'1_Constantes'!$G$27),ABS(W519)-('1_Constantes'!$F$27*'1_Constantes'!$B$4),0)</f>
        <v>121</v>
      </c>
      <c r="Q520" s="111">
        <f>IF(P520=0,IF(ABS(W519)&lt;'1_Constantes'!$D$27,ABS(W519)+('1_Constantes'!$E$27*'1_Constantes'!$B$4),0),0)</f>
        <v>0</v>
      </c>
      <c r="R520" s="44">
        <f>IF(P520=0,IF(Q520=0,'1_Constantes'!$D$27,0),0)</f>
        <v>0</v>
      </c>
      <c r="S520" s="54">
        <f>IF(F520&lt;N520+(N520*'1_Constantes'!$G$27),ABS(X519)-('1_Constantes'!$J$27*'1_Constantes'!$B$4),0)</f>
        <v>-1.5612511283791264E-16</v>
      </c>
      <c r="T520" s="111">
        <f>IF(S520=0,IF(ABS(X519)&lt;'1_Constantes'!$H$27,ABS(X519)+('1_Constantes'!$I$27*'1_Constantes'!$B$4),0),0)</f>
        <v>0</v>
      </c>
      <c r="U520" s="44">
        <f>IF(S520=0,IF(T520=0,'1_Constantes'!$H$27,0),0)</f>
        <v>0</v>
      </c>
      <c r="W520" s="134">
        <f>IF(C520&lt;'1_Constantes'!$B$8,0,IF(D520&lt;0,-ABS(P520+Q520+R520),ABS(P520+Q520+R520)))</f>
        <v>121</v>
      </c>
      <c r="X520" s="43">
        <f t="shared" si="26"/>
        <v>-1.5612511283791264E-16</v>
      </c>
      <c r="Y520" s="57">
        <f>IF(F520*180/PI()&lt;'1_Constantes'!$B$9,0,X520*180/PI())</f>
        <v>-8.9453100416161403E-15</v>
      </c>
    </row>
    <row r="521" spans="2:25" x14ac:dyDescent="0.25">
      <c r="B521" s="13">
        <f>B520+'1_Constantes'!$B$4</f>
        <v>2.5849999999999671</v>
      </c>
      <c r="C521" s="131">
        <f t="shared" si="24"/>
        <v>7.9492773534356278</v>
      </c>
      <c r="D521" s="54">
        <f>'3_Consigne'!P521</f>
        <v>7.9492773534356278</v>
      </c>
      <c r="E521" s="44">
        <f>'3_Consigne'!Q521</f>
        <v>-2.6405471394071178E-4</v>
      </c>
      <c r="F521" s="131">
        <f t="shared" si="25"/>
        <v>2.6405471394071178E-4</v>
      </c>
      <c r="G521" s="54">
        <f>ABS(D520-D521)/'1_Constantes'!$B$4</f>
        <v>125.66370208356048</v>
      </c>
      <c r="H521" s="44">
        <f>ABS(E520-E521)/'1_Constantes'!$B$4</f>
        <v>3.8684608268030329E-3</v>
      </c>
      <c r="J521" s="54">
        <f>ABS(G520-G521)/'1_Constantes'!$B$4</f>
        <v>698.13179352735233</v>
      </c>
      <c r="K521" s="44">
        <f>ABS(H520-H521)/'1_Constantes'!$B$4</f>
        <v>9.2200696770916579</v>
      </c>
      <c r="M521" s="108">
        <f>(G521*G521)/(2*'1_Constantes'!$F$27)</f>
        <v>7.8956830106729212</v>
      </c>
      <c r="N521" s="108">
        <f>(H521*H521)/(2*'1_Constantes'!$J$27)</f>
        <v>1.8706236460637006E-6</v>
      </c>
      <c r="P521" s="54">
        <f>IF(C521&lt;M521+(M521*'1_Constantes'!$G$27),ABS(W520)-('1_Constantes'!$F$27*'1_Constantes'!$B$4),0)</f>
        <v>116</v>
      </c>
      <c r="Q521" s="111">
        <f>IF(P521=0,IF(ABS(W520)&lt;'1_Constantes'!$D$27,ABS(W520)+('1_Constantes'!$E$27*'1_Constantes'!$B$4),0),0)</f>
        <v>0</v>
      </c>
      <c r="R521" s="44">
        <f>IF(P521=0,IF(Q521=0,'1_Constantes'!$D$27,0),0)</f>
        <v>0</v>
      </c>
      <c r="S521" s="54">
        <f>IF(F521&lt;N521+(N521*'1_Constantes'!$G$27),ABS(X520)-('1_Constantes'!$J$27*'1_Constantes'!$B$4),0)</f>
        <v>0</v>
      </c>
      <c r="T521" s="111">
        <f>IF(S521=0,IF(ABS(X520)&lt;'1_Constantes'!$H$27,ABS(X520)+('1_Constantes'!$I$27*'1_Constantes'!$B$4),0),0)</f>
        <v>1.5000000000000156E-2</v>
      </c>
      <c r="U521" s="44">
        <f>IF(S521=0,IF(T521=0,'1_Constantes'!$H$27,0),0)</f>
        <v>0</v>
      </c>
      <c r="W521" s="134">
        <f>IF(C521&lt;'1_Constantes'!$B$8,0,IF(D521&lt;0,-ABS(P521+Q521+R521),ABS(P521+Q521+R521)))</f>
        <v>116</v>
      </c>
      <c r="X521" s="43">
        <f t="shared" si="26"/>
        <v>-1.5000000000000156E-2</v>
      </c>
      <c r="Y521" s="57">
        <f>IF(F521*180/PI()&lt;'1_Constantes'!$B$9,0,X521*180/PI())</f>
        <v>-0.85943669269624379</v>
      </c>
    </row>
    <row r="522" spans="2:25" x14ac:dyDescent="0.25">
      <c r="B522" s="13">
        <f>B521+'1_Constantes'!$B$4</f>
        <v>2.589999999999967</v>
      </c>
      <c r="C522" s="131">
        <f t="shared" si="24"/>
        <v>7.3733187005824403</v>
      </c>
      <c r="D522" s="54">
        <f>'3_Consigne'!P522</f>
        <v>7.3733187005824403</v>
      </c>
      <c r="E522" s="44">
        <f>'3_Consigne'!Q522</f>
        <v>-3.3792560467316157E-5</v>
      </c>
      <c r="F522" s="131">
        <f t="shared" si="25"/>
        <v>3.3792560467316157E-5</v>
      </c>
      <c r="G522" s="54">
        <f>ABS(D521-D522)/'1_Constantes'!$B$4</f>
        <v>115.19173057063749</v>
      </c>
      <c r="H522" s="44">
        <f>ABS(E521-E522)/'1_Constantes'!$B$4</f>
        <v>4.6052430694679125E-2</v>
      </c>
      <c r="J522" s="54">
        <f>ABS(G521-G522)/'1_Constantes'!$B$4</f>
        <v>2094.3943025845983</v>
      </c>
      <c r="K522" s="44">
        <f>ABS(H521-H522)/'1_Constantes'!$B$4</f>
        <v>8.4367939735752184</v>
      </c>
      <c r="M522" s="108">
        <f>(G522*G522)/(2*'1_Constantes'!$F$27)</f>
        <v>6.63456739592917</v>
      </c>
      <c r="N522" s="108">
        <f>(H522*H522)/(2*'1_Constantes'!$J$27)</f>
        <v>2.6510329661102799E-4</v>
      </c>
      <c r="P522" s="54">
        <f>IF(C522&lt;M522+(M522*'1_Constantes'!$G$27),ABS(W521)-('1_Constantes'!$F$27*'1_Constantes'!$B$4),0)</f>
        <v>0</v>
      </c>
      <c r="Q522" s="111">
        <f>IF(P522=0,IF(ABS(W521)&lt;'1_Constantes'!$D$27,ABS(W521)+('1_Constantes'!$E$27*'1_Constantes'!$B$4),0),0)</f>
        <v>119</v>
      </c>
      <c r="R522" s="44">
        <f>IF(P522=0,IF(Q522=0,'1_Constantes'!$D$27,0),0)</f>
        <v>0</v>
      </c>
      <c r="S522" s="54">
        <f>IF(F522&lt;N522+(N522*'1_Constantes'!$G$27),ABS(X521)-('1_Constantes'!$J$27*'1_Constantes'!$B$4),0)</f>
        <v>-4.9999999999998448E-3</v>
      </c>
      <c r="T522" s="111">
        <f>IF(S522=0,IF(ABS(X521)&lt;'1_Constantes'!$H$27,ABS(X521)+('1_Constantes'!$I$27*'1_Constantes'!$B$4),0),0)</f>
        <v>0</v>
      </c>
      <c r="U522" s="44">
        <f>IF(S522=0,IF(T522=0,'1_Constantes'!$H$27,0),0)</f>
        <v>0</v>
      </c>
      <c r="W522" s="134">
        <f>IF(C522&lt;'1_Constantes'!$B$8,0,IF(D522&lt;0,-ABS(P522+Q522+R522),ABS(P522+Q522+R522)))</f>
        <v>119</v>
      </c>
      <c r="X522" s="43">
        <f t="shared" si="26"/>
        <v>-4.9999999999998448E-3</v>
      </c>
      <c r="Y522" s="57">
        <f>IF(F522*180/PI()&lt;'1_Constantes'!$B$9,0,X522*180/PI())</f>
        <v>-0.28647889756540273</v>
      </c>
    </row>
    <row r="523" spans="2:25" x14ac:dyDescent="0.25">
      <c r="B523" s="13">
        <f>B522+'1_Constantes'!$B$4</f>
        <v>2.5949999999999669</v>
      </c>
      <c r="C523" s="131">
        <f t="shared" si="24"/>
        <v>6.7624534755615304</v>
      </c>
      <c r="D523" s="54">
        <f>'3_Consigne'!P523</f>
        <v>6.7624534755615304</v>
      </c>
      <c r="E523" s="44">
        <f>'3_Consigne'!Q523</f>
        <v>2.168866468481162E-4</v>
      </c>
      <c r="F523" s="131">
        <f t="shared" si="25"/>
        <v>2.168866468481162E-4</v>
      </c>
      <c r="G523" s="54">
        <f>ABS(D522-D523)/'1_Constantes'!$B$4</f>
        <v>122.17304500418197</v>
      </c>
      <c r="H523" s="44">
        <f>ABS(E522-E523)/'1_Constantes'!$B$4</f>
        <v>5.0135841463086472E-2</v>
      </c>
      <c r="J523" s="54">
        <f>ABS(G522-G523)/'1_Constantes'!$B$4</f>
        <v>1396.2628867088965</v>
      </c>
      <c r="K523" s="44">
        <f>ABS(H522-H523)/'1_Constantes'!$B$4</f>
        <v>0.81668215368146946</v>
      </c>
      <c r="M523" s="108">
        <f>(G523*G523)/(2*'1_Constantes'!$F$27)</f>
        <v>7.4631264627969367</v>
      </c>
      <c r="N523" s="108">
        <f>(H523*H523)/(2*'1_Constantes'!$J$27)</f>
        <v>3.1420032490146759E-4</v>
      </c>
      <c r="P523" s="54">
        <f>IF(C523&lt;M523+(M523*'1_Constantes'!$G$27),ABS(W522)-('1_Constantes'!$F$27*'1_Constantes'!$B$4),0)</f>
        <v>114</v>
      </c>
      <c r="Q523" s="111">
        <f>IF(P523=0,IF(ABS(W522)&lt;'1_Constantes'!$D$27,ABS(W522)+('1_Constantes'!$E$27*'1_Constantes'!$B$4),0),0)</f>
        <v>0</v>
      </c>
      <c r="R523" s="44">
        <f>IF(P523=0,IF(Q523=0,'1_Constantes'!$D$27,0),0)</f>
        <v>0</v>
      </c>
      <c r="S523" s="54">
        <f>IF(F523&lt;N523+(N523*'1_Constantes'!$G$27),ABS(X522)-('1_Constantes'!$J$27*'1_Constantes'!$B$4),0)</f>
        <v>-1.5000000000000156E-2</v>
      </c>
      <c r="T523" s="111">
        <f>IF(S523=0,IF(ABS(X522)&lt;'1_Constantes'!$H$27,ABS(X522)+('1_Constantes'!$I$27*'1_Constantes'!$B$4),0),0)</f>
        <v>0</v>
      </c>
      <c r="U523" s="44">
        <f>IF(S523=0,IF(T523=0,'1_Constantes'!$H$27,0),0)</f>
        <v>0</v>
      </c>
      <c r="W523" s="134">
        <f>IF(C523&lt;'1_Constantes'!$B$8,0,IF(D523&lt;0,-ABS(P523+Q523+R523),ABS(P523+Q523+R523)))</f>
        <v>114</v>
      </c>
      <c r="X523" s="43">
        <f t="shared" si="26"/>
        <v>1.5000000000000156E-2</v>
      </c>
      <c r="Y523" s="57">
        <f>IF(F523*180/PI()&lt;'1_Constantes'!$B$9,0,X523*180/PI())</f>
        <v>0.85943669269624379</v>
      </c>
    </row>
    <row r="524" spans="2:25" x14ac:dyDescent="0.25">
      <c r="B524" s="13">
        <f>B523+'1_Constantes'!$B$4</f>
        <v>2.5999999999999668</v>
      </c>
      <c r="C524" s="131">
        <f t="shared" si="24"/>
        <v>6.1864948224821381</v>
      </c>
      <c r="D524" s="54">
        <f>'3_Consigne'!P524</f>
        <v>6.1864948224821381</v>
      </c>
      <c r="E524" s="44">
        <f>'3_Consigne'!Q524</f>
        <v>-1.7297116783693278E-5</v>
      </c>
      <c r="F524" s="131">
        <f t="shared" si="25"/>
        <v>1.7297116783693278E-5</v>
      </c>
      <c r="G524" s="54">
        <f>ABS(D523-D524)/'1_Constantes'!$B$4</f>
        <v>115.19173061587846</v>
      </c>
      <c r="H524" s="44">
        <f>ABS(E523-E524)/'1_Constantes'!$B$4</f>
        <v>4.6836752726361897E-2</v>
      </c>
      <c r="J524" s="54">
        <f>ABS(G523-G524)/'1_Constantes'!$B$4</f>
        <v>1396.2628776607032</v>
      </c>
      <c r="K524" s="44">
        <f>ABS(H523-H524)/'1_Constantes'!$B$4</f>
        <v>0.65981774734491516</v>
      </c>
      <c r="M524" s="108">
        <f>(G524*G524)/(2*'1_Constantes'!$F$27)</f>
        <v>6.6345674011405551</v>
      </c>
      <c r="N524" s="108">
        <f>(H524*H524)/(2*'1_Constantes'!$J$27)</f>
        <v>2.7421017574379608E-4</v>
      </c>
      <c r="P524" s="54">
        <f>IF(C524&lt;M524+(M524*'1_Constantes'!$G$27),ABS(W523)-('1_Constantes'!$F$27*'1_Constantes'!$B$4),0)</f>
        <v>109</v>
      </c>
      <c r="Q524" s="111">
        <f>IF(P524=0,IF(ABS(W523)&lt;'1_Constantes'!$D$27,ABS(W523)+('1_Constantes'!$E$27*'1_Constantes'!$B$4),0),0)</f>
        <v>0</v>
      </c>
      <c r="R524" s="44">
        <f>IF(P524=0,IF(Q524=0,'1_Constantes'!$D$27,0),0)</f>
        <v>0</v>
      </c>
      <c r="S524" s="54">
        <f>IF(F524&lt;N524+(N524*'1_Constantes'!$G$27),ABS(X523)-('1_Constantes'!$J$27*'1_Constantes'!$B$4),0)</f>
        <v>-4.9999999999998448E-3</v>
      </c>
      <c r="T524" s="111">
        <f>IF(S524=0,IF(ABS(X523)&lt;'1_Constantes'!$H$27,ABS(X523)+('1_Constantes'!$I$27*'1_Constantes'!$B$4),0),0)</f>
        <v>0</v>
      </c>
      <c r="U524" s="44">
        <f>IF(S524=0,IF(T524=0,'1_Constantes'!$H$27,0),0)</f>
        <v>0</v>
      </c>
      <c r="W524" s="134">
        <f>IF(C524&lt;'1_Constantes'!$B$8,0,IF(D524&lt;0,-ABS(P524+Q524+R524),ABS(P524+Q524+R524)))</f>
        <v>109</v>
      </c>
      <c r="X524" s="43">
        <f t="shared" si="26"/>
        <v>-4.9999999999998448E-3</v>
      </c>
      <c r="Y524" s="57">
        <f>IF(F524*180/PI()&lt;'1_Constantes'!$B$9,0,X524*180/PI())</f>
        <v>-0.28647889756540273</v>
      </c>
    </row>
    <row r="525" spans="2:25" x14ac:dyDescent="0.25">
      <c r="B525" s="13">
        <f>B524+'1_Constantes'!$B$4</f>
        <v>2.6049999999999667</v>
      </c>
      <c r="C525" s="131">
        <f t="shared" si="24"/>
        <v>5.6279894619358561</v>
      </c>
      <c r="D525" s="54">
        <f>'3_Consigne'!P525</f>
        <v>5.6279894619358561</v>
      </c>
      <c r="E525" s="44">
        <f>'3_Consigne'!Q525</f>
        <v>-1.9013632514705558E-5</v>
      </c>
      <c r="F525" s="131">
        <f t="shared" si="25"/>
        <v>1.9013632514705558E-5</v>
      </c>
      <c r="G525" s="54">
        <f>ABS(D524-D525)/'1_Constantes'!$B$4</f>
        <v>111.70107210925639</v>
      </c>
      <c r="H525" s="44">
        <f>ABS(E524-E525)/'1_Constantes'!$B$4</f>
        <v>3.4330314620245606E-4</v>
      </c>
      <c r="J525" s="54">
        <f>ABS(G524-G525)/'1_Constantes'!$B$4</f>
        <v>698.13170132441371</v>
      </c>
      <c r="K525" s="44">
        <f>ABS(H524-H525)/'1_Constantes'!$B$4</f>
        <v>9.2986899160318881</v>
      </c>
      <c r="M525" s="108">
        <f>(G525*G525)/(2*'1_Constantes'!$F$27)</f>
        <v>6.2385647551786478</v>
      </c>
      <c r="N525" s="108">
        <f>(H525*H525)/(2*'1_Constantes'!$J$27)</f>
        <v>1.4732131274063115E-8</v>
      </c>
      <c r="P525" s="54">
        <f>IF(C525&lt;M525+(M525*'1_Constantes'!$G$27),ABS(W524)-('1_Constantes'!$F$27*'1_Constantes'!$B$4),0)</f>
        <v>104</v>
      </c>
      <c r="Q525" s="111">
        <f>IF(P525=0,IF(ABS(W524)&lt;'1_Constantes'!$D$27,ABS(W524)+('1_Constantes'!$E$27*'1_Constantes'!$B$4),0),0)</f>
        <v>0</v>
      </c>
      <c r="R525" s="44">
        <f>IF(P525=0,IF(Q525=0,'1_Constantes'!$D$27,0),0)</f>
        <v>0</v>
      </c>
      <c r="S525" s="54">
        <f>IF(F525&lt;N525+(N525*'1_Constantes'!$G$27),ABS(X524)-('1_Constantes'!$J$27*'1_Constantes'!$B$4),0)</f>
        <v>0</v>
      </c>
      <c r="T525" s="111">
        <f>IF(S525=0,IF(ABS(X524)&lt;'1_Constantes'!$H$27,ABS(X524)+('1_Constantes'!$I$27*'1_Constantes'!$B$4),0),0)</f>
        <v>1.9999999999999844E-2</v>
      </c>
      <c r="U525" s="44">
        <f>IF(S525=0,IF(T525=0,'1_Constantes'!$H$27,0),0)</f>
        <v>0</v>
      </c>
      <c r="W525" s="134">
        <f>IF(C525&lt;'1_Constantes'!$B$8,0,IF(D525&lt;0,-ABS(P525+Q525+R525),ABS(P525+Q525+R525)))</f>
        <v>104</v>
      </c>
      <c r="X525" s="43">
        <f t="shared" si="26"/>
        <v>-1.9999999999999844E-2</v>
      </c>
      <c r="Y525" s="57">
        <f>IF(F525*180/PI()&lt;'1_Constantes'!$B$9,0,X525*180/PI())</f>
        <v>-1.1459155902616376</v>
      </c>
    </row>
    <row r="526" spans="2:25" x14ac:dyDescent="0.25">
      <c r="B526" s="13">
        <f>B525+'1_Constantes'!$B$4</f>
        <v>2.6099999999999666</v>
      </c>
      <c r="C526" s="131">
        <f t="shared" si="24"/>
        <v>5.1043907438605398</v>
      </c>
      <c r="D526" s="54">
        <f>'3_Consigne'!P526</f>
        <v>5.1043907438605398</v>
      </c>
      <c r="E526" s="44">
        <f>'3_Consigne'!Q526</f>
        <v>4.9219913940654059E-4</v>
      </c>
      <c r="F526" s="131">
        <f t="shared" si="25"/>
        <v>4.9219913940654059E-4</v>
      </c>
      <c r="G526" s="54">
        <f>ABS(D525-D526)/'1_Constantes'!$B$4</f>
        <v>104.71974361506327</v>
      </c>
      <c r="H526" s="44">
        <f>ABS(E525-E526)/'1_Constantes'!$B$4</f>
        <v>0.10224255438424923</v>
      </c>
      <c r="J526" s="54">
        <f>ABS(G525-G526)/'1_Constantes'!$B$4</f>
        <v>1396.2656988386243</v>
      </c>
      <c r="K526" s="44">
        <f>ABS(H525-H526)/'1_Constantes'!$B$4</f>
        <v>20.379850247609355</v>
      </c>
      <c r="M526" s="108">
        <f>(G526*G526)/(2*'1_Constantes'!$F$27)</f>
        <v>5.4831123514022924</v>
      </c>
      <c r="N526" s="108">
        <f>(H526*H526)/(2*'1_Constantes'!$J$27)</f>
        <v>1.3066924908770202E-3</v>
      </c>
      <c r="P526" s="54">
        <f>IF(C526&lt;M526+(M526*'1_Constantes'!$G$27),ABS(W525)-('1_Constantes'!$F$27*'1_Constantes'!$B$4),0)</f>
        <v>99</v>
      </c>
      <c r="Q526" s="111">
        <f>IF(P526=0,IF(ABS(W525)&lt;'1_Constantes'!$D$27,ABS(W525)+('1_Constantes'!$E$27*'1_Constantes'!$B$4),0),0)</f>
        <v>0</v>
      </c>
      <c r="R526" s="44">
        <f>IF(P526=0,IF(Q526=0,'1_Constantes'!$D$27,0),0)</f>
        <v>0</v>
      </c>
      <c r="S526" s="54">
        <f>IF(F526&lt;N526+(N526*'1_Constantes'!$G$27),ABS(X525)-('1_Constantes'!$J$27*'1_Constantes'!$B$4),0)</f>
        <v>-1.5612511283791264E-16</v>
      </c>
      <c r="T526" s="111">
        <f>IF(S526=0,IF(ABS(X525)&lt;'1_Constantes'!$H$27,ABS(X525)+('1_Constantes'!$I$27*'1_Constantes'!$B$4),0),0)</f>
        <v>0</v>
      </c>
      <c r="U526" s="44">
        <f>IF(S526=0,IF(T526=0,'1_Constantes'!$H$27,0),0)</f>
        <v>0</v>
      </c>
      <c r="W526" s="134">
        <f>IF(C526&lt;'1_Constantes'!$B$8,0,IF(D526&lt;0,-ABS(P526+Q526+R526),ABS(P526+Q526+R526)))</f>
        <v>99</v>
      </c>
      <c r="X526" s="43">
        <f t="shared" si="26"/>
        <v>1.5612511283791264E-16</v>
      </c>
      <c r="Y526" s="57">
        <f>IF(F526*180/PI()&lt;'1_Constantes'!$B$9,0,X526*180/PI())</f>
        <v>8.9453100416161403E-15</v>
      </c>
    </row>
    <row r="527" spans="2:25" x14ac:dyDescent="0.25">
      <c r="B527" s="13">
        <f>B526+'1_Constantes'!$B$4</f>
        <v>2.6149999999999665</v>
      </c>
      <c r="C527" s="131">
        <f t="shared" si="24"/>
        <v>4.6156986187648386</v>
      </c>
      <c r="D527" s="54">
        <f>'3_Consigne'!P527</f>
        <v>4.6156986187648386</v>
      </c>
      <c r="E527" s="44">
        <f>'3_Consigne'!Q527</f>
        <v>5.4431126498814819E-4</v>
      </c>
      <c r="F527" s="131">
        <f t="shared" si="25"/>
        <v>5.4431126498814819E-4</v>
      </c>
      <c r="G527" s="54">
        <f>ABS(D526-D527)/'1_Constantes'!$B$4</f>
        <v>97.738425019140251</v>
      </c>
      <c r="H527" s="44">
        <f>ABS(E526-E527)/'1_Constantes'!$B$4</f>
        <v>1.0422425116321521E-2</v>
      </c>
      <c r="J527" s="54">
        <f>ABS(G526-G527)/'1_Constantes'!$B$4</f>
        <v>1396.2637191846027</v>
      </c>
      <c r="K527" s="44">
        <f>ABS(H526-H527)/'1_Constantes'!$B$4</f>
        <v>18.364025853585542</v>
      </c>
      <c r="M527" s="108">
        <f>(G527*G527)/(2*'1_Constantes'!$F$27)</f>
        <v>4.7763998626110507</v>
      </c>
      <c r="N527" s="108">
        <f>(H527*H527)/(2*'1_Constantes'!$J$27)</f>
        <v>1.3578368163166209E-5</v>
      </c>
      <c r="P527" s="54">
        <f>IF(C527&lt;M527+(M527*'1_Constantes'!$G$27),ABS(W526)-('1_Constantes'!$F$27*'1_Constantes'!$B$4),0)</f>
        <v>94</v>
      </c>
      <c r="Q527" s="111">
        <f>IF(P527=0,IF(ABS(W526)&lt;'1_Constantes'!$D$27,ABS(W526)+('1_Constantes'!$E$27*'1_Constantes'!$B$4),0),0)</f>
        <v>0</v>
      </c>
      <c r="R527" s="44">
        <f>IF(P527=0,IF(Q527=0,'1_Constantes'!$D$27,0),0)</f>
        <v>0</v>
      </c>
      <c r="S527" s="54">
        <f>IF(F527&lt;N527+(N527*'1_Constantes'!$G$27),ABS(X526)-('1_Constantes'!$J$27*'1_Constantes'!$B$4),0)</f>
        <v>0</v>
      </c>
      <c r="T527" s="111">
        <f>IF(S527=0,IF(ABS(X526)&lt;'1_Constantes'!$H$27,ABS(X526)+('1_Constantes'!$I$27*'1_Constantes'!$B$4),0),0)</f>
        <v>1.5000000000000156E-2</v>
      </c>
      <c r="U527" s="44">
        <f>IF(S527=0,IF(T527=0,'1_Constantes'!$H$27,0),0)</f>
        <v>0</v>
      </c>
      <c r="W527" s="134">
        <f>IF(C527&lt;'1_Constantes'!$B$8,0,IF(D527&lt;0,-ABS(P527+Q527+R527),ABS(P527+Q527+R527)))</f>
        <v>94</v>
      </c>
      <c r="X527" s="43">
        <f t="shared" si="26"/>
        <v>1.5000000000000156E-2</v>
      </c>
      <c r="Y527" s="57">
        <f>IF(F527*180/PI()&lt;'1_Constantes'!$B$9,0,X527*180/PI())</f>
        <v>0.85943669269624379</v>
      </c>
    </row>
    <row r="528" spans="2:25" x14ac:dyDescent="0.25">
      <c r="B528" s="13">
        <f>B527+'1_Constantes'!$B$4</f>
        <v>2.6199999999999664</v>
      </c>
      <c r="C528" s="131">
        <f t="shared" si="24"/>
        <v>4.1444597462051123</v>
      </c>
      <c r="D528" s="54">
        <f>'3_Consigne'!P528</f>
        <v>4.1444597462051123</v>
      </c>
      <c r="E528" s="44">
        <f>'3_Consigne'!Q528</f>
        <v>3.4703073628440662E-4</v>
      </c>
      <c r="F528" s="131">
        <f t="shared" si="25"/>
        <v>3.4703073628440662E-4</v>
      </c>
      <c r="G528" s="54">
        <f>ABS(D527-D528)/'1_Constantes'!$B$4</f>
        <v>94.247774511945252</v>
      </c>
      <c r="H528" s="44">
        <f>ABS(E527-E528)/'1_Constantes'!$B$4</f>
        <v>3.9456105740748315E-2</v>
      </c>
      <c r="J528" s="54">
        <f>ABS(G527-G528)/'1_Constantes'!$B$4</f>
        <v>698.13010143899987</v>
      </c>
      <c r="K528" s="44">
        <f>ABS(H527-H528)/'1_Constantes'!$B$4</f>
        <v>5.8067361248853588</v>
      </c>
      <c r="M528" s="108">
        <f>(G528*G528)/(2*'1_Constantes'!$F$27)</f>
        <v>4.4413215002272386</v>
      </c>
      <c r="N528" s="108">
        <f>(H528*H528)/(2*'1_Constantes'!$J$27)</f>
        <v>1.9459803502813901E-4</v>
      </c>
      <c r="P528" s="54">
        <f>IF(C528&lt;M528+(M528*'1_Constantes'!$G$27),ABS(W527)-('1_Constantes'!$F$27*'1_Constantes'!$B$4),0)</f>
        <v>89</v>
      </c>
      <c r="Q528" s="111">
        <f>IF(P528=0,IF(ABS(W527)&lt;'1_Constantes'!$D$27,ABS(W527)+('1_Constantes'!$E$27*'1_Constantes'!$B$4),0),0)</f>
        <v>0</v>
      </c>
      <c r="R528" s="44">
        <f>IF(P528=0,IF(Q528=0,'1_Constantes'!$D$27,0),0)</f>
        <v>0</v>
      </c>
      <c r="S528" s="54">
        <f>IF(F528&lt;N528+(N528*'1_Constantes'!$G$27),ABS(X527)-('1_Constantes'!$J$27*'1_Constantes'!$B$4),0)</f>
        <v>0</v>
      </c>
      <c r="T528" s="111">
        <f>IF(S528=0,IF(ABS(X527)&lt;'1_Constantes'!$H$27,ABS(X527)+('1_Constantes'!$I$27*'1_Constantes'!$B$4),0),0)</f>
        <v>3.0000000000000155E-2</v>
      </c>
      <c r="U528" s="44">
        <f>IF(S528=0,IF(T528=0,'1_Constantes'!$H$27,0),0)</f>
        <v>0</v>
      </c>
      <c r="W528" s="134">
        <f>IF(C528&lt;'1_Constantes'!$B$8,0,IF(D528&lt;0,-ABS(P528+Q528+R528),ABS(P528+Q528+R528)))</f>
        <v>89</v>
      </c>
      <c r="X528" s="43">
        <f t="shared" si="26"/>
        <v>3.0000000000000155E-2</v>
      </c>
      <c r="Y528" s="57">
        <f>IF(F528*180/PI()&lt;'1_Constantes'!$B$9,0,X528*180/PI())</f>
        <v>1.7188733853924785</v>
      </c>
    </row>
    <row r="529" spans="2:25" x14ac:dyDescent="0.25">
      <c r="B529" s="13">
        <f>B528+'1_Constantes'!$B$4</f>
        <v>2.6249999999999662</v>
      </c>
      <c r="C529" s="131">
        <f t="shared" si="24"/>
        <v>3.6906741442578781</v>
      </c>
      <c r="D529" s="54">
        <f>'3_Consigne'!P529</f>
        <v>3.6906741442578781</v>
      </c>
      <c r="E529" s="44">
        <f>'3_Consigne'!Q529</f>
        <v>-1.3294704929557588E-4</v>
      </c>
      <c r="F529" s="131">
        <f t="shared" si="25"/>
        <v>1.3294704929557588E-4</v>
      </c>
      <c r="G529" s="54">
        <f>ABS(D528-D529)/'1_Constantes'!$B$4</f>
        <v>90.757120389446825</v>
      </c>
      <c r="H529" s="44">
        <f>ABS(E528-E529)/'1_Constantes'!$B$4</f>
        <v>9.5995557115996499E-2</v>
      </c>
      <c r="J529" s="54">
        <f>ABS(G528-G529)/'1_Constantes'!$B$4</f>
        <v>698.13082449968533</v>
      </c>
      <c r="K529" s="44">
        <f>ABS(H528-H529)/'1_Constantes'!$B$4</f>
        <v>11.307890275049637</v>
      </c>
      <c r="M529" s="108">
        <f>(G529*G529)/(2*'1_Constantes'!$F$27)</f>
        <v>4.1184274506922725</v>
      </c>
      <c r="N529" s="108">
        <f>(H529*H529)/(2*'1_Constantes'!$J$27)</f>
        <v>1.1518933732513183E-3</v>
      </c>
      <c r="P529" s="54">
        <f>IF(C529&lt;M529+(M529*'1_Constantes'!$G$27),ABS(W528)-('1_Constantes'!$F$27*'1_Constantes'!$B$4),0)</f>
        <v>84</v>
      </c>
      <c r="Q529" s="111">
        <f>IF(P529=0,IF(ABS(W528)&lt;'1_Constantes'!$D$27,ABS(W528)+('1_Constantes'!$E$27*'1_Constantes'!$B$4),0),0)</f>
        <v>0</v>
      </c>
      <c r="R529" s="44">
        <f>IF(P529=0,IF(Q529=0,'1_Constantes'!$D$27,0),0)</f>
        <v>0</v>
      </c>
      <c r="S529" s="54">
        <f>IF(F529&lt;N529+(N529*'1_Constantes'!$G$27),ABS(X528)-('1_Constantes'!$J$27*'1_Constantes'!$B$4),0)</f>
        <v>1.0000000000000155E-2</v>
      </c>
      <c r="T529" s="111">
        <f>IF(S529=0,IF(ABS(X528)&lt;'1_Constantes'!$H$27,ABS(X528)+('1_Constantes'!$I$27*'1_Constantes'!$B$4),0),0)</f>
        <v>0</v>
      </c>
      <c r="U529" s="44">
        <f>IF(S529=0,IF(T529=0,'1_Constantes'!$H$27,0),0)</f>
        <v>0</v>
      </c>
      <c r="W529" s="134">
        <f>IF(C529&lt;'1_Constantes'!$B$8,0,IF(D529&lt;0,-ABS(P529+Q529+R529),ABS(P529+Q529+R529)))</f>
        <v>84</v>
      </c>
      <c r="X529" s="43">
        <f t="shared" si="26"/>
        <v>-1.0000000000000155E-2</v>
      </c>
      <c r="Y529" s="57">
        <f>IF(F529*180/PI()&lt;'1_Constantes'!$B$9,0,X529*180/PI())</f>
        <v>-0.57295779513083211</v>
      </c>
    </row>
    <row r="530" spans="2:25" x14ac:dyDescent="0.25">
      <c r="B530" s="13">
        <f>B529+'1_Constantes'!$B$4</f>
        <v>2.6299999999999661</v>
      </c>
      <c r="C530" s="131">
        <f t="shared" si="24"/>
        <v>3.271795127954912</v>
      </c>
      <c r="D530" s="54">
        <f>'3_Consigne'!P530</f>
        <v>3.271795127954912</v>
      </c>
      <c r="E530" s="44">
        <f>'3_Consigne'!Q530</f>
        <v>-1.4996789792137699E-4</v>
      </c>
      <c r="F530" s="131">
        <f t="shared" si="25"/>
        <v>1.4996789792137699E-4</v>
      </c>
      <c r="G530" s="54">
        <f>ABS(D529-D530)/'1_Constantes'!$B$4</f>
        <v>83.775803260593221</v>
      </c>
      <c r="H530" s="44">
        <f>ABS(E529-E530)/'1_Constantes'!$B$4</f>
        <v>3.4041697251602221E-3</v>
      </c>
      <c r="J530" s="54">
        <f>ABS(G529-G530)/'1_Constantes'!$B$4</f>
        <v>1396.2634257707207</v>
      </c>
      <c r="K530" s="44">
        <f>ABS(H529-H530)/'1_Constantes'!$B$4</f>
        <v>18.518277478167256</v>
      </c>
      <c r="M530" s="108">
        <f>(G530*G530)/(2*'1_Constantes'!$F$27)</f>
        <v>3.5091926059788112</v>
      </c>
      <c r="N530" s="108">
        <f>(H530*H530)/(2*'1_Constantes'!$J$27)</f>
        <v>1.4485464397121777E-6</v>
      </c>
      <c r="P530" s="54">
        <f>IF(C530&lt;M530+(M530*'1_Constantes'!$G$27),ABS(W529)-('1_Constantes'!$F$27*'1_Constantes'!$B$4),0)</f>
        <v>79</v>
      </c>
      <c r="Q530" s="111">
        <f>IF(P530=0,IF(ABS(W529)&lt;'1_Constantes'!$D$27,ABS(W529)+('1_Constantes'!$E$27*'1_Constantes'!$B$4),0),0)</f>
        <v>0</v>
      </c>
      <c r="R530" s="44">
        <f>IF(P530=0,IF(Q530=0,'1_Constantes'!$D$27,0),0)</f>
        <v>0</v>
      </c>
      <c r="S530" s="54">
        <f>IF(F530&lt;N530+(N530*'1_Constantes'!$G$27),ABS(X529)-('1_Constantes'!$J$27*'1_Constantes'!$B$4),0)</f>
        <v>0</v>
      </c>
      <c r="T530" s="111">
        <f>IF(S530=0,IF(ABS(X529)&lt;'1_Constantes'!$H$27,ABS(X529)+('1_Constantes'!$I$27*'1_Constantes'!$B$4),0),0)</f>
        <v>2.5000000000000154E-2</v>
      </c>
      <c r="U530" s="44">
        <f>IF(S530=0,IF(T530=0,'1_Constantes'!$H$27,0),0)</f>
        <v>0</v>
      </c>
      <c r="W530" s="134">
        <f>IF(C530&lt;'1_Constantes'!$B$8,0,IF(D530&lt;0,-ABS(P530+Q530+R530),ABS(P530+Q530+R530)))</f>
        <v>79</v>
      </c>
      <c r="X530" s="43">
        <f t="shared" si="26"/>
        <v>-2.5000000000000154E-2</v>
      </c>
      <c r="Y530" s="57">
        <f>IF(F530*180/PI()&lt;'1_Constantes'!$B$9,0,X530*180/PI())</f>
        <v>-1.4323944878270669</v>
      </c>
    </row>
    <row r="531" spans="2:25" x14ac:dyDescent="0.25">
      <c r="B531" s="13">
        <f>B530+'1_Constantes'!$B$4</f>
        <v>2.634999999999966</v>
      </c>
      <c r="C531" s="131">
        <f t="shared" si="24"/>
        <v>2.8878227141610675</v>
      </c>
      <c r="D531" s="54">
        <f>'3_Consigne'!P531</f>
        <v>2.8878227141610675</v>
      </c>
      <c r="E531" s="44">
        <f>'3_Consigne'!Q531</f>
        <v>3.5739671977071119E-4</v>
      </c>
      <c r="F531" s="131">
        <f t="shared" si="25"/>
        <v>3.5739671977071119E-4</v>
      </c>
      <c r="G531" s="54">
        <f>ABS(D530-D531)/'1_Constantes'!$B$4</f>
        <v>76.794482758768893</v>
      </c>
      <c r="H531" s="44">
        <f>ABS(E530-E531)/'1_Constantes'!$B$4</f>
        <v>0.10147292353841764</v>
      </c>
      <c r="J531" s="54">
        <f>ABS(G530-G531)/'1_Constantes'!$B$4</f>
        <v>1396.2641003648655</v>
      </c>
      <c r="K531" s="44">
        <f>ABS(H530-H531)/'1_Constantes'!$B$4</f>
        <v>19.613750762651481</v>
      </c>
      <c r="M531" s="108">
        <f>(G531*G531)/(2*'1_Constantes'!$F$27)</f>
        <v>2.9486962910934262</v>
      </c>
      <c r="N531" s="108">
        <f>(H531*H531)/(2*'1_Constantes'!$J$27)</f>
        <v>1.2870942764291939E-3</v>
      </c>
      <c r="P531" s="54">
        <f>IF(C531&lt;M531+(M531*'1_Constantes'!$G$27),ABS(W530)-('1_Constantes'!$F$27*'1_Constantes'!$B$4),0)</f>
        <v>74</v>
      </c>
      <c r="Q531" s="111">
        <f>IF(P531=0,IF(ABS(W530)&lt;'1_Constantes'!$D$27,ABS(W530)+('1_Constantes'!$E$27*'1_Constantes'!$B$4),0),0)</f>
        <v>0</v>
      </c>
      <c r="R531" s="44">
        <f>IF(P531=0,IF(Q531=0,'1_Constantes'!$D$27,0),0)</f>
        <v>0</v>
      </c>
      <c r="S531" s="54">
        <f>IF(F531&lt;N531+(N531*'1_Constantes'!$G$27),ABS(X530)-('1_Constantes'!$J$27*'1_Constantes'!$B$4),0)</f>
        <v>5.0000000000001536E-3</v>
      </c>
      <c r="T531" s="111">
        <f>IF(S531=0,IF(ABS(X530)&lt;'1_Constantes'!$H$27,ABS(X530)+('1_Constantes'!$I$27*'1_Constantes'!$B$4),0),0)</f>
        <v>0</v>
      </c>
      <c r="U531" s="44">
        <f>IF(S531=0,IF(T531=0,'1_Constantes'!$H$27,0),0)</f>
        <v>0</v>
      </c>
      <c r="W531" s="134">
        <f>IF(C531&lt;'1_Constantes'!$B$8,0,IF(D531&lt;0,-ABS(P531+Q531+R531),ABS(P531+Q531+R531)))</f>
        <v>74</v>
      </c>
      <c r="X531" s="43">
        <f t="shared" si="26"/>
        <v>5.0000000000001536E-3</v>
      </c>
      <c r="Y531" s="57">
        <f>IF(F531*180/PI()&lt;'1_Constantes'!$B$9,0,X531*180/PI())</f>
        <v>0.28647889756542044</v>
      </c>
    </row>
    <row r="532" spans="2:25" x14ac:dyDescent="0.25">
      <c r="B532" s="13">
        <f>B531+'1_Constantes'!$B$4</f>
        <v>2.6399999999999659</v>
      </c>
      <c r="C532" s="131">
        <f t="shared" si="24"/>
        <v>2.5213035745054309</v>
      </c>
      <c r="D532" s="54">
        <f>'3_Consigne'!P532</f>
        <v>2.5213035745054309</v>
      </c>
      <c r="E532" s="44">
        <f>'3_Consigne'!Q532</f>
        <v>1.428116424682796E-4</v>
      </c>
      <c r="F532" s="131">
        <f t="shared" si="25"/>
        <v>1.428116424682796E-4</v>
      </c>
      <c r="G532" s="54">
        <f>ABS(D531-D532)/'1_Constantes'!$B$4</f>
        <v>73.30382793112733</v>
      </c>
      <c r="H532" s="44">
        <f>ABS(E531-E532)/'1_Constantes'!$B$4</f>
        <v>4.2917015460486319E-2</v>
      </c>
      <c r="J532" s="54">
        <f>ABS(G531-G532)/'1_Constantes'!$B$4</f>
        <v>698.13096552831269</v>
      </c>
      <c r="K532" s="44">
        <f>ABS(H531-H532)/'1_Constantes'!$B$4</f>
        <v>11.711181615586263</v>
      </c>
      <c r="M532" s="108">
        <f>(G532*G532)/(2*'1_Constantes'!$F$27)</f>
        <v>2.6867255946781614</v>
      </c>
      <c r="N532" s="108">
        <f>(H532*H532)/(2*'1_Constantes'!$J$27)</f>
        <v>2.3023377700445271E-4</v>
      </c>
      <c r="P532" s="54">
        <f>IF(C532&lt;M532+(M532*'1_Constantes'!$G$27),ABS(W531)-('1_Constantes'!$F$27*'1_Constantes'!$B$4),0)</f>
        <v>69</v>
      </c>
      <c r="Q532" s="111">
        <f>IF(P532=0,IF(ABS(W531)&lt;'1_Constantes'!$D$27,ABS(W531)+('1_Constantes'!$E$27*'1_Constantes'!$B$4),0),0)</f>
        <v>0</v>
      </c>
      <c r="R532" s="44">
        <f>IF(P532=0,IF(Q532=0,'1_Constantes'!$D$27,0),0)</f>
        <v>0</v>
      </c>
      <c r="S532" s="54">
        <f>IF(F532&lt;N532+(N532*'1_Constantes'!$G$27),ABS(X531)-('1_Constantes'!$J$27*'1_Constantes'!$B$4),0)</f>
        <v>-1.4999999999999847E-2</v>
      </c>
      <c r="T532" s="111">
        <f>IF(S532=0,IF(ABS(X531)&lt;'1_Constantes'!$H$27,ABS(X531)+('1_Constantes'!$I$27*'1_Constantes'!$B$4),0),0)</f>
        <v>0</v>
      </c>
      <c r="U532" s="44">
        <f>IF(S532=0,IF(T532=0,'1_Constantes'!$H$27,0),0)</f>
        <v>0</v>
      </c>
      <c r="W532" s="134">
        <f>IF(C532&lt;'1_Constantes'!$B$8,0,IF(D532&lt;0,-ABS(P532+Q532+R532),ABS(P532+Q532+R532)))</f>
        <v>69</v>
      </c>
      <c r="X532" s="43">
        <f t="shared" si="26"/>
        <v>1.4999999999999847E-2</v>
      </c>
      <c r="Y532" s="57">
        <f>IF(F532*180/PI()&lt;'1_Constantes'!$B$9,0,X532*180/PI())</f>
        <v>0.85943669269622613</v>
      </c>
    </row>
    <row r="533" spans="2:25" x14ac:dyDescent="0.25">
      <c r="B533" s="13">
        <f>B532+'1_Constantes'!$B$4</f>
        <v>2.6449999999999658</v>
      </c>
      <c r="C533" s="131">
        <f t="shared" si="24"/>
        <v>2.1896910181695395</v>
      </c>
      <c r="D533" s="54">
        <f>'3_Consigne'!P533</f>
        <v>2.1896910181695395</v>
      </c>
      <c r="E533" s="44">
        <f>'3_Consigne'!Q533</f>
        <v>-1.0351345365655629E-4</v>
      </c>
      <c r="F533" s="131">
        <f t="shared" si="25"/>
        <v>1.0351345365655629E-4</v>
      </c>
      <c r="G533" s="54">
        <f>ABS(D532-D533)/'1_Constantes'!$B$4</f>
        <v>66.322511267178271</v>
      </c>
      <c r="H533" s="44">
        <f>ABS(E532-E533)/'1_Constantes'!$B$4</f>
        <v>4.9265019224967177E-2</v>
      </c>
      <c r="J533" s="54">
        <f>ABS(G532-G533)/'1_Constantes'!$B$4</f>
        <v>1396.2633327898118</v>
      </c>
      <c r="K533" s="44">
        <f>ABS(H532-H533)/'1_Constantes'!$B$4</f>
        <v>1.2696007528961717</v>
      </c>
      <c r="M533" s="108">
        <f>(G533*G533)/(2*'1_Constantes'!$F$27)</f>
        <v>2.1993377503924942</v>
      </c>
      <c r="N533" s="108">
        <f>(H533*H533)/(2*'1_Constantes'!$J$27)</f>
        <v>3.0338026490454818E-4</v>
      </c>
      <c r="P533" s="54">
        <f>IF(C533&lt;M533+(M533*'1_Constantes'!$G$27),ABS(W532)-('1_Constantes'!$F$27*'1_Constantes'!$B$4),0)</f>
        <v>64</v>
      </c>
      <c r="Q533" s="111">
        <f>IF(P533=0,IF(ABS(W532)&lt;'1_Constantes'!$D$27,ABS(W532)+('1_Constantes'!$E$27*'1_Constantes'!$B$4),0),0)</f>
        <v>0</v>
      </c>
      <c r="R533" s="44">
        <f>IF(P533=0,IF(Q533=0,'1_Constantes'!$D$27,0),0)</f>
        <v>0</v>
      </c>
      <c r="S533" s="54">
        <f>IF(F533&lt;N533+(N533*'1_Constantes'!$G$27),ABS(X532)-('1_Constantes'!$J$27*'1_Constantes'!$B$4),0)</f>
        <v>-5.0000000000001536E-3</v>
      </c>
      <c r="T533" s="111">
        <f>IF(S533=0,IF(ABS(X532)&lt;'1_Constantes'!$H$27,ABS(X532)+('1_Constantes'!$I$27*'1_Constantes'!$B$4),0),0)</f>
        <v>0</v>
      </c>
      <c r="U533" s="44">
        <f>IF(S533=0,IF(T533=0,'1_Constantes'!$H$27,0),0)</f>
        <v>0</v>
      </c>
      <c r="W533" s="134">
        <f>IF(C533&lt;'1_Constantes'!$B$8,0,IF(D533&lt;0,-ABS(P533+Q533+R533),ABS(P533+Q533+R533)))</f>
        <v>64</v>
      </c>
      <c r="X533" s="43">
        <f t="shared" si="26"/>
        <v>-5.0000000000001536E-3</v>
      </c>
      <c r="Y533" s="57">
        <f>IF(F533*180/PI()&lt;'1_Constantes'!$B$9,0,X533*180/PI())</f>
        <v>-0.28647889756542044</v>
      </c>
    </row>
    <row r="534" spans="2:25" x14ac:dyDescent="0.25">
      <c r="B534" s="13">
        <f>B533+'1_Constantes'!$B$4</f>
        <v>2.6499999999999657</v>
      </c>
      <c r="C534" s="131">
        <f t="shared" si="24"/>
        <v>1.8755317547757133</v>
      </c>
      <c r="D534" s="54">
        <f>'3_Consigne'!P534</f>
        <v>1.8755317547757133</v>
      </c>
      <c r="E534" s="44">
        <f>'3_Consigne'!Q534</f>
        <v>-1.2085238190444325E-4</v>
      </c>
      <c r="F534" s="131">
        <f t="shared" si="25"/>
        <v>1.2085238190444325E-4</v>
      </c>
      <c r="G534" s="54">
        <f>ABS(D533-D534)/'1_Constantes'!$B$4</f>
        <v>62.83185267876523</v>
      </c>
      <c r="H534" s="44">
        <f>ABS(E533-E534)/'1_Constantes'!$B$4</f>
        <v>3.4677856495773929E-3</v>
      </c>
      <c r="J534" s="54">
        <f>ABS(G533-G534)/'1_Constantes'!$B$4</f>
        <v>698.13171768260815</v>
      </c>
      <c r="K534" s="44">
        <f>ABS(H533-H534)/'1_Constantes'!$B$4</f>
        <v>9.1594467150779568</v>
      </c>
      <c r="M534" s="108">
        <f>(G534*G534)/(2*'1_Constantes'!$F$27)</f>
        <v>1.9739208555230285</v>
      </c>
      <c r="N534" s="108">
        <f>(H534*H534)/(2*'1_Constantes'!$J$27)</f>
        <v>1.5031921639268625E-6</v>
      </c>
      <c r="P534" s="54">
        <f>IF(C534&lt;M534+(M534*'1_Constantes'!$G$27),ABS(W533)-('1_Constantes'!$F$27*'1_Constantes'!$B$4),0)</f>
        <v>59</v>
      </c>
      <c r="Q534" s="111">
        <f>IF(P534=0,IF(ABS(W533)&lt;'1_Constantes'!$D$27,ABS(W533)+('1_Constantes'!$E$27*'1_Constantes'!$B$4),0),0)</f>
        <v>0</v>
      </c>
      <c r="R534" s="44">
        <f>IF(P534=0,IF(Q534=0,'1_Constantes'!$D$27,0),0)</f>
        <v>0</v>
      </c>
      <c r="S534" s="54">
        <f>IF(F534&lt;N534+(N534*'1_Constantes'!$G$27),ABS(X533)-('1_Constantes'!$J$27*'1_Constantes'!$B$4),0)</f>
        <v>0</v>
      </c>
      <c r="T534" s="111">
        <f>IF(S534=0,IF(ABS(X533)&lt;'1_Constantes'!$H$27,ABS(X533)+('1_Constantes'!$I$27*'1_Constantes'!$B$4),0),0)</f>
        <v>2.0000000000000153E-2</v>
      </c>
      <c r="U534" s="44">
        <f>IF(S534=0,IF(T534=0,'1_Constantes'!$H$27,0),0)</f>
        <v>0</v>
      </c>
      <c r="W534" s="134">
        <f>IF(C534&lt;'1_Constantes'!$B$8,0,IF(D534&lt;0,-ABS(P534+Q534+R534),ABS(P534+Q534+R534)))</f>
        <v>59</v>
      </c>
      <c r="X534" s="43">
        <f t="shared" si="26"/>
        <v>-2.0000000000000153E-2</v>
      </c>
      <c r="Y534" s="57">
        <f>IF(F534*180/PI()&lt;'1_Constantes'!$B$9,0,X534*180/PI())</f>
        <v>-1.1459155902616553</v>
      </c>
    </row>
    <row r="535" spans="2:25" x14ac:dyDescent="0.25">
      <c r="B535" s="13">
        <f>B534+'1_Constantes'!$B$4</f>
        <v>2.6549999999999656</v>
      </c>
      <c r="C535" s="131">
        <f t="shared" si="24"/>
        <v>1.578825784141854</v>
      </c>
      <c r="D535" s="54">
        <f>'3_Consigne'!P535</f>
        <v>1.578825784141854</v>
      </c>
      <c r="E535" s="44">
        <f>'3_Consigne'!Q535</f>
        <v>1.328794983672249E-4</v>
      </c>
      <c r="F535" s="131">
        <f t="shared" si="25"/>
        <v>1.328794983672249E-4</v>
      </c>
      <c r="G535" s="54">
        <f>ABS(D534-D535)/'1_Constantes'!$B$4</f>
        <v>59.341194126771853</v>
      </c>
      <c r="H535" s="44">
        <f>ABS(E534-E535)/'1_Constantes'!$B$4</f>
        <v>5.0746376054333631E-2</v>
      </c>
      <c r="J535" s="54">
        <f>ABS(G534-G535)/'1_Constantes'!$B$4</f>
        <v>698.13171039867541</v>
      </c>
      <c r="K535" s="44">
        <f>ABS(H534-H535)/'1_Constantes'!$B$4</f>
        <v>9.4557180809512467</v>
      </c>
      <c r="M535" s="108">
        <f>(G535*G535)/(2*'1_Constantes'!$F$27)</f>
        <v>1.7606886601956111</v>
      </c>
      <c r="N535" s="108">
        <f>(H535*H535)/(2*'1_Constantes'!$J$27)</f>
        <v>3.218993353309807E-4</v>
      </c>
      <c r="P535" s="54">
        <f>IF(C535&lt;M535+(M535*'1_Constantes'!$G$27),ABS(W534)-('1_Constantes'!$F$27*'1_Constantes'!$B$4),0)</f>
        <v>54</v>
      </c>
      <c r="Q535" s="111">
        <f>IF(P535=0,IF(ABS(W534)&lt;'1_Constantes'!$D$27,ABS(W534)+('1_Constantes'!$E$27*'1_Constantes'!$B$4),0),0)</f>
        <v>0</v>
      </c>
      <c r="R535" s="44">
        <f>IF(P535=0,IF(Q535=0,'1_Constantes'!$D$27,0),0)</f>
        <v>0</v>
      </c>
      <c r="S535" s="54">
        <f>IF(F535&lt;N535+(N535*'1_Constantes'!$G$27),ABS(X534)-('1_Constantes'!$J$27*'1_Constantes'!$B$4),0)</f>
        <v>1.5265566588595902E-16</v>
      </c>
      <c r="T535" s="111">
        <f>IF(S535=0,IF(ABS(X534)&lt;'1_Constantes'!$H$27,ABS(X534)+('1_Constantes'!$I$27*'1_Constantes'!$B$4),0),0)</f>
        <v>0</v>
      </c>
      <c r="U535" s="44">
        <f>IF(S535=0,IF(T535=0,'1_Constantes'!$H$27,0),0)</f>
        <v>0</v>
      </c>
      <c r="W535" s="134">
        <f>IF(C535&lt;'1_Constantes'!$B$8,0,IF(D535&lt;0,-ABS(P535+Q535+R535),ABS(P535+Q535+R535)))</f>
        <v>54</v>
      </c>
      <c r="X535" s="43">
        <f t="shared" si="26"/>
        <v>1.5265566588595902E-16</v>
      </c>
      <c r="Y535" s="57">
        <f>IF(F535*180/PI()&lt;'1_Constantes'!$B$9,0,X535*180/PI())</f>
        <v>8.7465253740246719E-15</v>
      </c>
    </row>
    <row r="536" spans="2:25" x14ac:dyDescent="0.25">
      <c r="B536" s="13">
        <f>B535+'1_Constantes'!$B$4</f>
        <v>2.6599999999999655</v>
      </c>
      <c r="C536" s="131">
        <f t="shared" si="24"/>
        <v>1.2995731068179306</v>
      </c>
      <c r="D536" s="54">
        <f>'3_Consigne'!P536</f>
        <v>1.2995731068179306</v>
      </c>
      <c r="E536" s="44">
        <f>'3_Consigne'!Q536</f>
        <v>1.6143268693383228E-4</v>
      </c>
      <c r="F536" s="131">
        <f t="shared" si="25"/>
        <v>1.6143268693383228E-4</v>
      </c>
      <c r="G536" s="54">
        <f>ABS(D535-D536)/'1_Constantes'!$B$4</f>
        <v>55.850535464784691</v>
      </c>
      <c r="H536" s="44">
        <f>ABS(E535-E536)/'1_Constantes'!$B$4</f>
        <v>5.7106377133214759E-3</v>
      </c>
      <c r="J536" s="54">
        <f>ABS(G535-G536)/'1_Constantes'!$B$4</f>
        <v>698.1317323974323</v>
      </c>
      <c r="K536" s="44">
        <f>ABS(H535-H536)/'1_Constantes'!$B$4</f>
        <v>9.0071476682024301</v>
      </c>
      <c r="M536" s="108">
        <f>(G536*G536)/(2*'1_Constantes'!$F$27)</f>
        <v>1.5596411558515864</v>
      </c>
      <c r="N536" s="108">
        <f>(H536*H536)/(2*'1_Constantes'!$J$27)</f>
        <v>4.0764228866011916E-6</v>
      </c>
      <c r="P536" s="54">
        <f>IF(C536&lt;M536+(M536*'1_Constantes'!$G$27),ABS(W535)-('1_Constantes'!$F$27*'1_Constantes'!$B$4),0)</f>
        <v>49</v>
      </c>
      <c r="Q536" s="111">
        <f>IF(P536=0,IF(ABS(W535)&lt;'1_Constantes'!$D$27,ABS(W535)+('1_Constantes'!$E$27*'1_Constantes'!$B$4),0),0)</f>
        <v>0</v>
      </c>
      <c r="R536" s="44">
        <f>IF(P536=0,IF(Q536=0,'1_Constantes'!$D$27,0),0)</f>
        <v>0</v>
      </c>
      <c r="S536" s="54">
        <f>IF(F536&lt;N536+(N536*'1_Constantes'!$G$27),ABS(X535)-('1_Constantes'!$J$27*'1_Constantes'!$B$4),0)</f>
        <v>0</v>
      </c>
      <c r="T536" s="111">
        <f>IF(S536=0,IF(ABS(X535)&lt;'1_Constantes'!$H$27,ABS(X535)+('1_Constantes'!$I$27*'1_Constantes'!$B$4),0),0)</f>
        <v>1.5000000000000152E-2</v>
      </c>
      <c r="U536" s="44">
        <f>IF(S536=0,IF(T536=0,'1_Constantes'!$H$27,0),0)</f>
        <v>0</v>
      </c>
      <c r="W536" s="134">
        <f>IF(C536&lt;'1_Constantes'!$B$8,0,IF(D536&lt;0,-ABS(P536+Q536+R536),ABS(P536+Q536+R536)))</f>
        <v>49</v>
      </c>
      <c r="X536" s="43">
        <f t="shared" si="26"/>
        <v>1.5000000000000152E-2</v>
      </c>
      <c r="Y536" s="57">
        <f>IF(F536*180/PI()&lt;'1_Constantes'!$B$9,0,X536*180/PI())</f>
        <v>0.85943669269624356</v>
      </c>
    </row>
    <row r="537" spans="2:25" x14ac:dyDescent="0.25">
      <c r="B537" s="13">
        <f>B536+'1_Constantes'!$B$4</f>
        <v>2.6649999999999654</v>
      </c>
      <c r="C537" s="131">
        <f t="shared" si="24"/>
        <v>1.0726803047569879</v>
      </c>
      <c r="D537" s="54">
        <f>'3_Consigne'!P537</f>
        <v>1.0726803047569879</v>
      </c>
      <c r="E537" s="44">
        <f>'3_Consigne'!Q537</f>
        <v>-8.6354541584968136E-5</v>
      </c>
      <c r="F537" s="131">
        <f t="shared" si="25"/>
        <v>8.6354541584968136E-5</v>
      </c>
      <c r="G537" s="54">
        <f>ABS(D536-D537)/'1_Constantes'!$B$4</f>
        <v>45.378560412188527</v>
      </c>
      <c r="H537" s="44">
        <f>ABS(E536-E537)/'1_Constantes'!$B$4</f>
        <v>4.9557445703760084E-2</v>
      </c>
      <c r="J537" s="54">
        <f>ABS(G536-G537)/'1_Constantes'!$B$4</f>
        <v>2094.395010519233</v>
      </c>
      <c r="K537" s="44">
        <f>ABS(H536-H537)/'1_Constantes'!$B$4</f>
        <v>8.7693615980877215</v>
      </c>
      <c r="M537" s="108">
        <f>(G537*G537)/(2*'1_Constantes'!$F$27)</f>
        <v>1.0296068725413219</v>
      </c>
      <c r="N537" s="108">
        <f>(H537*H537)/(2*'1_Constantes'!$J$27)</f>
        <v>3.0699255308514107E-4</v>
      </c>
      <c r="P537" s="54">
        <f>IF(C537&lt;M537+(M537*'1_Constantes'!$G$27),ABS(W536)-('1_Constantes'!$F$27*'1_Constantes'!$B$4),0)</f>
        <v>44</v>
      </c>
      <c r="Q537" s="111">
        <f>IF(P537=0,IF(ABS(W536)&lt;'1_Constantes'!$D$27,ABS(W536)+('1_Constantes'!$E$27*'1_Constantes'!$B$4),0),0)</f>
        <v>0</v>
      </c>
      <c r="R537" s="44">
        <f>IF(P537=0,IF(Q537=0,'1_Constantes'!$D$27,0),0)</f>
        <v>0</v>
      </c>
      <c r="S537" s="54">
        <f>IF(F537&lt;N537+(N537*'1_Constantes'!$G$27),ABS(X536)-('1_Constantes'!$J$27*'1_Constantes'!$B$4),0)</f>
        <v>-4.9999999999998483E-3</v>
      </c>
      <c r="T537" s="111">
        <f>IF(S537=0,IF(ABS(X536)&lt;'1_Constantes'!$H$27,ABS(X536)+('1_Constantes'!$I$27*'1_Constantes'!$B$4),0),0)</f>
        <v>0</v>
      </c>
      <c r="U537" s="44">
        <f>IF(S537=0,IF(T537=0,'1_Constantes'!$H$27,0),0)</f>
        <v>0</v>
      </c>
      <c r="W537" s="134">
        <f>IF(C537&lt;'1_Constantes'!$B$8,0,IF(D537&lt;0,-ABS(P537+Q537+R537),ABS(P537+Q537+R537)))</f>
        <v>44</v>
      </c>
      <c r="X537" s="43">
        <f t="shared" si="26"/>
        <v>-4.9999999999998483E-3</v>
      </c>
      <c r="Y537" s="57">
        <f>IF(F537*180/PI()&lt;'1_Constantes'!$B$9,0,X537*180/PI())</f>
        <v>-0.28647889756540296</v>
      </c>
    </row>
    <row r="538" spans="2:25" x14ac:dyDescent="0.25">
      <c r="B538" s="13">
        <f>B537+'1_Constantes'!$B$4</f>
        <v>2.6699999999999653</v>
      </c>
      <c r="C538" s="131">
        <f t="shared" si="24"/>
        <v>0.8632407954881075</v>
      </c>
      <c r="D538" s="54">
        <f>'3_Consigne'!P538</f>
        <v>0.8632407954881075</v>
      </c>
      <c r="E538" s="44">
        <f>'3_Consigne'!Q538</f>
        <v>-1.0730588325931489E-4</v>
      </c>
      <c r="F538" s="131">
        <f t="shared" si="25"/>
        <v>1.0730588325931489E-4</v>
      </c>
      <c r="G538" s="54">
        <f>ABS(D537-D538)/'1_Constantes'!$B$4</f>
        <v>41.887901853776086</v>
      </c>
      <c r="H538" s="44">
        <f>ABS(E537-E538)/'1_Constantes'!$B$4</f>
        <v>4.1902683348693515E-3</v>
      </c>
      <c r="J538" s="54">
        <f>ABS(G537-G538)/'1_Constantes'!$B$4</f>
        <v>698.13171168248823</v>
      </c>
      <c r="K538" s="44">
        <f>ABS(H537-H538)/'1_Constantes'!$B$4</f>
        <v>9.0734354737781455</v>
      </c>
      <c r="M538" s="108">
        <f>(G538*G538)/(2*'1_Constantes'!$F$27)</f>
        <v>0.87729816085578893</v>
      </c>
      <c r="N538" s="108">
        <f>(H538*H538)/(2*'1_Constantes'!$J$27)</f>
        <v>2.1947935897760961E-6</v>
      </c>
      <c r="P538" s="54">
        <f>IF(C538&lt;M538+(M538*'1_Constantes'!$G$27),ABS(W537)-('1_Constantes'!$F$27*'1_Constantes'!$B$4),0)</f>
        <v>39</v>
      </c>
      <c r="Q538" s="111">
        <f>IF(P538=0,IF(ABS(W537)&lt;'1_Constantes'!$D$27,ABS(W537)+('1_Constantes'!$E$27*'1_Constantes'!$B$4),0),0)</f>
        <v>0</v>
      </c>
      <c r="R538" s="44">
        <f>IF(P538=0,IF(Q538=0,'1_Constantes'!$D$27,0),0)</f>
        <v>0</v>
      </c>
      <c r="S538" s="54">
        <f>IF(F538&lt;N538+(N538*'1_Constantes'!$G$27),ABS(X537)-('1_Constantes'!$J$27*'1_Constantes'!$B$4),0)</f>
        <v>0</v>
      </c>
      <c r="T538" s="111">
        <f>IF(S538=0,IF(ABS(X537)&lt;'1_Constantes'!$H$27,ABS(X537)+('1_Constantes'!$I$27*'1_Constantes'!$B$4),0),0)</f>
        <v>1.9999999999999848E-2</v>
      </c>
      <c r="U538" s="44">
        <f>IF(S538=0,IF(T538=0,'1_Constantes'!$H$27,0),0)</f>
        <v>0</v>
      </c>
      <c r="W538" s="134">
        <f>IF(C538&lt;'1_Constantes'!$B$8,0,IF(D538&lt;0,-ABS(P538+Q538+R538),ABS(P538+Q538+R538)))</f>
        <v>0</v>
      </c>
      <c r="X538" s="43">
        <f t="shared" si="26"/>
        <v>-1.9999999999999848E-2</v>
      </c>
      <c r="Y538" s="57">
        <f>IF(F538*180/PI()&lt;'1_Constantes'!$B$9,0,X538*180/PI())</f>
        <v>-1.1459155902616378</v>
      </c>
    </row>
    <row r="539" spans="2:25" x14ac:dyDescent="0.25">
      <c r="B539" s="13">
        <f>B538+'1_Constantes'!$B$4</f>
        <v>2.6749999999999652</v>
      </c>
      <c r="C539" s="131">
        <f t="shared" si="24"/>
        <v>0.8632407954881075</v>
      </c>
      <c r="D539" s="54">
        <f>'3_Consigne'!P539</f>
        <v>0.8632407954881075</v>
      </c>
      <c r="E539" s="44">
        <f>'3_Consigne'!Q539</f>
        <v>-1.0730588325931489E-4</v>
      </c>
      <c r="F539" s="131">
        <f t="shared" si="25"/>
        <v>1.0730588325931489E-4</v>
      </c>
      <c r="G539" s="54">
        <f>ABS(D538-D539)/'1_Constantes'!$B$4</f>
        <v>0</v>
      </c>
      <c r="H539" s="44">
        <f>ABS(E538-E539)/'1_Constantes'!$B$4</f>
        <v>0</v>
      </c>
      <c r="J539" s="54">
        <f>ABS(G538-G539)/'1_Constantes'!$B$4</f>
        <v>8377.5803707552168</v>
      </c>
      <c r="K539" s="44">
        <f>ABS(H538-H539)/'1_Constantes'!$B$4</f>
        <v>0.83805366697387029</v>
      </c>
      <c r="M539" s="108">
        <f>(G539*G539)/(2*'1_Constantes'!$F$27)</f>
        <v>0</v>
      </c>
      <c r="N539" s="108">
        <f>(H539*H539)/(2*'1_Constantes'!$J$27)</f>
        <v>0</v>
      </c>
      <c r="P539" s="54">
        <f>IF(C539&lt;M539+(M539*'1_Constantes'!$G$27),ABS(W538)-('1_Constantes'!$F$27*'1_Constantes'!$B$4),0)</f>
        <v>0</v>
      </c>
      <c r="Q539" s="111">
        <f>IF(P539=0,IF(ABS(W538)&lt;'1_Constantes'!$D$27,ABS(W538)+('1_Constantes'!$E$27*'1_Constantes'!$B$4),0),0)</f>
        <v>3</v>
      </c>
      <c r="R539" s="44">
        <f>IF(P539=0,IF(Q539=0,'1_Constantes'!$D$27,0),0)</f>
        <v>0</v>
      </c>
      <c r="S539" s="54">
        <f>IF(F539&lt;N539+(N539*'1_Constantes'!$G$27),ABS(X538)-('1_Constantes'!$J$27*'1_Constantes'!$B$4),0)</f>
        <v>0</v>
      </c>
      <c r="T539" s="111">
        <f>IF(S539=0,IF(ABS(X538)&lt;'1_Constantes'!$H$27,ABS(X538)+('1_Constantes'!$I$27*'1_Constantes'!$B$4),0),0)</f>
        <v>3.4999999999999851E-2</v>
      </c>
      <c r="U539" s="44">
        <f>IF(S539=0,IF(T539=0,'1_Constantes'!$H$27,0),0)</f>
        <v>0</v>
      </c>
      <c r="W539" s="134">
        <f>IF(C539&lt;'1_Constantes'!$B$8,0,IF(D539&lt;0,-ABS(P539+Q539+R539),ABS(P539+Q539+R539)))</f>
        <v>0</v>
      </c>
      <c r="X539" s="43">
        <f t="shared" si="26"/>
        <v>-3.4999999999999851E-2</v>
      </c>
      <c r="Y539" s="57">
        <f>IF(F539*180/PI()&lt;'1_Constantes'!$B$9,0,X539*180/PI())</f>
        <v>-2.0053522829578729</v>
      </c>
    </row>
    <row r="540" spans="2:25" x14ac:dyDescent="0.25">
      <c r="B540" s="13">
        <f>B539+'1_Constantes'!$B$4</f>
        <v>2.6799999999999651</v>
      </c>
      <c r="C540" s="131">
        <f t="shared" si="24"/>
        <v>0.8632407954881075</v>
      </c>
      <c r="D540" s="54">
        <f>'3_Consigne'!P540</f>
        <v>0.8632407954881075</v>
      </c>
      <c r="E540" s="44">
        <f>'3_Consigne'!Q540</f>
        <v>3.5811525060583382E-4</v>
      </c>
      <c r="F540" s="131">
        <f t="shared" si="25"/>
        <v>3.5811525060583382E-4</v>
      </c>
      <c r="G540" s="54">
        <f>ABS(D539-D540)/'1_Constantes'!$B$4</f>
        <v>0</v>
      </c>
      <c r="H540" s="44">
        <f>ABS(E539-E540)/'1_Constantes'!$B$4</f>
        <v>9.3084226773029743E-2</v>
      </c>
      <c r="J540" s="54">
        <f>ABS(G539-G540)/'1_Constantes'!$B$4</f>
        <v>0</v>
      </c>
      <c r="K540" s="44">
        <f>ABS(H539-H540)/'1_Constantes'!$B$4</f>
        <v>18.61684535460595</v>
      </c>
      <c r="M540" s="108">
        <f>(G540*G540)/(2*'1_Constantes'!$F$27)</f>
        <v>0</v>
      </c>
      <c r="N540" s="108">
        <f>(H540*H540)/(2*'1_Constantes'!$J$27)</f>
        <v>1.0830841592416034E-3</v>
      </c>
      <c r="P540" s="54">
        <f>IF(C540&lt;M540+(M540*'1_Constantes'!$G$27),ABS(W539)-('1_Constantes'!$F$27*'1_Constantes'!$B$4),0)</f>
        <v>0</v>
      </c>
      <c r="Q540" s="111">
        <f>IF(P540=0,IF(ABS(W539)&lt;'1_Constantes'!$D$27,ABS(W539)+('1_Constantes'!$E$27*'1_Constantes'!$B$4),0),0)</f>
        <v>3</v>
      </c>
      <c r="R540" s="44">
        <f>IF(P540=0,IF(Q540=0,'1_Constantes'!$D$27,0),0)</f>
        <v>0</v>
      </c>
      <c r="S540" s="54">
        <f>IF(F540&lt;N540+(N540*'1_Constantes'!$G$27),ABS(X539)-('1_Constantes'!$J$27*'1_Constantes'!$B$4),0)</f>
        <v>1.499999999999985E-2</v>
      </c>
      <c r="T540" s="111">
        <f>IF(S540=0,IF(ABS(X539)&lt;'1_Constantes'!$H$27,ABS(X539)+('1_Constantes'!$I$27*'1_Constantes'!$B$4),0),0)</f>
        <v>0</v>
      </c>
      <c r="U540" s="44">
        <f>IF(S540=0,IF(T540=0,'1_Constantes'!$H$27,0),0)</f>
        <v>0</v>
      </c>
      <c r="W540" s="134">
        <f>IF(C540&lt;'1_Constantes'!$B$8,0,IF(D540&lt;0,-ABS(P540+Q540+R540),ABS(P540+Q540+R540)))</f>
        <v>0</v>
      </c>
      <c r="X540" s="43">
        <f t="shared" si="26"/>
        <v>1.499999999999985E-2</v>
      </c>
      <c r="Y540" s="57">
        <f>IF(F540*180/PI()&lt;'1_Constantes'!$B$9,0,X540*180/PI())</f>
        <v>0.85943669269622625</v>
      </c>
    </row>
    <row r="541" spans="2:25" x14ac:dyDescent="0.25">
      <c r="B541" s="13">
        <f>B540+'1_Constantes'!$B$4</f>
        <v>2.684999999999965</v>
      </c>
      <c r="C541" s="131">
        <f t="shared" si="24"/>
        <v>0.8632407954881075</v>
      </c>
      <c r="D541" s="54">
        <f>'3_Consigne'!P541</f>
        <v>0.8632407954881075</v>
      </c>
      <c r="E541" s="44">
        <f>'3_Consigne'!Q541</f>
        <v>3.5811525060583382E-4</v>
      </c>
      <c r="F541" s="131">
        <f t="shared" si="25"/>
        <v>3.5811525060583382E-4</v>
      </c>
      <c r="G541" s="54">
        <f>ABS(D540-D541)/'1_Constantes'!$B$4</f>
        <v>0</v>
      </c>
      <c r="H541" s="44">
        <f>ABS(E540-E541)/'1_Constantes'!$B$4</f>
        <v>0</v>
      </c>
      <c r="J541" s="54">
        <f>ABS(G540-G541)/'1_Constantes'!$B$4</f>
        <v>0</v>
      </c>
      <c r="K541" s="44">
        <f>ABS(H540-H541)/'1_Constantes'!$B$4</f>
        <v>18.61684535460595</v>
      </c>
      <c r="M541" s="108">
        <f>(G541*G541)/(2*'1_Constantes'!$F$27)</f>
        <v>0</v>
      </c>
      <c r="N541" s="108">
        <f>(H541*H541)/(2*'1_Constantes'!$J$27)</f>
        <v>0</v>
      </c>
      <c r="P541" s="54">
        <f>IF(C541&lt;M541+(M541*'1_Constantes'!$G$27),ABS(W540)-('1_Constantes'!$F$27*'1_Constantes'!$B$4),0)</f>
        <v>0</v>
      </c>
      <c r="Q541" s="111">
        <f>IF(P541=0,IF(ABS(W540)&lt;'1_Constantes'!$D$27,ABS(W540)+('1_Constantes'!$E$27*'1_Constantes'!$B$4),0),0)</f>
        <v>3</v>
      </c>
      <c r="R541" s="44">
        <f>IF(P541=0,IF(Q541=0,'1_Constantes'!$D$27,0),0)</f>
        <v>0</v>
      </c>
      <c r="S541" s="54">
        <f>IF(F541&lt;N541+(N541*'1_Constantes'!$G$27),ABS(X540)-('1_Constantes'!$J$27*'1_Constantes'!$B$4),0)</f>
        <v>0</v>
      </c>
      <c r="T541" s="111">
        <f>IF(S541=0,IF(ABS(X540)&lt;'1_Constantes'!$H$27,ABS(X540)+('1_Constantes'!$I$27*'1_Constantes'!$B$4),0),0)</f>
        <v>2.999999999999985E-2</v>
      </c>
      <c r="U541" s="44">
        <f>IF(S541=0,IF(T541=0,'1_Constantes'!$H$27,0),0)</f>
        <v>0</v>
      </c>
      <c r="W541" s="134">
        <f>IF(C541&lt;'1_Constantes'!$B$8,0,IF(D541&lt;0,-ABS(P541+Q541+R541),ABS(P541+Q541+R541)))</f>
        <v>0</v>
      </c>
      <c r="X541" s="43">
        <f t="shared" si="26"/>
        <v>2.999999999999985E-2</v>
      </c>
      <c r="Y541" s="57">
        <f>IF(F541*180/PI()&lt;'1_Constantes'!$B$9,0,X541*180/PI())</f>
        <v>1.7188733853924612</v>
      </c>
    </row>
    <row r="542" spans="2:25" x14ac:dyDescent="0.25">
      <c r="B542" s="13">
        <f>B541+'1_Constantes'!$B$4</f>
        <v>2.6899999999999649</v>
      </c>
      <c r="C542" s="131">
        <f t="shared" si="24"/>
        <v>0.8632407954881075</v>
      </c>
      <c r="D542" s="54">
        <f>'3_Consigne'!P542</f>
        <v>0.8632407954881075</v>
      </c>
      <c r="E542" s="44">
        <f>'3_Consigne'!Q542</f>
        <v>-1.0730588325931489E-4</v>
      </c>
      <c r="F542" s="131">
        <f t="shared" si="25"/>
        <v>1.0730588325931489E-4</v>
      </c>
      <c r="G542" s="54">
        <f>ABS(D541-D542)/'1_Constantes'!$B$4</f>
        <v>0</v>
      </c>
      <c r="H542" s="44">
        <f>ABS(E541-E542)/'1_Constantes'!$B$4</f>
        <v>9.3084226773029743E-2</v>
      </c>
      <c r="J542" s="54">
        <f>ABS(G541-G542)/'1_Constantes'!$B$4</f>
        <v>0</v>
      </c>
      <c r="K542" s="44">
        <f>ABS(H541-H542)/'1_Constantes'!$B$4</f>
        <v>18.61684535460595</v>
      </c>
      <c r="M542" s="108">
        <f>(G542*G542)/(2*'1_Constantes'!$F$27)</f>
        <v>0</v>
      </c>
      <c r="N542" s="108">
        <f>(H542*H542)/(2*'1_Constantes'!$J$27)</f>
        <v>1.0830841592416034E-3</v>
      </c>
      <c r="P542" s="54">
        <f>IF(C542&lt;M542+(M542*'1_Constantes'!$G$27),ABS(W541)-('1_Constantes'!$F$27*'1_Constantes'!$B$4),0)</f>
        <v>0</v>
      </c>
      <c r="Q542" s="111">
        <f>IF(P542=0,IF(ABS(W541)&lt;'1_Constantes'!$D$27,ABS(W541)+('1_Constantes'!$E$27*'1_Constantes'!$B$4),0),0)</f>
        <v>3</v>
      </c>
      <c r="R542" s="44">
        <f>IF(P542=0,IF(Q542=0,'1_Constantes'!$D$27,0),0)</f>
        <v>0</v>
      </c>
      <c r="S542" s="54">
        <f>IF(F542&lt;N542+(N542*'1_Constantes'!$G$27),ABS(X541)-('1_Constantes'!$J$27*'1_Constantes'!$B$4),0)</f>
        <v>9.9999999999998493E-3</v>
      </c>
      <c r="T542" s="111">
        <f>IF(S542=0,IF(ABS(X541)&lt;'1_Constantes'!$H$27,ABS(X541)+('1_Constantes'!$I$27*'1_Constantes'!$B$4),0),0)</f>
        <v>0</v>
      </c>
      <c r="U542" s="44">
        <f>IF(S542=0,IF(T542=0,'1_Constantes'!$H$27,0),0)</f>
        <v>0</v>
      </c>
      <c r="W542" s="134">
        <f>IF(C542&lt;'1_Constantes'!$B$8,0,IF(D542&lt;0,-ABS(P542+Q542+R542),ABS(P542+Q542+R542)))</f>
        <v>0</v>
      </c>
      <c r="X542" s="43">
        <f t="shared" si="26"/>
        <v>-9.9999999999998493E-3</v>
      </c>
      <c r="Y542" s="57">
        <f>IF(F542*180/PI()&lt;'1_Constantes'!$B$9,0,X542*180/PI())</f>
        <v>-0.57295779513081457</v>
      </c>
    </row>
    <row r="543" spans="2:25" x14ac:dyDescent="0.25">
      <c r="B543" s="13">
        <f>B542+'1_Constantes'!$B$4</f>
        <v>2.6949999999999648</v>
      </c>
      <c r="C543" s="131">
        <f t="shared" si="24"/>
        <v>0.8632407954881075</v>
      </c>
      <c r="D543" s="54">
        <f>'3_Consigne'!P543</f>
        <v>0.8632407954881075</v>
      </c>
      <c r="E543" s="44">
        <f>'3_Consigne'!Q543</f>
        <v>-1.0730588325931489E-4</v>
      </c>
      <c r="F543" s="131">
        <f t="shared" si="25"/>
        <v>1.0730588325931489E-4</v>
      </c>
      <c r="G543" s="54">
        <f>ABS(D542-D543)/'1_Constantes'!$B$4</f>
        <v>0</v>
      </c>
      <c r="H543" s="44">
        <f>ABS(E542-E543)/'1_Constantes'!$B$4</f>
        <v>0</v>
      </c>
      <c r="J543" s="54">
        <f>ABS(G542-G543)/'1_Constantes'!$B$4</f>
        <v>0</v>
      </c>
      <c r="K543" s="44">
        <f>ABS(H542-H543)/'1_Constantes'!$B$4</f>
        <v>18.61684535460595</v>
      </c>
      <c r="M543" s="108">
        <f>(G543*G543)/(2*'1_Constantes'!$F$27)</f>
        <v>0</v>
      </c>
      <c r="N543" s="108">
        <f>(H543*H543)/(2*'1_Constantes'!$J$27)</f>
        <v>0</v>
      </c>
      <c r="P543" s="54">
        <f>IF(C543&lt;M543+(M543*'1_Constantes'!$G$27),ABS(W542)-('1_Constantes'!$F$27*'1_Constantes'!$B$4),0)</f>
        <v>0</v>
      </c>
      <c r="Q543" s="111">
        <f>IF(P543=0,IF(ABS(W542)&lt;'1_Constantes'!$D$27,ABS(W542)+('1_Constantes'!$E$27*'1_Constantes'!$B$4),0),0)</f>
        <v>3</v>
      </c>
      <c r="R543" s="44">
        <f>IF(P543=0,IF(Q543=0,'1_Constantes'!$D$27,0),0)</f>
        <v>0</v>
      </c>
      <c r="S543" s="54">
        <f>IF(F543&lt;N543+(N543*'1_Constantes'!$G$27),ABS(X542)-('1_Constantes'!$J$27*'1_Constantes'!$B$4),0)</f>
        <v>0</v>
      </c>
      <c r="T543" s="111">
        <f>IF(S543=0,IF(ABS(X542)&lt;'1_Constantes'!$H$27,ABS(X542)+('1_Constantes'!$I$27*'1_Constantes'!$B$4),0),0)</f>
        <v>2.4999999999999849E-2</v>
      </c>
      <c r="U543" s="44">
        <f>IF(S543=0,IF(T543=0,'1_Constantes'!$H$27,0),0)</f>
        <v>0</v>
      </c>
      <c r="W543" s="134">
        <f>IF(C543&lt;'1_Constantes'!$B$8,0,IF(D543&lt;0,-ABS(P543+Q543+R543),ABS(P543+Q543+R543)))</f>
        <v>0</v>
      </c>
      <c r="X543" s="43">
        <f t="shared" si="26"/>
        <v>-2.4999999999999849E-2</v>
      </c>
      <c r="Y543" s="57">
        <f>IF(F543*180/PI()&lt;'1_Constantes'!$B$9,0,X543*180/PI())</f>
        <v>-1.4323944878270494</v>
      </c>
    </row>
    <row r="544" spans="2:25" x14ac:dyDescent="0.25">
      <c r="B544" s="13">
        <f>B543+'1_Constantes'!$B$4</f>
        <v>2.6999999999999647</v>
      </c>
      <c r="C544" s="131">
        <f t="shared" si="24"/>
        <v>0.8632407954881075</v>
      </c>
      <c r="D544" s="54">
        <f>'3_Consigne'!P544</f>
        <v>0.8632407954881075</v>
      </c>
      <c r="E544" s="44">
        <f>'3_Consigne'!Q544</f>
        <v>-1.0730588325931489E-4</v>
      </c>
      <c r="F544" s="131">
        <f t="shared" si="25"/>
        <v>1.0730588325931489E-4</v>
      </c>
      <c r="G544" s="54">
        <f>ABS(D543-D544)/'1_Constantes'!$B$4</f>
        <v>0</v>
      </c>
      <c r="H544" s="44">
        <f>ABS(E543-E544)/'1_Constantes'!$B$4</f>
        <v>0</v>
      </c>
      <c r="J544" s="54">
        <f>ABS(G543-G544)/'1_Constantes'!$B$4</f>
        <v>0</v>
      </c>
      <c r="K544" s="44">
        <f>ABS(H543-H544)/'1_Constantes'!$B$4</f>
        <v>0</v>
      </c>
      <c r="M544" s="108">
        <f>(G544*G544)/(2*'1_Constantes'!$F$27)</f>
        <v>0</v>
      </c>
      <c r="N544" s="108">
        <f>(H544*H544)/(2*'1_Constantes'!$J$27)</f>
        <v>0</v>
      </c>
      <c r="P544" s="54">
        <f>IF(C544&lt;M544+(M544*'1_Constantes'!$G$27),ABS(W543)-('1_Constantes'!$F$27*'1_Constantes'!$B$4),0)</f>
        <v>0</v>
      </c>
      <c r="Q544" s="111">
        <f>IF(P544=0,IF(ABS(W543)&lt;'1_Constantes'!$D$27,ABS(W543)+('1_Constantes'!$E$27*'1_Constantes'!$B$4),0),0)</f>
        <v>3</v>
      </c>
      <c r="R544" s="44">
        <f>IF(P544=0,IF(Q544=0,'1_Constantes'!$D$27,0),0)</f>
        <v>0</v>
      </c>
      <c r="S544" s="54">
        <f>IF(F544&lt;N544+(N544*'1_Constantes'!$G$27),ABS(X543)-('1_Constantes'!$J$27*'1_Constantes'!$B$4),0)</f>
        <v>0</v>
      </c>
      <c r="T544" s="111">
        <f>IF(S544=0,IF(ABS(X543)&lt;'1_Constantes'!$H$27,ABS(X543)+('1_Constantes'!$I$27*'1_Constantes'!$B$4),0),0)</f>
        <v>3.9999999999999848E-2</v>
      </c>
      <c r="U544" s="44">
        <f>IF(S544=0,IF(T544=0,'1_Constantes'!$H$27,0),0)</f>
        <v>0</v>
      </c>
      <c r="W544" s="134">
        <f>IF(C544&lt;'1_Constantes'!$B$8,0,IF(D544&lt;0,-ABS(P544+Q544+R544),ABS(P544+Q544+R544)))</f>
        <v>0</v>
      </c>
      <c r="X544" s="43">
        <f t="shared" si="26"/>
        <v>-3.9999999999999848E-2</v>
      </c>
      <c r="Y544" s="57">
        <f>IF(F544*180/PI()&lt;'1_Constantes'!$B$9,0,X544*180/PI())</f>
        <v>-2.2918311805232841</v>
      </c>
    </row>
    <row r="545" spans="2:25" x14ac:dyDescent="0.25">
      <c r="B545" s="13">
        <f>B544+'1_Constantes'!$B$4</f>
        <v>2.7049999999999645</v>
      </c>
      <c r="C545" s="131">
        <f t="shared" si="24"/>
        <v>0.8632407954881075</v>
      </c>
      <c r="D545" s="54">
        <f>'3_Consigne'!P545</f>
        <v>0.8632407954881075</v>
      </c>
      <c r="E545" s="44">
        <f>'3_Consigne'!Q545</f>
        <v>3.5811525060583382E-4</v>
      </c>
      <c r="F545" s="131">
        <f t="shared" si="25"/>
        <v>3.5811525060583382E-4</v>
      </c>
      <c r="G545" s="54">
        <f>ABS(D544-D545)/'1_Constantes'!$B$4</f>
        <v>0</v>
      </c>
      <c r="H545" s="44">
        <f>ABS(E544-E545)/'1_Constantes'!$B$4</f>
        <v>9.3084226773029743E-2</v>
      </c>
      <c r="J545" s="54">
        <f>ABS(G544-G545)/'1_Constantes'!$B$4</f>
        <v>0</v>
      </c>
      <c r="K545" s="44">
        <f>ABS(H544-H545)/'1_Constantes'!$B$4</f>
        <v>18.61684535460595</v>
      </c>
      <c r="M545" s="108">
        <f>(G545*G545)/(2*'1_Constantes'!$F$27)</f>
        <v>0</v>
      </c>
      <c r="N545" s="108">
        <f>(H545*H545)/(2*'1_Constantes'!$J$27)</f>
        <v>1.0830841592416034E-3</v>
      </c>
      <c r="P545" s="54">
        <f>IF(C545&lt;M545+(M545*'1_Constantes'!$G$27),ABS(W544)-('1_Constantes'!$F$27*'1_Constantes'!$B$4),0)</f>
        <v>0</v>
      </c>
      <c r="Q545" s="111">
        <f>IF(P545=0,IF(ABS(W544)&lt;'1_Constantes'!$D$27,ABS(W544)+('1_Constantes'!$E$27*'1_Constantes'!$B$4),0),0)</f>
        <v>3</v>
      </c>
      <c r="R545" s="44">
        <f>IF(P545=0,IF(Q545=0,'1_Constantes'!$D$27,0),0)</f>
        <v>0</v>
      </c>
      <c r="S545" s="54">
        <f>IF(F545&lt;N545+(N545*'1_Constantes'!$G$27),ABS(X544)-('1_Constantes'!$J$27*'1_Constantes'!$B$4),0)</f>
        <v>1.9999999999999848E-2</v>
      </c>
      <c r="T545" s="111">
        <f>IF(S545=0,IF(ABS(X544)&lt;'1_Constantes'!$H$27,ABS(X544)+('1_Constantes'!$I$27*'1_Constantes'!$B$4),0),0)</f>
        <v>0</v>
      </c>
      <c r="U545" s="44">
        <f>IF(S545=0,IF(T545=0,'1_Constantes'!$H$27,0),0)</f>
        <v>0</v>
      </c>
      <c r="W545" s="134">
        <f>IF(C545&lt;'1_Constantes'!$B$8,0,IF(D545&lt;0,-ABS(P545+Q545+R545),ABS(P545+Q545+R545)))</f>
        <v>0</v>
      </c>
      <c r="X545" s="43">
        <f t="shared" si="26"/>
        <v>1.9999999999999848E-2</v>
      </c>
      <c r="Y545" s="57">
        <f>IF(F545*180/PI()&lt;'1_Constantes'!$B$9,0,X545*180/PI())</f>
        <v>1.1459155902616378</v>
      </c>
    </row>
    <row r="546" spans="2:25" x14ac:dyDescent="0.25">
      <c r="B546" s="13">
        <f>B545+'1_Constantes'!$B$4</f>
        <v>2.7099999999999644</v>
      </c>
      <c r="C546" s="131">
        <f t="shared" si="24"/>
        <v>0.8632407954881075</v>
      </c>
      <c r="D546" s="54">
        <f>'3_Consigne'!P546</f>
        <v>0.8632407954881075</v>
      </c>
      <c r="E546" s="44">
        <f>'3_Consigne'!Q546</f>
        <v>3.5811525060583382E-4</v>
      </c>
      <c r="F546" s="131">
        <f t="shared" si="25"/>
        <v>3.5811525060583382E-4</v>
      </c>
      <c r="G546" s="54">
        <f>ABS(D545-D546)/'1_Constantes'!$B$4</f>
        <v>0</v>
      </c>
      <c r="H546" s="44">
        <f>ABS(E545-E546)/'1_Constantes'!$B$4</f>
        <v>0</v>
      </c>
      <c r="J546" s="54">
        <f>ABS(G545-G546)/'1_Constantes'!$B$4</f>
        <v>0</v>
      </c>
      <c r="K546" s="44">
        <f>ABS(H545-H546)/'1_Constantes'!$B$4</f>
        <v>18.61684535460595</v>
      </c>
      <c r="M546" s="108">
        <f>(G546*G546)/(2*'1_Constantes'!$F$27)</f>
        <v>0</v>
      </c>
      <c r="N546" s="108">
        <f>(H546*H546)/(2*'1_Constantes'!$J$27)</f>
        <v>0</v>
      </c>
      <c r="P546" s="54">
        <f>IF(C546&lt;M546+(M546*'1_Constantes'!$G$27),ABS(W545)-('1_Constantes'!$F$27*'1_Constantes'!$B$4),0)</f>
        <v>0</v>
      </c>
      <c r="Q546" s="111">
        <f>IF(P546=0,IF(ABS(W545)&lt;'1_Constantes'!$D$27,ABS(W545)+('1_Constantes'!$E$27*'1_Constantes'!$B$4),0),0)</f>
        <v>3</v>
      </c>
      <c r="R546" s="44">
        <f>IF(P546=0,IF(Q546=0,'1_Constantes'!$D$27,0),0)</f>
        <v>0</v>
      </c>
      <c r="S546" s="54">
        <f>IF(F546&lt;N546+(N546*'1_Constantes'!$G$27),ABS(X545)-('1_Constantes'!$J$27*'1_Constantes'!$B$4),0)</f>
        <v>0</v>
      </c>
      <c r="T546" s="111">
        <f>IF(S546=0,IF(ABS(X545)&lt;'1_Constantes'!$H$27,ABS(X545)+('1_Constantes'!$I$27*'1_Constantes'!$B$4),0),0)</f>
        <v>3.4999999999999851E-2</v>
      </c>
      <c r="U546" s="44">
        <f>IF(S546=0,IF(T546=0,'1_Constantes'!$H$27,0),0)</f>
        <v>0</v>
      </c>
      <c r="W546" s="134">
        <f>IF(C546&lt;'1_Constantes'!$B$8,0,IF(D546&lt;0,-ABS(P546+Q546+R546),ABS(P546+Q546+R546)))</f>
        <v>0</v>
      </c>
      <c r="X546" s="43">
        <f t="shared" si="26"/>
        <v>3.4999999999999851E-2</v>
      </c>
      <c r="Y546" s="57">
        <f>IF(F546*180/PI()&lt;'1_Constantes'!$B$9,0,X546*180/PI())</f>
        <v>2.0053522829578729</v>
      </c>
    </row>
    <row r="547" spans="2:25" x14ac:dyDescent="0.25">
      <c r="B547" s="13">
        <f>B546+'1_Constantes'!$B$4</f>
        <v>2.7149999999999643</v>
      </c>
      <c r="C547" s="131">
        <f t="shared" si="24"/>
        <v>0.8632407954881075</v>
      </c>
      <c r="D547" s="54">
        <f>'3_Consigne'!P547</f>
        <v>0.8632407954881075</v>
      </c>
      <c r="E547" s="44">
        <f>'3_Consigne'!Q547</f>
        <v>-1.0730588325931489E-4</v>
      </c>
      <c r="F547" s="131">
        <f t="shared" si="25"/>
        <v>1.0730588325931489E-4</v>
      </c>
      <c r="G547" s="54">
        <f>ABS(D546-D547)/'1_Constantes'!$B$4</f>
        <v>0</v>
      </c>
      <c r="H547" s="44">
        <f>ABS(E546-E547)/'1_Constantes'!$B$4</f>
        <v>9.3084226773029743E-2</v>
      </c>
      <c r="J547" s="54">
        <f>ABS(G546-G547)/'1_Constantes'!$B$4</f>
        <v>0</v>
      </c>
      <c r="K547" s="44">
        <f>ABS(H546-H547)/'1_Constantes'!$B$4</f>
        <v>18.61684535460595</v>
      </c>
      <c r="M547" s="108">
        <f>(G547*G547)/(2*'1_Constantes'!$F$27)</f>
        <v>0</v>
      </c>
      <c r="N547" s="108">
        <f>(H547*H547)/(2*'1_Constantes'!$J$27)</f>
        <v>1.0830841592416034E-3</v>
      </c>
      <c r="P547" s="54">
        <f>IF(C547&lt;M547+(M547*'1_Constantes'!$G$27),ABS(W546)-('1_Constantes'!$F$27*'1_Constantes'!$B$4),0)</f>
        <v>0</v>
      </c>
      <c r="Q547" s="111">
        <f>IF(P547=0,IF(ABS(W546)&lt;'1_Constantes'!$D$27,ABS(W546)+('1_Constantes'!$E$27*'1_Constantes'!$B$4),0),0)</f>
        <v>3</v>
      </c>
      <c r="R547" s="44">
        <f>IF(P547=0,IF(Q547=0,'1_Constantes'!$D$27,0),0)</f>
        <v>0</v>
      </c>
      <c r="S547" s="54">
        <f>IF(F547&lt;N547+(N547*'1_Constantes'!$G$27),ABS(X546)-('1_Constantes'!$J$27*'1_Constantes'!$B$4),0)</f>
        <v>1.499999999999985E-2</v>
      </c>
      <c r="T547" s="111">
        <f>IF(S547=0,IF(ABS(X546)&lt;'1_Constantes'!$H$27,ABS(X546)+('1_Constantes'!$I$27*'1_Constantes'!$B$4),0),0)</f>
        <v>0</v>
      </c>
      <c r="U547" s="44">
        <f>IF(S547=0,IF(T547=0,'1_Constantes'!$H$27,0),0)</f>
        <v>0</v>
      </c>
      <c r="W547" s="134">
        <f>IF(C547&lt;'1_Constantes'!$B$8,0,IF(D547&lt;0,-ABS(P547+Q547+R547),ABS(P547+Q547+R547)))</f>
        <v>0</v>
      </c>
      <c r="X547" s="43">
        <f t="shared" si="26"/>
        <v>-1.499999999999985E-2</v>
      </c>
      <c r="Y547" s="57">
        <f>IF(F547*180/PI()&lt;'1_Constantes'!$B$9,0,X547*180/PI())</f>
        <v>-0.85943669269622625</v>
      </c>
    </row>
    <row r="548" spans="2:25" x14ac:dyDescent="0.25">
      <c r="B548" s="13">
        <f>B547+'1_Constantes'!$B$4</f>
        <v>2.7199999999999642</v>
      </c>
      <c r="C548" s="131">
        <f t="shared" si="24"/>
        <v>0.8632407954881075</v>
      </c>
      <c r="D548" s="54">
        <f>'3_Consigne'!P548</f>
        <v>0.8632407954881075</v>
      </c>
      <c r="E548" s="44">
        <f>'3_Consigne'!Q548</f>
        <v>-1.0730588325931489E-4</v>
      </c>
      <c r="F548" s="131">
        <f t="shared" si="25"/>
        <v>1.0730588325931489E-4</v>
      </c>
      <c r="G548" s="54">
        <f>ABS(D547-D548)/'1_Constantes'!$B$4</f>
        <v>0</v>
      </c>
      <c r="H548" s="44">
        <f>ABS(E547-E548)/'1_Constantes'!$B$4</f>
        <v>0</v>
      </c>
      <c r="J548" s="54">
        <f>ABS(G547-G548)/'1_Constantes'!$B$4</f>
        <v>0</v>
      </c>
      <c r="K548" s="44">
        <f>ABS(H547-H548)/'1_Constantes'!$B$4</f>
        <v>18.61684535460595</v>
      </c>
      <c r="M548" s="108">
        <f>(G548*G548)/(2*'1_Constantes'!$F$27)</f>
        <v>0</v>
      </c>
      <c r="N548" s="108">
        <f>(H548*H548)/(2*'1_Constantes'!$J$27)</f>
        <v>0</v>
      </c>
      <c r="P548" s="54">
        <f>IF(C548&lt;M548+(M548*'1_Constantes'!$G$27),ABS(W547)-('1_Constantes'!$F$27*'1_Constantes'!$B$4),0)</f>
        <v>0</v>
      </c>
      <c r="Q548" s="111">
        <f>IF(P548=0,IF(ABS(W547)&lt;'1_Constantes'!$D$27,ABS(W547)+('1_Constantes'!$E$27*'1_Constantes'!$B$4),0),0)</f>
        <v>3</v>
      </c>
      <c r="R548" s="44">
        <f>IF(P548=0,IF(Q548=0,'1_Constantes'!$D$27,0),0)</f>
        <v>0</v>
      </c>
      <c r="S548" s="54">
        <f>IF(F548&lt;N548+(N548*'1_Constantes'!$G$27),ABS(X547)-('1_Constantes'!$J$27*'1_Constantes'!$B$4),0)</f>
        <v>0</v>
      </c>
      <c r="T548" s="111">
        <f>IF(S548=0,IF(ABS(X547)&lt;'1_Constantes'!$H$27,ABS(X547)+('1_Constantes'!$I$27*'1_Constantes'!$B$4),0),0)</f>
        <v>2.999999999999985E-2</v>
      </c>
      <c r="U548" s="44">
        <f>IF(S548=0,IF(T548=0,'1_Constantes'!$H$27,0),0)</f>
        <v>0</v>
      </c>
      <c r="W548" s="134">
        <f>IF(C548&lt;'1_Constantes'!$B$8,0,IF(D548&lt;0,-ABS(P548+Q548+R548),ABS(P548+Q548+R548)))</f>
        <v>0</v>
      </c>
      <c r="X548" s="43">
        <f t="shared" si="26"/>
        <v>-2.999999999999985E-2</v>
      </c>
      <c r="Y548" s="57">
        <f>IF(F548*180/PI()&lt;'1_Constantes'!$B$9,0,X548*180/PI())</f>
        <v>-1.7188733853924612</v>
      </c>
    </row>
    <row r="549" spans="2:25" x14ac:dyDescent="0.25">
      <c r="B549" s="13">
        <f>B548+'1_Constantes'!$B$4</f>
        <v>2.7249999999999641</v>
      </c>
      <c r="C549" s="131">
        <f t="shared" si="24"/>
        <v>0.8632407954881075</v>
      </c>
      <c r="D549" s="54">
        <f>'3_Consigne'!P549</f>
        <v>0.8632407954881075</v>
      </c>
      <c r="E549" s="44">
        <f>'3_Consigne'!Q549</f>
        <v>3.5811525060583382E-4</v>
      </c>
      <c r="F549" s="131">
        <f t="shared" si="25"/>
        <v>3.5811525060583382E-4</v>
      </c>
      <c r="G549" s="54">
        <f>ABS(D548-D549)/'1_Constantes'!$B$4</f>
        <v>0</v>
      </c>
      <c r="H549" s="44">
        <f>ABS(E548-E549)/'1_Constantes'!$B$4</f>
        <v>9.3084226773029743E-2</v>
      </c>
      <c r="J549" s="54">
        <f>ABS(G548-G549)/'1_Constantes'!$B$4</f>
        <v>0</v>
      </c>
      <c r="K549" s="44">
        <f>ABS(H548-H549)/'1_Constantes'!$B$4</f>
        <v>18.61684535460595</v>
      </c>
      <c r="M549" s="108">
        <f>(G549*G549)/(2*'1_Constantes'!$F$27)</f>
        <v>0</v>
      </c>
      <c r="N549" s="108">
        <f>(H549*H549)/(2*'1_Constantes'!$J$27)</f>
        <v>1.0830841592416034E-3</v>
      </c>
      <c r="P549" s="54">
        <f>IF(C549&lt;M549+(M549*'1_Constantes'!$G$27),ABS(W548)-('1_Constantes'!$F$27*'1_Constantes'!$B$4),0)</f>
        <v>0</v>
      </c>
      <c r="Q549" s="111">
        <f>IF(P549=0,IF(ABS(W548)&lt;'1_Constantes'!$D$27,ABS(W548)+('1_Constantes'!$E$27*'1_Constantes'!$B$4),0),0)</f>
        <v>3</v>
      </c>
      <c r="R549" s="44">
        <f>IF(P549=0,IF(Q549=0,'1_Constantes'!$D$27,0),0)</f>
        <v>0</v>
      </c>
      <c r="S549" s="54">
        <f>IF(F549&lt;N549+(N549*'1_Constantes'!$G$27),ABS(X548)-('1_Constantes'!$J$27*'1_Constantes'!$B$4),0)</f>
        <v>9.9999999999998493E-3</v>
      </c>
      <c r="T549" s="111">
        <f>IF(S549=0,IF(ABS(X548)&lt;'1_Constantes'!$H$27,ABS(X548)+('1_Constantes'!$I$27*'1_Constantes'!$B$4),0),0)</f>
        <v>0</v>
      </c>
      <c r="U549" s="44">
        <f>IF(S549=0,IF(T549=0,'1_Constantes'!$H$27,0),0)</f>
        <v>0</v>
      </c>
      <c r="W549" s="134">
        <f>IF(C549&lt;'1_Constantes'!$B$8,0,IF(D549&lt;0,-ABS(P549+Q549+R549),ABS(P549+Q549+R549)))</f>
        <v>0</v>
      </c>
      <c r="X549" s="43">
        <f t="shared" si="26"/>
        <v>9.9999999999998493E-3</v>
      </c>
      <c r="Y549" s="57">
        <f>IF(F549*180/PI()&lt;'1_Constantes'!$B$9,0,X549*180/PI())</f>
        <v>0.57295779513081457</v>
      </c>
    </row>
    <row r="550" spans="2:25" x14ac:dyDescent="0.25">
      <c r="B550" s="13">
        <f>B549+'1_Constantes'!$B$4</f>
        <v>2.729999999999964</v>
      </c>
      <c r="C550" s="131">
        <f t="shared" si="24"/>
        <v>0.8632407954881075</v>
      </c>
      <c r="D550" s="54">
        <f>'3_Consigne'!P550</f>
        <v>0.8632407954881075</v>
      </c>
      <c r="E550" s="44">
        <f>'3_Consigne'!Q550</f>
        <v>3.5811525060583382E-4</v>
      </c>
      <c r="F550" s="131">
        <f t="shared" si="25"/>
        <v>3.5811525060583382E-4</v>
      </c>
      <c r="G550" s="54">
        <f>ABS(D549-D550)/'1_Constantes'!$B$4</f>
        <v>0</v>
      </c>
      <c r="H550" s="44">
        <f>ABS(E549-E550)/'1_Constantes'!$B$4</f>
        <v>0</v>
      </c>
      <c r="J550" s="54">
        <f>ABS(G549-G550)/'1_Constantes'!$B$4</f>
        <v>0</v>
      </c>
      <c r="K550" s="44">
        <f>ABS(H549-H550)/'1_Constantes'!$B$4</f>
        <v>18.61684535460595</v>
      </c>
      <c r="M550" s="108">
        <f>(G550*G550)/(2*'1_Constantes'!$F$27)</f>
        <v>0</v>
      </c>
      <c r="N550" s="108">
        <f>(H550*H550)/(2*'1_Constantes'!$J$27)</f>
        <v>0</v>
      </c>
      <c r="P550" s="54">
        <f>IF(C550&lt;M550+(M550*'1_Constantes'!$G$27),ABS(W549)-('1_Constantes'!$F$27*'1_Constantes'!$B$4),0)</f>
        <v>0</v>
      </c>
      <c r="Q550" s="111">
        <f>IF(P550=0,IF(ABS(W549)&lt;'1_Constantes'!$D$27,ABS(W549)+('1_Constantes'!$E$27*'1_Constantes'!$B$4),0),0)</f>
        <v>3</v>
      </c>
      <c r="R550" s="44">
        <f>IF(P550=0,IF(Q550=0,'1_Constantes'!$D$27,0),0)</f>
        <v>0</v>
      </c>
      <c r="S550" s="54">
        <f>IF(F550&lt;N550+(N550*'1_Constantes'!$G$27),ABS(X549)-('1_Constantes'!$J$27*'1_Constantes'!$B$4),0)</f>
        <v>0</v>
      </c>
      <c r="T550" s="111">
        <f>IF(S550=0,IF(ABS(X549)&lt;'1_Constantes'!$H$27,ABS(X549)+('1_Constantes'!$I$27*'1_Constantes'!$B$4),0),0)</f>
        <v>2.4999999999999849E-2</v>
      </c>
      <c r="U550" s="44">
        <f>IF(S550=0,IF(T550=0,'1_Constantes'!$H$27,0),0)</f>
        <v>0</v>
      </c>
      <c r="W550" s="134">
        <f>IF(C550&lt;'1_Constantes'!$B$8,0,IF(D550&lt;0,-ABS(P550+Q550+R550),ABS(P550+Q550+R550)))</f>
        <v>0</v>
      </c>
      <c r="X550" s="43">
        <f t="shared" si="26"/>
        <v>2.4999999999999849E-2</v>
      </c>
      <c r="Y550" s="57">
        <f>IF(F550*180/PI()&lt;'1_Constantes'!$B$9,0,X550*180/PI())</f>
        <v>1.4323944878270494</v>
      </c>
    </row>
    <row r="551" spans="2:25" x14ac:dyDescent="0.25">
      <c r="B551" s="13">
        <f>B550+'1_Constantes'!$B$4</f>
        <v>2.7349999999999639</v>
      </c>
      <c r="C551" s="131">
        <f t="shared" si="24"/>
        <v>0.8632407954881075</v>
      </c>
      <c r="D551" s="54">
        <f>'3_Consigne'!P551</f>
        <v>0.8632407954881075</v>
      </c>
      <c r="E551" s="44">
        <f>'3_Consigne'!Q551</f>
        <v>3.5811525060583382E-4</v>
      </c>
      <c r="F551" s="131">
        <f t="shared" si="25"/>
        <v>3.5811525060583382E-4</v>
      </c>
      <c r="G551" s="54">
        <f>ABS(D550-D551)/'1_Constantes'!$B$4</f>
        <v>0</v>
      </c>
      <c r="H551" s="44">
        <f>ABS(E550-E551)/'1_Constantes'!$B$4</f>
        <v>0</v>
      </c>
      <c r="J551" s="54">
        <f>ABS(G550-G551)/'1_Constantes'!$B$4</f>
        <v>0</v>
      </c>
      <c r="K551" s="44">
        <f>ABS(H550-H551)/'1_Constantes'!$B$4</f>
        <v>0</v>
      </c>
      <c r="M551" s="108">
        <f>(G551*G551)/(2*'1_Constantes'!$F$27)</f>
        <v>0</v>
      </c>
      <c r="N551" s="108">
        <f>(H551*H551)/(2*'1_Constantes'!$J$27)</f>
        <v>0</v>
      </c>
      <c r="P551" s="54">
        <f>IF(C551&lt;M551+(M551*'1_Constantes'!$G$27),ABS(W550)-('1_Constantes'!$F$27*'1_Constantes'!$B$4),0)</f>
        <v>0</v>
      </c>
      <c r="Q551" s="111">
        <f>IF(P551=0,IF(ABS(W550)&lt;'1_Constantes'!$D$27,ABS(W550)+('1_Constantes'!$E$27*'1_Constantes'!$B$4),0),0)</f>
        <v>3</v>
      </c>
      <c r="R551" s="44">
        <f>IF(P551=0,IF(Q551=0,'1_Constantes'!$D$27,0),0)</f>
        <v>0</v>
      </c>
      <c r="S551" s="54">
        <f>IF(F551&lt;N551+(N551*'1_Constantes'!$G$27),ABS(X550)-('1_Constantes'!$J$27*'1_Constantes'!$B$4),0)</f>
        <v>0</v>
      </c>
      <c r="T551" s="111">
        <f>IF(S551=0,IF(ABS(X550)&lt;'1_Constantes'!$H$27,ABS(X550)+('1_Constantes'!$I$27*'1_Constantes'!$B$4),0),0)</f>
        <v>3.9999999999999848E-2</v>
      </c>
      <c r="U551" s="44">
        <f>IF(S551=0,IF(T551=0,'1_Constantes'!$H$27,0),0)</f>
        <v>0</v>
      </c>
      <c r="W551" s="134">
        <f>IF(C551&lt;'1_Constantes'!$B$8,0,IF(D551&lt;0,-ABS(P551+Q551+R551),ABS(P551+Q551+R551)))</f>
        <v>0</v>
      </c>
      <c r="X551" s="43">
        <f t="shared" si="26"/>
        <v>3.9999999999999848E-2</v>
      </c>
      <c r="Y551" s="57">
        <f>IF(F551*180/PI()&lt;'1_Constantes'!$B$9,0,X551*180/PI())</f>
        <v>2.2918311805232841</v>
      </c>
    </row>
    <row r="552" spans="2:25" x14ac:dyDescent="0.25">
      <c r="B552" s="13">
        <f>B551+'1_Constantes'!$B$4</f>
        <v>2.7399999999999638</v>
      </c>
      <c r="C552" s="131">
        <f t="shared" si="24"/>
        <v>0.8632407954881075</v>
      </c>
      <c r="D552" s="54">
        <f>'3_Consigne'!P552</f>
        <v>0.8632407954881075</v>
      </c>
      <c r="E552" s="44">
        <f>'3_Consigne'!Q552</f>
        <v>-1.0730588325931489E-4</v>
      </c>
      <c r="F552" s="131">
        <f t="shared" si="25"/>
        <v>1.0730588325931489E-4</v>
      </c>
      <c r="G552" s="54">
        <f>ABS(D551-D552)/'1_Constantes'!$B$4</f>
        <v>0</v>
      </c>
      <c r="H552" s="44">
        <f>ABS(E551-E552)/'1_Constantes'!$B$4</f>
        <v>9.3084226773029743E-2</v>
      </c>
      <c r="J552" s="54">
        <f>ABS(G551-G552)/'1_Constantes'!$B$4</f>
        <v>0</v>
      </c>
      <c r="K552" s="44">
        <f>ABS(H551-H552)/'1_Constantes'!$B$4</f>
        <v>18.61684535460595</v>
      </c>
      <c r="M552" s="108">
        <f>(G552*G552)/(2*'1_Constantes'!$F$27)</f>
        <v>0</v>
      </c>
      <c r="N552" s="108">
        <f>(H552*H552)/(2*'1_Constantes'!$J$27)</f>
        <v>1.0830841592416034E-3</v>
      </c>
      <c r="P552" s="54">
        <f>IF(C552&lt;M552+(M552*'1_Constantes'!$G$27),ABS(W551)-('1_Constantes'!$F$27*'1_Constantes'!$B$4),0)</f>
        <v>0</v>
      </c>
      <c r="Q552" s="111">
        <f>IF(P552=0,IF(ABS(W551)&lt;'1_Constantes'!$D$27,ABS(W551)+('1_Constantes'!$E$27*'1_Constantes'!$B$4),0),0)</f>
        <v>3</v>
      </c>
      <c r="R552" s="44">
        <f>IF(P552=0,IF(Q552=0,'1_Constantes'!$D$27,0),0)</f>
        <v>0</v>
      </c>
      <c r="S552" s="54">
        <f>IF(F552&lt;N552+(N552*'1_Constantes'!$G$27),ABS(X551)-('1_Constantes'!$J$27*'1_Constantes'!$B$4),0)</f>
        <v>1.9999999999999848E-2</v>
      </c>
      <c r="T552" s="111">
        <f>IF(S552=0,IF(ABS(X551)&lt;'1_Constantes'!$H$27,ABS(X551)+('1_Constantes'!$I$27*'1_Constantes'!$B$4),0),0)</f>
        <v>0</v>
      </c>
      <c r="U552" s="44">
        <f>IF(S552=0,IF(T552=0,'1_Constantes'!$H$27,0),0)</f>
        <v>0</v>
      </c>
      <c r="W552" s="134">
        <f>IF(C552&lt;'1_Constantes'!$B$8,0,IF(D552&lt;0,-ABS(P552+Q552+R552),ABS(P552+Q552+R552)))</f>
        <v>0</v>
      </c>
      <c r="X552" s="43">
        <f t="shared" si="26"/>
        <v>-1.9999999999999848E-2</v>
      </c>
      <c r="Y552" s="57">
        <f>IF(F552*180/PI()&lt;'1_Constantes'!$B$9,0,X552*180/PI())</f>
        <v>-1.1459155902616378</v>
      </c>
    </row>
    <row r="553" spans="2:25" x14ac:dyDescent="0.25">
      <c r="B553" s="13">
        <f>B552+'1_Constantes'!$B$4</f>
        <v>2.7449999999999637</v>
      </c>
      <c r="C553" s="131">
        <f t="shared" si="24"/>
        <v>0.8632407954881075</v>
      </c>
      <c r="D553" s="54">
        <f>'3_Consigne'!P553</f>
        <v>0.8632407954881075</v>
      </c>
      <c r="E553" s="44">
        <f>'3_Consigne'!Q553</f>
        <v>-1.0730588325931489E-4</v>
      </c>
      <c r="F553" s="131">
        <f t="shared" si="25"/>
        <v>1.0730588325931489E-4</v>
      </c>
      <c r="G553" s="54">
        <f>ABS(D552-D553)/'1_Constantes'!$B$4</f>
        <v>0</v>
      </c>
      <c r="H553" s="44">
        <f>ABS(E552-E553)/'1_Constantes'!$B$4</f>
        <v>0</v>
      </c>
      <c r="J553" s="54">
        <f>ABS(G552-G553)/'1_Constantes'!$B$4</f>
        <v>0</v>
      </c>
      <c r="K553" s="44">
        <f>ABS(H552-H553)/'1_Constantes'!$B$4</f>
        <v>18.61684535460595</v>
      </c>
      <c r="M553" s="108">
        <f>(G553*G553)/(2*'1_Constantes'!$F$27)</f>
        <v>0</v>
      </c>
      <c r="N553" s="108">
        <f>(H553*H553)/(2*'1_Constantes'!$J$27)</f>
        <v>0</v>
      </c>
      <c r="P553" s="54">
        <f>IF(C553&lt;M553+(M553*'1_Constantes'!$G$27),ABS(W552)-('1_Constantes'!$F$27*'1_Constantes'!$B$4),0)</f>
        <v>0</v>
      </c>
      <c r="Q553" s="111">
        <f>IF(P553=0,IF(ABS(W552)&lt;'1_Constantes'!$D$27,ABS(W552)+('1_Constantes'!$E$27*'1_Constantes'!$B$4),0),0)</f>
        <v>3</v>
      </c>
      <c r="R553" s="44">
        <f>IF(P553=0,IF(Q553=0,'1_Constantes'!$D$27,0),0)</f>
        <v>0</v>
      </c>
      <c r="S553" s="54">
        <f>IF(F553&lt;N553+(N553*'1_Constantes'!$G$27),ABS(X552)-('1_Constantes'!$J$27*'1_Constantes'!$B$4),0)</f>
        <v>0</v>
      </c>
      <c r="T553" s="111">
        <f>IF(S553=0,IF(ABS(X552)&lt;'1_Constantes'!$H$27,ABS(X552)+('1_Constantes'!$I$27*'1_Constantes'!$B$4),0),0)</f>
        <v>3.4999999999999851E-2</v>
      </c>
      <c r="U553" s="44">
        <f>IF(S553=0,IF(T553=0,'1_Constantes'!$H$27,0),0)</f>
        <v>0</v>
      </c>
      <c r="W553" s="134">
        <f>IF(C553&lt;'1_Constantes'!$B$8,0,IF(D553&lt;0,-ABS(P553+Q553+R553),ABS(P553+Q553+R553)))</f>
        <v>0</v>
      </c>
      <c r="X553" s="43">
        <f t="shared" si="26"/>
        <v>-3.4999999999999851E-2</v>
      </c>
      <c r="Y553" s="57">
        <f>IF(F553*180/PI()&lt;'1_Constantes'!$B$9,0,X553*180/PI())</f>
        <v>-2.0053522829578729</v>
      </c>
    </row>
    <row r="554" spans="2:25" x14ac:dyDescent="0.25">
      <c r="B554" s="13">
        <f>B553+'1_Constantes'!$B$4</f>
        <v>2.7499999999999636</v>
      </c>
      <c r="C554" s="131">
        <f t="shared" si="24"/>
        <v>0.8632407954881075</v>
      </c>
      <c r="D554" s="54">
        <f>'3_Consigne'!P554</f>
        <v>0.8632407954881075</v>
      </c>
      <c r="E554" s="44">
        <f>'3_Consigne'!Q554</f>
        <v>3.5811525060583382E-4</v>
      </c>
      <c r="F554" s="131">
        <f t="shared" si="25"/>
        <v>3.5811525060583382E-4</v>
      </c>
      <c r="G554" s="54">
        <f>ABS(D553-D554)/'1_Constantes'!$B$4</f>
        <v>0</v>
      </c>
      <c r="H554" s="44">
        <f>ABS(E553-E554)/'1_Constantes'!$B$4</f>
        <v>9.3084226773029743E-2</v>
      </c>
      <c r="J554" s="54">
        <f>ABS(G553-G554)/'1_Constantes'!$B$4</f>
        <v>0</v>
      </c>
      <c r="K554" s="44">
        <f>ABS(H553-H554)/'1_Constantes'!$B$4</f>
        <v>18.61684535460595</v>
      </c>
      <c r="M554" s="108">
        <f>(G554*G554)/(2*'1_Constantes'!$F$27)</f>
        <v>0</v>
      </c>
      <c r="N554" s="108">
        <f>(H554*H554)/(2*'1_Constantes'!$J$27)</f>
        <v>1.0830841592416034E-3</v>
      </c>
      <c r="P554" s="54">
        <f>IF(C554&lt;M554+(M554*'1_Constantes'!$G$27),ABS(W553)-('1_Constantes'!$F$27*'1_Constantes'!$B$4),0)</f>
        <v>0</v>
      </c>
      <c r="Q554" s="111">
        <f>IF(P554=0,IF(ABS(W553)&lt;'1_Constantes'!$D$27,ABS(W553)+('1_Constantes'!$E$27*'1_Constantes'!$B$4),0),0)</f>
        <v>3</v>
      </c>
      <c r="R554" s="44">
        <f>IF(P554=0,IF(Q554=0,'1_Constantes'!$D$27,0),0)</f>
        <v>0</v>
      </c>
      <c r="S554" s="54">
        <f>IF(F554&lt;N554+(N554*'1_Constantes'!$G$27),ABS(X553)-('1_Constantes'!$J$27*'1_Constantes'!$B$4),0)</f>
        <v>1.499999999999985E-2</v>
      </c>
      <c r="T554" s="111">
        <f>IF(S554=0,IF(ABS(X553)&lt;'1_Constantes'!$H$27,ABS(X553)+('1_Constantes'!$I$27*'1_Constantes'!$B$4),0),0)</f>
        <v>0</v>
      </c>
      <c r="U554" s="44">
        <f>IF(S554=0,IF(T554=0,'1_Constantes'!$H$27,0),0)</f>
        <v>0</v>
      </c>
      <c r="W554" s="134">
        <f>IF(C554&lt;'1_Constantes'!$B$8,0,IF(D554&lt;0,-ABS(P554+Q554+R554),ABS(P554+Q554+R554)))</f>
        <v>0</v>
      </c>
      <c r="X554" s="43">
        <f t="shared" si="26"/>
        <v>1.499999999999985E-2</v>
      </c>
      <c r="Y554" s="57">
        <f>IF(F554*180/PI()&lt;'1_Constantes'!$B$9,0,X554*180/PI())</f>
        <v>0.85943669269622625</v>
      </c>
    </row>
    <row r="555" spans="2:25" x14ac:dyDescent="0.25">
      <c r="B555" s="13">
        <f>B554+'1_Constantes'!$B$4</f>
        <v>2.7549999999999635</v>
      </c>
      <c r="C555" s="131">
        <f t="shared" si="24"/>
        <v>0.8632407954881075</v>
      </c>
      <c r="D555" s="54">
        <f>'3_Consigne'!P555</f>
        <v>0.8632407954881075</v>
      </c>
      <c r="E555" s="44">
        <f>'3_Consigne'!Q555</f>
        <v>3.5811525060583382E-4</v>
      </c>
      <c r="F555" s="131">
        <f t="shared" si="25"/>
        <v>3.5811525060583382E-4</v>
      </c>
      <c r="G555" s="54">
        <f>ABS(D554-D555)/'1_Constantes'!$B$4</f>
        <v>0</v>
      </c>
      <c r="H555" s="44">
        <f>ABS(E554-E555)/'1_Constantes'!$B$4</f>
        <v>0</v>
      </c>
      <c r="J555" s="54">
        <f>ABS(G554-G555)/'1_Constantes'!$B$4</f>
        <v>0</v>
      </c>
      <c r="K555" s="44">
        <f>ABS(H554-H555)/'1_Constantes'!$B$4</f>
        <v>18.61684535460595</v>
      </c>
      <c r="M555" s="108">
        <f>(G555*G555)/(2*'1_Constantes'!$F$27)</f>
        <v>0</v>
      </c>
      <c r="N555" s="108">
        <f>(H555*H555)/(2*'1_Constantes'!$J$27)</f>
        <v>0</v>
      </c>
      <c r="P555" s="54">
        <f>IF(C555&lt;M555+(M555*'1_Constantes'!$G$27),ABS(W554)-('1_Constantes'!$F$27*'1_Constantes'!$B$4),0)</f>
        <v>0</v>
      </c>
      <c r="Q555" s="111">
        <f>IF(P555=0,IF(ABS(W554)&lt;'1_Constantes'!$D$27,ABS(W554)+('1_Constantes'!$E$27*'1_Constantes'!$B$4),0),0)</f>
        <v>3</v>
      </c>
      <c r="R555" s="44">
        <f>IF(P555=0,IF(Q555=0,'1_Constantes'!$D$27,0),0)</f>
        <v>0</v>
      </c>
      <c r="S555" s="54">
        <f>IF(F555&lt;N555+(N555*'1_Constantes'!$G$27),ABS(X554)-('1_Constantes'!$J$27*'1_Constantes'!$B$4),0)</f>
        <v>0</v>
      </c>
      <c r="T555" s="111">
        <f>IF(S555=0,IF(ABS(X554)&lt;'1_Constantes'!$H$27,ABS(X554)+('1_Constantes'!$I$27*'1_Constantes'!$B$4),0),0)</f>
        <v>2.999999999999985E-2</v>
      </c>
      <c r="U555" s="44">
        <f>IF(S555=0,IF(T555=0,'1_Constantes'!$H$27,0),0)</f>
        <v>0</v>
      </c>
      <c r="W555" s="134">
        <f>IF(C555&lt;'1_Constantes'!$B$8,0,IF(D555&lt;0,-ABS(P555+Q555+R555),ABS(P555+Q555+R555)))</f>
        <v>0</v>
      </c>
      <c r="X555" s="43">
        <f t="shared" si="26"/>
        <v>2.999999999999985E-2</v>
      </c>
      <c r="Y555" s="57">
        <f>IF(F555*180/PI()&lt;'1_Constantes'!$B$9,0,X555*180/PI())</f>
        <v>1.7188733853924612</v>
      </c>
    </row>
    <row r="556" spans="2:25" x14ac:dyDescent="0.25">
      <c r="B556" s="13">
        <f>B555+'1_Constantes'!$B$4</f>
        <v>2.7599999999999634</v>
      </c>
      <c r="C556" s="131">
        <f t="shared" si="24"/>
        <v>0.8632407954881075</v>
      </c>
      <c r="D556" s="54">
        <f>'3_Consigne'!P556</f>
        <v>0.8632407954881075</v>
      </c>
      <c r="E556" s="44">
        <f>'3_Consigne'!Q556</f>
        <v>-1.0730588325931489E-4</v>
      </c>
      <c r="F556" s="131">
        <f t="shared" si="25"/>
        <v>1.0730588325931489E-4</v>
      </c>
      <c r="G556" s="54">
        <f>ABS(D555-D556)/'1_Constantes'!$B$4</f>
        <v>0</v>
      </c>
      <c r="H556" s="44">
        <f>ABS(E555-E556)/'1_Constantes'!$B$4</f>
        <v>9.3084226773029743E-2</v>
      </c>
      <c r="J556" s="54">
        <f>ABS(G555-G556)/'1_Constantes'!$B$4</f>
        <v>0</v>
      </c>
      <c r="K556" s="44">
        <f>ABS(H555-H556)/'1_Constantes'!$B$4</f>
        <v>18.61684535460595</v>
      </c>
      <c r="M556" s="108">
        <f>(G556*G556)/(2*'1_Constantes'!$F$27)</f>
        <v>0</v>
      </c>
      <c r="N556" s="108">
        <f>(H556*H556)/(2*'1_Constantes'!$J$27)</f>
        <v>1.0830841592416034E-3</v>
      </c>
      <c r="P556" s="54">
        <f>IF(C556&lt;M556+(M556*'1_Constantes'!$G$27),ABS(W555)-('1_Constantes'!$F$27*'1_Constantes'!$B$4),0)</f>
        <v>0</v>
      </c>
      <c r="Q556" s="111">
        <f>IF(P556=0,IF(ABS(W555)&lt;'1_Constantes'!$D$27,ABS(W555)+('1_Constantes'!$E$27*'1_Constantes'!$B$4),0),0)</f>
        <v>3</v>
      </c>
      <c r="R556" s="44">
        <f>IF(P556=0,IF(Q556=0,'1_Constantes'!$D$27,0),0)</f>
        <v>0</v>
      </c>
      <c r="S556" s="54">
        <f>IF(F556&lt;N556+(N556*'1_Constantes'!$G$27),ABS(X555)-('1_Constantes'!$J$27*'1_Constantes'!$B$4),0)</f>
        <v>9.9999999999998493E-3</v>
      </c>
      <c r="T556" s="111">
        <f>IF(S556=0,IF(ABS(X555)&lt;'1_Constantes'!$H$27,ABS(X555)+('1_Constantes'!$I$27*'1_Constantes'!$B$4),0),0)</f>
        <v>0</v>
      </c>
      <c r="U556" s="44">
        <f>IF(S556=0,IF(T556=0,'1_Constantes'!$H$27,0),0)</f>
        <v>0</v>
      </c>
      <c r="W556" s="134">
        <f>IF(C556&lt;'1_Constantes'!$B$8,0,IF(D556&lt;0,-ABS(P556+Q556+R556),ABS(P556+Q556+R556)))</f>
        <v>0</v>
      </c>
      <c r="X556" s="43">
        <f t="shared" si="26"/>
        <v>-9.9999999999998493E-3</v>
      </c>
      <c r="Y556" s="57">
        <f>IF(F556*180/PI()&lt;'1_Constantes'!$B$9,0,X556*180/PI())</f>
        <v>-0.57295779513081457</v>
      </c>
    </row>
    <row r="557" spans="2:25" x14ac:dyDescent="0.25">
      <c r="B557" s="13">
        <f>B556+'1_Constantes'!$B$4</f>
        <v>2.7649999999999633</v>
      </c>
      <c r="C557" s="131">
        <f t="shared" si="24"/>
        <v>0.8632407954881075</v>
      </c>
      <c r="D557" s="54">
        <f>'3_Consigne'!P557</f>
        <v>0.8632407954881075</v>
      </c>
      <c r="E557" s="44">
        <f>'3_Consigne'!Q557</f>
        <v>-1.0730588325931489E-4</v>
      </c>
      <c r="F557" s="131">
        <f t="shared" si="25"/>
        <v>1.0730588325931489E-4</v>
      </c>
      <c r="G557" s="54">
        <f>ABS(D556-D557)/'1_Constantes'!$B$4</f>
        <v>0</v>
      </c>
      <c r="H557" s="44">
        <f>ABS(E556-E557)/'1_Constantes'!$B$4</f>
        <v>0</v>
      </c>
      <c r="J557" s="54">
        <f>ABS(G556-G557)/'1_Constantes'!$B$4</f>
        <v>0</v>
      </c>
      <c r="K557" s="44">
        <f>ABS(H556-H557)/'1_Constantes'!$B$4</f>
        <v>18.61684535460595</v>
      </c>
      <c r="M557" s="108">
        <f>(G557*G557)/(2*'1_Constantes'!$F$27)</f>
        <v>0</v>
      </c>
      <c r="N557" s="108">
        <f>(H557*H557)/(2*'1_Constantes'!$J$27)</f>
        <v>0</v>
      </c>
      <c r="P557" s="54">
        <f>IF(C557&lt;M557+(M557*'1_Constantes'!$G$27),ABS(W556)-('1_Constantes'!$F$27*'1_Constantes'!$B$4),0)</f>
        <v>0</v>
      </c>
      <c r="Q557" s="111">
        <f>IF(P557=0,IF(ABS(W556)&lt;'1_Constantes'!$D$27,ABS(W556)+('1_Constantes'!$E$27*'1_Constantes'!$B$4),0),0)</f>
        <v>3</v>
      </c>
      <c r="R557" s="44">
        <f>IF(P557=0,IF(Q557=0,'1_Constantes'!$D$27,0),0)</f>
        <v>0</v>
      </c>
      <c r="S557" s="54">
        <f>IF(F557&lt;N557+(N557*'1_Constantes'!$G$27),ABS(X556)-('1_Constantes'!$J$27*'1_Constantes'!$B$4),0)</f>
        <v>0</v>
      </c>
      <c r="T557" s="111">
        <f>IF(S557=0,IF(ABS(X556)&lt;'1_Constantes'!$H$27,ABS(X556)+('1_Constantes'!$I$27*'1_Constantes'!$B$4),0),0)</f>
        <v>2.4999999999999849E-2</v>
      </c>
      <c r="U557" s="44">
        <f>IF(S557=0,IF(T557=0,'1_Constantes'!$H$27,0),0)</f>
        <v>0</v>
      </c>
      <c r="W557" s="134">
        <f>IF(C557&lt;'1_Constantes'!$B$8,0,IF(D557&lt;0,-ABS(P557+Q557+R557),ABS(P557+Q557+R557)))</f>
        <v>0</v>
      </c>
      <c r="X557" s="43">
        <f t="shared" si="26"/>
        <v>-2.4999999999999849E-2</v>
      </c>
      <c r="Y557" s="57">
        <f>IF(F557*180/PI()&lt;'1_Constantes'!$B$9,0,X557*180/PI())</f>
        <v>-1.4323944878270494</v>
      </c>
    </row>
    <row r="558" spans="2:25" x14ac:dyDescent="0.25">
      <c r="B558" s="13">
        <f>B557+'1_Constantes'!$B$4</f>
        <v>2.7699999999999632</v>
      </c>
      <c r="C558" s="131">
        <f t="shared" si="24"/>
        <v>0.8632407954881075</v>
      </c>
      <c r="D558" s="54">
        <f>'3_Consigne'!P558</f>
        <v>0.8632407954881075</v>
      </c>
      <c r="E558" s="44">
        <f>'3_Consigne'!Q558</f>
        <v>-1.0730588325931489E-4</v>
      </c>
      <c r="F558" s="131">
        <f t="shared" si="25"/>
        <v>1.0730588325931489E-4</v>
      </c>
      <c r="G558" s="54">
        <f>ABS(D557-D558)/'1_Constantes'!$B$4</f>
        <v>0</v>
      </c>
      <c r="H558" s="44">
        <f>ABS(E557-E558)/'1_Constantes'!$B$4</f>
        <v>0</v>
      </c>
      <c r="J558" s="54">
        <f>ABS(G557-G558)/'1_Constantes'!$B$4</f>
        <v>0</v>
      </c>
      <c r="K558" s="44">
        <f>ABS(H557-H558)/'1_Constantes'!$B$4</f>
        <v>0</v>
      </c>
      <c r="M558" s="108">
        <f>(G558*G558)/(2*'1_Constantes'!$F$27)</f>
        <v>0</v>
      </c>
      <c r="N558" s="108">
        <f>(H558*H558)/(2*'1_Constantes'!$J$27)</f>
        <v>0</v>
      </c>
      <c r="P558" s="54">
        <f>IF(C558&lt;M558+(M558*'1_Constantes'!$G$27),ABS(W557)-('1_Constantes'!$F$27*'1_Constantes'!$B$4),0)</f>
        <v>0</v>
      </c>
      <c r="Q558" s="111">
        <f>IF(P558=0,IF(ABS(W557)&lt;'1_Constantes'!$D$27,ABS(W557)+('1_Constantes'!$E$27*'1_Constantes'!$B$4),0),0)</f>
        <v>3</v>
      </c>
      <c r="R558" s="44">
        <f>IF(P558=0,IF(Q558=0,'1_Constantes'!$D$27,0),0)</f>
        <v>0</v>
      </c>
      <c r="S558" s="54">
        <f>IF(F558&lt;N558+(N558*'1_Constantes'!$G$27),ABS(X557)-('1_Constantes'!$J$27*'1_Constantes'!$B$4),0)</f>
        <v>0</v>
      </c>
      <c r="T558" s="111">
        <f>IF(S558=0,IF(ABS(X557)&lt;'1_Constantes'!$H$27,ABS(X557)+('1_Constantes'!$I$27*'1_Constantes'!$B$4),0),0)</f>
        <v>3.9999999999999848E-2</v>
      </c>
      <c r="U558" s="44">
        <f>IF(S558=0,IF(T558=0,'1_Constantes'!$H$27,0),0)</f>
        <v>0</v>
      </c>
      <c r="W558" s="134">
        <f>IF(C558&lt;'1_Constantes'!$B$8,0,IF(D558&lt;0,-ABS(P558+Q558+R558),ABS(P558+Q558+R558)))</f>
        <v>0</v>
      </c>
      <c r="X558" s="43">
        <f t="shared" si="26"/>
        <v>-3.9999999999999848E-2</v>
      </c>
      <c r="Y558" s="57">
        <f>IF(F558*180/PI()&lt;'1_Constantes'!$B$9,0,X558*180/PI())</f>
        <v>-2.2918311805232841</v>
      </c>
    </row>
    <row r="559" spans="2:25" x14ac:dyDescent="0.25">
      <c r="B559" s="13">
        <f>B558+'1_Constantes'!$B$4</f>
        <v>2.7749999999999631</v>
      </c>
      <c r="C559" s="131">
        <f t="shared" si="24"/>
        <v>0.8632407954881075</v>
      </c>
      <c r="D559" s="54">
        <f>'3_Consigne'!P559</f>
        <v>0.8632407954881075</v>
      </c>
      <c r="E559" s="44">
        <f>'3_Consigne'!Q559</f>
        <v>3.5811525060583382E-4</v>
      </c>
      <c r="F559" s="131">
        <f t="shared" si="25"/>
        <v>3.5811525060583382E-4</v>
      </c>
      <c r="G559" s="54">
        <f>ABS(D558-D559)/'1_Constantes'!$B$4</f>
        <v>0</v>
      </c>
      <c r="H559" s="44">
        <f>ABS(E558-E559)/'1_Constantes'!$B$4</f>
        <v>9.3084226773029743E-2</v>
      </c>
      <c r="J559" s="54">
        <f>ABS(G558-G559)/'1_Constantes'!$B$4</f>
        <v>0</v>
      </c>
      <c r="K559" s="44">
        <f>ABS(H558-H559)/'1_Constantes'!$B$4</f>
        <v>18.61684535460595</v>
      </c>
      <c r="M559" s="108">
        <f>(G559*G559)/(2*'1_Constantes'!$F$27)</f>
        <v>0</v>
      </c>
      <c r="N559" s="108">
        <f>(H559*H559)/(2*'1_Constantes'!$J$27)</f>
        <v>1.0830841592416034E-3</v>
      </c>
      <c r="P559" s="54">
        <f>IF(C559&lt;M559+(M559*'1_Constantes'!$G$27),ABS(W558)-('1_Constantes'!$F$27*'1_Constantes'!$B$4),0)</f>
        <v>0</v>
      </c>
      <c r="Q559" s="111">
        <f>IF(P559=0,IF(ABS(W558)&lt;'1_Constantes'!$D$27,ABS(W558)+('1_Constantes'!$E$27*'1_Constantes'!$B$4),0),0)</f>
        <v>3</v>
      </c>
      <c r="R559" s="44">
        <f>IF(P559=0,IF(Q559=0,'1_Constantes'!$D$27,0),0)</f>
        <v>0</v>
      </c>
      <c r="S559" s="54">
        <f>IF(F559&lt;N559+(N559*'1_Constantes'!$G$27),ABS(X558)-('1_Constantes'!$J$27*'1_Constantes'!$B$4),0)</f>
        <v>1.9999999999999848E-2</v>
      </c>
      <c r="T559" s="111">
        <f>IF(S559=0,IF(ABS(X558)&lt;'1_Constantes'!$H$27,ABS(X558)+('1_Constantes'!$I$27*'1_Constantes'!$B$4),0),0)</f>
        <v>0</v>
      </c>
      <c r="U559" s="44">
        <f>IF(S559=0,IF(T559=0,'1_Constantes'!$H$27,0),0)</f>
        <v>0</v>
      </c>
      <c r="W559" s="134">
        <f>IF(C559&lt;'1_Constantes'!$B$8,0,IF(D559&lt;0,-ABS(P559+Q559+R559),ABS(P559+Q559+R559)))</f>
        <v>0</v>
      </c>
      <c r="X559" s="43">
        <f t="shared" si="26"/>
        <v>1.9999999999999848E-2</v>
      </c>
      <c r="Y559" s="57">
        <f>IF(F559*180/PI()&lt;'1_Constantes'!$B$9,0,X559*180/PI())</f>
        <v>1.1459155902616378</v>
      </c>
    </row>
    <row r="560" spans="2:25" x14ac:dyDescent="0.25">
      <c r="B560" s="13">
        <f>B559+'1_Constantes'!$B$4</f>
        <v>2.7799999999999629</v>
      </c>
      <c r="C560" s="131">
        <f t="shared" si="24"/>
        <v>0.8632407954881075</v>
      </c>
      <c r="D560" s="54">
        <f>'3_Consigne'!P560</f>
        <v>0.8632407954881075</v>
      </c>
      <c r="E560" s="44">
        <f>'3_Consigne'!Q560</f>
        <v>3.5811525060583382E-4</v>
      </c>
      <c r="F560" s="131">
        <f t="shared" si="25"/>
        <v>3.5811525060583382E-4</v>
      </c>
      <c r="G560" s="54">
        <f>ABS(D559-D560)/'1_Constantes'!$B$4</f>
        <v>0</v>
      </c>
      <c r="H560" s="44">
        <f>ABS(E559-E560)/'1_Constantes'!$B$4</f>
        <v>0</v>
      </c>
      <c r="J560" s="54">
        <f>ABS(G559-G560)/'1_Constantes'!$B$4</f>
        <v>0</v>
      </c>
      <c r="K560" s="44">
        <f>ABS(H559-H560)/'1_Constantes'!$B$4</f>
        <v>18.61684535460595</v>
      </c>
      <c r="M560" s="108">
        <f>(G560*G560)/(2*'1_Constantes'!$F$27)</f>
        <v>0</v>
      </c>
      <c r="N560" s="108">
        <f>(H560*H560)/(2*'1_Constantes'!$J$27)</f>
        <v>0</v>
      </c>
      <c r="P560" s="54">
        <f>IF(C560&lt;M560+(M560*'1_Constantes'!$G$27),ABS(W559)-('1_Constantes'!$F$27*'1_Constantes'!$B$4),0)</f>
        <v>0</v>
      </c>
      <c r="Q560" s="111">
        <f>IF(P560=0,IF(ABS(W559)&lt;'1_Constantes'!$D$27,ABS(W559)+('1_Constantes'!$E$27*'1_Constantes'!$B$4),0),0)</f>
        <v>3</v>
      </c>
      <c r="R560" s="44">
        <f>IF(P560=0,IF(Q560=0,'1_Constantes'!$D$27,0),0)</f>
        <v>0</v>
      </c>
      <c r="S560" s="54">
        <f>IF(F560&lt;N560+(N560*'1_Constantes'!$G$27),ABS(X559)-('1_Constantes'!$J$27*'1_Constantes'!$B$4),0)</f>
        <v>0</v>
      </c>
      <c r="T560" s="111">
        <f>IF(S560=0,IF(ABS(X559)&lt;'1_Constantes'!$H$27,ABS(X559)+('1_Constantes'!$I$27*'1_Constantes'!$B$4),0),0)</f>
        <v>3.4999999999999851E-2</v>
      </c>
      <c r="U560" s="44">
        <f>IF(S560=0,IF(T560=0,'1_Constantes'!$H$27,0),0)</f>
        <v>0</v>
      </c>
      <c r="W560" s="134">
        <f>IF(C560&lt;'1_Constantes'!$B$8,0,IF(D560&lt;0,-ABS(P560+Q560+R560),ABS(P560+Q560+R560)))</f>
        <v>0</v>
      </c>
      <c r="X560" s="43">
        <f t="shared" si="26"/>
        <v>3.4999999999999851E-2</v>
      </c>
      <c r="Y560" s="57">
        <f>IF(F560*180/PI()&lt;'1_Constantes'!$B$9,0,X560*180/PI())</f>
        <v>2.0053522829578729</v>
      </c>
    </row>
    <row r="561" spans="2:25" x14ac:dyDescent="0.25">
      <c r="B561" s="13">
        <f>B560+'1_Constantes'!$B$4</f>
        <v>2.7849999999999628</v>
      </c>
      <c r="C561" s="131">
        <f t="shared" si="24"/>
        <v>0.8632407954881075</v>
      </c>
      <c r="D561" s="54">
        <f>'3_Consigne'!P561</f>
        <v>0.8632407954881075</v>
      </c>
      <c r="E561" s="44">
        <f>'3_Consigne'!Q561</f>
        <v>-1.0730588325931489E-4</v>
      </c>
      <c r="F561" s="131">
        <f t="shared" si="25"/>
        <v>1.0730588325931489E-4</v>
      </c>
      <c r="G561" s="54">
        <f>ABS(D560-D561)/'1_Constantes'!$B$4</f>
        <v>0</v>
      </c>
      <c r="H561" s="44">
        <f>ABS(E560-E561)/'1_Constantes'!$B$4</f>
        <v>9.3084226773029743E-2</v>
      </c>
      <c r="J561" s="54">
        <f>ABS(G560-G561)/'1_Constantes'!$B$4</f>
        <v>0</v>
      </c>
      <c r="K561" s="44">
        <f>ABS(H560-H561)/'1_Constantes'!$B$4</f>
        <v>18.61684535460595</v>
      </c>
      <c r="M561" s="108">
        <f>(G561*G561)/(2*'1_Constantes'!$F$27)</f>
        <v>0</v>
      </c>
      <c r="N561" s="108">
        <f>(H561*H561)/(2*'1_Constantes'!$J$27)</f>
        <v>1.0830841592416034E-3</v>
      </c>
      <c r="P561" s="54">
        <f>IF(C561&lt;M561+(M561*'1_Constantes'!$G$27),ABS(W560)-('1_Constantes'!$F$27*'1_Constantes'!$B$4),0)</f>
        <v>0</v>
      </c>
      <c r="Q561" s="111">
        <f>IF(P561=0,IF(ABS(W560)&lt;'1_Constantes'!$D$27,ABS(W560)+('1_Constantes'!$E$27*'1_Constantes'!$B$4),0),0)</f>
        <v>3</v>
      </c>
      <c r="R561" s="44">
        <f>IF(P561=0,IF(Q561=0,'1_Constantes'!$D$27,0),0)</f>
        <v>0</v>
      </c>
      <c r="S561" s="54">
        <f>IF(F561&lt;N561+(N561*'1_Constantes'!$G$27),ABS(X560)-('1_Constantes'!$J$27*'1_Constantes'!$B$4),0)</f>
        <v>1.499999999999985E-2</v>
      </c>
      <c r="T561" s="111">
        <f>IF(S561=0,IF(ABS(X560)&lt;'1_Constantes'!$H$27,ABS(X560)+('1_Constantes'!$I$27*'1_Constantes'!$B$4),0),0)</f>
        <v>0</v>
      </c>
      <c r="U561" s="44">
        <f>IF(S561=0,IF(T561=0,'1_Constantes'!$H$27,0),0)</f>
        <v>0</v>
      </c>
      <c r="W561" s="134">
        <f>IF(C561&lt;'1_Constantes'!$B$8,0,IF(D561&lt;0,-ABS(P561+Q561+R561),ABS(P561+Q561+R561)))</f>
        <v>0</v>
      </c>
      <c r="X561" s="43">
        <f t="shared" si="26"/>
        <v>-1.499999999999985E-2</v>
      </c>
      <c r="Y561" s="57">
        <f>IF(F561*180/PI()&lt;'1_Constantes'!$B$9,0,X561*180/PI())</f>
        <v>-0.85943669269622625</v>
      </c>
    </row>
    <row r="562" spans="2:25" x14ac:dyDescent="0.25">
      <c r="B562" s="13">
        <f>B561+'1_Constantes'!$B$4</f>
        <v>2.7899999999999627</v>
      </c>
      <c r="C562" s="131">
        <f t="shared" si="24"/>
        <v>0.8632407954881075</v>
      </c>
      <c r="D562" s="54">
        <f>'3_Consigne'!P562</f>
        <v>0.8632407954881075</v>
      </c>
      <c r="E562" s="44">
        <f>'3_Consigne'!Q562</f>
        <v>-1.0730588325931489E-4</v>
      </c>
      <c r="F562" s="131">
        <f t="shared" si="25"/>
        <v>1.0730588325931489E-4</v>
      </c>
      <c r="G562" s="54">
        <f>ABS(D561-D562)/'1_Constantes'!$B$4</f>
        <v>0</v>
      </c>
      <c r="H562" s="44">
        <f>ABS(E561-E562)/'1_Constantes'!$B$4</f>
        <v>0</v>
      </c>
      <c r="J562" s="54">
        <f>ABS(G561-G562)/'1_Constantes'!$B$4</f>
        <v>0</v>
      </c>
      <c r="K562" s="44">
        <f>ABS(H561-H562)/'1_Constantes'!$B$4</f>
        <v>18.61684535460595</v>
      </c>
      <c r="M562" s="108">
        <f>(G562*G562)/(2*'1_Constantes'!$F$27)</f>
        <v>0</v>
      </c>
      <c r="N562" s="108">
        <f>(H562*H562)/(2*'1_Constantes'!$J$27)</f>
        <v>0</v>
      </c>
      <c r="P562" s="54">
        <f>IF(C562&lt;M562+(M562*'1_Constantes'!$G$27),ABS(W561)-('1_Constantes'!$F$27*'1_Constantes'!$B$4),0)</f>
        <v>0</v>
      </c>
      <c r="Q562" s="111">
        <f>IF(P562=0,IF(ABS(W561)&lt;'1_Constantes'!$D$27,ABS(W561)+('1_Constantes'!$E$27*'1_Constantes'!$B$4),0),0)</f>
        <v>3</v>
      </c>
      <c r="R562" s="44">
        <f>IF(P562=0,IF(Q562=0,'1_Constantes'!$D$27,0),0)</f>
        <v>0</v>
      </c>
      <c r="S562" s="54">
        <f>IF(F562&lt;N562+(N562*'1_Constantes'!$G$27),ABS(X561)-('1_Constantes'!$J$27*'1_Constantes'!$B$4),0)</f>
        <v>0</v>
      </c>
      <c r="T562" s="111">
        <f>IF(S562=0,IF(ABS(X561)&lt;'1_Constantes'!$H$27,ABS(X561)+('1_Constantes'!$I$27*'1_Constantes'!$B$4),0),0)</f>
        <v>2.999999999999985E-2</v>
      </c>
      <c r="U562" s="44">
        <f>IF(S562=0,IF(T562=0,'1_Constantes'!$H$27,0),0)</f>
        <v>0</v>
      </c>
      <c r="W562" s="134">
        <f>IF(C562&lt;'1_Constantes'!$B$8,0,IF(D562&lt;0,-ABS(P562+Q562+R562),ABS(P562+Q562+R562)))</f>
        <v>0</v>
      </c>
      <c r="X562" s="43">
        <f t="shared" si="26"/>
        <v>-2.999999999999985E-2</v>
      </c>
      <c r="Y562" s="57">
        <f>IF(F562*180/PI()&lt;'1_Constantes'!$B$9,0,X562*180/PI())</f>
        <v>-1.7188733853924612</v>
      </c>
    </row>
    <row r="563" spans="2:25" x14ac:dyDescent="0.25">
      <c r="B563" s="13">
        <f>B562+'1_Constantes'!$B$4</f>
        <v>2.7949999999999626</v>
      </c>
      <c r="C563" s="131">
        <f t="shared" si="24"/>
        <v>0.8632407954881075</v>
      </c>
      <c r="D563" s="54">
        <f>'3_Consigne'!P563</f>
        <v>0.8632407954881075</v>
      </c>
      <c r="E563" s="44">
        <f>'3_Consigne'!Q563</f>
        <v>3.5811525060583382E-4</v>
      </c>
      <c r="F563" s="131">
        <f t="shared" si="25"/>
        <v>3.5811525060583382E-4</v>
      </c>
      <c r="G563" s="54">
        <f>ABS(D562-D563)/'1_Constantes'!$B$4</f>
        <v>0</v>
      </c>
      <c r="H563" s="44">
        <f>ABS(E562-E563)/'1_Constantes'!$B$4</f>
        <v>9.3084226773029743E-2</v>
      </c>
      <c r="J563" s="54">
        <f>ABS(G562-G563)/'1_Constantes'!$B$4</f>
        <v>0</v>
      </c>
      <c r="K563" s="44">
        <f>ABS(H562-H563)/'1_Constantes'!$B$4</f>
        <v>18.61684535460595</v>
      </c>
      <c r="M563" s="108">
        <f>(G563*G563)/(2*'1_Constantes'!$F$27)</f>
        <v>0</v>
      </c>
      <c r="N563" s="108">
        <f>(H563*H563)/(2*'1_Constantes'!$J$27)</f>
        <v>1.0830841592416034E-3</v>
      </c>
      <c r="P563" s="54">
        <f>IF(C563&lt;M563+(M563*'1_Constantes'!$G$27),ABS(W562)-('1_Constantes'!$F$27*'1_Constantes'!$B$4),0)</f>
        <v>0</v>
      </c>
      <c r="Q563" s="111">
        <f>IF(P563=0,IF(ABS(W562)&lt;'1_Constantes'!$D$27,ABS(W562)+('1_Constantes'!$E$27*'1_Constantes'!$B$4),0),0)</f>
        <v>3</v>
      </c>
      <c r="R563" s="44">
        <f>IF(P563=0,IF(Q563=0,'1_Constantes'!$D$27,0),0)</f>
        <v>0</v>
      </c>
      <c r="S563" s="54">
        <f>IF(F563&lt;N563+(N563*'1_Constantes'!$G$27),ABS(X562)-('1_Constantes'!$J$27*'1_Constantes'!$B$4),0)</f>
        <v>9.9999999999998493E-3</v>
      </c>
      <c r="T563" s="111">
        <f>IF(S563=0,IF(ABS(X562)&lt;'1_Constantes'!$H$27,ABS(X562)+('1_Constantes'!$I$27*'1_Constantes'!$B$4),0),0)</f>
        <v>0</v>
      </c>
      <c r="U563" s="44">
        <f>IF(S563=0,IF(T563=0,'1_Constantes'!$H$27,0),0)</f>
        <v>0</v>
      </c>
      <c r="W563" s="134">
        <f>IF(C563&lt;'1_Constantes'!$B$8,0,IF(D563&lt;0,-ABS(P563+Q563+R563),ABS(P563+Q563+R563)))</f>
        <v>0</v>
      </c>
      <c r="X563" s="43">
        <f t="shared" si="26"/>
        <v>9.9999999999998493E-3</v>
      </c>
      <c r="Y563" s="57">
        <f>IF(F563*180/PI()&lt;'1_Constantes'!$B$9,0,X563*180/PI())</f>
        <v>0.57295779513081457</v>
      </c>
    </row>
    <row r="564" spans="2:25" x14ac:dyDescent="0.25">
      <c r="B564" s="13">
        <f>B563+'1_Constantes'!$B$4</f>
        <v>2.7999999999999625</v>
      </c>
      <c r="C564" s="131">
        <f t="shared" si="24"/>
        <v>0.8632407954881075</v>
      </c>
      <c r="D564" s="54">
        <f>'3_Consigne'!P564</f>
        <v>0.8632407954881075</v>
      </c>
      <c r="E564" s="44">
        <f>'3_Consigne'!Q564</f>
        <v>3.5811525060583382E-4</v>
      </c>
      <c r="F564" s="131">
        <f t="shared" si="25"/>
        <v>3.5811525060583382E-4</v>
      </c>
      <c r="G564" s="54">
        <f>ABS(D563-D564)/'1_Constantes'!$B$4</f>
        <v>0</v>
      </c>
      <c r="H564" s="44">
        <f>ABS(E563-E564)/'1_Constantes'!$B$4</f>
        <v>0</v>
      </c>
      <c r="J564" s="54">
        <f>ABS(G563-G564)/'1_Constantes'!$B$4</f>
        <v>0</v>
      </c>
      <c r="K564" s="44">
        <f>ABS(H563-H564)/'1_Constantes'!$B$4</f>
        <v>18.61684535460595</v>
      </c>
      <c r="M564" s="108">
        <f>(G564*G564)/(2*'1_Constantes'!$F$27)</f>
        <v>0</v>
      </c>
      <c r="N564" s="108">
        <f>(H564*H564)/(2*'1_Constantes'!$J$27)</f>
        <v>0</v>
      </c>
      <c r="P564" s="54">
        <f>IF(C564&lt;M564+(M564*'1_Constantes'!$G$27),ABS(W563)-('1_Constantes'!$F$27*'1_Constantes'!$B$4),0)</f>
        <v>0</v>
      </c>
      <c r="Q564" s="111">
        <f>IF(P564=0,IF(ABS(W563)&lt;'1_Constantes'!$D$27,ABS(W563)+('1_Constantes'!$E$27*'1_Constantes'!$B$4),0),0)</f>
        <v>3</v>
      </c>
      <c r="R564" s="44">
        <f>IF(P564=0,IF(Q564=0,'1_Constantes'!$D$27,0),0)</f>
        <v>0</v>
      </c>
      <c r="S564" s="54">
        <f>IF(F564&lt;N564+(N564*'1_Constantes'!$G$27),ABS(X563)-('1_Constantes'!$J$27*'1_Constantes'!$B$4),0)</f>
        <v>0</v>
      </c>
      <c r="T564" s="111">
        <f>IF(S564=0,IF(ABS(X563)&lt;'1_Constantes'!$H$27,ABS(X563)+('1_Constantes'!$I$27*'1_Constantes'!$B$4),0),0)</f>
        <v>2.4999999999999849E-2</v>
      </c>
      <c r="U564" s="44">
        <f>IF(S564=0,IF(T564=0,'1_Constantes'!$H$27,0),0)</f>
        <v>0</v>
      </c>
      <c r="W564" s="134">
        <f>IF(C564&lt;'1_Constantes'!$B$8,0,IF(D564&lt;0,-ABS(P564+Q564+R564),ABS(P564+Q564+R564)))</f>
        <v>0</v>
      </c>
      <c r="X564" s="43">
        <f t="shared" si="26"/>
        <v>2.4999999999999849E-2</v>
      </c>
      <c r="Y564" s="57">
        <f>IF(F564*180/PI()&lt;'1_Constantes'!$B$9,0,X564*180/PI())</f>
        <v>1.4323944878270494</v>
      </c>
    </row>
    <row r="565" spans="2:25" x14ac:dyDescent="0.25">
      <c r="B565" s="13">
        <f>B564+'1_Constantes'!$B$4</f>
        <v>2.8049999999999624</v>
      </c>
      <c r="C565" s="131">
        <f t="shared" si="24"/>
        <v>0.8632407954881075</v>
      </c>
      <c r="D565" s="54">
        <f>'3_Consigne'!P565</f>
        <v>0.8632407954881075</v>
      </c>
      <c r="E565" s="44">
        <f>'3_Consigne'!Q565</f>
        <v>3.5811525060583382E-4</v>
      </c>
      <c r="F565" s="131">
        <f t="shared" si="25"/>
        <v>3.5811525060583382E-4</v>
      </c>
      <c r="G565" s="54">
        <f>ABS(D564-D565)/'1_Constantes'!$B$4</f>
        <v>0</v>
      </c>
      <c r="H565" s="44">
        <f>ABS(E564-E565)/'1_Constantes'!$B$4</f>
        <v>0</v>
      </c>
      <c r="J565" s="54">
        <f>ABS(G564-G565)/'1_Constantes'!$B$4</f>
        <v>0</v>
      </c>
      <c r="K565" s="44">
        <f>ABS(H564-H565)/'1_Constantes'!$B$4</f>
        <v>0</v>
      </c>
      <c r="M565" s="108">
        <f>(G565*G565)/(2*'1_Constantes'!$F$27)</f>
        <v>0</v>
      </c>
      <c r="N565" s="108">
        <f>(H565*H565)/(2*'1_Constantes'!$J$27)</f>
        <v>0</v>
      </c>
      <c r="P565" s="54">
        <f>IF(C565&lt;M565+(M565*'1_Constantes'!$G$27),ABS(W564)-('1_Constantes'!$F$27*'1_Constantes'!$B$4),0)</f>
        <v>0</v>
      </c>
      <c r="Q565" s="111">
        <f>IF(P565=0,IF(ABS(W564)&lt;'1_Constantes'!$D$27,ABS(W564)+('1_Constantes'!$E$27*'1_Constantes'!$B$4),0),0)</f>
        <v>3</v>
      </c>
      <c r="R565" s="44">
        <f>IF(P565=0,IF(Q565=0,'1_Constantes'!$D$27,0),0)</f>
        <v>0</v>
      </c>
      <c r="S565" s="54">
        <f>IF(F565&lt;N565+(N565*'1_Constantes'!$G$27),ABS(X564)-('1_Constantes'!$J$27*'1_Constantes'!$B$4),0)</f>
        <v>0</v>
      </c>
      <c r="T565" s="111">
        <f>IF(S565=0,IF(ABS(X564)&lt;'1_Constantes'!$H$27,ABS(X564)+('1_Constantes'!$I$27*'1_Constantes'!$B$4),0),0)</f>
        <v>3.9999999999999848E-2</v>
      </c>
      <c r="U565" s="44">
        <f>IF(S565=0,IF(T565=0,'1_Constantes'!$H$27,0),0)</f>
        <v>0</v>
      </c>
      <c r="W565" s="134">
        <f>IF(C565&lt;'1_Constantes'!$B$8,0,IF(D565&lt;0,-ABS(P565+Q565+R565),ABS(P565+Q565+R565)))</f>
        <v>0</v>
      </c>
      <c r="X565" s="43">
        <f t="shared" si="26"/>
        <v>3.9999999999999848E-2</v>
      </c>
      <c r="Y565" s="57">
        <f>IF(F565*180/PI()&lt;'1_Constantes'!$B$9,0,X565*180/PI())</f>
        <v>2.2918311805232841</v>
      </c>
    </row>
    <row r="566" spans="2:25" x14ac:dyDescent="0.25">
      <c r="B566" s="13">
        <f>B565+'1_Constantes'!$B$4</f>
        <v>2.8099999999999623</v>
      </c>
      <c r="C566" s="131">
        <f t="shared" si="24"/>
        <v>0.8632407954881075</v>
      </c>
      <c r="D566" s="54">
        <f>'3_Consigne'!P566</f>
        <v>0.8632407954881075</v>
      </c>
      <c r="E566" s="44">
        <f>'3_Consigne'!Q566</f>
        <v>-1.0730588325931489E-4</v>
      </c>
      <c r="F566" s="131">
        <f t="shared" si="25"/>
        <v>1.0730588325931489E-4</v>
      </c>
      <c r="G566" s="54">
        <f>ABS(D565-D566)/'1_Constantes'!$B$4</f>
        <v>0</v>
      </c>
      <c r="H566" s="44">
        <f>ABS(E565-E566)/'1_Constantes'!$B$4</f>
        <v>9.3084226773029743E-2</v>
      </c>
      <c r="J566" s="54">
        <f>ABS(G565-G566)/'1_Constantes'!$B$4</f>
        <v>0</v>
      </c>
      <c r="K566" s="44">
        <f>ABS(H565-H566)/'1_Constantes'!$B$4</f>
        <v>18.61684535460595</v>
      </c>
      <c r="M566" s="108">
        <f>(G566*G566)/(2*'1_Constantes'!$F$27)</f>
        <v>0</v>
      </c>
      <c r="N566" s="108">
        <f>(H566*H566)/(2*'1_Constantes'!$J$27)</f>
        <v>1.0830841592416034E-3</v>
      </c>
      <c r="P566" s="54">
        <f>IF(C566&lt;M566+(M566*'1_Constantes'!$G$27),ABS(W565)-('1_Constantes'!$F$27*'1_Constantes'!$B$4),0)</f>
        <v>0</v>
      </c>
      <c r="Q566" s="111">
        <f>IF(P566=0,IF(ABS(W565)&lt;'1_Constantes'!$D$27,ABS(W565)+('1_Constantes'!$E$27*'1_Constantes'!$B$4),0),0)</f>
        <v>3</v>
      </c>
      <c r="R566" s="44">
        <f>IF(P566=0,IF(Q566=0,'1_Constantes'!$D$27,0),0)</f>
        <v>0</v>
      </c>
      <c r="S566" s="54">
        <f>IF(F566&lt;N566+(N566*'1_Constantes'!$G$27),ABS(X565)-('1_Constantes'!$J$27*'1_Constantes'!$B$4),0)</f>
        <v>1.9999999999999848E-2</v>
      </c>
      <c r="T566" s="111">
        <f>IF(S566=0,IF(ABS(X565)&lt;'1_Constantes'!$H$27,ABS(X565)+('1_Constantes'!$I$27*'1_Constantes'!$B$4),0),0)</f>
        <v>0</v>
      </c>
      <c r="U566" s="44">
        <f>IF(S566=0,IF(T566=0,'1_Constantes'!$H$27,0),0)</f>
        <v>0</v>
      </c>
      <c r="W566" s="134">
        <f>IF(C566&lt;'1_Constantes'!$B$8,0,IF(D566&lt;0,-ABS(P566+Q566+R566),ABS(P566+Q566+R566)))</f>
        <v>0</v>
      </c>
      <c r="X566" s="43">
        <f t="shared" si="26"/>
        <v>-1.9999999999999848E-2</v>
      </c>
      <c r="Y566" s="57">
        <f>IF(F566*180/PI()&lt;'1_Constantes'!$B$9,0,X566*180/PI())</f>
        <v>-1.1459155902616378</v>
      </c>
    </row>
    <row r="567" spans="2:25" x14ac:dyDescent="0.25">
      <c r="B567" s="13">
        <f>B566+'1_Constantes'!$B$4</f>
        <v>2.8149999999999622</v>
      </c>
      <c r="C567" s="131">
        <f t="shared" si="24"/>
        <v>0.8632407954881075</v>
      </c>
      <c r="D567" s="54">
        <f>'3_Consigne'!P567</f>
        <v>0.8632407954881075</v>
      </c>
      <c r="E567" s="44">
        <f>'3_Consigne'!Q567</f>
        <v>-1.0730588325931489E-4</v>
      </c>
      <c r="F567" s="131">
        <f t="shared" si="25"/>
        <v>1.0730588325931489E-4</v>
      </c>
      <c r="G567" s="54">
        <f>ABS(D566-D567)/'1_Constantes'!$B$4</f>
        <v>0</v>
      </c>
      <c r="H567" s="44">
        <f>ABS(E566-E567)/'1_Constantes'!$B$4</f>
        <v>0</v>
      </c>
      <c r="J567" s="54">
        <f>ABS(G566-G567)/'1_Constantes'!$B$4</f>
        <v>0</v>
      </c>
      <c r="K567" s="44">
        <f>ABS(H566-H567)/'1_Constantes'!$B$4</f>
        <v>18.61684535460595</v>
      </c>
      <c r="M567" s="108">
        <f>(G567*G567)/(2*'1_Constantes'!$F$27)</f>
        <v>0</v>
      </c>
      <c r="N567" s="108">
        <f>(H567*H567)/(2*'1_Constantes'!$J$27)</f>
        <v>0</v>
      </c>
      <c r="P567" s="54">
        <f>IF(C567&lt;M567+(M567*'1_Constantes'!$G$27),ABS(W566)-('1_Constantes'!$F$27*'1_Constantes'!$B$4),0)</f>
        <v>0</v>
      </c>
      <c r="Q567" s="111">
        <f>IF(P567=0,IF(ABS(W566)&lt;'1_Constantes'!$D$27,ABS(W566)+('1_Constantes'!$E$27*'1_Constantes'!$B$4),0),0)</f>
        <v>3</v>
      </c>
      <c r="R567" s="44">
        <f>IF(P567=0,IF(Q567=0,'1_Constantes'!$D$27,0),0)</f>
        <v>0</v>
      </c>
      <c r="S567" s="54">
        <f>IF(F567&lt;N567+(N567*'1_Constantes'!$G$27),ABS(X566)-('1_Constantes'!$J$27*'1_Constantes'!$B$4),0)</f>
        <v>0</v>
      </c>
      <c r="T567" s="111">
        <f>IF(S567=0,IF(ABS(X566)&lt;'1_Constantes'!$H$27,ABS(X566)+('1_Constantes'!$I$27*'1_Constantes'!$B$4),0),0)</f>
        <v>3.4999999999999851E-2</v>
      </c>
      <c r="U567" s="44">
        <f>IF(S567=0,IF(T567=0,'1_Constantes'!$H$27,0),0)</f>
        <v>0</v>
      </c>
      <c r="W567" s="134">
        <f>IF(C567&lt;'1_Constantes'!$B$8,0,IF(D567&lt;0,-ABS(P567+Q567+R567),ABS(P567+Q567+R567)))</f>
        <v>0</v>
      </c>
      <c r="X567" s="43">
        <f t="shared" si="26"/>
        <v>-3.4999999999999851E-2</v>
      </c>
      <c r="Y567" s="57">
        <f>IF(F567*180/PI()&lt;'1_Constantes'!$B$9,0,X567*180/PI())</f>
        <v>-2.0053522829578729</v>
      </c>
    </row>
    <row r="568" spans="2:25" x14ac:dyDescent="0.25">
      <c r="B568" s="13">
        <f>B567+'1_Constantes'!$B$4</f>
        <v>2.8199999999999621</v>
      </c>
      <c r="C568" s="131">
        <f t="shared" si="24"/>
        <v>0.8632407954881075</v>
      </c>
      <c r="D568" s="54">
        <f>'3_Consigne'!P568</f>
        <v>0.8632407954881075</v>
      </c>
      <c r="E568" s="44">
        <f>'3_Consigne'!Q568</f>
        <v>3.5811525060583382E-4</v>
      </c>
      <c r="F568" s="131">
        <f t="shared" si="25"/>
        <v>3.5811525060583382E-4</v>
      </c>
      <c r="G568" s="54">
        <f>ABS(D567-D568)/'1_Constantes'!$B$4</f>
        <v>0</v>
      </c>
      <c r="H568" s="44">
        <f>ABS(E567-E568)/'1_Constantes'!$B$4</f>
        <v>9.3084226773029743E-2</v>
      </c>
      <c r="J568" s="54">
        <f>ABS(G567-G568)/'1_Constantes'!$B$4</f>
        <v>0</v>
      </c>
      <c r="K568" s="44">
        <f>ABS(H567-H568)/'1_Constantes'!$B$4</f>
        <v>18.61684535460595</v>
      </c>
      <c r="M568" s="108">
        <f>(G568*G568)/(2*'1_Constantes'!$F$27)</f>
        <v>0</v>
      </c>
      <c r="N568" s="108">
        <f>(H568*H568)/(2*'1_Constantes'!$J$27)</f>
        <v>1.0830841592416034E-3</v>
      </c>
      <c r="P568" s="54">
        <f>IF(C568&lt;M568+(M568*'1_Constantes'!$G$27),ABS(W567)-('1_Constantes'!$F$27*'1_Constantes'!$B$4),0)</f>
        <v>0</v>
      </c>
      <c r="Q568" s="111">
        <f>IF(P568=0,IF(ABS(W567)&lt;'1_Constantes'!$D$27,ABS(W567)+('1_Constantes'!$E$27*'1_Constantes'!$B$4),0),0)</f>
        <v>3</v>
      </c>
      <c r="R568" s="44">
        <f>IF(P568=0,IF(Q568=0,'1_Constantes'!$D$27,0),0)</f>
        <v>0</v>
      </c>
      <c r="S568" s="54">
        <f>IF(F568&lt;N568+(N568*'1_Constantes'!$G$27),ABS(X567)-('1_Constantes'!$J$27*'1_Constantes'!$B$4),0)</f>
        <v>1.499999999999985E-2</v>
      </c>
      <c r="T568" s="111">
        <f>IF(S568=0,IF(ABS(X567)&lt;'1_Constantes'!$H$27,ABS(X567)+('1_Constantes'!$I$27*'1_Constantes'!$B$4),0),0)</f>
        <v>0</v>
      </c>
      <c r="U568" s="44">
        <f>IF(S568=0,IF(T568=0,'1_Constantes'!$H$27,0),0)</f>
        <v>0</v>
      </c>
      <c r="W568" s="134">
        <f>IF(C568&lt;'1_Constantes'!$B$8,0,IF(D568&lt;0,-ABS(P568+Q568+R568),ABS(P568+Q568+R568)))</f>
        <v>0</v>
      </c>
      <c r="X568" s="43">
        <f t="shared" si="26"/>
        <v>1.499999999999985E-2</v>
      </c>
      <c r="Y568" s="57">
        <f>IF(F568*180/PI()&lt;'1_Constantes'!$B$9,0,X568*180/PI())</f>
        <v>0.85943669269622625</v>
      </c>
    </row>
    <row r="569" spans="2:25" x14ac:dyDescent="0.25">
      <c r="B569" s="13">
        <f>B568+'1_Constantes'!$B$4</f>
        <v>2.824999999999962</v>
      </c>
      <c r="C569" s="131">
        <f t="shared" si="24"/>
        <v>0.8632407954881075</v>
      </c>
      <c r="D569" s="54">
        <f>'3_Consigne'!P569</f>
        <v>0.8632407954881075</v>
      </c>
      <c r="E569" s="44">
        <f>'3_Consigne'!Q569</f>
        <v>3.5811525060583382E-4</v>
      </c>
      <c r="F569" s="131">
        <f t="shared" si="25"/>
        <v>3.5811525060583382E-4</v>
      </c>
      <c r="G569" s="54">
        <f>ABS(D568-D569)/'1_Constantes'!$B$4</f>
        <v>0</v>
      </c>
      <c r="H569" s="44">
        <f>ABS(E568-E569)/'1_Constantes'!$B$4</f>
        <v>0</v>
      </c>
      <c r="J569" s="54">
        <f>ABS(G568-G569)/'1_Constantes'!$B$4</f>
        <v>0</v>
      </c>
      <c r="K569" s="44">
        <f>ABS(H568-H569)/'1_Constantes'!$B$4</f>
        <v>18.61684535460595</v>
      </c>
      <c r="M569" s="108">
        <f>(G569*G569)/(2*'1_Constantes'!$F$27)</f>
        <v>0</v>
      </c>
      <c r="N569" s="108">
        <f>(H569*H569)/(2*'1_Constantes'!$J$27)</f>
        <v>0</v>
      </c>
      <c r="P569" s="54">
        <f>IF(C569&lt;M569+(M569*'1_Constantes'!$G$27),ABS(W568)-('1_Constantes'!$F$27*'1_Constantes'!$B$4),0)</f>
        <v>0</v>
      </c>
      <c r="Q569" s="111">
        <f>IF(P569=0,IF(ABS(W568)&lt;'1_Constantes'!$D$27,ABS(W568)+('1_Constantes'!$E$27*'1_Constantes'!$B$4),0),0)</f>
        <v>3</v>
      </c>
      <c r="R569" s="44">
        <f>IF(P569=0,IF(Q569=0,'1_Constantes'!$D$27,0),0)</f>
        <v>0</v>
      </c>
      <c r="S569" s="54">
        <f>IF(F569&lt;N569+(N569*'1_Constantes'!$G$27),ABS(X568)-('1_Constantes'!$J$27*'1_Constantes'!$B$4),0)</f>
        <v>0</v>
      </c>
      <c r="T569" s="111">
        <f>IF(S569=0,IF(ABS(X568)&lt;'1_Constantes'!$H$27,ABS(X568)+('1_Constantes'!$I$27*'1_Constantes'!$B$4),0),0)</f>
        <v>2.999999999999985E-2</v>
      </c>
      <c r="U569" s="44">
        <f>IF(S569=0,IF(T569=0,'1_Constantes'!$H$27,0),0)</f>
        <v>0</v>
      </c>
      <c r="W569" s="134">
        <f>IF(C569&lt;'1_Constantes'!$B$8,0,IF(D569&lt;0,-ABS(P569+Q569+R569),ABS(P569+Q569+R569)))</f>
        <v>0</v>
      </c>
      <c r="X569" s="43">
        <f t="shared" si="26"/>
        <v>2.999999999999985E-2</v>
      </c>
      <c r="Y569" s="57">
        <f>IF(F569*180/PI()&lt;'1_Constantes'!$B$9,0,X569*180/PI())</f>
        <v>1.7188733853924612</v>
      </c>
    </row>
    <row r="570" spans="2:25" x14ac:dyDescent="0.25">
      <c r="B570" s="13">
        <f>B569+'1_Constantes'!$B$4</f>
        <v>2.8299999999999619</v>
      </c>
      <c r="C570" s="131">
        <f t="shared" si="24"/>
        <v>0.8632407954881075</v>
      </c>
      <c r="D570" s="54">
        <f>'3_Consigne'!P570</f>
        <v>0.8632407954881075</v>
      </c>
      <c r="E570" s="44">
        <f>'3_Consigne'!Q570</f>
        <v>-1.0730588325931489E-4</v>
      </c>
      <c r="F570" s="131">
        <f t="shared" si="25"/>
        <v>1.0730588325931489E-4</v>
      </c>
      <c r="G570" s="54">
        <f>ABS(D569-D570)/'1_Constantes'!$B$4</f>
        <v>0</v>
      </c>
      <c r="H570" s="44">
        <f>ABS(E569-E570)/'1_Constantes'!$B$4</f>
        <v>9.3084226773029743E-2</v>
      </c>
      <c r="J570" s="54">
        <f>ABS(G569-G570)/'1_Constantes'!$B$4</f>
        <v>0</v>
      </c>
      <c r="K570" s="44">
        <f>ABS(H569-H570)/'1_Constantes'!$B$4</f>
        <v>18.61684535460595</v>
      </c>
      <c r="M570" s="108">
        <f>(G570*G570)/(2*'1_Constantes'!$F$27)</f>
        <v>0</v>
      </c>
      <c r="N570" s="108">
        <f>(H570*H570)/(2*'1_Constantes'!$J$27)</f>
        <v>1.0830841592416034E-3</v>
      </c>
      <c r="P570" s="54">
        <f>IF(C570&lt;M570+(M570*'1_Constantes'!$G$27),ABS(W569)-('1_Constantes'!$F$27*'1_Constantes'!$B$4),0)</f>
        <v>0</v>
      </c>
      <c r="Q570" s="111">
        <f>IF(P570=0,IF(ABS(W569)&lt;'1_Constantes'!$D$27,ABS(W569)+('1_Constantes'!$E$27*'1_Constantes'!$B$4),0),0)</f>
        <v>3</v>
      </c>
      <c r="R570" s="44">
        <f>IF(P570=0,IF(Q570=0,'1_Constantes'!$D$27,0),0)</f>
        <v>0</v>
      </c>
      <c r="S570" s="54">
        <f>IF(F570&lt;N570+(N570*'1_Constantes'!$G$27),ABS(X569)-('1_Constantes'!$J$27*'1_Constantes'!$B$4),0)</f>
        <v>9.9999999999998493E-3</v>
      </c>
      <c r="T570" s="111">
        <f>IF(S570=0,IF(ABS(X569)&lt;'1_Constantes'!$H$27,ABS(X569)+('1_Constantes'!$I$27*'1_Constantes'!$B$4),0),0)</f>
        <v>0</v>
      </c>
      <c r="U570" s="44">
        <f>IF(S570=0,IF(T570=0,'1_Constantes'!$H$27,0),0)</f>
        <v>0</v>
      </c>
      <c r="W570" s="134">
        <f>IF(C570&lt;'1_Constantes'!$B$8,0,IF(D570&lt;0,-ABS(P570+Q570+R570),ABS(P570+Q570+R570)))</f>
        <v>0</v>
      </c>
      <c r="X570" s="43">
        <f t="shared" si="26"/>
        <v>-9.9999999999998493E-3</v>
      </c>
      <c r="Y570" s="57">
        <f>IF(F570*180/PI()&lt;'1_Constantes'!$B$9,0,X570*180/PI())</f>
        <v>-0.57295779513081457</v>
      </c>
    </row>
    <row r="571" spans="2:25" x14ac:dyDescent="0.25">
      <c r="B571" s="13">
        <f>B570+'1_Constantes'!$B$4</f>
        <v>2.8349999999999618</v>
      </c>
      <c r="C571" s="131">
        <f t="shared" si="24"/>
        <v>0.8632407954881075</v>
      </c>
      <c r="D571" s="54">
        <f>'3_Consigne'!P571</f>
        <v>0.8632407954881075</v>
      </c>
      <c r="E571" s="44">
        <f>'3_Consigne'!Q571</f>
        <v>-1.0730588325931489E-4</v>
      </c>
      <c r="F571" s="131">
        <f t="shared" si="25"/>
        <v>1.0730588325931489E-4</v>
      </c>
      <c r="G571" s="54">
        <f>ABS(D570-D571)/'1_Constantes'!$B$4</f>
        <v>0</v>
      </c>
      <c r="H571" s="44">
        <f>ABS(E570-E571)/'1_Constantes'!$B$4</f>
        <v>0</v>
      </c>
      <c r="J571" s="54">
        <f>ABS(G570-G571)/'1_Constantes'!$B$4</f>
        <v>0</v>
      </c>
      <c r="K571" s="44">
        <f>ABS(H570-H571)/'1_Constantes'!$B$4</f>
        <v>18.61684535460595</v>
      </c>
      <c r="M571" s="108">
        <f>(G571*G571)/(2*'1_Constantes'!$F$27)</f>
        <v>0</v>
      </c>
      <c r="N571" s="108">
        <f>(H571*H571)/(2*'1_Constantes'!$J$27)</f>
        <v>0</v>
      </c>
      <c r="P571" s="54">
        <f>IF(C571&lt;M571+(M571*'1_Constantes'!$G$27),ABS(W570)-('1_Constantes'!$F$27*'1_Constantes'!$B$4),0)</f>
        <v>0</v>
      </c>
      <c r="Q571" s="111">
        <f>IF(P571=0,IF(ABS(W570)&lt;'1_Constantes'!$D$27,ABS(W570)+('1_Constantes'!$E$27*'1_Constantes'!$B$4),0),0)</f>
        <v>3</v>
      </c>
      <c r="R571" s="44">
        <f>IF(P571=0,IF(Q571=0,'1_Constantes'!$D$27,0),0)</f>
        <v>0</v>
      </c>
      <c r="S571" s="54">
        <f>IF(F571&lt;N571+(N571*'1_Constantes'!$G$27),ABS(X570)-('1_Constantes'!$J$27*'1_Constantes'!$B$4),0)</f>
        <v>0</v>
      </c>
      <c r="T571" s="111">
        <f>IF(S571=0,IF(ABS(X570)&lt;'1_Constantes'!$H$27,ABS(X570)+('1_Constantes'!$I$27*'1_Constantes'!$B$4),0),0)</f>
        <v>2.4999999999999849E-2</v>
      </c>
      <c r="U571" s="44">
        <f>IF(S571=0,IF(T571=0,'1_Constantes'!$H$27,0),0)</f>
        <v>0</v>
      </c>
      <c r="W571" s="134">
        <f>IF(C571&lt;'1_Constantes'!$B$8,0,IF(D571&lt;0,-ABS(P571+Q571+R571),ABS(P571+Q571+R571)))</f>
        <v>0</v>
      </c>
      <c r="X571" s="43">
        <f t="shared" si="26"/>
        <v>-2.4999999999999849E-2</v>
      </c>
      <c r="Y571" s="57">
        <f>IF(F571*180/PI()&lt;'1_Constantes'!$B$9,0,X571*180/PI())</f>
        <v>-1.4323944878270494</v>
      </c>
    </row>
    <row r="572" spans="2:25" x14ac:dyDescent="0.25">
      <c r="B572" s="13">
        <f>B571+'1_Constantes'!$B$4</f>
        <v>2.8399999999999617</v>
      </c>
      <c r="C572" s="131">
        <f t="shared" si="24"/>
        <v>0.8632407954881075</v>
      </c>
      <c r="D572" s="54">
        <f>'3_Consigne'!P572</f>
        <v>0.8632407954881075</v>
      </c>
      <c r="E572" s="44">
        <f>'3_Consigne'!Q572</f>
        <v>-1.0730588325931489E-4</v>
      </c>
      <c r="F572" s="131">
        <f t="shared" si="25"/>
        <v>1.0730588325931489E-4</v>
      </c>
      <c r="G572" s="54">
        <f>ABS(D571-D572)/'1_Constantes'!$B$4</f>
        <v>0</v>
      </c>
      <c r="H572" s="44">
        <f>ABS(E571-E572)/'1_Constantes'!$B$4</f>
        <v>0</v>
      </c>
      <c r="J572" s="54">
        <f>ABS(G571-G572)/'1_Constantes'!$B$4</f>
        <v>0</v>
      </c>
      <c r="K572" s="44">
        <f>ABS(H571-H572)/'1_Constantes'!$B$4</f>
        <v>0</v>
      </c>
      <c r="M572" s="108">
        <f>(G572*G572)/(2*'1_Constantes'!$F$27)</f>
        <v>0</v>
      </c>
      <c r="N572" s="108">
        <f>(H572*H572)/(2*'1_Constantes'!$J$27)</f>
        <v>0</v>
      </c>
      <c r="P572" s="54">
        <f>IF(C572&lt;M572+(M572*'1_Constantes'!$G$27),ABS(W571)-('1_Constantes'!$F$27*'1_Constantes'!$B$4),0)</f>
        <v>0</v>
      </c>
      <c r="Q572" s="111">
        <f>IF(P572=0,IF(ABS(W571)&lt;'1_Constantes'!$D$27,ABS(W571)+('1_Constantes'!$E$27*'1_Constantes'!$B$4),0),0)</f>
        <v>3</v>
      </c>
      <c r="R572" s="44">
        <f>IF(P572=0,IF(Q572=0,'1_Constantes'!$D$27,0),0)</f>
        <v>0</v>
      </c>
      <c r="S572" s="54">
        <f>IF(F572&lt;N572+(N572*'1_Constantes'!$G$27),ABS(X571)-('1_Constantes'!$J$27*'1_Constantes'!$B$4),0)</f>
        <v>0</v>
      </c>
      <c r="T572" s="111">
        <f>IF(S572=0,IF(ABS(X571)&lt;'1_Constantes'!$H$27,ABS(X571)+('1_Constantes'!$I$27*'1_Constantes'!$B$4),0),0)</f>
        <v>3.9999999999999848E-2</v>
      </c>
      <c r="U572" s="44">
        <f>IF(S572=0,IF(T572=0,'1_Constantes'!$H$27,0),0)</f>
        <v>0</v>
      </c>
      <c r="W572" s="134">
        <f>IF(C572&lt;'1_Constantes'!$B$8,0,IF(D572&lt;0,-ABS(P572+Q572+R572),ABS(P572+Q572+R572)))</f>
        <v>0</v>
      </c>
      <c r="X572" s="43">
        <f t="shared" si="26"/>
        <v>-3.9999999999999848E-2</v>
      </c>
      <c r="Y572" s="57">
        <f>IF(F572*180/PI()&lt;'1_Constantes'!$B$9,0,X572*180/PI())</f>
        <v>-2.2918311805232841</v>
      </c>
    </row>
    <row r="573" spans="2:25" x14ac:dyDescent="0.25">
      <c r="B573" s="13">
        <f>B572+'1_Constantes'!$B$4</f>
        <v>2.8449999999999616</v>
      </c>
      <c r="C573" s="131">
        <f t="shared" si="24"/>
        <v>0.8632407954881075</v>
      </c>
      <c r="D573" s="54">
        <f>'3_Consigne'!P573</f>
        <v>0.8632407954881075</v>
      </c>
      <c r="E573" s="44">
        <f>'3_Consigne'!Q573</f>
        <v>3.5811525060583382E-4</v>
      </c>
      <c r="F573" s="131">
        <f t="shared" si="25"/>
        <v>3.5811525060583382E-4</v>
      </c>
      <c r="G573" s="54">
        <f>ABS(D572-D573)/'1_Constantes'!$B$4</f>
        <v>0</v>
      </c>
      <c r="H573" s="44">
        <f>ABS(E572-E573)/'1_Constantes'!$B$4</f>
        <v>9.3084226773029743E-2</v>
      </c>
      <c r="J573" s="54">
        <f>ABS(G572-G573)/'1_Constantes'!$B$4</f>
        <v>0</v>
      </c>
      <c r="K573" s="44">
        <f>ABS(H572-H573)/'1_Constantes'!$B$4</f>
        <v>18.61684535460595</v>
      </c>
      <c r="M573" s="108">
        <f>(G573*G573)/(2*'1_Constantes'!$F$27)</f>
        <v>0</v>
      </c>
      <c r="N573" s="108">
        <f>(H573*H573)/(2*'1_Constantes'!$J$27)</f>
        <v>1.0830841592416034E-3</v>
      </c>
      <c r="P573" s="54">
        <f>IF(C573&lt;M573+(M573*'1_Constantes'!$G$27),ABS(W572)-('1_Constantes'!$F$27*'1_Constantes'!$B$4),0)</f>
        <v>0</v>
      </c>
      <c r="Q573" s="111">
        <f>IF(P573=0,IF(ABS(W572)&lt;'1_Constantes'!$D$27,ABS(W572)+('1_Constantes'!$E$27*'1_Constantes'!$B$4),0),0)</f>
        <v>3</v>
      </c>
      <c r="R573" s="44">
        <f>IF(P573=0,IF(Q573=0,'1_Constantes'!$D$27,0),0)</f>
        <v>0</v>
      </c>
      <c r="S573" s="54">
        <f>IF(F573&lt;N573+(N573*'1_Constantes'!$G$27),ABS(X572)-('1_Constantes'!$J$27*'1_Constantes'!$B$4),0)</f>
        <v>1.9999999999999848E-2</v>
      </c>
      <c r="T573" s="111">
        <f>IF(S573=0,IF(ABS(X572)&lt;'1_Constantes'!$H$27,ABS(X572)+('1_Constantes'!$I$27*'1_Constantes'!$B$4),0),0)</f>
        <v>0</v>
      </c>
      <c r="U573" s="44">
        <f>IF(S573=0,IF(T573=0,'1_Constantes'!$H$27,0),0)</f>
        <v>0</v>
      </c>
      <c r="W573" s="134">
        <f>IF(C573&lt;'1_Constantes'!$B$8,0,IF(D573&lt;0,-ABS(P573+Q573+R573),ABS(P573+Q573+R573)))</f>
        <v>0</v>
      </c>
      <c r="X573" s="43">
        <f t="shared" si="26"/>
        <v>1.9999999999999848E-2</v>
      </c>
      <c r="Y573" s="57">
        <f>IF(F573*180/PI()&lt;'1_Constantes'!$B$9,0,X573*180/PI())</f>
        <v>1.1459155902616378</v>
      </c>
    </row>
    <row r="574" spans="2:25" x14ac:dyDescent="0.25">
      <c r="B574" s="13">
        <f>B573+'1_Constantes'!$B$4</f>
        <v>2.8499999999999615</v>
      </c>
      <c r="C574" s="131">
        <f t="shared" si="24"/>
        <v>0.8632407954881075</v>
      </c>
      <c r="D574" s="54">
        <f>'3_Consigne'!P574</f>
        <v>0.8632407954881075</v>
      </c>
      <c r="E574" s="44">
        <f>'3_Consigne'!Q574</f>
        <v>3.5811525060583382E-4</v>
      </c>
      <c r="F574" s="131">
        <f t="shared" si="25"/>
        <v>3.5811525060583382E-4</v>
      </c>
      <c r="G574" s="54">
        <f>ABS(D573-D574)/'1_Constantes'!$B$4</f>
        <v>0</v>
      </c>
      <c r="H574" s="44">
        <f>ABS(E573-E574)/'1_Constantes'!$B$4</f>
        <v>0</v>
      </c>
      <c r="J574" s="54">
        <f>ABS(G573-G574)/'1_Constantes'!$B$4</f>
        <v>0</v>
      </c>
      <c r="K574" s="44">
        <f>ABS(H573-H574)/'1_Constantes'!$B$4</f>
        <v>18.61684535460595</v>
      </c>
      <c r="M574" s="108">
        <f>(G574*G574)/(2*'1_Constantes'!$F$27)</f>
        <v>0</v>
      </c>
      <c r="N574" s="108">
        <f>(H574*H574)/(2*'1_Constantes'!$J$27)</f>
        <v>0</v>
      </c>
      <c r="P574" s="54">
        <f>IF(C574&lt;M574+(M574*'1_Constantes'!$G$27),ABS(W573)-('1_Constantes'!$F$27*'1_Constantes'!$B$4),0)</f>
        <v>0</v>
      </c>
      <c r="Q574" s="111">
        <f>IF(P574=0,IF(ABS(W573)&lt;'1_Constantes'!$D$27,ABS(W573)+('1_Constantes'!$E$27*'1_Constantes'!$B$4),0),0)</f>
        <v>3</v>
      </c>
      <c r="R574" s="44">
        <f>IF(P574=0,IF(Q574=0,'1_Constantes'!$D$27,0),0)</f>
        <v>0</v>
      </c>
      <c r="S574" s="54">
        <f>IF(F574&lt;N574+(N574*'1_Constantes'!$G$27),ABS(X573)-('1_Constantes'!$J$27*'1_Constantes'!$B$4),0)</f>
        <v>0</v>
      </c>
      <c r="T574" s="111">
        <f>IF(S574=0,IF(ABS(X573)&lt;'1_Constantes'!$H$27,ABS(X573)+('1_Constantes'!$I$27*'1_Constantes'!$B$4),0),0)</f>
        <v>3.4999999999999851E-2</v>
      </c>
      <c r="U574" s="44">
        <f>IF(S574=0,IF(T574=0,'1_Constantes'!$H$27,0),0)</f>
        <v>0</v>
      </c>
      <c r="W574" s="134">
        <f>IF(C574&lt;'1_Constantes'!$B$8,0,IF(D574&lt;0,-ABS(P574+Q574+R574),ABS(P574+Q574+R574)))</f>
        <v>0</v>
      </c>
      <c r="X574" s="43">
        <f t="shared" si="26"/>
        <v>3.4999999999999851E-2</v>
      </c>
      <c r="Y574" s="57">
        <f>IF(F574*180/PI()&lt;'1_Constantes'!$B$9,0,X574*180/PI())</f>
        <v>2.0053522829578729</v>
      </c>
    </row>
    <row r="575" spans="2:25" x14ac:dyDescent="0.25">
      <c r="B575" s="13">
        <f>B574+'1_Constantes'!$B$4</f>
        <v>2.8549999999999613</v>
      </c>
      <c r="C575" s="131">
        <f t="shared" si="24"/>
        <v>0.8632407954881075</v>
      </c>
      <c r="D575" s="54">
        <f>'3_Consigne'!P575</f>
        <v>0.8632407954881075</v>
      </c>
      <c r="E575" s="44">
        <f>'3_Consigne'!Q575</f>
        <v>-1.0730588325931489E-4</v>
      </c>
      <c r="F575" s="131">
        <f t="shared" si="25"/>
        <v>1.0730588325931489E-4</v>
      </c>
      <c r="G575" s="54">
        <f>ABS(D574-D575)/'1_Constantes'!$B$4</f>
        <v>0</v>
      </c>
      <c r="H575" s="44">
        <f>ABS(E574-E575)/'1_Constantes'!$B$4</f>
        <v>9.3084226773029743E-2</v>
      </c>
      <c r="J575" s="54">
        <f>ABS(G574-G575)/'1_Constantes'!$B$4</f>
        <v>0</v>
      </c>
      <c r="K575" s="44">
        <f>ABS(H574-H575)/'1_Constantes'!$B$4</f>
        <v>18.61684535460595</v>
      </c>
      <c r="M575" s="108">
        <f>(G575*G575)/(2*'1_Constantes'!$F$27)</f>
        <v>0</v>
      </c>
      <c r="N575" s="108">
        <f>(H575*H575)/(2*'1_Constantes'!$J$27)</f>
        <v>1.0830841592416034E-3</v>
      </c>
      <c r="P575" s="54">
        <f>IF(C575&lt;M575+(M575*'1_Constantes'!$G$27),ABS(W574)-('1_Constantes'!$F$27*'1_Constantes'!$B$4),0)</f>
        <v>0</v>
      </c>
      <c r="Q575" s="111">
        <f>IF(P575=0,IF(ABS(W574)&lt;'1_Constantes'!$D$27,ABS(W574)+('1_Constantes'!$E$27*'1_Constantes'!$B$4),0),0)</f>
        <v>3</v>
      </c>
      <c r="R575" s="44">
        <f>IF(P575=0,IF(Q575=0,'1_Constantes'!$D$27,0),0)</f>
        <v>0</v>
      </c>
      <c r="S575" s="54">
        <f>IF(F575&lt;N575+(N575*'1_Constantes'!$G$27),ABS(X574)-('1_Constantes'!$J$27*'1_Constantes'!$B$4),0)</f>
        <v>1.499999999999985E-2</v>
      </c>
      <c r="T575" s="111">
        <f>IF(S575=0,IF(ABS(X574)&lt;'1_Constantes'!$H$27,ABS(X574)+('1_Constantes'!$I$27*'1_Constantes'!$B$4),0),0)</f>
        <v>0</v>
      </c>
      <c r="U575" s="44">
        <f>IF(S575=0,IF(T575=0,'1_Constantes'!$H$27,0),0)</f>
        <v>0</v>
      </c>
      <c r="W575" s="134">
        <f>IF(C575&lt;'1_Constantes'!$B$8,0,IF(D575&lt;0,-ABS(P575+Q575+R575),ABS(P575+Q575+R575)))</f>
        <v>0</v>
      </c>
      <c r="X575" s="43">
        <f t="shared" si="26"/>
        <v>-1.499999999999985E-2</v>
      </c>
      <c r="Y575" s="57">
        <f>IF(F575*180/PI()&lt;'1_Constantes'!$B$9,0,X575*180/PI())</f>
        <v>-0.85943669269622625</v>
      </c>
    </row>
    <row r="576" spans="2:25" x14ac:dyDescent="0.25">
      <c r="B576" s="13">
        <f>B575+'1_Constantes'!$B$4</f>
        <v>2.8599999999999612</v>
      </c>
      <c r="C576" s="131">
        <f t="shared" si="24"/>
        <v>0.8632407954881075</v>
      </c>
      <c r="D576" s="54">
        <f>'3_Consigne'!P576</f>
        <v>0.8632407954881075</v>
      </c>
      <c r="E576" s="44">
        <f>'3_Consigne'!Q576</f>
        <v>-1.0730588325931489E-4</v>
      </c>
      <c r="F576" s="131">
        <f t="shared" si="25"/>
        <v>1.0730588325931489E-4</v>
      </c>
      <c r="G576" s="54">
        <f>ABS(D575-D576)/'1_Constantes'!$B$4</f>
        <v>0</v>
      </c>
      <c r="H576" s="44">
        <f>ABS(E575-E576)/'1_Constantes'!$B$4</f>
        <v>0</v>
      </c>
      <c r="J576" s="54">
        <f>ABS(G575-G576)/'1_Constantes'!$B$4</f>
        <v>0</v>
      </c>
      <c r="K576" s="44">
        <f>ABS(H575-H576)/'1_Constantes'!$B$4</f>
        <v>18.61684535460595</v>
      </c>
      <c r="M576" s="108">
        <f>(G576*G576)/(2*'1_Constantes'!$F$27)</f>
        <v>0</v>
      </c>
      <c r="N576" s="108">
        <f>(H576*H576)/(2*'1_Constantes'!$J$27)</f>
        <v>0</v>
      </c>
      <c r="P576" s="54">
        <f>IF(C576&lt;M576+(M576*'1_Constantes'!$G$27),ABS(W575)-('1_Constantes'!$F$27*'1_Constantes'!$B$4),0)</f>
        <v>0</v>
      </c>
      <c r="Q576" s="111">
        <f>IF(P576=0,IF(ABS(W575)&lt;'1_Constantes'!$D$27,ABS(W575)+('1_Constantes'!$E$27*'1_Constantes'!$B$4),0),0)</f>
        <v>3</v>
      </c>
      <c r="R576" s="44">
        <f>IF(P576=0,IF(Q576=0,'1_Constantes'!$D$27,0),0)</f>
        <v>0</v>
      </c>
      <c r="S576" s="54">
        <f>IF(F576&lt;N576+(N576*'1_Constantes'!$G$27),ABS(X575)-('1_Constantes'!$J$27*'1_Constantes'!$B$4),0)</f>
        <v>0</v>
      </c>
      <c r="T576" s="111">
        <f>IF(S576=0,IF(ABS(X575)&lt;'1_Constantes'!$H$27,ABS(X575)+('1_Constantes'!$I$27*'1_Constantes'!$B$4),0),0)</f>
        <v>2.999999999999985E-2</v>
      </c>
      <c r="U576" s="44">
        <f>IF(S576=0,IF(T576=0,'1_Constantes'!$H$27,0),0)</f>
        <v>0</v>
      </c>
      <c r="W576" s="134">
        <f>IF(C576&lt;'1_Constantes'!$B$8,0,IF(D576&lt;0,-ABS(P576+Q576+R576),ABS(P576+Q576+R576)))</f>
        <v>0</v>
      </c>
      <c r="X576" s="43">
        <f t="shared" si="26"/>
        <v>-2.999999999999985E-2</v>
      </c>
      <c r="Y576" s="57">
        <f>IF(F576*180/PI()&lt;'1_Constantes'!$B$9,0,X576*180/PI())</f>
        <v>-1.7188733853924612</v>
      </c>
    </row>
    <row r="577" spans="2:25" x14ac:dyDescent="0.25">
      <c r="B577" s="13">
        <f>B576+'1_Constantes'!$B$4</f>
        <v>2.8649999999999611</v>
      </c>
      <c r="C577" s="131">
        <f t="shared" si="24"/>
        <v>0.8632407954881075</v>
      </c>
      <c r="D577" s="54">
        <f>'3_Consigne'!P577</f>
        <v>0.8632407954881075</v>
      </c>
      <c r="E577" s="44">
        <f>'3_Consigne'!Q577</f>
        <v>3.5811525060583382E-4</v>
      </c>
      <c r="F577" s="131">
        <f t="shared" si="25"/>
        <v>3.5811525060583382E-4</v>
      </c>
      <c r="G577" s="54">
        <f>ABS(D576-D577)/'1_Constantes'!$B$4</f>
        <v>0</v>
      </c>
      <c r="H577" s="44">
        <f>ABS(E576-E577)/'1_Constantes'!$B$4</f>
        <v>9.3084226773029743E-2</v>
      </c>
      <c r="J577" s="54">
        <f>ABS(G576-G577)/'1_Constantes'!$B$4</f>
        <v>0</v>
      </c>
      <c r="K577" s="44">
        <f>ABS(H576-H577)/'1_Constantes'!$B$4</f>
        <v>18.61684535460595</v>
      </c>
      <c r="M577" s="108">
        <f>(G577*G577)/(2*'1_Constantes'!$F$27)</f>
        <v>0</v>
      </c>
      <c r="N577" s="108">
        <f>(H577*H577)/(2*'1_Constantes'!$J$27)</f>
        <v>1.0830841592416034E-3</v>
      </c>
      <c r="P577" s="54">
        <f>IF(C577&lt;M577+(M577*'1_Constantes'!$G$27),ABS(W576)-('1_Constantes'!$F$27*'1_Constantes'!$B$4),0)</f>
        <v>0</v>
      </c>
      <c r="Q577" s="111">
        <f>IF(P577=0,IF(ABS(W576)&lt;'1_Constantes'!$D$27,ABS(W576)+('1_Constantes'!$E$27*'1_Constantes'!$B$4),0),0)</f>
        <v>3</v>
      </c>
      <c r="R577" s="44">
        <f>IF(P577=0,IF(Q577=0,'1_Constantes'!$D$27,0),0)</f>
        <v>0</v>
      </c>
      <c r="S577" s="54">
        <f>IF(F577&lt;N577+(N577*'1_Constantes'!$G$27),ABS(X576)-('1_Constantes'!$J$27*'1_Constantes'!$B$4),0)</f>
        <v>9.9999999999998493E-3</v>
      </c>
      <c r="T577" s="111">
        <f>IF(S577=0,IF(ABS(X576)&lt;'1_Constantes'!$H$27,ABS(X576)+('1_Constantes'!$I$27*'1_Constantes'!$B$4),0),0)</f>
        <v>0</v>
      </c>
      <c r="U577" s="44">
        <f>IF(S577=0,IF(T577=0,'1_Constantes'!$H$27,0),0)</f>
        <v>0</v>
      </c>
      <c r="W577" s="134">
        <f>IF(C577&lt;'1_Constantes'!$B$8,0,IF(D577&lt;0,-ABS(P577+Q577+R577),ABS(P577+Q577+R577)))</f>
        <v>0</v>
      </c>
      <c r="X577" s="43">
        <f t="shared" si="26"/>
        <v>9.9999999999998493E-3</v>
      </c>
      <c r="Y577" s="57">
        <f>IF(F577*180/PI()&lt;'1_Constantes'!$B$9,0,X577*180/PI())</f>
        <v>0.57295779513081457</v>
      </c>
    </row>
    <row r="578" spans="2:25" x14ac:dyDescent="0.25">
      <c r="B578" s="13">
        <f>B577+'1_Constantes'!$B$4</f>
        <v>2.869999999999961</v>
      </c>
      <c r="C578" s="131">
        <f t="shared" si="24"/>
        <v>0.8632407954881075</v>
      </c>
      <c r="D578" s="54">
        <f>'3_Consigne'!P578</f>
        <v>0.8632407954881075</v>
      </c>
      <c r="E578" s="44">
        <f>'3_Consigne'!Q578</f>
        <v>3.5811525060583382E-4</v>
      </c>
      <c r="F578" s="131">
        <f t="shared" si="25"/>
        <v>3.5811525060583382E-4</v>
      </c>
      <c r="G578" s="54">
        <f>ABS(D577-D578)/'1_Constantes'!$B$4</f>
        <v>0</v>
      </c>
      <c r="H578" s="44">
        <f>ABS(E577-E578)/'1_Constantes'!$B$4</f>
        <v>0</v>
      </c>
      <c r="J578" s="54">
        <f>ABS(G577-G578)/'1_Constantes'!$B$4</f>
        <v>0</v>
      </c>
      <c r="K578" s="44">
        <f>ABS(H577-H578)/'1_Constantes'!$B$4</f>
        <v>18.61684535460595</v>
      </c>
      <c r="M578" s="108">
        <f>(G578*G578)/(2*'1_Constantes'!$F$27)</f>
        <v>0</v>
      </c>
      <c r="N578" s="108">
        <f>(H578*H578)/(2*'1_Constantes'!$J$27)</f>
        <v>0</v>
      </c>
      <c r="P578" s="54">
        <f>IF(C578&lt;M578+(M578*'1_Constantes'!$G$27),ABS(W577)-('1_Constantes'!$F$27*'1_Constantes'!$B$4),0)</f>
        <v>0</v>
      </c>
      <c r="Q578" s="111">
        <f>IF(P578=0,IF(ABS(W577)&lt;'1_Constantes'!$D$27,ABS(W577)+('1_Constantes'!$E$27*'1_Constantes'!$B$4),0),0)</f>
        <v>3</v>
      </c>
      <c r="R578" s="44">
        <f>IF(P578=0,IF(Q578=0,'1_Constantes'!$D$27,0),0)</f>
        <v>0</v>
      </c>
      <c r="S578" s="54">
        <f>IF(F578&lt;N578+(N578*'1_Constantes'!$G$27),ABS(X577)-('1_Constantes'!$J$27*'1_Constantes'!$B$4),0)</f>
        <v>0</v>
      </c>
      <c r="T578" s="111">
        <f>IF(S578=0,IF(ABS(X577)&lt;'1_Constantes'!$H$27,ABS(X577)+('1_Constantes'!$I$27*'1_Constantes'!$B$4),0),0)</f>
        <v>2.4999999999999849E-2</v>
      </c>
      <c r="U578" s="44">
        <f>IF(S578=0,IF(T578=0,'1_Constantes'!$H$27,0),0)</f>
        <v>0</v>
      </c>
      <c r="W578" s="134">
        <f>IF(C578&lt;'1_Constantes'!$B$8,0,IF(D578&lt;0,-ABS(P578+Q578+R578),ABS(P578+Q578+R578)))</f>
        <v>0</v>
      </c>
      <c r="X578" s="43">
        <f t="shared" si="26"/>
        <v>2.4999999999999849E-2</v>
      </c>
      <c r="Y578" s="57">
        <f>IF(F578*180/PI()&lt;'1_Constantes'!$B$9,0,X578*180/PI())</f>
        <v>1.4323944878270494</v>
      </c>
    </row>
    <row r="579" spans="2:25" x14ac:dyDescent="0.25">
      <c r="B579" s="13">
        <f>B578+'1_Constantes'!$B$4</f>
        <v>2.8749999999999609</v>
      </c>
      <c r="C579" s="131">
        <f t="shared" si="24"/>
        <v>0.8632407954881075</v>
      </c>
      <c r="D579" s="54">
        <f>'3_Consigne'!P579</f>
        <v>0.8632407954881075</v>
      </c>
      <c r="E579" s="44">
        <f>'3_Consigne'!Q579</f>
        <v>3.5811525060583382E-4</v>
      </c>
      <c r="F579" s="131">
        <f t="shared" si="25"/>
        <v>3.5811525060583382E-4</v>
      </c>
      <c r="G579" s="54">
        <f>ABS(D578-D579)/'1_Constantes'!$B$4</f>
        <v>0</v>
      </c>
      <c r="H579" s="44">
        <f>ABS(E578-E579)/'1_Constantes'!$B$4</f>
        <v>0</v>
      </c>
      <c r="J579" s="54">
        <f>ABS(G578-G579)/'1_Constantes'!$B$4</f>
        <v>0</v>
      </c>
      <c r="K579" s="44">
        <f>ABS(H578-H579)/'1_Constantes'!$B$4</f>
        <v>0</v>
      </c>
      <c r="M579" s="108">
        <f>(G579*G579)/(2*'1_Constantes'!$F$27)</f>
        <v>0</v>
      </c>
      <c r="N579" s="108">
        <f>(H579*H579)/(2*'1_Constantes'!$J$27)</f>
        <v>0</v>
      </c>
      <c r="P579" s="54">
        <f>IF(C579&lt;M579+(M579*'1_Constantes'!$G$27),ABS(W578)-('1_Constantes'!$F$27*'1_Constantes'!$B$4),0)</f>
        <v>0</v>
      </c>
      <c r="Q579" s="111">
        <f>IF(P579=0,IF(ABS(W578)&lt;'1_Constantes'!$D$27,ABS(W578)+('1_Constantes'!$E$27*'1_Constantes'!$B$4),0),0)</f>
        <v>3</v>
      </c>
      <c r="R579" s="44">
        <f>IF(P579=0,IF(Q579=0,'1_Constantes'!$D$27,0),0)</f>
        <v>0</v>
      </c>
      <c r="S579" s="54">
        <f>IF(F579&lt;N579+(N579*'1_Constantes'!$G$27),ABS(X578)-('1_Constantes'!$J$27*'1_Constantes'!$B$4),0)</f>
        <v>0</v>
      </c>
      <c r="T579" s="111">
        <f>IF(S579=0,IF(ABS(X578)&lt;'1_Constantes'!$H$27,ABS(X578)+('1_Constantes'!$I$27*'1_Constantes'!$B$4),0),0)</f>
        <v>3.9999999999999848E-2</v>
      </c>
      <c r="U579" s="44">
        <f>IF(S579=0,IF(T579=0,'1_Constantes'!$H$27,0),0)</f>
        <v>0</v>
      </c>
      <c r="W579" s="134">
        <f>IF(C579&lt;'1_Constantes'!$B$8,0,IF(D579&lt;0,-ABS(P579+Q579+R579),ABS(P579+Q579+R579)))</f>
        <v>0</v>
      </c>
      <c r="X579" s="43">
        <f t="shared" si="26"/>
        <v>3.9999999999999848E-2</v>
      </c>
      <c r="Y579" s="57">
        <f>IF(F579*180/PI()&lt;'1_Constantes'!$B$9,0,X579*180/PI())</f>
        <v>2.2918311805232841</v>
      </c>
    </row>
    <row r="580" spans="2:25" x14ac:dyDescent="0.25">
      <c r="B580" s="13">
        <f>B579+'1_Constantes'!$B$4</f>
        <v>2.8799999999999608</v>
      </c>
      <c r="C580" s="131">
        <f t="shared" si="24"/>
        <v>0.8632407954881075</v>
      </c>
      <c r="D580" s="54">
        <f>'3_Consigne'!P580</f>
        <v>0.8632407954881075</v>
      </c>
      <c r="E580" s="44">
        <f>'3_Consigne'!Q580</f>
        <v>-1.0730588325931489E-4</v>
      </c>
      <c r="F580" s="131">
        <f t="shared" si="25"/>
        <v>1.0730588325931489E-4</v>
      </c>
      <c r="G580" s="54">
        <f>ABS(D579-D580)/'1_Constantes'!$B$4</f>
        <v>0</v>
      </c>
      <c r="H580" s="44">
        <f>ABS(E579-E580)/'1_Constantes'!$B$4</f>
        <v>9.3084226773029743E-2</v>
      </c>
      <c r="J580" s="54">
        <f>ABS(G579-G580)/'1_Constantes'!$B$4</f>
        <v>0</v>
      </c>
      <c r="K580" s="44">
        <f>ABS(H579-H580)/'1_Constantes'!$B$4</f>
        <v>18.61684535460595</v>
      </c>
      <c r="M580" s="108">
        <f>(G580*G580)/(2*'1_Constantes'!$F$27)</f>
        <v>0</v>
      </c>
      <c r="N580" s="108">
        <f>(H580*H580)/(2*'1_Constantes'!$J$27)</f>
        <v>1.0830841592416034E-3</v>
      </c>
      <c r="P580" s="54">
        <f>IF(C580&lt;M580+(M580*'1_Constantes'!$G$27),ABS(W579)-('1_Constantes'!$F$27*'1_Constantes'!$B$4),0)</f>
        <v>0</v>
      </c>
      <c r="Q580" s="111">
        <f>IF(P580=0,IF(ABS(W579)&lt;'1_Constantes'!$D$27,ABS(W579)+('1_Constantes'!$E$27*'1_Constantes'!$B$4),0),0)</f>
        <v>3</v>
      </c>
      <c r="R580" s="44">
        <f>IF(P580=0,IF(Q580=0,'1_Constantes'!$D$27,0),0)</f>
        <v>0</v>
      </c>
      <c r="S580" s="54">
        <f>IF(F580&lt;N580+(N580*'1_Constantes'!$G$27),ABS(X579)-('1_Constantes'!$J$27*'1_Constantes'!$B$4),0)</f>
        <v>1.9999999999999848E-2</v>
      </c>
      <c r="T580" s="111">
        <f>IF(S580=0,IF(ABS(X579)&lt;'1_Constantes'!$H$27,ABS(X579)+('1_Constantes'!$I$27*'1_Constantes'!$B$4),0),0)</f>
        <v>0</v>
      </c>
      <c r="U580" s="44">
        <f>IF(S580=0,IF(T580=0,'1_Constantes'!$H$27,0),0)</f>
        <v>0</v>
      </c>
      <c r="W580" s="134">
        <f>IF(C580&lt;'1_Constantes'!$B$8,0,IF(D580&lt;0,-ABS(P580+Q580+R580),ABS(P580+Q580+R580)))</f>
        <v>0</v>
      </c>
      <c r="X580" s="43">
        <f t="shared" si="26"/>
        <v>-1.9999999999999848E-2</v>
      </c>
      <c r="Y580" s="57">
        <f>IF(F580*180/PI()&lt;'1_Constantes'!$B$9,0,X580*180/PI())</f>
        <v>-1.1459155902616378</v>
      </c>
    </row>
    <row r="581" spans="2:25" x14ac:dyDescent="0.25">
      <c r="B581" s="13">
        <f>B580+'1_Constantes'!$B$4</f>
        <v>2.8849999999999607</v>
      </c>
      <c r="C581" s="131">
        <f t="shared" ref="C581:C644" si="27">ABS(D581)</f>
        <v>0.8632407954881075</v>
      </c>
      <c r="D581" s="54">
        <f>'3_Consigne'!P581</f>
        <v>0.8632407954881075</v>
      </c>
      <c r="E581" s="44">
        <f>'3_Consigne'!Q581</f>
        <v>-1.0730588325931489E-4</v>
      </c>
      <c r="F581" s="131">
        <f t="shared" ref="F581:F644" si="28">ABS(E581)</f>
        <v>1.0730588325931489E-4</v>
      </c>
      <c r="G581" s="54">
        <f>ABS(D580-D581)/'1_Constantes'!$B$4</f>
        <v>0</v>
      </c>
      <c r="H581" s="44">
        <f>ABS(E580-E581)/'1_Constantes'!$B$4</f>
        <v>0</v>
      </c>
      <c r="J581" s="54">
        <f>ABS(G580-G581)/'1_Constantes'!$B$4</f>
        <v>0</v>
      </c>
      <c r="K581" s="44">
        <f>ABS(H580-H581)/'1_Constantes'!$B$4</f>
        <v>18.61684535460595</v>
      </c>
      <c r="M581" s="108">
        <f>(G581*G581)/(2*'1_Constantes'!$F$27)</f>
        <v>0</v>
      </c>
      <c r="N581" s="108">
        <f>(H581*H581)/(2*'1_Constantes'!$J$27)</f>
        <v>0</v>
      </c>
      <c r="P581" s="54">
        <f>IF(C581&lt;M581+(M581*'1_Constantes'!$G$27),ABS(W580)-('1_Constantes'!$F$27*'1_Constantes'!$B$4),0)</f>
        <v>0</v>
      </c>
      <c r="Q581" s="111">
        <f>IF(P581=0,IF(ABS(W580)&lt;'1_Constantes'!$D$27,ABS(W580)+('1_Constantes'!$E$27*'1_Constantes'!$B$4),0),0)</f>
        <v>3</v>
      </c>
      <c r="R581" s="44">
        <f>IF(P581=0,IF(Q581=0,'1_Constantes'!$D$27,0),0)</f>
        <v>0</v>
      </c>
      <c r="S581" s="54">
        <f>IF(F581&lt;N581+(N581*'1_Constantes'!$G$27),ABS(X580)-('1_Constantes'!$J$27*'1_Constantes'!$B$4),0)</f>
        <v>0</v>
      </c>
      <c r="T581" s="111">
        <f>IF(S581=0,IF(ABS(X580)&lt;'1_Constantes'!$H$27,ABS(X580)+('1_Constantes'!$I$27*'1_Constantes'!$B$4),0),0)</f>
        <v>3.4999999999999851E-2</v>
      </c>
      <c r="U581" s="44">
        <f>IF(S581=0,IF(T581=0,'1_Constantes'!$H$27,0),0)</f>
        <v>0</v>
      </c>
      <c r="W581" s="134">
        <f>IF(C581&lt;'1_Constantes'!$B$8,0,IF(D581&lt;0,-ABS(P581+Q581+R581),ABS(P581+Q581+R581)))</f>
        <v>0</v>
      </c>
      <c r="X581" s="43">
        <f t="shared" ref="X581:X644" si="29">IF(E581&lt;0,-ABS(S581+T581+U581),(ABS(S581+T581+U581)))</f>
        <v>-3.4999999999999851E-2</v>
      </c>
      <c r="Y581" s="57">
        <f>IF(F581*180/PI()&lt;'1_Constantes'!$B$9,0,X581*180/PI())</f>
        <v>-2.0053522829578729</v>
      </c>
    </row>
    <row r="582" spans="2:25" x14ac:dyDescent="0.25">
      <c r="B582" s="13">
        <f>B581+'1_Constantes'!$B$4</f>
        <v>2.8899999999999606</v>
      </c>
      <c r="C582" s="131">
        <f t="shared" si="27"/>
        <v>0.8632407954881075</v>
      </c>
      <c r="D582" s="54">
        <f>'3_Consigne'!P582</f>
        <v>0.8632407954881075</v>
      </c>
      <c r="E582" s="44">
        <f>'3_Consigne'!Q582</f>
        <v>3.5811525060583382E-4</v>
      </c>
      <c r="F582" s="131">
        <f t="shared" si="28"/>
        <v>3.5811525060583382E-4</v>
      </c>
      <c r="G582" s="54">
        <f>ABS(D581-D582)/'1_Constantes'!$B$4</f>
        <v>0</v>
      </c>
      <c r="H582" s="44">
        <f>ABS(E581-E582)/'1_Constantes'!$B$4</f>
        <v>9.3084226773029743E-2</v>
      </c>
      <c r="J582" s="54">
        <f>ABS(G581-G582)/'1_Constantes'!$B$4</f>
        <v>0</v>
      </c>
      <c r="K582" s="44">
        <f>ABS(H581-H582)/'1_Constantes'!$B$4</f>
        <v>18.61684535460595</v>
      </c>
      <c r="M582" s="108">
        <f>(G582*G582)/(2*'1_Constantes'!$F$27)</f>
        <v>0</v>
      </c>
      <c r="N582" s="108">
        <f>(H582*H582)/(2*'1_Constantes'!$J$27)</f>
        <v>1.0830841592416034E-3</v>
      </c>
      <c r="P582" s="54">
        <f>IF(C582&lt;M582+(M582*'1_Constantes'!$G$27),ABS(W581)-('1_Constantes'!$F$27*'1_Constantes'!$B$4),0)</f>
        <v>0</v>
      </c>
      <c r="Q582" s="111">
        <f>IF(P582=0,IF(ABS(W581)&lt;'1_Constantes'!$D$27,ABS(W581)+('1_Constantes'!$E$27*'1_Constantes'!$B$4),0),0)</f>
        <v>3</v>
      </c>
      <c r="R582" s="44">
        <f>IF(P582=0,IF(Q582=0,'1_Constantes'!$D$27,0),0)</f>
        <v>0</v>
      </c>
      <c r="S582" s="54">
        <f>IF(F582&lt;N582+(N582*'1_Constantes'!$G$27),ABS(X581)-('1_Constantes'!$J$27*'1_Constantes'!$B$4),0)</f>
        <v>1.499999999999985E-2</v>
      </c>
      <c r="T582" s="111">
        <f>IF(S582=0,IF(ABS(X581)&lt;'1_Constantes'!$H$27,ABS(X581)+('1_Constantes'!$I$27*'1_Constantes'!$B$4),0),0)</f>
        <v>0</v>
      </c>
      <c r="U582" s="44">
        <f>IF(S582=0,IF(T582=0,'1_Constantes'!$H$27,0),0)</f>
        <v>0</v>
      </c>
      <c r="W582" s="134">
        <f>IF(C582&lt;'1_Constantes'!$B$8,0,IF(D582&lt;0,-ABS(P582+Q582+R582),ABS(P582+Q582+R582)))</f>
        <v>0</v>
      </c>
      <c r="X582" s="43">
        <f t="shared" si="29"/>
        <v>1.499999999999985E-2</v>
      </c>
      <c r="Y582" s="57">
        <f>IF(F582*180/PI()&lt;'1_Constantes'!$B$9,0,X582*180/PI())</f>
        <v>0.85943669269622625</v>
      </c>
    </row>
    <row r="583" spans="2:25" x14ac:dyDescent="0.25">
      <c r="B583" s="13">
        <f>B582+'1_Constantes'!$B$4</f>
        <v>2.8949999999999605</v>
      </c>
      <c r="C583" s="131">
        <f t="shared" si="27"/>
        <v>0.8632407954881075</v>
      </c>
      <c r="D583" s="54">
        <f>'3_Consigne'!P583</f>
        <v>0.8632407954881075</v>
      </c>
      <c r="E583" s="44">
        <f>'3_Consigne'!Q583</f>
        <v>3.5811525060583382E-4</v>
      </c>
      <c r="F583" s="131">
        <f t="shared" si="28"/>
        <v>3.5811525060583382E-4</v>
      </c>
      <c r="G583" s="54">
        <f>ABS(D582-D583)/'1_Constantes'!$B$4</f>
        <v>0</v>
      </c>
      <c r="H583" s="44">
        <f>ABS(E582-E583)/'1_Constantes'!$B$4</f>
        <v>0</v>
      </c>
      <c r="J583" s="54">
        <f>ABS(G582-G583)/'1_Constantes'!$B$4</f>
        <v>0</v>
      </c>
      <c r="K583" s="44">
        <f>ABS(H582-H583)/'1_Constantes'!$B$4</f>
        <v>18.61684535460595</v>
      </c>
      <c r="M583" s="108">
        <f>(G583*G583)/(2*'1_Constantes'!$F$27)</f>
        <v>0</v>
      </c>
      <c r="N583" s="108">
        <f>(H583*H583)/(2*'1_Constantes'!$J$27)</f>
        <v>0</v>
      </c>
      <c r="P583" s="54">
        <f>IF(C583&lt;M583+(M583*'1_Constantes'!$G$27),ABS(W582)-('1_Constantes'!$F$27*'1_Constantes'!$B$4),0)</f>
        <v>0</v>
      </c>
      <c r="Q583" s="111">
        <f>IF(P583=0,IF(ABS(W582)&lt;'1_Constantes'!$D$27,ABS(W582)+('1_Constantes'!$E$27*'1_Constantes'!$B$4),0),0)</f>
        <v>3</v>
      </c>
      <c r="R583" s="44">
        <f>IF(P583=0,IF(Q583=0,'1_Constantes'!$D$27,0),0)</f>
        <v>0</v>
      </c>
      <c r="S583" s="54">
        <f>IF(F583&lt;N583+(N583*'1_Constantes'!$G$27),ABS(X582)-('1_Constantes'!$J$27*'1_Constantes'!$B$4),0)</f>
        <v>0</v>
      </c>
      <c r="T583" s="111">
        <f>IF(S583=0,IF(ABS(X582)&lt;'1_Constantes'!$H$27,ABS(X582)+('1_Constantes'!$I$27*'1_Constantes'!$B$4),0),0)</f>
        <v>2.999999999999985E-2</v>
      </c>
      <c r="U583" s="44">
        <f>IF(S583=0,IF(T583=0,'1_Constantes'!$H$27,0),0)</f>
        <v>0</v>
      </c>
      <c r="W583" s="134">
        <f>IF(C583&lt;'1_Constantes'!$B$8,0,IF(D583&lt;0,-ABS(P583+Q583+R583),ABS(P583+Q583+R583)))</f>
        <v>0</v>
      </c>
      <c r="X583" s="43">
        <f t="shared" si="29"/>
        <v>2.999999999999985E-2</v>
      </c>
      <c r="Y583" s="57">
        <f>IF(F583*180/PI()&lt;'1_Constantes'!$B$9,0,X583*180/PI())</f>
        <v>1.7188733853924612</v>
      </c>
    </row>
    <row r="584" spans="2:25" x14ac:dyDescent="0.25">
      <c r="B584" s="13">
        <f>B583+'1_Constantes'!$B$4</f>
        <v>2.8999999999999604</v>
      </c>
      <c r="C584" s="131">
        <f t="shared" si="27"/>
        <v>0.8632407954881075</v>
      </c>
      <c r="D584" s="54">
        <f>'3_Consigne'!P584</f>
        <v>0.8632407954881075</v>
      </c>
      <c r="E584" s="44">
        <f>'3_Consigne'!Q584</f>
        <v>-1.0730588325931489E-4</v>
      </c>
      <c r="F584" s="131">
        <f t="shared" si="28"/>
        <v>1.0730588325931489E-4</v>
      </c>
      <c r="G584" s="54">
        <f>ABS(D583-D584)/'1_Constantes'!$B$4</f>
        <v>0</v>
      </c>
      <c r="H584" s="44">
        <f>ABS(E583-E584)/'1_Constantes'!$B$4</f>
        <v>9.3084226773029743E-2</v>
      </c>
      <c r="J584" s="54">
        <f>ABS(G583-G584)/'1_Constantes'!$B$4</f>
        <v>0</v>
      </c>
      <c r="K584" s="44">
        <f>ABS(H583-H584)/'1_Constantes'!$B$4</f>
        <v>18.61684535460595</v>
      </c>
      <c r="M584" s="108">
        <f>(G584*G584)/(2*'1_Constantes'!$F$27)</f>
        <v>0</v>
      </c>
      <c r="N584" s="108">
        <f>(H584*H584)/(2*'1_Constantes'!$J$27)</f>
        <v>1.0830841592416034E-3</v>
      </c>
      <c r="P584" s="54">
        <f>IF(C584&lt;M584+(M584*'1_Constantes'!$G$27),ABS(W583)-('1_Constantes'!$F$27*'1_Constantes'!$B$4),0)</f>
        <v>0</v>
      </c>
      <c r="Q584" s="111">
        <f>IF(P584=0,IF(ABS(W583)&lt;'1_Constantes'!$D$27,ABS(W583)+('1_Constantes'!$E$27*'1_Constantes'!$B$4),0),0)</f>
        <v>3</v>
      </c>
      <c r="R584" s="44">
        <f>IF(P584=0,IF(Q584=0,'1_Constantes'!$D$27,0),0)</f>
        <v>0</v>
      </c>
      <c r="S584" s="54">
        <f>IF(F584&lt;N584+(N584*'1_Constantes'!$G$27),ABS(X583)-('1_Constantes'!$J$27*'1_Constantes'!$B$4),0)</f>
        <v>9.9999999999998493E-3</v>
      </c>
      <c r="T584" s="111">
        <f>IF(S584=0,IF(ABS(X583)&lt;'1_Constantes'!$H$27,ABS(X583)+('1_Constantes'!$I$27*'1_Constantes'!$B$4),0),0)</f>
        <v>0</v>
      </c>
      <c r="U584" s="44">
        <f>IF(S584=0,IF(T584=0,'1_Constantes'!$H$27,0),0)</f>
        <v>0</v>
      </c>
      <c r="W584" s="134">
        <f>IF(C584&lt;'1_Constantes'!$B$8,0,IF(D584&lt;0,-ABS(P584+Q584+R584),ABS(P584+Q584+R584)))</f>
        <v>0</v>
      </c>
      <c r="X584" s="43">
        <f t="shared" si="29"/>
        <v>-9.9999999999998493E-3</v>
      </c>
      <c r="Y584" s="57">
        <f>IF(F584*180/PI()&lt;'1_Constantes'!$B$9,0,X584*180/PI())</f>
        <v>-0.57295779513081457</v>
      </c>
    </row>
    <row r="585" spans="2:25" x14ac:dyDescent="0.25">
      <c r="B585" s="13">
        <f>B584+'1_Constantes'!$B$4</f>
        <v>2.9049999999999603</v>
      </c>
      <c r="C585" s="131">
        <f t="shared" si="27"/>
        <v>0.8632407954881075</v>
      </c>
      <c r="D585" s="54">
        <f>'3_Consigne'!P585</f>
        <v>0.8632407954881075</v>
      </c>
      <c r="E585" s="44">
        <f>'3_Consigne'!Q585</f>
        <v>-1.0730588325931489E-4</v>
      </c>
      <c r="F585" s="131">
        <f t="shared" si="28"/>
        <v>1.0730588325931489E-4</v>
      </c>
      <c r="G585" s="54">
        <f>ABS(D584-D585)/'1_Constantes'!$B$4</f>
        <v>0</v>
      </c>
      <c r="H585" s="44">
        <f>ABS(E584-E585)/'1_Constantes'!$B$4</f>
        <v>0</v>
      </c>
      <c r="J585" s="54">
        <f>ABS(G584-G585)/'1_Constantes'!$B$4</f>
        <v>0</v>
      </c>
      <c r="K585" s="44">
        <f>ABS(H584-H585)/'1_Constantes'!$B$4</f>
        <v>18.61684535460595</v>
      </c>
      <c r="M585" s="108">
        <f>(G585*G585)/(2*'1_Constantes'!$F$27)</f>
        <v>0</v>
      </c>
      <c r="N585" s="108">
        <f>(H585*H585)/(2*'1_Constantes'!$J$27)</f>
        <v>0</v>
      </c>
      <c r="P585" s="54">
        <f>IF(C585&lt;M585+(M585*'1_Constantes'!$G$27),ABS(W584)-('1_Constantes'!$F$27*'1_Constantes'!$B$4),0)</f>
        <v>0</v>
      </c>
      <c r="Q585" s="111">
        <f>IF(P585=0,IF(ABS(W584)&lt;'1_Constantes'!$D$27,ABS(W584)+('1_Constantes'!$E$27*'1_Constantes'!$B$4),0),0)</f>
        <v>3</v>
      </c>
      <c r="R585" s="44">
        <f>IF(P585=0,IF(Q585=0,'1_Constantes'!$D$27,0),0)</f>
        <v>0</v>
      </c>
      <c r="S585" s="54">
        <f>IF(F585&lt;N585+(N585*'1_Constantes'!$G$27),ABS(X584)-('1_Constantes'!$J$27*'1_Constantes'!$B$4),0)</f>
        <v>0</v>
      </c>
      <c r="T585" s="111">
        <f>IF(S585=0,IF(ABS(X584)&lt;'1_Constantes'!$H$27,ABS(X584)+('1_Constantes'!$I$27*'1_Constantes'!$B$4),0),0)</f>
        <v>2.4999999999999849E-2</v>
      </c>
      <c r="U585" s="44">
        <f>IF(S585=0,IF(T585=0,'1_Constantes'!$H$27,0),0)</f>
        <v>0</v>
      </c>
      <c r="W585" s="134">
        <f>IF(C585&lt;'1_Constantes'!$B$8,0,IF(D585&lt;0,-ABS(P585+Q585+R585),ABS(P585+Q585+R585)))</f>
        <v>0</v>
      </c>
      <c r="X585" s="43">
        <f t="shared" si="29"/>
        <v>-2.4999999999999849E-2</v>
      </c>
      <c r="Y585" s="57">
        <f>IF(F585*180/PI()&lt;'1_Constantes'!$B$9,0,X585*180/PI())</f>
        <v>-1.4323944878270494</v>
      </c>
    </row>
    <row r="586" spans="2:25" x14ac:dyDescent="0.25">
      <c r="B586" s="13">
        <f>B585+'1_Constantes'!$B$4</f>
        <v>2.9099999999999602</v>
      </c>
      <c r="C586" s="131">
        <f t="shared" si="27"/>
        <v>0.8632407954881075</v>
      </c>
      <c r="D586" s="54">
        <f>'3_Consigne'!P586</f>
        <v>0.8632407954881075</v>
      </c>
      <c r="E586" s="44">
        <f>'3_Consigne'!Q586</f>
        <v>-1.0730588325931489E-4</v>
      </c>
      <c r="F586" s="131">
        <f t="shared" si="28"/>
        <v>1.0730588325931489E-4</v>
      </c>
      <c r="G586" s="54">
        <f>ABS(D585-D586)/'1_Constantes'!$B$4</f>
        <v>0</v>
      </c>
      <c r="H586" s="44">
        <f>ABS(E585-E586)/'1_Constantes'!$B$4</f>
        <v>0</v>
      </c>
      <c r="J586" s="54">
        <f>ABS(G585-G586)/'1_Constantes'!$B$4</f>
        <v>0</v>
      </c>
      <c r="K586" s="44">
        <f>ABS(H585-H586)/'1_Constantes'!$B$4</f>
        <v>0</v>
      </c>
      <c r="M586" s="108">
        <f>(G586*G586)/(2*'1_Constantes'!$F$27)</f>
        <v>0</v>
      </c>
      <c r="N586" s="108">
        <f>(H586*H586)/(2*'1_Constantes'!$J$27)</f>
        <v>0</v>
      </c>
      <c r="P586" s="54">
        <f>IF(C586&lt;M586+(M586*'1_Constantes'!$G$27),ABS(W585)-('1_Constantes'!$F$27*'1_Constantes'!$B$4),0)</f>
        <v>0</v>
      </c>
      <c r="Q586" s="111">
        <f>IF(P586=0,IF(ABS(W585)&lt;'1_Constantes'!$D$27,ABS(W585)+('1_Constantes'!$E$27*'1_Constantes'!$B$4),0),0)</f>
        <v>3</v>
      </c>
      <c r="R586" s="44">
        <f>IF(P586=0,IF(Q586=0,'1_Constantes'!$D$27,0),0)</f>
        <v>0</v>
      </c>
      <c r="S586" s="54">
        <f>IF(F586&lt;N586+(N586*'1_Constantes'!$G$27),ABS(X585)-('1_Constantes'!$J$27*'1_Constantes'!$B$4),0)</f>
        <v>0</v>
      </c>
      <c r="T586" s="111">
        <f>IF(S586=0,IF(ABS(X585)&lt;'1_Constantes'!$H$27,ABS(X585)+('1_Constantes'!$I$27*'1_Constantes'!$B$4),0),0)</f>
        <v>3.9999999999999848E-2</v>
      </c>
      <c r="U586" s="44">
        <f>IF(S586=0,IF(T586=0,'1_Constantes'!$H$27,0),0)</f>
        <v>0</v>
      </c>
      <c r="W586" s="134">
        <f>IF(C586&lt;'1_Constantes'!$B$8,0,IF(D586&lt;0,-ABS(P586+Q586+R586),ABS(P586+Q586+R586)))</f>
        <v>0</v>
      </c>
      <c r="X586" s="43">
        <f t="shared" si="29"/>
        <v>-3.9999999999999848E-2</v>
      </c>
      <c r="Y586" s="57">
        <f>IF(F586*180/PI()&lt;'1_Constantes'!$B$9,0,X586*180/PI())</f>
        <v>-2.2918311805232841</v>
      </c>
    </row>
    <row r="587" spans="2:25" x14ac:dyDescent="0.25">
      <c r="B587" s="13">
        <f>B586+'1_Constantes'!$B$4</f>
        <v>2.9149999999999601</v>
      </c>
      <c r="C587" s="131">
        <f t="shared" si="27"/>
        <v>0.8632407954881075</v>
      </c>
      <c r="D587" s="54">
        <f>'3_Consigne'!P587</f>
        <v>0.8632407954881075</v>
      </c>
      <c r="E587" s="44">
        <f>'3_Consigne'!Q587</f>
        <v>3.5811525060583382E-4</v>
      </c>
      <c r="F587" s="131">
        <f t="shared" si="28"/>
        <v>3.5811525060583382E-4</v>
      </c>
      <c r="G587" s="54">
        <f>ABS(D586-D587)/'1_Constantes'!$B$4</f>
        <v>0</v>
      </c>
      <c r="H587" s="44">
        <f>ABS(E586-E587)/'1_Constantes'!$B$4</f>
        <v>9.3084226773029743E-2</v>
      </c>
      <c r="J587" s="54">
        <f>ABS(G586-G587)/'1_Constantes'!$B$4</f>
        <v>0</v>
      </c>
      <c r="K587" s="44">
        <f>ABS(H586-H587)/'1_Constantes'!$B$4</f>
        <v>18.61684535460595</v>
      </c>
      <c r="M587" s="108">
        <f>(G587*G587)/(2*'1_Constantes'!$F$27)</f>
        <v>0</v>
      </c>
      <c r="N587" s="108">
        <f>(H587*H587)/(2*'1_Constantes'!$J$27)</f>
        <v>1.0830841592416034E-3</v>
      </c>
      <c r="P587" s="54">
        <f>IF(C587&lt;M587+(M587*'1_Constantes'!$G$27),ABS(W586)-('1_Constantes'!$F$27*'1_Constantes'!$B$4),0)</f>
        <v>0</v>
      </c>
      <c r="Q587" s="111">
        <f>IF(P587=0,IF(ABS(W586)&lt;'1_Constantes'!$D$27,ABS(W586)+('1_Constantes'!$E$27*'1_Constantes'!$B$4),0),0)</f>
        <v>3</v>
      </c>
      <c r="R587" s="44">
        <f>IF(P587=0,IF(Q587=0,'1_Constantes'!$D$27,0),0)</f>
        <v>0</v>
      </c>
      <c r="S587" s="54">
        <f>IF(F587&lt;N587+(N587*'1_Constantes'!$G$27),ABS(X586)-('1_Constantes'!$J$27*'1_Constantes'!$B$4),0)</f>
        <v>1.9999999999999848E-2</v>
      </c>
      <c r="T587" s="111">
        <f>IF(S587=0,IF(ABS(X586)&lt;'1_Constantes'!$H$27,ABS(X586)+('1_Constantes'!$I$27*'1_Constantes'!$B$4),0),0)</f>
        <v>0</v>
      </c>
      <c r="U587" s="44">
        <f>IF(S587=0,IF(T587=0,'1_Constantes'!$H$27,0),0)</f>
        <v>0</v>
      </c>
      <c r="W587" s="134">
        <f>IF(C587&lt;'1_Constantes'!$B$8,0,IF(D587&lt;0,-ABS(P587+Q587+R587),ABS(P587+Q587+R587)))</f>
        <v>0</v>
      </c>
      <c r="X587" s="43">
        <f t="shared" si="29"/>
        <v>1.9999999999999848E-2</v>
      </c>
      <c r="Y587" s="57">
        <f>IF(F587*180/PI()&lt;'1_Constantes'!$B$9,0,X587*180/PI())</f>
        <v>1.1459155902616378</v>
      </c>
    </row>
    <row r="588" spans="2:25" x14ac:dyDescent="0.25">
      <c r="B588" s="13">
        <f>B587+'1_Constantes'!$B$4</f>
        <v>2.91999999999996</v>
      </c>
      <c r="C588" s="131">
        <f t="shared" si="27"/>
        <v>0.8632407954881075</v>
      </c>
      <c r="D588" s="54">
        <f>'3_Consigne'!P588</f>
        <v>0.8632407954881075</v>
      </c>
      <c r="E588" s="44">
        <f>'3_Consigne'!Q588</f>
        <v>3.5811525060583382E-4</v>
      </c>
      <c r="F588" s="131">
        <f t="shared" si="28"/>
        <v>3.5811525060583382E-4</v>
      </c>
      <c r="G588" s="54">
        <f>ABS(D587-D588)/'1_Constantes'!$B$4</f>
        <v>0</v>
      </c>
      <c r="H588" s="44">
        <f>ABS(E587-E588)/'1_Constantes'!$B$4</f>
        <v>0</v>
      </c>
      <c r="J588" s="54">
        <f>ABS(G587-G588)/'1_Constantes'!$B$4</f>
        <v>0</v>
      </c>
      <c r="K588" s="44">
        <f>ABS(H587-H588)/'1_Constantes'!$B$4</f>
        <v>18.61684535460595</v>
      </c>
      <c r="M588" s="108">
        <f>(G588*G588)/(2*'1_Constantes'!$F$27)</f>
        <v>0</v>
      </c>
      <c r="N588" s="108">
        <f>(H588*H588)/(2*'1_Constantes'!$J$27)</f>
        <v>0</v>
      </c>
      <c r="P588" s="54">
        <f>IF(C588&lt;M588+(M588*'1_Constantes'!$G$27),ABS(W587)-('1_Constantes'!$F$27*'1_Constantes'!$B$4),0)</f>
        <v>0</v>
      </c>
      <c r="Q588" s="111">
        <f>IF(P588=0,IF(ABS(W587)&lt;'1_Constantes'!$D$27,ABS(W587)+('1_Constantes'!$E$27*'1_Constantes'!$B$4),0),0)</f>
        <v>3</v>
      </c>
      <c r="R588" s="44">
        <f>IF(P588=0,IF(Q588=0,'1_Constantes'!$D$27,0),0)</f>
        <v>0</v>
      </c>
      <c r="S588" s="54">
        <f>IF(F588&lt;N588+(N588*'1_Constantes'!$G$27),ABS(X587)-('1_Constantes'!$J$27*'1_Constantes'!$B$4),0)</f>
        <v>0</v>
      </c>
      <c r="T588" s="111">
        <f>IF(S588=0,IF(ABS(X587)&lt;'1_Constantes'!$H$27,ABS(X587)+('1_Constantes'!$I$27*'1_Constantes'!$B$4),0),0)</f>
        <v>3.4999999999999851E-2</v>
      </c>
      <c r="U588" s="44">
        <f>IF(S588=0,IF(T588=0,'1_Constantes'!$H$27,0),0)</f>
        <v>0</v>
      </c>
      <c r="W588" s="134">
        <f>IF(C588&lt;'1_Constantes'!$B$8,0,IF(D588&lt;0,-ABS(P588+Q588+R588),ABS(P588+Q588+R588)))</f>
        <v>0</v>
      </c>
      <c r="X588" s="43">
        <f t="shared" si="29"/>
        <v>3.4999999999999851E-2</v>
      </c>
      <c r="Y588" s="57">
        <f>IF(F588*180/PI()&lt;'1_Constantes'!$B$9,0,X588*180/PI())</f>
        <v>2.0053522829578729</v>
      </c>
    </row>
    <row r="589" spans="2:25" x14ac:dyDescent="0.25">
      <c r="B589" s="13">
        <f>B588+'1_Constantes'!$B$4</f>
        <v>2.9249999999999599</v>
      </c>
      <c r="C589" s="131">
        <f t="shared" si="27"/>
        <v>0.8632407954881075</v>
      </c>
      <c r="D589" s="54">
        <f>'3_Consigne'!P589</f>
        <v>0.8632407954881075</v>
      </c>
      <c r="E589" s="44">
        <f>'3_Consigne'!Q589</f>
        <v>-1.0730588325931489E-4</v>
      </c>
      <c r="F589" s="131">
        <f t="shared" si="28"/>
        <v>1.0730588325931489E-4</v>
      </c>
      <c r="G589" s="54">
        <f>ABS(D588-D589)/'1_Constantes'!$B$4</f>
        <v>0</v>
      </c>
      <c r="H589" s="44">
        <f>ABS(E588-E589)/'1_Constantes'!$B$4</f>
        <v>9.3084226773029743E-2</v>
      </c>
      <c r="J589" s="54">
        <f>ABS(G588-G589)/'1_Constantes'!$B$4</f>
        <v>0</v>
      </c>
      <c r="K589" s="44">
        <f>ABS(H588-H589)/'1_Constantes'!$B$4</f>
        <v>18.61684535460595</v>
      </c>
      <c r="M589" s="108">
        <f>(G589*G589)/(2*'1_Constantes'!$F$27)</f>
        <v>0</v>
      </c>
      <c r="N589" s="108">
        <f>(H589*H589)/(2*'1_Constantes'!$J$27)</f>
        <v>1.0830841592416034E-3</v>
      </c>
      <c r="P589" s="54">
        <f>IF(C589&lt;M589+(M589*'1_Constantes'!$G$27),ABS(W588)-('1_Constantes'!$F$27*'1_Constantes'!$B$4),0)</f>
        <v>0</v>
      </c>
      <c r="Q589" s="111">
        <f>IF(P589=0,IF(ABS(W588)&lt;'1_Constantes'!$D$27,ABS(W588)+('1_Constantes'!$E$27*'1_Constantes'!$B$4),0),0)</f>
        <v>3</v>
      </c>
      <c r="R589" s="44">
        <f>IF(P589=0,IF(Q589=0,'1_Constantes'!$D$27,0),0)</f>
        <v>0</v>
      </c>
      <c r="S589" s="54">
        <f>IF(F589&lt;N589+(N589*'1_Constantes'!$G$27),ABS(X588)-('1_Constantes'!$J$27*'1_Constantes'!$B$4),0)</f>
        <v>1.499999999999985E-2</v>
      </c>
      <c r="T589" s="111">
        <f>IF(S589=0,IF(ABS(X588)&lt;'1_Constantes'!$H$27,ABS(X588)+('1_Constantes'!$I$27*'1_Constantes'!$B$4),0),0)</f>
        <v>0</v>
      </c>
      <c r="U589" s="44">
        <f>IF(S589=0,IF(T589=0,'1_Constantes'!$H$27,0),0)</f>
        <v>0</v>
      </c>
      <c r="W589" s="134">
        <f>IF(C589&lt;'1_Constantes'!$B$8,0,IF(D589&lt;0,-ABS(P589+Q589+R589),ABS(P589+Q589+R589)))</f>
        <v>0</v>
      </c>
      <c r="X589" s="43">
        <f t="shared" si="29"/>
        <v>-1.499999999999985E-2</v>
      </c>
      <c r="Y589" s="57">
        <f>IF(F589*180/PI()&lt;'1_Constantes'!$B$9,0,X589*180/PI())</f>
        <v>-0.85943669269622625</v>
      </c>
    </row>
    <row r="590" spans="2:25" x14ac:dyDescent="0.25">
      <c r="B590" s="13">
        <f>B589+'1_Constantes'!$B$4</f>
        <v>2.9299999999999597</v>
      </c>
      <c r="C590" s="131">
        <f t="shared" si="27"/>
        <v>0.8632407954881075</v>
      </c>
      <c r="D590" s="54">
        <f>'3_Consigne'!P590</f>
        <v>0.8632407954881075</v>
      </c>
      <c r="E590" s="44">
        <f>'3_Consigne'!Q590</f>
        <v>-1.0730588325931489E-4</v>
      </c>
      <c r="F590" s="131">
        <f t="shared" si="28"/>
        <v>1.0730588325931489E-4</v>
      </c>
      <c r="G590" s="54">
        <f>ABS(D589-D590)/'1_Constantes'!$B$4</f>
        <v>0</v>
      </c>
      <c r="H590" s="44">
        <f>ABS(E589-E590)/'1_Constantes'!$B$4</f>
        <v>0</v>
      </c>
      <c r="J590" s="54">
        <f>ABS(G589-G590)/'1_Constantes'!$B$4</f>
        <v>0</v>
      </c>
      <c r="K590" s="44">
        <f>ABS(H589-H590)/'1_Constantes'!$B$4</f>
        <v>18.61684535460595</v>
      </c>
      <c r="M590" s="108">
        <f>(G590*G590)/(2*'1_Constantes'!$F$27)</f>
        <v>0</v>
      </c>
      <c r="N590" s="108">
        <f>(H590*H590)/(2*'1_Constantes'!$J$27)</f>
        <v>0</v>
      </c>
      <c r="P590" s="54">
        <f>IF(C590&lt;M590+(M590*'1_Constantes'!$G$27),ABS(W589)-('1_Constantes'!$F$27*'1_Constantes'!$B$4),0)</f>
        <v>0</v>
      </c>
      <c r="Q590" s="111">
        <f>IF(P590=0,IF(ABS(W589)&lt;'1_Constantes'!$D$27,ABS(W589)+('1_Constantes'!$E$27*'1_Constantes'!$B$4),0),0)</f>
        <v>3</v>
      </c>
      <c r="R590" s="44">
        <f>IF(P590=0,IF(Q590=0,'1_Constantes'!$D$27,0),0)</f>
        <v>0</v>
      </c>
      <c r="S590" s="54">
        <f>IF(F590&lt;N590+(N590*'1_Constantes'!$G$27),ABS(X589)-('1_Constantes'!$J$27*'1_Constantes'!$B$4),0)</f>
        <v>0</v>
      </c>
      <c r="T590" s="111">
        <f>IF(S590=0,IF(ABS(X589)&lt;'1_Constantes'!$H$27,ABS(X589)+('1_Constantes'!$I$27*'1_Constantes'!$B$4),0),0)</f>
        <v>2.999999999999985E-2</v>
      </c>
      <c r="U590" s="44">
        <f>IF(S590=0,IF(T590=0,'1_Constantes'!$H$27,0),0)</f>
        <v>0</v>
      </c>
      <c r="W590" s="134">
        <f>IF(C590&lt;'1_Constantes'!$B$8,0,IF(D590&lt;0,-ABS(P590+Q590+R590),ABS(P590+Q590+R590)))</f>
        <v>0</v>
      </c>
      <c r="X590" s="43">
        <f t="shared" si="29"/>
        <v>-2.999999999999985E-2</v>
      </c>
      <c r="Y590" s="57">
        <f>IF(F590*180/PI()&lt;'1_Constantes'!$B$9,0,X590*180/PI())</f>
        <v>-1.7188733853924612</v>
      </c>
    </row>
    <row r="591" spans="2:25" x14ac:dyDescent="0.25">
      <c r="B591" s="13">
        <f>B590+'1_Constantes'!$B$4</f>
        <v>2.9349999999999596</v>
      </c>
      <c r="C591" s="131">
        <f t="shared" si="27"/>
        <v>0.8632407954881075</v>
      </c>
      <c r="D591" s="54">
        <f>'3_Consigne'!P591</f>
        <v>0.8632407954881075</v>
      </c>
      <c r="E591" s="44">
        <f>'3_Consigne'!Q591</f>
        <v>3.5811525060583382E-4</v>
      </c>
      <c r="F591" s="131">
        <f t="shared" si="28"/>
        <v>3.5811525060583382E-4</v>
      </c>
      <c r="G591" s="54">
        <f>ABS(D590-D591)/'1_Constantes'!$B$4</f>
        <v>0</v>
      </c>
      <c r="H591" s="44">
        <f>ABS(E590-E591)/'1_Constantes'!$B$4</f>
        <v>9.3084226773029743E-2</v>
      </c>
      <c r="J591" s="54">
        <f>ABS(G590-G591)/'1_Constantes'!$B$4</f>
        <v>0</v>
      </c>
      <c r="K591" s="44">
        <f>ABS(H590-H591)/'1_Constantes'!$B$4</f>
        <v>18.61684535460595</v>
      </c>
      <c r="M591" s="108">
        <f>(G591*G591)/(2*'1_Constantes'!$F$27)</f>
        <v>0</v>
      </c>
      <c r="N591" s="108">
        <f>(H591*H591)/(2*'1_Constantes'!$J$27)</f>
        <v>1.0830841592416034E-3</v>
      </c>
      <c r="P591" s="54">
        <f>IF(C591&lt;M591+(M591*'1_Constantes'!$G$27),ABS(W590)-('1_Constantes'!$F$27*'1_Constantes'!$B$4),0)</f>
        <v>0</v>
      </c>
      <c r="Q591" s="111">
        <f>IF(P591=0,IF(ABS(W590)&lt;'1_Constantes'!$D$27,ABS(W590)+('1_Constantes'!$E$27*'1_Constantes'!$B$4),0),0)</f>
        <v>3</v>
      </c>
      <c r="R591" s="44">
        <f>IF(P591=0,IF(Q591=0,'1_Constantes'!$D$27,0),0)</f>
        <v>0</v>
      </c>
      <c r="S591" s="54">
        <f>IF(F591&lt;N591+(N591*'1_Constantes'!$G$27),ABS(X590)-('1_Constantes'!$J$27*'1_Constantes'!$B$4),0)</f>
        <v>9.9999999999998493E-3</v>
      </c>
      <c r="T591" s="111">
        <f>IF(S591=0,IF(ABS(X590)&lt;'1_Constantes'!$H$27,ABS(X590)+('1_Constantes'!$I$27*'1_Constantes'!$B$4),0),0)</f>
        <v>0</v>
      </c>
      <c r="U591" s="44">
        <f>IF(S591=0,IF(T591=0,'1_Constantes'!$H$27,0),0)</f>
        <v>0</v>
      </c>
      <c r="W591" s="134">
        <f>IF(C591&lt;'1_Constantes'!$B$8,0,IF(D591&lt;0,-ABS(P591+Q591+R591),ABS(P591+Q591+R591)))</f>
        <v>0</v>
      </c>
      <c r="X591" s="43">
        <f t="shared" si="29"/>
        <v>9.9999999999998493E-3</v>
      </c>
      <c r="Y591" s="57">
        <f>IF(F591*180/PI()&lt;'1_Constantes'!$B$9,0,X591*180/PI())</f>
        <v>0.57295779513081457</v>
      </c>
    </row>
    <row r="592" spans="2:25" x14ac:dyDescent="0.25">
      <c r="B592" s="13">
        <f>B591+'1_Constantes'!$B$4</f>
        <v>2.9399999999999595</v>
      </c>
      <c r="C592" s="131">
        <f t="shared" si="27"/>
        <v>0.8632407954881075</v>
      </c>
      <c r="D592" s="54">
        <f>'3_Consigne'!P592</f>
        <v>0.8632407954881075</v>
      </c>
      <c r="E592" s="44">
        <f>'3_Consigne'!Q592</f>
        <v>3.5811525060583382E-4</v>
      </c>
      <c r="F592" s="131">
        <f t="shared" si="28"/>
        <v>3.5811525060583382E-4</v>
      </c>
      <c r="G592" s="54">
        <f>ABS(D591-D592)/'1_Constantes'!$B$4</f>
        <v>0</v>
      </c>
      <c r="H592" s="44">
        <f>ABS(E591-E592)/'1_Constantes'!$B$4</f>
        <v>0</v>
      </c>
      <c r="J592" s="54">
        <f>ABS(G591-G592)/'1_Constantes'!$B$4</f>
        <v>0</v>
      </c>
      <c r="K592" s="44">
        <f>ABS(H591-H592)/'1_Constantes'!$B$4</f>
        <v>18.61684535460595</v>
      </c>
      <c r="M592" s="108">
        <f>(G592*G592)/(2*'1_Constantes'!$F$27)</f>
        <v>0</v>
      </c>
      <c r="N592" s="108">
        <f>(H592*H592)/(2*'1_Constantes'!$J$27)</f>
        <v>0</v>
      </c>
      <c r="P592" s="54">
        <f>IF(C592&lt;M592+(M592*'1_Constantes'!$G$27),ABS(W591)-('1_Constantes'!$F$27*'1_Constantes'!$B$4),0)</f>
        <v>0</v>
      </c>
      <c r="Q592" s="111">
        <f>IF(P592=0,IF(ABS(W591)&lt;'1_Constantes'!$D$27,ABS(W591)+('1_Constantes'!$E$27*'1_Constantes'!$B$4),0),0)</f>
        <v>3</v>
      </c>
      <c r="R592" s="44">
        <f>IF(P592=0,IF(Q592=0,'1_Constantes'!$D$27,0),0)</f>
        <v>0</v>
      </c>
      <c r="S592" s="54">
        <f>IF(F592&lt;N592+(N592*'1_Constantes'!$G$27),ABS(X591)-('1_Constantes'!$J$27*'1_Constantes'!$B$4),0)</f>
        <v>0</v>
      </c>
      <c r="T592" s="111">
        <f>IF(S592=0,IF(ABS(X591)&lt;'1_Constantes'!$H$27,ABS(X591)+('1_Constantes'!$I$27*'1_Constantes'!$B$4),0),0)</f>
        <v>2.4999999999999849E-2</v>
      </c>
      <c r="U592" s="44">
        <f>IF(S592=0,IF(T592=0,'1_Constantes'!$H$27,0),0)</f>
        <v>0</v>
      </c>
      <c r="W592" s="134">
        <f>IF(C592&lt;'1_Constantes'!$B$8,0,IF(D592&lt;0,-ABS(P592+Q592+R592),ABS(P592+Q592+R592)))</f>
        <v>0</v>
      </c>
      <c r="X592" s="43">
        <f t="shared" si="29"/>
        <v>2.4999999999999849E-2</v>
      </c>
      <c r="Y592" s="57">
        <f>IF(F592*180/PI()&lt;'1_Constantes'!$B$9,0,X592*180/PI())</f>
        <v>1.4323944878270494</v>
      </c>
    </row>
    <row r="593" spans="2:25" x14ac:dyDescent="0.25">
      <c r="B593" s="13">
        <f>B592+'1_Constantes'!$B$4</f>
        <v>2.9449999999999594</v>
      </c>
      <c r="C593" s="131">
        <f t="shared" si="27"/>
        <v>0.8632407954881075</v>
      </c>
      <c r="D593" s="54">
        <f>'3_Consigne'!P593</f>
        <v>0.8632407954881075</v>
      </c>
      <c r="E593" s="44">
        <f>'3_Consigne'!Q593</f>
        <v>3.5811525060583382E-4</v>
      </c>
      <c r="F593" s="131">
        <f t="shared" si="28"/>
        <v>3.5811525060583382E-4</v>
      </c>
      <c r="G593" s="54">
        <f>ABS(D592-D593)/'1_Constantes'!$B$4</f>
        <v>0</v>
      </c>
      <c r="H593" s="44">
        <f>ABS(E592-E593)/'1_Constantes'!$B$4</f>
        <v>0</v>
      </c>
      <c r="J593" s="54">
        <f>ABS(G592-G593)/'1_Constantes'!$B$4</f>
        <v>0</v>
      </c>
      <c r="K593" s="44">
        <f>ABS(H592-H593)/'1_Constantes'!$B$4</f>
        <v>0</v>
      </c>
      <c r="M593" s="108">
        <f>(G593*G593)/(2*'1_Constantes'!$F$27)</f>
        <v>0</v>
      </c>
      <c r="N593" s="108">
        <f>(H593*H593)/(2*'1_Constantes'!$J$27)</f>
        <v>0</v>
      </c>
      <c r="P593" s="54">
        <f>IF(C593&lt;M593+(M593*'1_Constantes'!$G$27),ABS(W592)-('1_Constantes'!$F$27*'1_Constantes'!$B$4),0)</f>
        <v>0</v>
      </c>
      <c r="Q593" s="111">
        <f>IF(P593=0,IF(ABS(W592)&lt;'1_Constantes'!$D$27,ABS(W592)+('1_Constantes'!$E$27*'1_Constantes'!$B$4),0),0)</f>
        <v>3</v>
      </c>
      <c r="R593" s="44">
        <f>IF(P593=0,IF(Q593=0,'1_Constantes'!$D$27,0),0)</f>
        <v>0</v>
      </c>
      <c r="S593" s="54">
        <f>IF(F593&lt;N593+(N593*'1_Constantes'!$G$27),ABS(X592)-('1_Constantes'!$J$27*'1_Constantes'!$B$4),0)</f>
        <v>0</v>
      </c>
      <c r="T593" s="111">
        <f>IF(S593=0,IF(ABS(X592)&lt;'1_Constantes'!$H$27,ABS(X592)+('1_Constantes'!$I$27*'1_Constantes'!$B$4),0),0)</f>
        <v>3.9999999999999848E-2</v>
      </c>
      <c r="U593" s="44">
        <f>IF(S593=0,IF(T593=0,'1_Constantes'!$H$27,0),0)</f>
        <v>0</v>
      </c>
      <c r="W593" s="134">
        <f>IF(C593&lt;'1_Constantes'!$B$8,0,IF(D593&lt;0,-ABS(P593+Q593+R593),ABS(P593+Q593+R593)))</f>
        <v>0</v>
      </c>
      <c r="X593" s="43">
        <f t="shared" si="29"/>
        <v>3.9999999999999848E-2</v>
      </c>
      <c r="Y593" s="57">
        <f>IF(F593*180/PI()&lt;'1_Constantes'!$B$9,0,X593*180/PI())</f>
        <v>2.2918311805232841</v>
      </c>
    </row>
    <row r="594" spans="2:25" x14ac:dyDescent="0.25">
      <c r="B594" s="13">
        <f>B593+'1_Constantes'!$B$4</f>
        <v>2.9499999999999593</v>
      </c>
      <c r="C594" s="131">
        <f t="shared" si="27"/>
        <v>0.8632407954881075</v>
      </c>
      <c r="D594" s="54">
        <f>'3_Consigne'!P594</f>
        <v>0.8632407954881075</v>
      </c>
      <c r="E594" s="44">
        <f>'3_Consigne'!Q594</f>
        <v>-1.0730588325931489E-4</v>
      </c>
      <c r="F594" s="131">
        <f t="shared" si="28"/>
        <v>1.0730588325931489E-4</v>
      </c>
      <c r="G594" s="54">
        <f>ABS(D593-D594)/'1_Constantes'!$B$4</f>
        <v>0</v>
      </c>
      <c r="H594" s="44">
        <f>ABS(E593-E594)/'1_Constantes'!$B$4</f>
        <v>9.3084226773029743E-2</v>
      </c>
      <c r="J594" s="54">
        <f>ABS(G593-G594)/'1_Constantes'!$B$4</f>
        <v>0</v>
      </c>
      <c r="K594" s="44">
        <f>ABS(H593-H594)/'1_Constantes'!$B$4</f>
        <v>18.61684535460595</v>
      </c>
      <c r="M594" s="108">
        <f>(G594*G594)/(2*'1_Constantes'!$F$27)</f>
        <v>0</v>
      </c>
      <c r="N594" s="108">
        <f>(H594*H594)/(2*'1_Constantes'!$J$27)</f>
        <v>1.0830841592416034E-3</v>
      </c>
      <c r="P594" s="54">
        <f>IF(C594&lt;M594+(M594*'1_Constantes'!$G$27),ABS(W593)-('1_Constantes'!$F$27*'1_Constantes'!$B$4),0)</f>
        <v>0</v>
      </c>
      <c r="Q594" s="111">
        <f>IF(P594=0,IF(ABS(W593)&lt;'1_Constantes'!$D$27,ABS(W593)+('1_Constantes'!$E$27*'1_Constantes'!$B$4),0),0)</f>
        <v>3</v>
      </c>
      <c r="R594" s="44">
        <f>IF(P594=0,IF(Q594=0,'1_Constantes'!$D$27,0),0)</f>
        <v>0</v>
      </c>
      <c r="S594" s="54">
        <f>IF(F594&lt;N594+(N594*'1_Constantes'!$G$27),ABS(X593)-('1_Constantes'!$J$27*'1_Constantes'!$B$4),0)</f>
        <v>1.9999999999999848E-2</v>
      </c>
      <c r="T594" s="111">
        <f>IF(S594=0,IF(ABS(X593)&lt;'1_Constantes'!$H$27,ABS(X593)+('1_Constantes'!$I$27*'1_Constantes'!$B$4),0),0)</f>
        <v>0</v>
      </c>
      <c r="U594" s="44">
        <f>IF(S594=0,IF(T594=0,'1_Constantes'!$H$27,0),0)</f>
        <v>0</v>
      </c>
      <c r="W594" s="134">
        <f>IF(C594&lt;'1_Constantes'!$B$8,0,IF(D594&lt;0,-ABS(P594+Q594+R594),ABS(P594+Q594+R594)))</f>
        <v>0</v>
      </c>
      <c r="X594" s="43">
        <f t="shared" si="29"/>
        <v>-1.9999999999999848E-2</v>
      </c>
      <c r="Y594" s="57">
        <f>IF(F594*180/PI()&lt;'1_Constantes'!$B$9,0,X594*180/PI())</f>
        <v>-1.1459155902616378</v>
      </c>
    </row>
    <row r="595" spans="2:25" x14ac:dyDescent="0.25">
      <c r="B595" s="13">
        <f>B594+'1_Constantes'!$B$4</f>
        <v>2.9549999999999592</v>
      </c>
      <c r="C595" s="131">
        <f t="shared" si="27"/>
        <v>0.8632407954881075</v>
      </c>
      <c r="D595" s="54">
        <f>'3_Consigne'!P595</f>
        <v>0.8632407954881075</v>
      </c>
      <c r="E595" s="44">
        <f>'3_Consigne'!Q595</f>
        <v>-1.0730588325931489E-4</v>
      </c>
      <c r="F595" s="131">
        <f t="shared" si="28"/>
        <v>1.0730588325931489E-4</v>
      </c>
      <c r="G595" s="54">
        <f>ABS(D594-D595)/'1_Constantes'!$B$4</f>
        <v>0</v>
      </c>
      <c r="H595" s="44">
        <f>ABS(E594-E595)/'1_Constantes'!$B$4</f>
        <v>0</v>
      </c>
      <c r="J595" s="54">
        <f>ABS(G594-G595)/'1_Constantes'!$B$4</f>
        <v>0</v>
      </c>
      <c r="K595" s="44">
        <f>ABS(H594-H595)/'1_Constantes'!$B$4</f>
        <v>18.61684535460595</v>
      </c>
      <c r="M595" s="108">
        <f>(G595*G595)/(2*'1_Constantes'!$F$27)</f>
        <v>0</v>
      </c>
      <c r="N595" s="108">
        <f>(H595*H595)/(2*'1_Constantes'!$J$27)</f>
        <v>0</v>
      </c>
      <c r="P595" s="54">
        <f>IF(C595&lt;M595+(M595*'1_Constantes'!$G$27),ABS(W594)-('1_Constantes'!$F$27*'1_Constantes'!$B$4),0)</f>
        <v>0</v>
      </c>
      <c r="Q595" s="111">
        <f>IF(P595=0,IF(ABS(W594)&lt;'1_Constantes'!$D$27,ABS(W594)+('1_Constantes'!$E$27*'1_Constantes'!$B$4),0),0)</f>
        <v>3</v>
      </c>
      <c r="R595" s="44">
        <f>IF(P595=0,IF(Q595=0,'1_Constantes'!$D$27,0),0)</f>
        <v>0</v>
      </c>
      <c r="S595" s="54">
        <f>IF(F595&lt;N595+(N595*'1_Constantes'!$G$27),ABS(X594)-('1_Constantes'!$J$27*'1_Constantes'!$B$4),0)</f>
        <v>0</v>
      </c>
      <c r="T595" s="111">
        <f>IF(S595=0,IF(ABS(X594)&lt;'1_Constantes'!$H$27,ABS(X594)+('1_Constantes'!$I$27*'1_Constantes'!$B$4),0),0)</f>
        <v>3.4999999999999851E-2</v>
      </c>
      <c r="U595" s="44">
        <f>IF(S595=0,IF(T595=0,'1_Constantes'!$H$27,0),0)</f>
        <v>0</v>
      </c>
      <c r="W595" s="134">
        <f>IF(C595&lt;'1_Constantes'!$B$8,0,IF(D595&lt;0,-ABS(P595+Q595+R595),ABS(P595+Q595+R595)))</f>
        <v>0</v>
      </c>
      <c r="X595" s="43">
        <f t="shared" si="29"/>
        <v>-3.4999999999999851E-2</v>
      </c>
      <c r="Y595" s="57">
        <f>IF(F595*180/PI()&lt;'1_Constantes'!$B$9,0,X595*180/PI())</f>
        <v>-2.0053522829578729</v>
      </c>
    </row>
    <row r="596" spans="2:25" x14ac:dyDescent="0.25">
      <c r="B596" s="13">
        <f>B595+'1_Constantes'!$B$4</f>
        <v>2.9599999999999591</v>
      </c>
      <c r="C596" s="131">
        <f t="shared" si="27"/>
        <v>0.8632407954881075</v>
      </c>
      <c r="D596" s="54">
        <f>'3_Consigne'!P596</f>
        <v>0.8632407954881075</v>
      </c>
      <c r="E596" s="44">
        <f>'3_Consigne'!Q596</f>
        <v>3.5811525060583382E-4</v>
      </c>
      <c r="F596" s="131">
        <f t="shared" si="28"/>
        <v>3.5811525060583382E-4</v>
      </c>
      <c r="G596" s="54">
        <f>ABS(D595-D596)/'1_Constantes'!$B$4</f>
        <v>0</v>
      </c>
      <c r="H596" s="44">
        <f>ABS(E595-E596)/'1_Constantes'!$B$4</f>
        <v>9.3084226773029743E-2</v>
      </c>
      <c r="J596" s="54">
        <f>ABS(G595-G596)/'1_Constantes'!$B$4</f>
        <v>0</v>
      </c>
      <c r="K596" s="44">
        <f>ABS(H595-H596)/'1_Constantes'!$B$4</f>
        <v>18.61684535460595</v>
      </c>
      <c r="M596" s="108">
        <f>(G596*G596)/(2*'1_Constantes'!$F$27)</f>
        <v>0</v>
      </c>
      <c r="N596" s="108">
        <f>(H596*H596)/(2*'1_Constantes'!$J$27)</f>
        <v>1.0830841592416034E-3</v>
      </c>
      <c r="P596" s="54">
        <f>IF(C596&lt;M596+(M596*'1_Constantes'!$G$27),ABS(W595)-('1_Constantes'!$F$27*'1_Constantes'!$B$4),0)</f>
        <v>0</v>
      </c>
      <c r="Q596" s="111">
        <f>IF(P596=0,IF(ABS(W595)&lt;'1_Constantes'!$D$27,ABS(W595)+('1_Constantes'!$E$27*'1_Constantes'!$B$4),0),0)</f>
        <v>3</v>
      </c>
      <c r="R596" s="44">
        <f>IF(P596=0,IF(Q596=0,'1_Constantes'!$D$27,0),0)</f>
        <v>0</v>
      </c>
      <c r="S596" s="54">
        <f>IF(F596&lt;N596+(N596*'1_Constantes'!$G$27),ABS(X595)-('1_Constantes'!$J$27*'1_Constantes'!$B$4),0)</f>
        <v>1.499999999999985E-2</v>
      </c>
      <c r="T596" s="111">
        <f>IF(S596=0,IF(ABS(X595)&lt;'1_Constantes'!$H$27,ABS(X595)+('1_Constantes'!$I$27*'1_Constantes'!$B$4),0),0)</f>
        <v>0</v>
      </c>
      <c r="U596" s="44">
        <f>IF(S596=0,IF(T596=0,'1_Constantes'!$H$27,0),0)</f>
        <v>0</v>
      </c>
      <c r="W596" s="134">
        <f>IF(C596&lt;'1_Constantes'!$B$8,0,IF(D596&lt;0,-ABS(P596+Q596+R596),ABS(P596+Q596+R596)))</f>
        <v>0</v>
      </c>
      <c r="X596" s="43">
        <f t="shared" si="29"/>
        <v>1.499999999999985E-2</v>
      </c>
      <c r="Y596" s="57">
        <f>IF(F596*180/PI()&lt;'1_Constantes'!$B$9,0,X596*180/PI())</f>
        <v>0.85943669269622625</v>
      </c>
    </row>
    <row r="597" spans="2:25" x14ac:dyDescent="0.25">
      <c r="B597" s="13">
        <f>B596+'1_Constantes'!$B$4</f>
        <v>2.964999999999959</v>
      </c>
      <c r="C597" s="131">
        <f t="shared" si="27"/>
        <v>0.8632407954881075</v>
      </c>
      <c r="D597" s="54">
        <f>'3_Consigne'!P597</f>
        <v>0.8632407954881075</v>
      </c>
      <c r="E597" s="44">
        <f>'3_Consigne'!Q597</f>
        <v>3.5811525060583382E-4</v>
      </c>
      <c r="F597" s="131">
        <f t="shared" si="28"/>
        <v>3.5811525060583382E-4</v>
      </c>
      <c r="G597" s="54">
        <f>ABS(D596-D597)/'1_Constantes'!$B$4</f>
        <v>0</v>
      </c>
      <c r="H597" s="44">
        <f>ABS(E596-E597)/'1_Constantes'!$B$4</f>
        <v>0</v>
      </c>
      <c r="J597" s="54">
        <f>ABS(G596-G597)/'1_Constantes'!$B$4</f>
        <v>0</v>
      </c>
      <c r="K597" s="44">
        <f>ABS(H596-H597)/'1_Constantes'!$B$4</f>
        <v>18.61684535460595</v>
      </c>
      <c r="M597" s="108">
        <f>(G597*G597)/(2*'1_Constantes'!$F$27)</f>
        <v>0</v>
      </c>
      <c r="N597" s="108">
        <f>(H597*H597)/(2*'1_Constantes'!$J$27)</f>
        <v>0</v>
      </c>
      <c r="P597" s="54">
        <f>IF(C597&lt;M597+(M597*'1_Constantes'!$G$27),ABS(W596)-('1_Constantes'!$F$27*'1_Constantes'!$B$4),0)</f>
        <v>0</v>
      </c>
      <c r="Q597" s="111">
        <f>IF(P597=0,IF(ABS(W596)&lt;'1_Constantes'!$D$27,ABS(W596)+('1_Constantes'!$E$27*'1_Constantes'!$B$4),0),0)</f>
        <v>3</v>
      </c>
      <c r="R597" s="44">
        <f>IF(P597=0,IF(Q597=0,'1_Constantes'!$D$27,0),0)</f>
        <v>0</v>
      </c>
      <c r="S597" s="54">
        <f>IF(F597&lt;N597+(N597*'1_Constantes'!$G$27),ABS(X596)-('1_Constantes'!$J$27*'1_Constantes'!$B$4),0)</f>
        <v>0</v>
      </c>
      <c r="T597" s="111">
        <f>IF(S597=0,IF(ABS(X596)&lt;'1_Constantes'!$H$27,ABS(X596)+('1_Constantes'!$I$27*'1_Constantes'!$B$4),0),0)</f>
        <v>2.999999999999985E-2</v>
      </c>
      <c r="U597" s="44">
        <f>IF(S597=0,IF(T597=0,'1_Constantes'!$H$27,0),0)</f>
        <v>0</v>
      </c>
      <c r="W597" s="134">
        <f>IF(C597&lt;'1_Constantes'!$B$8,0,IF(D597&lt;0,-ABS(P597+Q597+R597),ABS(P597+Q597+R597)))</f>
        <v>0</v>
      </c>
      <c r="X597" s="43">
        <f t="shared" si="29"/>
        <v>2.999999999999985E-2</v>
      </c>
      <c r="Y597" s="57">
        <f>IF(F597*180/PI()&lt;'1_Constantes'!$B$9,0,X597*180/PI())</f>
        <v>1.7188733853924612</v>
      </c>
    </row>
    <row r="598" spans="2:25" x14ac:dyDescent="0.25">
      <c r="B598" s="13">
        <f>B597+'1_Constantes'!$B$4</f>
        <v>2.9699999999999589</v>
      </c>
      <c r="C598" s="131">
        <f t="shared" si="27"/>
        <v>0.8632407954881075</v>
      </c>
      <c r="D598" s="54">
        <f>'3_Consigne'!P598</f>
        <v>0.8632407954881075</v>
      </c>
      <c r="E598" s="44">
        <f>'3_Consigne'!Q598</f>
        <v>-1.0730588325931489E-4</v>
      </c>
      <c r="F598" s="131">
        <f t="shared" si="28"/>
        <v>1.0730588325931489E-4</v>
      </c>
      <c r="G598" s="54">
        <f>ABS(D597-D598)/'1_Constantes'!$B$4</f>
        <v>0</v>
      </c>
      <c r="H598" s="44">
        <f>ABS(E597-E598)/'1_Constantes'!$B$4</f>
        <v>9.3084226773029743E-2</v>
      </c>
      <c r="J598" s="54">
        <f>ABS(G597-G598)/'1_Constantes'!$B$4</f>
        <v>0</v>
      </c>
      <c r="K598" s="44">
        <f>ABS(H597-H598)/'1_Constantes'!$B$4</f>
        <v>18.61684535460595</v>
      </c>
      <c r="M598" s="108">
        <f>(G598*G598)/(2*'1_Constantes'!$F$27)</f>
        <v>0</v>
      </c>
      <c r="N598" s="108">
        <f>(H598*H598)/(2*'1_Constantes'!$J$27)</f>
        <v>1.0830841592416034E-3</v>
      </c>
      <c r="P598" s="54">
        <f>IF(C598&lt;M598+(M598*'1_Constantes'!$G$27),ABS(W597)-('1_Constantes'!$F$27*'1_Constantes'!$B$4),0)</f>
        <v>0</v>
      </c>
      <c r="Q598" s="111">
        <f>IF(P598=0,IF(ABS(W597)&lt;'1_Constantes'!$D$27,ABS(W597)+('1_Constantes'!$E$27*'1_Constantes'!$B$4),0),0)</f>
        <v>3</v>
      </c>
      <c r="R598" s="44">
        <f>IF(P598=0,IF(Q598=0,'1_Constantes'!$D$27,0),0)</f>
        <v>0</v>
      </c>
      <c r="S598" s="54">
        <f>IF(F598&lt;N598+(N598*'1_Constantes'!$G$27),ABS(X597)-('1_Constantes'!$J$27*'1_Constantes'!$B$4),0)</f>
        <v>9.9999999999998493E-3</v>
      </c>
      <c r="T598" s="111">
        <f>IF(S598=0,IF(ABS(X597)&lt;'1_Constantes'!$H$27,ABS(X597)+('1_Constantes'!$I$27*'1_Constantes'!$B$4),0),0)</f>
        <v>0</v>
      </c>
      <c r="U598" s="44">
        <f>IF(S598=0,IF(T598=0,'1_Constantes'!$H$27,0),0)</f>
        <v>0</v>
      </c>
      <c r="W598" s="134">
        <f>IF(C598&lt;'1_Constantes'!$B$8,0,IF(D598&lt;0,-ABS(P598+Q598+R598),ABS(P598+Q598+R598)))</f>
        <v>0</v>
      </c>
      <c r="X598" s="43">
        <f t="shared" si="29"/>
        <v>-9.9999999999998493E-3</v>
      </c>
      <c r="Y598" s="57">
        <f>IF(F598*180/PI()&lt;'1_Constantes'!$B$9,0,X598*180/PI())</f>
        <v>-0.57295779513081457</v>
      </c>
    </row>
    <row r="599" spans="2:25" x14ac:dyDescent="0.25">
      <c r="B599" s="13">
        <f>B598+'1_Constantes'!$B$4</f>
        <v>2.9749999999999588</v>
      </c>
      <c r="C599" s="131">
        <f t="shared" si="27"/>
        <v>0.8632407954881075</v>
      </c>
      <c r="D599" s="54">
        <f>'3_Consigne'!P599</f>
        <v>0.8632407954881075</v>
      </c>
      <c r="E599" s="44">
        <f>'3_Consigne'!Q599</f>
        <v>-1.0730588325931489E-4</v>
      </c>
      <c r="F599" s="131">
        <f t="shared" si="28"/>
        <v>1.0730588325931489E-4</v>
      </c>
      <c r="G599" s="54">
        <f>ABS(D598-D599)/'1_Constantes'!$B$4</f>
        <v>0</v>
      </c>
      <c r="H599" s="44">
        <f>ABS(E598-E599)/'1_Constantes'!$B$4</f>
        <v>0</v>
      </c>
      <c r="J599" s="54">
        <f>ABS(G598-G599)/'1_Constantes'!$B$4</f>
        <v>0</v>
      </c>
      <c r="K599" s="44">
        <f>ABS(H598-H599)/'1_Constantes'!$B$4</f>
        <v>18.61684535460595</v>
      </c>
      <c r="M599" s="108">
        <f>(G599*G599)/(2*'1_Constantes'!$F$27)</f>
        <v>0</v>
      </c>
      <c r="N599" s="108">
        <f>(H599*H599)/(2*'1_Constantes'!$J$27)</f>
        <v>0</v>
      </c>
      <c r="P599" s="54">
        <f>IF(C599&lt;M599+(M599*'1_Constantes'!$G$27),ABS(W598)-('1_Constantes'!$F$27*'1_Constantes'!$B$4),0)</f>
        <v>0</v>
      </c>
      <c r="Q599" s="111">
        <f>IF(P599=0,IF(ABS(W598)&lt;'1_Constantes'!$D$27,ABS(W598)+('1_Constantes'!$E$27*'1_Constantes'!$B$4),0),0)</f>
        <v>3</v>
      </c>
      <c r="R599" s="44">
        <f>IF(P599=0,IF(Q599=0,'1_Constantes'!$D$27,0),0)</f>
        <v>0</v>
      </c>
      <c r="S599" s="54">
        <f>IF(F599&lt;N599+(N599*'1_Constantes'!$G$27),ABS(X598)-('1_Constantes'!$J$27*'1_Constantes'!$B$4),0)</f>
        <v>0</v>
      </c>
      <c r="T599" s="111">
        <f>IF(S599=0,IF(ABS(X598)&lt;'1_Constantes'!$H$27,ABS(X598)+('1_Constantes'!$I$27*'1_Constantes'!$B$4),0),0)</f>
        <v>2.4999999999999849E-2</v>
      </c>
      <c r="U599" s="44">
        <f>IF(S599=0,IF(T599=0,'1_Constantes'!$H$27,0),0)</f>
        <v>0</v>
      </c>
      <c r="W599" s="134">
        <f>IF(C599&lt;'1_Constantes'!$B$8,0,IF(D599&lt;0,-ABS(P599+Q599+R599),ABS(P599+Q599+R599)))</f>
        <v>0</v>
      </c>
      <c r="X599" s="43">
        <f t="shared" si="29"/>
        <v>-2.4999999999999849E-2</v>
      </c>
      <c r="Y599" s="57">
        <f>IF(F599*180/PI()&lt;'1_Constantes'!$B$9,0,X599*180/PI())</f>
        <v>-1.4323944878270494</v>
      </c>
    </row>
    <row r="600" spans="2:25" x14ac:dyDescent="0.25">
      <c r="B600" s="13">
        <f>B599+'1_Constantes'!$B$4</f>
        <v>2.9799999999999587</v>
      </c>
      <c r="C600" s="131">
        <f t="shared" si="27"/>
        <v>0.8632407954881075</v>
      </c>
      <c r="D600" s="54">
        <f>'3_Consigne'!P600</f>
        <v>0.8632407954881075</v>
      </c>
      <c r="E600" s="44">
        <f>'3_Consigne'!Q600</f>
        <v>-1.0730588325931489E-4</v>
      </c>
      <c r="F600" s="131">
        <f t="shared" si="28"/>
        <v>1.0730588325931489E-4</v>
      </c>
      <c r="G600" s="54">
        <f>ABS(D599-D600)/'1_Constantes'!$B$4</f>
        <v>0</v>
      </c>
      <c r="H600" s="44">
        <f>ABS(E599-E600)/'1_Constantes'!$B$4</f>
        <v>0</v>
      </c>
      <c r="J600" s="54">
        <f>ABS(G599-G600)/'1_Constantes'!$B$4</f>
        <v>0</v>
      </c>
      <c r="K600" s="44">
        <f>ABS(H599-H600)/'1_Constantes'!$B$4</f>
        <v>0</v>
      </c>
      <c r="M600" s="108">
        <f>(G600*G600)/(2*'1_Constantes'!$F$27)</f>
        <v>0</v>
      </c>
      <c r="N600" s="108">
        <f>(H600*H600)/(2*'1_Constantes'!$J$27)</f>
        <v>0</v>
      </c>
      <c r="P600" s="54">
        <f>IF(C600&lt;M600+(M600*'1_Constantes'!$G$27),ABS(W599)-('1_Constantes'!$F$27*'1_Constantes'!$B$4),0)</f>
        <v>0</v>
      </c>
      <c r="Q600" s="111">
        <f>IF(P600=0,IF(ABS(W599)&lt;'1_Constantes'!$D$27,ABS(W599)+('1_Constantes'!$E$27*'1_Constantes'!$B$4),0),0)</f>
        <v>3</v>
      </c>
      <c r="R600" s="44">
        <f>IF(P600=0,IF(Q600=0,'1_Constantes'!$D$27,0),0)</f>
        <v>0</v>
      </c>
      <c r="S600" s="54">
        <f>IF(F600&lt;N600+(N600*'1_Constantes'!$G$27),ABS(X599)-('1_Constantes'!$J$27*'1_Constantes'!$B$4),0)</f>
        <v>0</v>
      </c>
      <c r="T600" s="111">
        <f>IF(S600=0,IF(ABS(X599)&lt;'1_Constantes'!$H$27,ABS(X599)+('1_Constantes'!$I$27*'1_Constantes'!$B$4),0),0)</f>
        <v>3.9999999999999848E-2</v>
      </c>
      <c r="U600" s="44">
        <f>IF(S600=0,IF(T600=0,'1_Constantes'!$H$27,0),0)</f>
        <v>0</v>
      </c>
      <c r="W600" s="134">
        <f>IF(C600&lt;'1_Constantes'!$B$8,0,IF(D600&lt;0,-ABS(P600+Q600+R600),ABS(P600+Q600+R600)))</f>
        <v>0</v>
      </c>
      <c r="X600" s="43">
        <f t="shared" si="29"/>
        <v>-3.9999999999999848E-2</v>
      </c>
      <c r="Y600" s="57">
        <f>IF(F600*180/PI()&lt;'1_Constantes'!$B$9,0,X600*180/PI())</f>
        <v>-2.2918311805232841</v>
      </c>
    </row>
    <row r="601" spans="2:25" x14ac:dyDescent="0.25">
      <c r="B601" s="13">
        <f>B600+'1_Constantes'!$B$4</f>
        <v>2.9849999999999586</v>
      </c>
      <c r="C601" s="131">
        <f t="shared" si="27"/>
        <v>0.8632407954881075</v>
      </c>
      <c r="D601" s="54">
        <f>'3_Consigne'!P601</f>
        <v>0.8632407954881075</v>
      </c>
      <c r="E601" s="44">
        <f>'3_Consigne'!Q601</f>
        <v>3.5811525060583382E-4</v>
      </c>
      <c r="F601" s="131">
        <f t="shared" si="28"/>
        <v>3.5811525060583382E-4</v>
      </c>
      <c r="G601" s="54">
        <f>ABS(D600-D601)/'1_Constantes'!$B$4</f>
        <v>0</v>
      </c>
      <c r="H601" s="44">
        <f>ABS(E600-E601)/'1_Constantes'!$B$4</f>
        <v>9.3084226773029743E-2</v>
      </c>
      <c r="J601" s="54">
        <f>ABS(G600-G601)/'1_Constantes'!$B$4</f>
        <v>0</v>
      </c>
      <c r="K601" s="44">
        <f>ABS(H600-H601)/'1_Constantes'!$B$4</f>
        <v>18.61684535460595</v>
      </c>
      <c r="M601" s="108">
        <f>(G601*G601)/(2*'1_Constantes'!$F$27)</f>
        <v>0</v>
      </c>
      <c r="N601" s="108">
        <f>(H601*H601)/(2*'1_Constantes'!$J$27)</f>
        <v>1.0830841592416034E-3</v>
      </c>
      <c r="P601" s="54">
        <f>IF(C601&lt;M601+(M601*'1_Constantes'!$G$27),ABS(W600)-('1_Constantes'!$F$27*'1_Constantes'!$B$4),0)</f>
        <v>0</v>
      </c>
      <c r="Q601" s="111">
        <f>IF(P601=0,IF(ABS(W600)&lt;'1_Constantes'!$D$27,ABS(W600)+('1_Constantes'!$E$27*'1_Constantes'!$B$4),0),0)</f>
        <v>3</v>
      </c>
      <c r="R601" s="44">
        <f>IF(P601=0,IF(Q601=0,'1_Constantes'!$D$27,0),0)</f>
        <v>0</v>
      </c>
      <c r="S601" s="54">
        <f>IF(F601&lt;N601+(N601*'1_Constantes'!$G$27),ABS(X600)-('1_Constantes'!$J$27*'1_Constantes'!$B$4),0)</f>
        <v>1.9999999999999848E-2</v>
      </c>
      <c r="T601" s="111">
        <f>IF(S601=0,IF(ABS(X600)&lt;'1_Constantes'!$H$27,ABS(X600)+('1_Constantes'!$I$27*'1_Constantes'!$B$4),0),0)</f>
        <v>0</v>
      </c>
      <c r="U601" s="44">
        <f>IF(S601=0,IF(T601=0,'1_Constantes'!$H$27,0),0)</f>
        <v>0</v>
      </c>
      <c r="W601" s="134">
        <f>IF(C601&lt;'1_Constantes'!$B$8,0,IF(D601&lt;0,-ABS(P601+Q601+R601),ABS(P601+Q601+R601)))</f>
        <v>0</v>
      </c>
      <c r="X601" s="43">
        <f t="shared" si="29"/>
        <v>1.9999999999999848E-2</v>
      </c>
      <c r="Y601" s="57">
        <f>IF(F601*180/PI()&lt;'1_Constantes'!$B$9,0,X601*180/PI())</f>
        <v>1.1459155902616378</v>
      </c>
    </row>
    <row r="602" spans="2:25" x14ac:dyDescent="0.25">
      <c r="B602" s="13">
        <f>B601+'1_Constantes'!$B$4</f>
        <v>2.9899999999999585</v>
      </c>
      <c r="C602" s="131">
        <f t="shared" si="27"/>
        <v>0.8632407954881075</v>
      </c>
      <c r="D602" s="54">
        <f>'3_Consigne'!P602</f>
        <v>0.8632407954881075</v>
      </c>
      <c r="E602" s="44">
        <f>'3_Consigne'!Q602</f>
        <v>3.5811525060583382E-4</v>
      </c>
      <c r="F602" s="131">
        <f t="shared" si="28"/>
        <v>3.5811525060583382E-4</v>
      </c>
      <c r="G602" s="54">
        <f>ABS(D601-D602)/'1_Constantes'!$B$4</f>
        <v>0</v>
      </c>
      <c r="H602" s="44">
        <f>ABS(E601-E602)/'1_Constantes'!$B$4</f>
        <v>0</v>
      </c>
      <c r="J602" s="54">
        <f>ABS(G601-G602)/'1_Constantes'!$B$4</f>
        <v>0</v>
      </c>
      <c r="K602" s="44">
        <f>ABS(H601-H602)/'1_Constantes'!$B$4</f>
        <v>18.61684535460595</v>
      </c>
      <c r="M602" s="108">
        <f>(G602*G602)/(2*'1_Constantes'!$F$27)</f>
        <v>0</v>
      </c>
      <c r="N602" s="108">
        <f>(H602*H602)/(2*'1_Constantes'!$J$27)</f>
        <v>0</v>
      </c>
      <c r="P602" s="54">
        <f>IF(C602&lt;M602+(M602*'1_Constantes'!$G$27),ABS(W601)-('1_Constantes'!$F$27*'1_Constantes'!$B$4),0)</f>
        <v>0</v>
      </c>
      <c r="Q602" s="111">
        <f>IF(P602=0,IF(ABS(W601)&lt;'1_Constantes'!$D$27,ABS(W601)+('1_Constantes'!$E$27*'1_Constantes'!$B$4),0),0)</f>
        <v>3</v>
      </c>
      <c r="R602" s="44">
        <f>IF(P602=0,IF(Q602=0,'1_Constantes'!$D$27,0),0)</f>
        <v>0</v>
      </c>
      <c r="S602" s="54">
        <f>IF(F602&lt;N602+(N602*'1_Constantes'!$G$27),ABS(X601)-('1_Constantes'!$J$27*'1_Constantes'!$B$4),0)</f>
        <v>0</v>
      </c>
      <c r="T602" s="111">
        <f>IF(S602=0,IF(ABS(X601)&lt;'1_Constantes'!$H$27,ABS(X601)+('1_Constantes'!$I$27*'1_Constantes'!$B$4),0),0)</f>
        <v>3.4999999999999851E-2</v>
      </c>
      <c r="U602" s="44">
        <f>IF(S602=0,IF(T602=0,'1_Constantes'!$H$27,0),0)</f>
        <v>0</v>
      </c>
      <c r="W602" s="134">
        <f>IF(C602&lt;'1_Constantes'!$B$8,0,IF(D602&lt;0,-ABS(P602+Q602+R602),ABS(P602+Q602+R602)))</f>
        <v>0</v>
      </c>
      <c r="X602" s="43">
        <f t="shared" si="29"/>
        <v>3.4999999999999851E-2</v>
      </c>
      <c r="Y602" s="57">
        <f>IF(F602*180/PI()&lt;'1_Constantes'!$B$9,0,X602*180/PI())</f>
        <v>2.0053522829578729</v>
      </c>
    </row>
    <row r="603" spans="2:25" x14ac:dyDescent="0.25">
      <c r="B603" s="13">
        <f>B602+'1_Constantes'!$B$4</f>
        <v>2.9949999999999584</v>
      </c>
      <c r="C603" s="131">
        <f t="shared" si="27"/>
        <v>0.8632407954881075</v>
      </c>
      <c r="D603" s="54">
        <f>'3_Consigne'!P603</f>
        <v>0.8632407954881075</v>
      </c>
      <c r="E603" s="44">
        <f>'3_Consigne'!Q603</f>
        <v>-1.0730588325931489E-4</v>
      </c>
      <c r="F603" s="131">
        <f t="shared" si="28"/>
        <v>1.0730588325931489E-4</v>
      </c>
      <c r="G603" s="54">
        <f>ABS(D602-D603)/'1_Constantes'!$B$4</f>
        <v>0</v>
      </c>
      <c r="H603" s="44">
        <f>ABS(E602-E603)/'1_Constantes'!$B$4</f>
        <v>9.3084226773029743E-2</v>
      </c>
      <c r="J603" s="54">
        <f>ABS(G602-G603)/'1_Constantes'!$B$4</f>
        <v>0</v>
      </c>
      <c r="K603" s="44">
        <f>ABS(H602-H603)/'1_Constantes'!$B$4</f>
        <v>18.61684535460595</v>
      </c>
      <c r="M603" s="108">
        <f>(G603*G603)/(2*'1_Constantes'!$F$27)</f>
        <v>0</v>
      </c>
      <c r="N603" s="108">
        <f>(H603*H603)/(2*'1_Constantes'!$J$27)</f>
        <v>1.0830841592416034E-3</v>
      </c>
      <c r="P603" s="54">
        <f>IF(C603&lt;M603+(M603*'1_Constantes'!$G$27),ABS(W602)-('1_Constantes'!$F$27*'1_Constantes'!$B$4),0)</f>
        <v>0</v>
      </c>
      <c r="Q603" s="111">
        <f>IF(P603=0,IF(ABS(W602)&lt;'1_Constantes'!$D$27,ABS(W602)+('1_Constantes'!$E$27*'1_Constantes'!$B$4),0),0)</f>
        <v>3</v>
      </c>
      <c r="R603" s="44">
        <f>IF(P603=0,IF(Q603=0,'1_Constantes'!$D$27,0),0)</f>
        <v>0</v>
      </c>
      <c r="S603" s="54">
        <f>IF(F603&lt;N603+(N603*'1_Constantes'!$G$27),ABS(X602)-('1_Constantes'!$J$27*'1_Constantes'!$B$4),0)</f>
        <v>1.499999999999985E-2</v>
      </c>
      <c r="T603" s="111">
        <f>IF(S603=0,IF(ABS(X602)&lt;'1_Constantes'!$H$27,ABS(X602)+('1_Constantes'!$I$27*'1_Constantes'!$B$4),0),0)</f>
        <v>0</v>
      </c>
      <c r="U603" s="44">
        <f>IF(S603=0,IF(T603=0,'1_Constantes'!$H$27,0),0)</f>
        <v>0</v>
      </c>
      <c r="W603" s="134">
        <f>IF(C603&lt;'1_Constantes'!$B$8,0,IF(D603&lt;0,-ABS(P603+Q603+R603),ABS(P603+Q603+R603)))</f>
        <v>0</v>
      </c>
      <c r="X603" s="43">
        <f t="shared" si="29"/>
        <v>-1.499999999999985E-2</v>
      </c>
      <c r="Y603" s="57">
        <f>IF(F603*180/PI()&lt;'1_Constantes'!$B$9,0,X603*180/PI())</f>
        <v>-0.85943669269622625</v>
      </c>
    </row>
    <row r="604" spans="2:25" x14ac:dyDescent="0.25">
      <c r="B604" s="13">
        <f>B603+'1_Constantes'!$B$4</f>
        <v>2.9999999999999583</v>
      </c>
      <c r="C604" s="131">
        <f t="shared" si="27"/>
        <v>0.8632407954881075</v>
      </c>
      <c r="D604" s="54">
        <f>'3_Consigne'!P604</f>
        <v>0.8632407954881075</v>
      </c>
      <c r="E604" s="44">
        <f>'3_Consigne'!Q604</f>
        <v>-1.0730588325931489E-4</v>
      </c>
      <c r="F604" s="131">
        <f t="shared" si="28"/>
        <v>1.0730588325931489E-4</v>
      </c>
      <c r="G604" s="54">
        <f>ABS(D603-D604)/'1_Constantes'!$B$4</f>
        <v>0</v>
      </c>
      <c r="H604" s="44">
        <f>ABS(E603-E604)/'1_Constantes'!$B$4</f>
        <v>0</v>
      </c>
      <c r="J604" s="54">
        <f>ABS(G603-G604)/'1_Constantes'!$B$4</f>
        <v>0</v>
      </c>
      <c r="K604" s="44">
        <f>ABS(H603-H604)/'1_Constantes'!$B$4</f>
        <v>18.61684535460595</v>
      </c>
      <c r="M604" s="108">
        <f>(G604*G604)/(2*'1_Constantes'!$F$27)</f>
        <v>0</v>
      </c>
      <c r="N604" s="108">
        <f>(H604*H604)/(2*'1_Constantes'!$J$27)</f>
        <v>0</v>
      </c>
      <c r="P604" s="54">
        <f>IF(C604&lt;M604+(M604*'1_Constantes'!$G$27),ABS(W603)-('1_Constantes'!$F$27*'1_Constantes'!$B$4),0)</f>
        <v>0</v>
      </c>
      <c r="Q604" s="111">
        <f>IF(P604=0,IF(ABS(W603)&lt;'1_Constantes'!$D$27,ABS(W603)+('1_Constantes'!$E$27*'1_Constantes'!$B$4),0),0)</f>
        <v>3</v>
      </c>
      <c r="R604" s="44">
        <f>IF(P604=0,IF(Q604=0,'1_Constantes'!$D$27,0),0)</f>
        <v>0</v>
      </c>
      <c r="S604" s="54">
        <f>IF(F604&lt;N604+(N604*'1_Constantes'!$G$27),ABS(X603)-('1_Constantes'!$J$27*'1_Constantes'!$B$4),0)</f>
        <v>0</v>
      </c>
      <c r="T604" s="111">
        <f>IF(S604=0,IF(ABS(X603)&lt;'1_Constantes'!$H$27,ABS(X603)+('1_Constantes'!$I$27*'1_Constantes'!$B$4),0),0)</f>
        <v>2.999999999999985E-2</v>
      </c>
      <c r="U604" s="44">
        <f>IF(S604=0,IF(T604=0,'1_Constantes'!$H$27,0),0)</f>
        <v>0</v>
      </c>
      <c r="W604" s="134">
        <f>IF(C604&lt;'1_Constantes'!$B$8,0,IF(D604&lt;0,-ABS(P604+Q604+R604),ABS(P604+Q604+R604)))</f>
        <v>0</v>
      </c>
      <c r="X604" s="43">
        <f t="shared" si="29"/>
        <v>-2.999999999999985E-2</v>
      </c>
      <c r="Y604" s="57">
        <f>IF(F604*180/PI()&lt;'1_Constantes'!$B$9,0,X604*180/PI())</f>
        <v>-1.7188733853924612</v>
      </c>
    </row>
    <row r="605" spans="2:25" x14ac:dyDescent="0.25">
      <c r="B605" s="13">
        <f>B604+'1_Constantes'!$B$4</f>
        <v>3.0049999999999581</v>
      </c>
      <c r="C605" s="131">
        <f t="shared" si="27"/>
        <v>0.8632407954881075</v>
      </c>
      <c r="D605" s="54">
        <f>'3_Consigne'!P605</f>
        <v>0.8632407954881075</v>
      </c>
      <c r="E605" s="44">
        <f>'3_Consigne'!Q605</f>
        <v>3.5811525060583382E-4</v>
      </c>
      <c r="F605" s="131">
        <f t="shared" si="28"/>
        <v>3.5811525060583382E-4</v>
      </c>
      <c r="G605" s="54">
        <f>ABS(D604-D605)/'1_Constantes'!$B$4</f>
        <v>0</v>
      </c>
      <c r="H605" s="44">
        <f>ABS(E604-E605)/'1_Constantes'!$B$4</f>
        <v>9.3084226773029743E-2</v>
      </c>
      <c r="J605" s="54">
        <f>ABS(G604-G605)/'1_Constantes'!$B$4</f>
        <v>0</v>
      </c>
      <c r="K605" s="44">
        <f>ABS(H604-H605)/'1_Constantes'!$B$4</f>
        <v>18.61684535460595</v>
      </c>
      <c r="M605" s="108">
        <f>(G605*G605)/(2*'1_Constantes'!$F$27)</f>
        <v>0</v>
      </c>
      <c r="N605" s="108">
        <f>(H605*H605)/(2*'1_Constantes'!$J$27)</f>
        <v>1.0830841592416034E-3</v>
      </c>
      <c r="P605" s="54">
        <f>IF(C605&lt;M605+(M605*'1_Constantes'!$G$27),ABS(W604)-('1_Constantes'!$F$27*'1_Constantes'!$B$4),0)</f>
        <v>0</v>
      </c>
      <c r="Q605" s="111">
        <f>IF(P605=0,IF(ABS(W604)&lt;'1_Constantes'!$D$27,ABS(W604)+('1_Constantes'!$E$27*'1_Constantes'!$B$4),0),0)</f>
        <v>3</v>
      </c>
      <c r="R605" s="44">
        <f>IF(P605=0,IF(Q605=0,'1_Constantes'!$D$27,0),0)</f>
        <v>0</v>
      </c>
      <c r="S605" s="54">
        <f>IF(F605&lt;N605+(N605*'1_Constantes'!$G$27),ABS(X604)-('1_Constantes'!$J$27*'1_Constantes'!$B$4),0)</f>
        <v>9.9999999999998493E-3</v>
      </c>
      <c r="T605" s="111">
        <f>IF(S605=0,IF(ABS(X604)&lt;'1_Constantes'!$H$27,ABS(X604)+('1_Constantes'!$I$27*'1_Constantes'!$B$4),0),0)</f>
        <v>0</v>
      </c>
      <c r="U605" s="44">
        <f>IF(S605=0,IF(T605=0,'1_Constantes'!$H$27,0),0)</f>
        <v>0</v>
      </c>
      <c r="W605" s="134">
        <f>IF(C605&lt;'1_Constantes'!$B$8,0,IF(D605&lt;0,-ABS(P605+Q605+R605),ABS(P605+Q605+R605)))</f>
        <v>0</v>
      </c>
      <c r="X605" s="43">
        <f t="shared" si="29"/>
        <v>9.9999999999998493E-3</v>
      </c>
      <c r="Y605" s="57">
        <f>IF(F605*180/PI()&lt;'1_Constantes'!$B$9,0,X605*180/PI())</f>
        <v>0.57295779513081457</v>
      </c>
    </row>
    <row r="606" spans="2:25" x14ac:dyDescent="0.25">
      <c r="B606" s="13">
        <f>B605+'1_Constantes'!$B$4</f>
        <v>3.009999999999958</v>
      </c>
      <c r="C606" s="131">
        <f t="shared" si="27"/>
        <v>0.8632407954881075</v>
      </c>
      <c r="D606" s="54">
        <f>'3_Consigne'!P606</f>
        <v>0.8632407954881075</v>
      </c>
      <c r="E606" s="44">
        <f>'3_Consigne'!Q606</f>
        <v>3.5811525060583382E-4</v>
      </c>
      <c r="F606" s="131">
        <f t="shared" si="28"/>
        <v>3.5811525060583382E-4</v>
      </c>
      <c r="G606" s="54">
        <f>ABS(D605-D606)/'1_Constantes'!$B$4</f>
        <v>0</v>
      </c>
      <c r="H606" s="44">
        <f>ABS(E605-E606)/'1_Constantes'!$B$4</f>
        <v>0</v>
      </c>
      <c r="J606" s="54">
        <f>ABS(G605-G606)/'1_Constantes'!$B$4</f>
        <v>0</v>
      </c>
      <c r="K606" s="44">
        <f>ABS(H605-H606)/'1_Constantes'!$B$4</f>
        <v>18.61684535460595</v>
      </c>
      <c r="M606" s="108">
        <f>(G606*G606)/(2*'1_Constantes'!$F$27)</f>
        <v>0</v>
      </c>
      <c r="N606" s="108">
        <f>(H606*H606)/(2*'1_Constantes'!$J$27)</f>
        <v>0</v>
      </c>
      <c r="P606" s="54">
        <f>IF(C606&lt;M606+(M606*'1_Constantes'!$G$27),ABS(W605)-('1_Constantes'!$F$27*'1_Constantes'!$B$4),0)</f>
        <v>0</v>
      </c>
      <c r="Q606" s="111">
        <f>IF(P606=0,IF(ABS(W605)&lt;'1_Constantes'!$D$27,ABS(W605)+('1_Constantes'!$E$27*'1_Constantes'!$B$4),0),0)</f>
        <v>3</v>
      </c>
      <c r="R606" s="44">
        <f>IF(P606=0,IF(Q606=0,'1_Constantes'!$D$27,0),0)</f>
        <v>0</v>
      </c>
      <c r="S606" s="54">
        <f>IF(F606&lt;N606+(N606*'1_Constantes'!$G$27),ABS(X605)-('1_Constantes'!$J$27*'1_Constantes'!$B$4),0)</f>
        <v>0</v>
      </c>
      <c r="T606" s="111">
        <f>IF(S606=0,IF(ABS(X605)&lt;'1_Constantes'!$H$27,ABS(X605)+('1_Constantes'!$I$27*'1_Constantes'!$B$4),0),0)</f>
        <v>2.4999999999999849E-2</v>
      </c>
      <c r="U606" s="44">
        <f>IF(S606=0,IF(T606=0,'1_Constantes'!$H$27,0),0)</f>
        <v>0</v>
      </c>
      <c r="W606" s="134">
        <f>IF(C606&lt;'1_Constantes'!$B$8,0,IF(D606&lt;0,-ABS(P606+Q606+R606),ABS(P606+Q606+R606)))</f>
        <v>0</v>
      </c>
      <c r="X606" s="43">
        <f t="shared" si="29"/>
        <v>2.4999999999999849E-2</v>
      </c>
      <c r="Y606" s="57">
        <f>IF(F606*180/PI()&lt;'1_Constantes'!$B$9,0,X606*180/PI())</f>
        <v>1.4323944878270494</v>
      </c>
    </row>
    <row r="607" spans="2:25" x14ac:dyDescent="0.25">
      <c r="B607" s="13">
        <f>B606+'1_Constantes'!$B$4</f>
        <v>3.0149999999999579</v>
      </c>
      <c r="C607" s="131">
        <f t="shared" si="27"/>
        <v>0.8632407954881075</v>
      </c>
      <c r="D607" s="54">
        <f>'3_Consigne'!P607</f>
        <v>0.8632407954881075</v>
      </c>
      <c r="E607" s="44">
        <f>'3_Consigne'!Q607</f>
        <v>3.5811525060583382E-4</v>
      </c>
      <c r="F607" s="131">
        <f t="shared" si="28"/>
        <v>3.5811525060583382E-4</v>
      </c>
      <c r="G607" s="54">
        <f>ABS(D606-D607)/'1_Constantes'!$B$4</f>
        <v>0</v>
      </c>
      <c r="H607" s="44">
        <f>ABS(E606-E607)/'1_Constantes'!$B$4</f>
        <v>0</v>
      </c>
      <c r="J607" s="54">
        <f>ABS(G606-G607)/'1_Constantes'!$B$4</f>
        <v>0</v>
      </c>
      <c r="K607" s="44">
        <f>ABS(H606-H607)/'1_Constantes'!$B$4</f>
        <v>0</v>
      </c>
      <c r="M607" s="108">
        <f>(G607*G607)/(2*'1_Constantes'!$F$27)</f>
        <v>0</v>
      </c>
      <c r="N607" s="108">
        <f>(H607*H607)/(2*'1_Constantes'!$J$27)</f>
        <v>0</v>
      </c>
      <c r="P607" s="54">
        <f>IF(C607&lt;M607+(M607*'1_Constantes'!$G$27),ABS(W606)-('1_Constantes'!$F$27*'1_Constantes'!$B$4),0)</f>
        <v>0</v>
      </c>
      <c r="Q607" s="111">
        <f>IF(P607=0,IF(ABS(W606)&lt;'1_Constantes'!$D$27,ABS(W606)+('1_Constantes'!$E$27*'1_Constantes'!$B$4),0),0)</f>
        <v>3</v>
      </c>
      <c r="R607" s="44">
        <f>IF(P607=0,IF(Q607=0,'1_Constantes'!$D$27,0),0)</f>
        <v>0</v>
      </c>
      <c r="S607" s="54">
        <f>IF(F607&lt;N607+(N607*'1_Constantes'!$G$27),ABS(X606)-('1_Constantes'!$J$27*'1_Constantes'!$B$4),0)</f>
        <v>0</v>
      </c>
      <c r="T607" s="111">
        <f>IF(S607=0,IF(ABS(X606)&lt;'1_Constantes'!$H$27,ABS(X606)+('1_Constantes'!$I$27*'1_Constantes'!$B$4),0),0)</f>
        <v>3.9999999999999848E-2</v>
      </c>
      <c r="U607" s="44">
        <f>IF(S607=0,IF(T607=0,'1_Constantes'!$H$27,0),0)</f>
        <v>0</v>
      </c>
      <c r="W607" s="134">
        <f>IF(C607&lt;'1_Constantes'!$B$8,0,IF(D607&lt;0,-ABS(P607+Q607+R607),ABS(P607+Q607+R607)))</f>
        <v>0</v>
      </c>
      <c r="X607" s="43">
        <f t="shared" si="29"/>
        <v>3.9999999999999848E-2</v>
      </c>
      <c r="Y607" s="57">
        <f>IF(F607*180/PI()&lt;'1_Constantes'!$B$9,0,X607*180/PI())</f>
        <v>2.2918311805232841</v>
      </c>
    </row>
    <row r="608" spans="2:25" x14ac:dyDescent="0.25">
      <c r="B608" s="13">
        <f>B607+'1_Constantes'!$B$4</f>
        <v>3.0199999999999578</v>
      </c>
      <c r="C608" s="131">
        <f t="shared" si="27"/>
        <v>0.8632407954881075</v>
      </c>
      <c r="D608" s="54">
        <f>'3_Consigne'!P608</f>
        <v>0.8632407954881075</v>
      </c>
      <c r="E608" s="44">
        <f>'3_Consigne'!Q608</f>
        <v>-1.0730588325931489E-4</v>
      </c>
      <c r="F608" s="131">
        <f t="shared" si="28"/>
        <v>1.0730588325931489E-4</v>
      </c>
      <c r="G608" s="54">
        <f>ABS(D607-D608)/'1_Constantes'!$B$4</f>
        <v>0</v>
      </c>
      <c r="H608" s="44">
        <f>ABS(E607-E608)/'1_Constantes'!$B$4</f>
        <v>9.3084226773029743E-2</v>
      </c>
      <c r="J608" s="54">
        <f>ABS(G607-G608)/'1_Constantes'!$B$4</f>
        <v>0</v>
      </c>
      <c r="K608" s="44">
        <f>ABS(H607-H608)/'1_Constantes'!$B$4</f>
        <v>18.61684535460595</v>
      </c>
      <c r="M608" s="108">
        <f>(G608*G608)/(2*'1_Constantes'!$F$27)</f>
        <v>0</v>
      </c>
      <c r="N608" s="108">
        <f>(H608*H608)/(2*'1_Constantes'!$J$27)</f>
        <v>1.0830841592416034E-3</v>
      </c>
      <c r="P608" s="54">
        <f>IF(C608&lt;M608+(M608*'1_Constantes'!$G$27),ABS(W607)-('1_Constantes'!$F$27*'1_Constantes'!$B$4),0)</f>
        <v>0</v>
      </c>
      <c r="Q608" s="111">
        <f>IF(P608=0,IF(ABS(W607)&lt;'1_Constantes'!$D$27,ABS(W607)+('1_Constantes'!$E$27*'1_Constantes'!$B$4),0),0)</f>
        <v>3</v>
      </c>
      <c r="R608" s="44">
        <f>IF(P608=0,IF(Q608=0,'1_Constantes'!$D$27,0),0)</f>
        <v>0</v>
      </c>
      <c r="S608" s="54">
        <f>IF(F608&lt;N608+(N608*'1_Constantes'!$G$27),ABS(X607)-('1_Constantes'!$J$27*'1_Constantes'!$B$4),0)</f>
        <v>1.9999999999999848E-2</v>
      </c>
      <c r="T608" s="111">
        <f>IF(S608=0,IF(ABS(X607)&lt;'1_Constantes'!$H$27,ABS(X607)+('1_Constantes'!$I$27*'1_Constantes'!$B$4),0),0)</f>
        <v>0</v>
      </c>
      <c r="U608" s="44">
        <f>IF(S608=0,IF(T608=0,'1_Constantes'!$H$27,0),0)</f>
        <v>0</v>
      </c>
      <c r="W608" s="134">
        <f>IF(C608&lt;'1_Constantes'!$B$8,0,IF(D608&lt;0,-ABS(P608+Q608+R608),ABS(P608+Q608+R608)))</f>
        <v>0</v>
      </c>
      <c r="X608" s="43">
        <f t="shared" si="29"/>
        <v>-1.9999999999999848E-2</v>
      </c>
      <c r="Y608" s="57">
        <f>IF(F608*180/PI()&lt;'1_Constantes'!$B$9,0,X608*180/PI())</f>
        <v>-1.1459155902616378</v>
      </c>
    </row>
    <row r="609" spans="2:25" x14ac:dyDescent="0.25">
      <c r="B609" s="13">
        <f>B608+'1_Constantes'!$B$4</f>
        <v>3.0249999999999577</v>
      </c>
      <c r="C609" s="131">
        <f t="shared" si="27"/>
        <v>0.8632407954881075</v>
      </c>
      <c r="D609" s="54">
        <f>'3_Consigne'!P609</f>
        <v>0.8632407954881075</v>
      </c>
      <c r="E609" s="44">
        <f>'3_Consigne'!Q609</f>
        <v>-1.0730588325931489E-4</v>
      </c>
      <c r="F609" s="131">
        <f t="shared" si="28"/>
        <v>1.0730588325931489E-4</v>
      </c>
      <c r="G609" s="54">
        <f>ABS(D608-D609)/'1_Constantes'!$B$4</f>
        <v>0</v>
      </c>
      <c r="H609" s="44">
        <f>ABS(E608-E609)/'1_Constantes'!$B$4</f>
        <v>0</v>
      </c>
      <c r="J609" s="54">
        <f>ABS(G608-G609)/'1_Constantes'!$B$4</f>
        <v>0</v>
      </c>
      <c r="K609" s="44">
        <f>ABS(H608-H609)/'1_Constantes'!$B$4</f>
        <v>18.61684535460595</v>
      </c>
      <c r="M609" s="108">
        <f>(G609*G609)/(2*'1_Constantes'!$F$27)</f>
        <v>0</v>
      </c>
      <c r="N609" s="108">
        <f>(H609*H609)/(2*'1_Constantes'!$J$27)</f>
        <v>0</v>
      </c>
      <c r="P609" s="54">
        <f>IF(C609&lt;M609+(M609*'1_Constantes'!$G$27),ABS(W608)-('1_Constantes'!$F$27*'1_Constantes'!$B$4),0)</f>
        <v>0</v>
      </c>
      <c r="Q609" s="111">
        <f>IF(P609=0,IF(ABS(W608)&lt;'1_Constantes'!$D$27,ABS(W608)+('1_Constantes'!$E$27*'1_Constantes'!$B$4),0),0)</f>
        <v>3</v>
      </c>
      <c r="R609" s="44">
        <f>IF(P609=0,IF(Q609=0,'1_Constantes'!$D$27,0),0)</f>
        <v>0</v>
      </c>
      <c r="S609" s="54">
        <f>IF(F609&lt;N609+(N609*'1_Constantes'!$G$27),ABS(X608)-('1_Constantes'!$J$27*'1_Constantes'!$B$4),0)</f>
        <v>0</v>
      </c>
      <c r="T609" s="111">
        <f>IF(S609=0,IF(ABS(X608)&lt;'1_Constantes'!$H$27,ABS(X608)+('1_Constantes'!$I$27*'1_Constantes'!$B$4),0),0)</f>
        <v>3.4999999999999851E-2</v>
      </c>
      <c r="U609" s="44">
        <f>IF(S609=0,IF(T609=0,'1_Constantes'!$H$27,0),0)</f>
        <v>0</v>
      </c>
      <c r="W609" s="134">
        <f>IF(C609&lt;'1_Constantes'!$B$8,0,IF(D609&lt;0,-ABS(P609+Q609+R609),ABS(P609+Q609+R609)))</f>
        <v>0</v>
      </c>
      <c r="X609" s="43">
        <f t="shared" si="29"/>
        <v>-3.4999999999999851E-2</v>
      </c>
      <c r="Y609" s="57">
        <f>IF(F609*180/PI()&lt;'1_Constantes'!$B$9,0,X609*180/PI())</f>
        <v>-2.0053522829578729</v>
      </c>
    </row>
    <row r="610" spans="2:25" x14ac:dyDescent="0.25">
      <c r="B610" s="13">
        <f>B609+'1_Constantes'!$B$4</f>
        <v>3.0299999999999576</v>
      </c>
      <c r="C610" s="131">
        <f t="shared" si="27"/>
        <v>0.8632407954881075</v>
      </c>
      <c r="D610" s="54">
        <f>'3_Consigne'!P610</f>
        <v>0.8632407954881075</v>
      </c>
      <c r="E610" s="44">
        <f>'3_Consigne'!Q610</f>
        <v>3.5811525060583382E-4</v>
      </c>
      <c r="F610" s="131">
        <f t="shared" si="28"/>
        <v>3.5811525060583382E-4</v>
      </c>
      <c r="G610" s="54">
        <f>ABS(D609-D610)/'1_Constantes'!$B$4</f>
        <v>0</v>
      </c>
      <c r="H610" s="44">
        <f>ABS(E609-E610)/'1_Constantes'!$B$4</f>
        <v>9.3084226773029743E-2</v>
      </c>
      <c r="J610" s="54">
        <f>ABS(G609-G610)/'1_Constantes'!$B$4</f>
        <v>0</v>
      </c>
      <c r="K610" s="44">
        <f>ABS(H609-H610)/'1_Constantes'!$B$4</f>
        <v>18.61684535460595</v>
      </c>
      <c r="M610" s="108">
        <f>(G610*G610)/(2*'1_Constantes'!$F$27)</f>
        <v>0</v>
      </c>
      <c r="N610" s="108">
        <f>(H610*H610)/(2*'1_Constantes'!$J$27)</f>
        <v>1.0830841592416034E-3</v>
      </c>
      <c r="P610" s="54">
        <f>IF(C610&lt;M610+(M610*'1_Constantes'!$G$27),ABS(W609)-('1_Constantes'!$F$27*'1_Constantes'!$B$4),0)</f>
        <v>0</v>
      </c>
      <c r="Q610" s="111">
        <f>IF(P610=0,IF(ABS(W609)&lt;'1_Constantes'!$D$27,ABS(W609)+('1_Constantes'!$E$27*'1_Constantes'!$B$4),0),0)</f>
        <v>3</v>
      </c>
      <c r="R610" s="44">
        <f>IF(P610=0,IF(Q610=0,'1_Constantes'!$D$27,0),0)</f>
        <v>0</v>
      </c>
      <c r="S610" s="54">
        <f>IF(F610&lt;N610+(N610*'1_Constantes'!$G$27),ABS(X609)-('1_Constantes'!$J$27*'1_Constantes'!$B$4),0)</f>
        <v>1.499999999999985E-2</v>
      </c>
      <c r="T610" s="111">
        <f>IF(S610=0,IF(ABS(X609)&lt;'1_Constantes'!$H$27,ABS(X609)+('1_Constantes'!$I$27*'1_Constantes'!$B$4),0),0)</f>
        <v>0</v>
      </c>
      <c r="U610" s="44">
        <f>IF(S610=0,IF(T610=0,'1_Constantes'!$H$27,0),0)</f>
        <v>0</v>
      </c>
      <c r="W610" s="134">
        <f>IF(C610&lt;'1_Constantes'!$B$8,0,IF(D610&lt;0,-ABS(P610+Q610+R610),ABS(P610+Q610+R610)))</f>
        <v>0</v>
      </c>
      <c r="X610" s="43">
        <f t="shared" si="29"/>
        <v>1.499999999999985E-2</v>
      </c>
      <c r="Y610" s="57">
        <f>IF(F610*180/PI()&lt;'1_Constantes'!$B$9,0,X610*180/PI())</f>
        <v>0.85943669269622625</v>
      </c>
    </row>
    <row r="611" spans="2:25" x14ac:dyDescent="0.25">
      <c r="B611" s="13">
        <f>B610+'1_Constantes'!$B$4</f>
        <v>3.0349999999999575</v>
      </c>
      <c r="C611" s="131">
        <f t="shared" si="27"/>
        <v>0.8632407954881075</v>
      </c>
      <c r="D611" s="54">
        <f>'3_Consigne'!P611</f>
        <v>0.8632407954881075</v>
      </c>
      <c r="E611" s="44">
        <f>'3_Consigne'!Q611</f>
        <v>3.5811525060583382E-4</v>
      </c>
      <c r="F611" s="131">
        <f t="shared" si="28"/>
        <v>3.5811525060583382E-4</v>
      </c>
      <c r="G611" s="54">
        <f>ABS(D610-D611)/'1_Constantes'!$B$4</f>
        <v>0</v>
      </c>
      <c r="H611" s="44">
        <f>ABS(E610-E611)/'1_Constantes'!$B$4</f>
        <v>0</v>
      </c>
      <c r="J611" s="54">
        <f>ABS(G610-G611)/'1_Constantes'!$B$4</f>
        <v>0</v>
      </c>
      <c r="K611" s="44">
        <f>ABS(H610-H611)/'1_Constantes'!$B$4</f>
        <v>18.61684535460595</v>
      </c>
      <c r="M611" s="108">
        <f>(G611*G611)/(2*'1_Constantes'!$F$27)</f>
        <v>0</v>
      </c>
      <c r="N611" s="108">
        <f>(H611*H611)/(2*'1_Constantes'!$J$27)</f>
        <v>0</v>
      </c>
      <c r="P611" s="54">
        <f>IF(C611&lt;M611+(M611*'1_Constantes'!$G$27),ABS(W610)-('1_Constantes'!$F$27*'1_Constantes'!$B$4),0)</f>
        <v>0</v>
      </c>
      <c r="Q611" s="111">
        <f>IF(P611=0,IF(ABS(W610)&lt;'1_Constantes'!$D$27,ABS(W610)+('1_Constantes'!$E$27*'1_Constantes'!$B$4),0),0)</f>
        <v>3</v>
      </c>
      <c r="R611" s="44">
        <f>IF(P611=0,IF(Q611=0,'1_Constantes'!$D$27,0),0)</f>
        <v>0</v>
      </c>
      <c r="S611" s="54">
        <f>IF(F611&lt;N611+(N611*'1_Constantes'!$G$27),ABS(X610)-('1_Constantes'!$J$27*'1_Constantes'!$B$4),0)</f>
        <v>0</v>
      </c>
      <c r="T611" s="111">
        <f>IF(S611=0,IF(ABS(X610)&lt;'1_Constantes'!$H$27,ABS(X610)+('1_Constantes'!$I$27*'1_Constantes'!$B$4),0),0)</f>
        <v>2.999999999999985E-2</v>
      </c>
      <c r="U611" s="44">
        <f>IF(S611=0,IF(T611=0,'1_Constantes'!$H$27,0),0)</f>
        <v>0</v>
      </c>
      <c r="W611" s="134">
        <f>IF(C611&lt;'1_Constantes'!$B$8,0,IF(D611&lt;0,-ABS(P611+Q611+R611),ABS(P611+Q611+R611)))</f>
        <v>0</v>
      </c>
      <c r="X611" s="43">
        <f t="shared" si="29"/>
        <v>2.999999999999985E-2</v>
      </c>
      <c r="Y611" s="57">
        <f>IF(F611*180/PI()&lt;'1_Constantes'!$B$9,0,X611*180/PI())</f>
        <v>1.7188733853924612</v>
      </c>
    </row>
    <row r="612" spans="2:25" x14ac:dyDescent="0.25">
      <c r="B612" s="13">
        <f>B611+'1_Constantes'!$B$4</f>
        <v>3.0399999999999574</v>
      </c>
      <c r="C612" s="131">
        <f t="shared" si="27"/>
        <v>0.8632407954881075</v>
      </c>
      <c r="D612" s="54">
        <f>'3_Consigne'!P612</f>
        <v>0.8632407954881075</v>
      </c>
      <c r="E612" s="44">
        <f>'3_Consigne'!Q612</f>
        <v>-1.0730588325931489E-4</v>
      </c>
      <c r="F612" s="131">
        <f t="shared" si="28"/>
        <v>1.0730588325931489E-4</v>
      </c>
      <c r="G612" s="54">
        <f>ABS(D611-D612)/'1_Constantes'!$B$4</f>
        <v>0</v>
      </c>
      <c r="H612" s="44">
        <f>ABS(E611-E612)/'1_Constantes'!$B$4</f>
        <v>9.3084226773029743E-2</v>
      </c>
      <c r="J612" s="54">
        <f>ABS(G611-G612)/'1_Constantes'!$B$4</f>
        <v>0</v>
      </c>
      <c r="K612" s="44">
        <f>ABS(H611-H612)/'1_Constantes'!$B$4</f>
        <v>18.61684535460595</v>
      </c>
      <c r="M612" s="108">
        <f>(G612*G612)/(2*'1_Constantes'!$F$27)</f>
        <v>0</v>
      </c>
      <c r="N612" s="108">
        <f>(H612*H612)/(2*'1_Constantes'!$J$27)</f>
        <v>1.0830841592416034E-3</v>
      </c>
      <c r="P612" s="54">
        <f>IF(C612&lt;M612+(M612*'1_Constantes'!$G$27),ABS(W611)-('1_Constantes'!$F$27*'1_Constantes'!$B$4),0)</f>
        <v>0</v>
      </c>
      <c r="Q612" s="111">
        <f>IF(P612=0,IF(ABS(W611)&lt;'1_Constantes'!$D$27,ABS(W611)+('1_Constantes'!$E$27*'1_Constantes'!$B$4),0),0)</f>
        <v>3</v>
      </c>
      <c r="R612" s="44">
        <f>IF(P612=0,IF(Q612=0,'1_Constantes'!$D$27,0),0)</f>
        <v>0</v>
      </c>
      <c r="S612" s="54">
        <f>IF(F612&lt;N612+(N612*'1_Constantes'!$G$27),ABS(X611)-('1_Constantes'!$J$27*'1_Constantes'!$B$4),0)</f>
        <v>9.9999999999998493E-3</v>
      </c>
      <c r="T612" s="111">
        <f>IF(S612=0,IF(ABS(X611)&lt;'1_Constantes'!$H$27,ABS(X611)+('1_Constantes'!$I$27*'1_Constantes'!$B$4),0),0)</f>
        <v>0</v>
      </c>
      <c r="U612" s="44">
        <f>IF(S612=0,IF(T612=0,'1_Constantes'!$H$27,0),0)</f>
        <v>0</v>
      </c>
      <c r="W612" s="134">
        <f>IF(C612&lt;'1_Constantes'!$B$8,0,IF(D612&lt;0,-ABS(P612+Q612+R612),ABS(P612+Q612+R612)))</f>
        <v>0</v>
      </c>
      <c r="X612" s="43">
        <f t="shared" si="29"/>
        <v>-9.9999999999998493E-3</v>
      </c>
      <c r="Y612" s="57">
        <f>IF(F612*180/PI()&lt;'1_Constantes'!$B$9,0,X612*180/PI())</f>
        <v>-0.57295779513081457</v>
      </c>
    </row>
    <row r="613" spans="2:25" x14ac:dyDescent="0.25">
      <c r="B613" s="13">
        <f>B612+'1_Constantes'!$B$4</f>
        <v>3.0449999999999573</v>
      </c>
      <c r="C613" s="131">
        <f t="shared" si="27"/>
        <v>0.8632407954881075</v>
      </c>
      <c r="D613" s="54">
        <f>'3_Consigne'!P613</f>
        <v>0.8632407954881075</v>
      </c>
      <c r="E613" s="44">
        <f>'3_Consigne'!Q613</f>
        <v>-1.0730588325931489E-4</v>
      </c>
      <c r="F613" s="131">
        <f t="shared" si="28"/>
        <v>1.0730588325931489E-4</v>
      </c>
      <c r="G613" s="54">
        <f>ABS(D612-D613)/'1_Constantes'!$B$4</f>
        <v>0</v>
      </c>
      <c r="H613" s="44">
        <f>ABS(E612-E613)/'1_Constantes'!$B$4</f>
        <v>0</v>
      </c>
      <c r="J613" s="54">
        <f>ABS(G612-G613)/'1_Constantes'!$B$4</f>
        <v>0</v>
      </c>
      <c r="K613" s="44">
        <f>ABS(H612-H613)/'1_Constantes'!$B$4</f>
        <v>18.61684535460595</v>
      </c>
      <c r="M613" s="108">
        <f>(G613*G613)/(2*'1_Constantes'!$F$27)</f>
        <v>0</v>
      </c>
      <c r="N613" s="108">
        <f>(H613*H613)/(2*'1_Constantes'!$J$27)</f>
        <v>0</v>
      </c>
      <c r="P613" s="54">
        <f>IF(C613&lt;M613+(M613*'1_Constantes'!$G$27),ABS(W612)-('1_Constantes'!$F$27*'1_Constantes'!$B$4),0)</f>
        <v>0</v>
      </c>
      <c r="Q613" s="111">
        <f>IF(P613=0,IF(ABS(W612)&lt;'1_Constantes'!$D$27,ABS(W612)+('1_Constantes'!$E$27*'1_Constantes'!$B$4),0),0)</f>
        <v>3</v>
      </c>
      <c r="R613" s="44">
        <f>IF(P613=0,IF(Q613=0,'1_Constantes'!$D$27,0),0)</f>
        <v>0</v>
      </c>
      <c r="S613" s="54">
        <f>IF(F613&lt;N613+(N613*'1_Constantes'!$G$27),ABS(X612)-('1_Constantes'!$J$27*'1_Constantes'!$B$4),0)</f>
        <v>0</v>
      </c>
      <c r="T613" s="111">
        <f>IF(S613=0,IF(ABS(X612)&lt;'1_Constantes'!$H$27,ABS(X612)+('1_Constantes'!$I$27*'1_Constantes'!$B$4),0),0)</f>
        <v>2.4999999999999849E-2</v>
      </c>
      <c r="U613" s="44">
        <f>IF(S613=0,IF(T613=0,'1_Constantes'!$H$27,0),0)</f>
        <v>0</v>
      </c>
      <c r="W613" s="134">
        <f>IF(C613&lt;'1_Constantes'!$B$8,0,IF(D613&lt;0,-ABS(P613+Q613+R613),ABS(P613+Q613+R613)))</f>
        <v>0</v>
      </c>
      <c r="X613" s="43">
        <f t="shared" si="29"/>
        <v>-2.4999999999999849E-2</v>
      </c>
      <c r="Y613" s="57">
        <f>IF(F613*180/PI()&lt;'1_Constantes'!$B$9,0,X613*180/PI())</f>
        <v>-1.4323944878270494</v>
      </c>
    </row>
    <row r="614" spans="2:25" x14ac:dyDescent="0.25">
      <c r="B614" s="13">
        <f>B613+'1_Constantes'!$B$4</f>
        <v>3.0499999999999572</v>
      </c>
      <c r="C614" s="131">
        <f t="shared" si="27"/>
        <v>0.8632407954881075</v>
      </c>
      <c r="D614" s="54">
        <f>'3_Consigne'!P614</f>
        <v>0.8632407954881075</v>
      </c>
      <c r="E614" s="44">
        <f>'3_Consigne'!Q614</f>
        <v>-1.0730588325931489E-4</v>
      </c>
      <c r="F614" s="131">
        <f t="shared" si="28"/>
        <v>1.0730588325931489E-4</v>
      </c>
      <c r="G614" s="54">
        <f>ABS(D613-D614)/'1_Constantes'!$B$4</f>
        <v>0</v>
      </c>
      <c r="H614" s="44">
        <f>ABS(E613-E614)/'1_Constantes'!$B$4</f>
        <v>0</v>
      </c>
      <c r="J614" s="54">
        <f>ABS(G613-G614)/'1_Constantes'!$B$4</f>
        <v>0</v>
      </c>
      <c r="K614" s="44">
        <f>ABS(H613-H614)/'1_Constantes'!$B$4</f>
        <v>0</v>
      </c>
      <c r="M614" s="108">
        <f>(G614*G614)/(2*'1_Constantes'!$F$27)</f>
        <v>0</v>
      </c>
      <c r="N614" s="108">
        <f>(H614*H614)/(2*'1_Constantes'!$J$27)</f>
        <v>0</v>
      </c>
      <c r="P614" s="54">
        <f>IF(C614&lt;M614+(M614*'1_Constantes'!$G$27),ABS(W613)-('1_Constantes'!$F$27*'1_Constantes'!$B$4),0)</f>
        <v>0</v>
      </c>
      <c r="Q614" s="111">
        <f>IF(P614=0,IF(ABS(W613)&lt;'1_Constantes'!$D$27,ABS(W613)+('1_Constantes'!$E$27*'1_Constantes'!$B$4),0),0)</f>
        <v>3</v>
      </c>
      <c r="R614" s="44">
        <f>IF(P614=0,IF(Q614=0,'1_Constantes'!$D$27,0),0)</f>
        <v>0</v>
      </c>
      <c r="S614" s="54">
        <f>IF(F614&lt;N614+(N614*'1_Constantes'!$G$27),ABS(X613)-('1_Constantes'!$J$27*'1_Constantes'!$B$4),0)</f>
        <v>0</v>
      </c>
      <c r="T614" s="111">
        <f>IF(S614=0,IF(ABS(X613)&lt;'1_Constantes'!$H$27,ABS(X613)+('1_Constantes'!$I$27*'1_Constantes'!$B$4),0),0)</f>
        <v>3.9999999999999848E-2</v>
      </c>
      <c r="U614" s="44">
        <f>IF(S614=0,IF(T614=0,'1_Constantes'!$H$27,0),0)</f>
        <v>0</v>
      </c>
      <c r="W614" s="134">
        <f>IF(C614&lt;'1_Constantes'!$B$8,0,IF(D614&lt;0,-ABS(P614+Q614+R614),ABS(P614+Q614+R614)))</f>
        <v>0</v>
      </c>
      <c r="X614" s="43">
        <f t="shared" si="29"/>
        <v>-3.9999999999999848E-2</v>
      </c>
      <c r="Y614" s="57">
        <f>IF(F614*180/PI()&lt;'1_Constantes'!$B$9,0,X614*180/PI())</f>
        <v>-2.2918311805232841</v>
      </c>
    </row>
    <row r="615" spans="2:25" x14ac:dyDescent="0.25">
      <c r="B615" s="13">
        <f>B614+'1_Constantes'!$B$4</f>
        <v>3.0549999999999571</v>
      </c>
      <c r="C615" s="131">
        <f t="shared" si="27"/>
        <v>0.8632407954881075</v>
      </c>
      <c r="D615" s="54">
        <f>'3_Consigne'!P615</f>
        <v>0.8632407954881075</v>
      </c>
      <c r="E615" s="44">
        <f>'3_Consigne'!Q615</f>
        <v>3.5811525060583382E-4</v>
      </c>
      <c r="F615" s="131">
        <f t="shared" si="28"/>
        <v>3.5811525060583382E-4</v>
      </c>
      <c r="G615" s="54">
        <f>ABS(D614-D615)/'1_Constantes'!$B$4</f>
        <v>0</v>
      </c>
      <c r="H615" s="44">
        <f>ABS(E614-E615)/'1_Constantes'!$B$4</f>
        <v>9.3084226773029743E-2</v>
      </c>
      <c r="J615" s="54">
        <f>ABS(G614-G615)/'1_Constantes'!$B$4</f>
        <v>0</v>
      </c>
      <c r="K615" s="44">
        <f>ABS(H614-H615)/'1_Constantes'!$B$4</f>
        <v>18.61684535460595</v>
      </c>
      <c r="M615" s="108">
        <f>(G615*G615)/(2*'1_Constantes'!$F$27)</f>
        <v>0</v>
      </c>
      <c r="N615" s="108">
        <f>(H615*H615)/(2*'1_Constantes'!$J$27)</f>
        <v>1.0830841592416034E-3</v>
      </c>
      <c r="P615" s="54">
        <f>IF(C615&lt;M615+(M615*'1_Constantes'!$G$27),ABS(W614)-('1_Constantes'!$F$27*'1_Constantes'!$B$4),0)</f>
        <v>0</v>
      </c>
      <c r="Q615" s="111">
        <f>IF(P615=0,IF(ABS(W614)&lt;'1_Constantes'!$D$27,ABS(W614)+('1_Constantes'!$E$27*'1_Constantes'!$B$4),0),0)</f>
        <v>3</v>
      </c>
      <c r="R615" s="44">
        <f>IF(P615=0,IF(Q615=0,'1_Constantes'!$D$27,0),0)</f>
        <v>0</v>
      </c>
      <c r="S615" s="54">
        <f>IF(F615&lt;N615+(N615*'1_Constantes'!$G$27),ABS(X614)-('1_Constantes'!$J$27*'1_Constantes'!$B$4),0)</f>
        <v>1.9999999999999848E-2</v>
      </c>
      <c r="T615" s="111">
        <f>IF(S615=0,IF(ABS(X614)&lt;'1_Constantes'!$H$27,ABS(X614)+('1_Constantes'!$I$27*'1_Constantes'!$B$4),0),0)</f>
        <v>0</v>
      </c>
      <c r="U615" s="44">
        <f>IF(S615=0,IF(T615=0,'1_Constantes'!$H$27,0),0)</f>
        <v>0</v>
      </c>
      <c r="W615" s="134">
        <f>IF(C615&lt;'1_Constantes'!$B$8,0,IF(D615&lt;0,-ABS(P615+Q615+R615),ABS(P615+Q615+R615)))</f>
        <v>0</v>
      </c>
      <c r="X615" s="43">
        <f t="shared" si="29"/>
        <v>1.9999999999999848E-2</v>
      </c>
      <c r="Y615" s="57">
        <f>IF(F615*180/PI()&lt;'1_Constantes'!$B$9,0,X615*180/PI())</f>
        <v>1.1459155902616378</v>
      </c>
    </row>
    <row r="616" spans="2:25" x14ac:dyDescent="0.25">
      <c r="B616" s="13">
        <f>B615+'1_Constantes'!$B$4</f>
        <v>3.059999999999957</v>
      </c>
      <c r="C616" s="131">
        <f t="shared" si="27"/>
        <v>0.8632407954881075</v>
      </c>
      <c r="D616" s="54">
        <f>'3_Consigne'!P616</f>
        <v>0.8632407954881075</v>
      </c>
      <c r="E616" s="44">
        <f>'3_Consigne'!Q616</f>
        <v>3.5811525060583382E-4</v>
      </c>
      <c r="F616" s="131">
        <f t="shared" si="28"/>
        <v>3.5811525060583382E-4</v>
      </c>
      <c r="G616" s="54">
        <f>ABS(D615-D616)/'1_Constantes'!$B$4</f>
        <v>0</v>
      </c>
      <c r="H616" s="44">
        <f>ABS(E615-E616)/'1_Constantes'!$B$4</f>
        <v>0</v>
      </c>
      <c r="J616" s="54">
        <f>ABS(G615-G616)/'1_Constantes'!$B$4</f>
        <v>0</v>
      </c>
      <c r="K616" s="44">
        <f>ABS(H615-H616)/'1_Constantes'!$B$4</f>
        <v>18.61684535460595</v>
      </c>
      <c r="M616" s="108">
        <f>(G616*G616)/(2*'1_Constantes'!$F$27)</f>
        <v>0</v>
      </c>
      <c r="N616" s="108">
        <f>(H616*H616)/(2*'1_Constantes'!$J$27)</f>
        <v>0</v>
      </c>
      <c r="P616" s="54">
        <f>IF(C616&lt;M616+(M616*'1_Constantes'!$G$27),ABS(W615)-('1_Constantes'!$F$27*'1_Constantes'!$B$4),0)</f>
        <v>0</v>
      </c>
      <c r="Q616" s="111">
        <f>IF(P616=0,IF(ABS(W615)&lt;'1_Constantes'!$D$27,ABS(W615)+('1_Constantes'!$E$27*'1_Constantes'!$B$4),0),0)</f>
        <v>3</v>
      </c>
      <c r="R616" s="44">
        <f>IF(P616=0,IF(Q616=0,'1_Constantes'!$D$27,0),0)</f>
        <v>0</v>
      </c>
      <c r="S616" s="54">
        <f>IF(F616&lt;N616+(N616*'1_Constantes'!$G$27),ABS(X615)-('1_Constantes'!$J$27*'1_Constantes'!$B$4),0)</f>
        <v>0</v>
      </c>
      <c r="T616" s="111">
        <f>IF(S616=0,IF(ABS(X615)&lt;'1_Constantes'!$H$27,ABS(X615)+('1_Constantes'!$I$27*'1_Constantes'!$B$4),0),0)</f>
        <v>3.4999999999999851E-2</v>
      </c>
      <c r="U616" s="44">
        <f>IF(S616=0,IF(T616=0,'1_Constantes'!$H$27,0),0)</f>
        <v>0</v>
      </c>
      <c r="W616" s="134">
        <f>IF(C616&lt;'1_Constantes'!$B$8,0,IF(D616&lt;0,-ABS(P616+Q616+R616),ABS(P616+Q616+R616)))</f>
        <v>0</v>
      </c>
      <c r="X616" s="43">
        <f t="shared" si="29"/>
        <v>3.4999999999999851E-2</v>
      </c>
      <c r="Y616" s="57">
        <f>IF(F616*180/PI()&lt;'1_Constantes'!$B$9,0,X616*180/PI())</f>
        <v>2.0053522829578729</v>
      </c>
    </row>
    <row r="617" spans="2:25" x14ac:dyDescent="0.25">
      <c r="B617" s="13">
        <f>B616+'1_Constantes'!$B$4</f>
        <v>3.0649999999999569</v>
      </c>
      <c r="C617" s="131">
        <f t="shared" si="27"/>
        <v>0.8632407954881075</v>
      </c>
      <c r="D617" s="54">
        <f>'3_Consigne'!P617</f>
        <v>0.8632407954881075</v>
      </c>
      <c r="E617" s="44">
        <f>'3_Consigne'!Q617</f>
        <v>-1.0730588325931489E-4</v>
      </c>
      <c r="F617" s="131">
        <f t="shared" si="28"/>
        <v>1.0730588325931489E-4</v>
      </c>
      <c r="G617" s="54">
        <f>ABS(D616-D617)/'1_Constantes'!$B$4</f>
        <v>0</v>
      </c>
      <c r="H617" s="44">
        <f>ABS(E616-E617)/'1_Constantes'!$B$4</f>
        <v>9.3084226773029743E-2</v>
      </c>
      <c r="J617" s="54">
        <f>ABS(G616-G617)/'1_Constantes'!$B$4</f>
        <v>0</v>
      </c>
      <c r="K617" s="44">
        <f>ABS(H616-H617)/'1_Constantes'!$B$4</f>
        <v>18.61684535460595</v>
      </c>
      <c r="M617" s="108">
        <f>(G617*G617)/(2*'1_Constantes'!$F$27)</f>
        <v>0</v>
      </c>
      <c r="N617" s="108">
        <f>(H617*H617)/(2*'1_Constantes'!$J$27)</f>
        <v>1.0830841592416034E-3</v>
      </c>
      <c r="P617" s="54">
        <f>IF(C617&lt;M617+(M617*'1_Constantes'!$G$27),ABS(W616)-('1_Constantes'!$F$27*'1_Constantes'!$B$4),0)</f>
        <v>0</v>
      </c>
      <c r="Q617" s="111">
        <f>IF(P617=0,IF(ABS(W616)&lt;'1_Constantes'!$D$27,ABS(W616)+('1_Constantes'!$E$27*'1_Constantes'!$B$4),0),0)</f>
        <v>3</v>
      </c>
      <c r="R617" s="44">
        <f>IF(P617=0,IF(Q617=0,'1_Constantes'!$D$27,0),0)</f>
        <v>0</v>
      </c>
      <c r="S617" s="54">
        <f>IF(F617&lt;N617+(N617*'1_Constantes'!$G$27),ABS(X616)-('1_Constantes'!$J$27*'1_Constantes'!$B$4),0)</f>
        <v>1.499999999999985E-2</v>
      </c>
      <c r="T617" s="111">
        <f>IF(S617=0,IF(ABS(X616)&lt;'1_Constantes'!$H$27,ABS(X616)+('1_Constantes'!$I$27*'1_Constantes'!$B$4),0),0)</f>
        <v>0</v>
      </c>
      <c r="U617" s="44">
        <f>IF(S617=0,IF(T617=0,'1_Constantes'!$H$27,0),0)</f>
        <v>0</v>
      </c>
      <c r="W617" s="134">
        <f>IF(C617&lt;'1_Constantes'!$B$8,0,IF(D617&lt;0,-ABS(P617+Q617+R617),ABS(P617+Q617+R617)))</f>
        <v>0</v>
      </c>
      <c r="X617" s="43">
        <f t="shared" si="29"/>
        <v>-1.499999999999985E-2</v>
      </c>
      <c r="Y617" s="57">
        <f>IF(F617*180/PI()&lt;'1_Constantes'!$B$9,0,X617*180/PI())</f>
        <v>-0.85943669269622625</v>
      </c>
    </row>
    <row r="618" spans="2:25" x14ac:dyDescent="0.25">
      <c r="B618" s="13">
        <f>B617+'1_Constantes'!$B$4</f>
        <v>3.0699999999999568</v>
      </c>
      <c r="C618" s="131">
        <f t="shared" si="27"/>
        <v>0.8632407954881075</v>
      </c>
      <c r="D618" s="54">
        <f>'3_Consigne'!P618</f>
        <v>0.8632407954881075</v>
      </c>
      <c r="E618" s="44">
        <f>'3_Consigne'!Q618</f>
        <v>-1.0730588325931489E-4</v>
      </c>
      <c r="F618" s="131">
        <f t="shared" si="28"/>
        <v>1.0730588325931489E-4</v>
      </c>
      <c r="G618" s="54">
        <f>ABS(D617-D618)/'1_Constantes'!$B$4</f>
        <v>0</v>
      </c>
      <c r="H618" s="44">
        <f>ABS(E617-E618)/'1_Constantes'!$B$4</f>
        <v>0</v>
      </c>
      <c r="J618" s="54">
        <f>ABS(G617-G618)/'1_Constantes'!$B$4</f>
        <v>0</v>
      </c>
      <c r="K618" s="44">
        <f>ABS(H617-H618)/'1_Constantes'!$B$4</f>
        <v>18.61684535460595</v>
      </c>
      <c r="M618" s="108">
        <f>(G618*G618)/(2*'1_Constantes'!$F$27)</f>
        <v>0</v>
      </c>
      <c r="N618" s="108">
        <f>(H618*H618)/(2*'1_Constantes'!$J$27)</f>
        <v>0</v>
      </c>
      <c r="P618" s="54">
        <f>IF(C618&lt;M618+(M618*'1_Constantes'!$G$27),ABS(W617)-('1_Constantes'!$F$27*'1_Constantes'!$B$4),0)</f>
        <v>0</v>
      </c>
      <c r="Q618" s="111">
        <f>IF(P618=0,IF(ABS(W617)&lt;'1_Constantes'!$D$27,ABS(W617)+('1_Constantes'!$E$27*'1_Constantes'!$B$4),0),0)</f>
        <v>3</v>
      </c>
      <c r="R618" s="44">
        <f>IF(P618=0,IF(Q618=0,'1_Constantes'!$D$27,0),0)</f>
        <v>0</v>
      </c>
      <c r="S618" s="54">
        <f>IF(F618&lt;N618+(N618*'1_Constantes'!$G$27),ABS(X617)-('1_Constantes'!$J$27*'1_Constantes'!$B$4),0)</f>
        <v>0</v>
      </c>
      <c r="T618" s="111">
        <f>IF(S618=0,IF(ABS(X617)&lt;'1_Constantes'!$H$27,ABS(X617)+('1_Constantes'!$I$27*'1_Constantes'!$B$4),0),0)</f>
        <v>2.999999999999985E-2</v>
      </c>
      <c r="U618" s="44">
        <f>IF(S618=0,IF(T618=0,'1_Constantes'!$H$27,0),0)</f>
        <v>0</v>
      </c>
      <c r="W618" s="134">
        <f>IF(C618&lt;'1_Constantes'!$B$8,0,IF(D618&lt;0,-ABS(P618+Q618+R618),ABS(P618+Q618+R618)))</f>
        <v>0</v>
      </c>
      <c r="X618" s="43">
        <f t="shared" si="29"/>
        <v>-2.999999999999985E-2</v>
      </c>
      <c r="Y618" s="57">
        <f>IF(F618*180/PI()&lt;'1_Constantes'!$B$9,0,X618*180/PI())</f>
        <v>-1.7188733853924612</v>
      </c>
    </row>
    <row r="619" spans="2:25" x14ac:dyDescent="0.25">
      <c r="B619" s="13">
        <f>B618+'1_Constantes'!$B$4</f>
        <v>3.0749999999999567</v>
      </c>
      <c r="C619" s="131">
        <f t="shared" si="27"/>
        <v>0.8632407954881075</v>
      </c>
      <c r="D619" s="54">
        <f>'3_Consigne'!P619</f>
        <v>0.8632407954881075</v>
      </c>
      <c r="E619" s="44">
        <f>'3_Consigne'!Q619</f>
        <v>3.5811525060583382E-4</v>
      </c>
      <c r="F619" s="131">
        <f t="shared" si="28"/>
        <v>3.5811525060583382E-4</v>
      </c>
      <c r="G619" s="54">
        <f>ABS(D618-D619)/'1_Constantes'!$B$4</f>
        <v>0</v>
      </c>
      <c r="H619" s="44">
        <f>ABS(E618-E619)/'1_Constantes'!$B$4</f>
        <v>9.3084226773029743E-2</v>
      </c>
      <c r="J619" s="54">
        <f>ABS(G618-G619)/'1_Constantes'!$B$4</f>
        <v>0</v>
      </c>
      <c r="K619" s="44">
        <f>ABS(H618-H619)/'1_Constantes'!$B$4</f>
        <v>18.61684535460595</v>
      </c>
      <c r="M619" s="108">
        <f>(G619*G619)/(2*'1_Constantes'!$F$27)</f>
        <v>0</v>
      </c>
      <c r="N619" s="108">
        <f>(H619*H619)/(2*'1_Constantes'!$J$27)</f>
        <v>1.0830841592416034E-3</v>
      </c>
      <c r="P619" s="54">
        <f>IF(C619&lt;M619+(M619*'1_Constantes'!$G$27),ABS(W618)-('1_Constantes'!$F$27*'1_Constantes'!$B$4),0)</f>
        <v>0</v>
      </c>
      <c r="Q619" s="111">
        <f>IF(P619=0,IF(ABS(W618)&lt;'1_Constantes'!$D$27,ABS(W618)+('1_Constantes'!$E$27*'1_Constantes'!$B$4),0),0)</f>
        <v>3</v>
      </c>
      <c r="R619" s="44">
        <f>IF(P619=0,IF(Q619=0,'1_Constantes'!$D$27,0),0)</f>
        <v>0</v>
      </c>
      <c r="S619" s="54">
        <f>IF(F619&lt;N619+(N619*'1_Constantes'!$G$27),ABS(X618)-('1_Constantes'!$J$27*'1_Constantes'!$B$4),0)</f>
        <v>9.9999999999998493E-3</v>
      </c>
      <c r="T619" s="111">
        <f>IF(S619=0,IF(ABS(X618)&lt;'1_Constantes'!$H$27,ABS(X618)+('1_Constantes'!$I$27*'1_Constantes'!$B$4),0),0)</f>
        <v>0</v>
      </c>
      <c r="U619" s="44">
        <f>IF(S619=0,IF(T619=0,'1_Constantes'!$H$27,0),0)</f>
        <v>0</v>
      </c>
      <c r="W619" s="134">
        <f>IF(C619&lt;'1_Constantes'!$B$8,0,IF(D619&lt;0,-ABS(P619+Q619+R619),ABS(P619+Q619+R619)))</f>
        <v>0</v>
      </c>
      <c r="X619" s="43">
        <f t="shared" si="29"/>
        <v>9.9999999999998493E-3</v>
      </c>
      <c r="Y619" s="57">
        <f>IF(F619*180/PI()&lt;'1_Constantes'!$B$9,0,X619*180/PI())</f>
        <v>0.57295779513081457</v>
      </c>
    </row>
    <row r="620" spans="2:25" x14ac:dyDescent="0.25">
      <c r="B620" s="13">
        <f>B619+'1_Constantes'!$B$4</f>
        <v>3.0799999999999566</v>
      </c>
      <c r="C620" s="131">
        <f t="shared" si="27"/>
        <v>0.8632407954881075</v>
      </c>
      <c r="D620" s="54">
        <f>'3_Consigne'!P620</f>
        <v>0.8632407954881075</v>
      </c>
      <c r="E620" s="44">
        <f>'3_Consigne'!Q620</f>
        <v>3.5811525060583382E-4</v>
      </c>
      <c r="F620" s="131">
        <f t="shared" si="28"/>
        <v>3.5811525060583382E-4</v>
      </c>
      <c r="G620" s="54">
        <f>ABS(D619-D620)/'1_Constantes'!$B$4</f>
        <v>0</v>
      </c>
      <c r="H620" s="44">
        <f>ABS(E619-E620)/'1_Constantes'!$B$4</f>
        <v>0</v>
      </c>
      <c r="J620" s="54">
        <f>ABS(G619-G620)/'1_Constantes'!$B$4</f>
        <v>0</v>
      </c>
      <c r="K620" s="44">
        <f>ABS(H619-H620)/'1_Constantes'!$B$4</f>
        <v>18.61684535460595</v>
      </c>
      <c r="M620" s="108">
        <f>(G620*G620)/(2*'1_Constantes'!$F$27)</f>
        <v>0</v>
      </c>
      <c r="N620" s="108">
        <f>(H620*H620)/(2*'1_Constantes'!$J$27)</f>
        <v>0</v>
      </c>
      <c r="P620" s="54">
        <f>IF(C620&lt;M620+(M620*'1_Constantes'!$G$27),ABS(W619)-('1_Constantes'!$F$27*'1_Constantes'!$B$4),0)</f>
        <v>0</v>
      </c>
      <c r="Q620" s="111">
        <f>IF(P620=0,IF(ABS(W619)&lt;'1_Constantes'!$D$27,ABS(W619)+('1_Constantes'!$E$27*'1_Constantes'!$B$4),0),0)</f>
        <v>3</v>
      </c>
      <c r="R620" s="44">
        <f>IF(P620=0,IF(Q620=0,'1_Constantes'!$D$27,0),0)</f>
        <v>0</v>
      </c>
      <c r="S620" s="54">
        <f>IF(F620&lt;N620+(N620*'1_Constantes'!$G$27),ABS(X619)-('1_Constantes'!$J$27*'1_Constantes'!$B$4),0)</f>
        <v>0</v>
      </c>
      <c r="T620" s="111">
        <f>IF(S620=0,IF(ABS(X619)&lt;'1_Constantes'!$H$27,ABS(X619)+('1_Constantes'!$I$27*'1_Constantes'!$B$4),0),0)</f>
        <v>2.4999999999999849E-2</v>
      </c>
      <c r="U620" s="44">
        <f>IF(S620=0,IF(T620=0,'1_Constantes'!$H$27,0),0)</f>
        <v>0</v>
      </c>
      <c r="W620" s="134">
        <f>IF(C620&lt;'1_Constantes'!$B$8,0,IF(D620&lt;0,-ABS(P620+Q620+R620),ABS(P620+Q620+R620)))</f>
        <v>0</v>
      </c>
      <c r="X620" s="43">
        <f t="shared" si="29"/>
        <v>2.4999999999999849E-2</v>
      </c>
      <c r="Y620" s="57">
        <f>IF(F620*180/PI()&lt;'1_Constantes'!$B$9,0,X620*180/PI())</f>
        <v>1.4323944878270494</v>
      </c>
    </row>
    <row r="621" spans="2:25" x14ac:dyDescent="0.25">
      <c r="B621" s="13">
        <f>B620+'1_Constantes'!$B$4</f>
        <v>3.0849999999999564</v>
      </c>
      <c r="C621" s="131">
        <f t="shared" si="27"/>
        <v>0.8632407954881075</v>
      </c>
      <c r="D621" s="54">
        <f>'3_Consigne'!P621</f>
        <v>0.8632407954881075</v>
      </c>
      <c r="E621" s="44">
        <f>'3_Consigne'!Q621</f>
        <v>3.5811525060583382E-4</v>
      </c>
      <c r="F621" s="131">
        <f t="shared" si="28"/>
        <v>3.5811525060583382E-4</v>
      </c>
      <c r="G621" s="54">
        <f>ABS(D620-D621)/'1_Constantes'!$B$4</f>
        <v>0</v>
      </c>
      <c r="H621" s="44">
        <f>ABS(E620-E621)/'1_Constantes'!$B$4</f>
        <v>0</v>
      </c>
      <c r="J621" s="54">
        <f>ABS(G620-G621)/'1_Constantes'!$B$4</f>
        <v>0</v>
      </c>
      <c r="K621" s="44">
        <f>ABS(H620-H621)/'1_Constantes'!$B$4</f>
        <v>0</v>
      </c>
      <c r="M621" s="108">
        <f>(G621*G621)/(2*'1_Constantes'!$F$27)</f>
        <v>0</v>
      </c>
      <c r="N621" s="108">
        <f>(H621*H621)/(2*'1_Constantes'!$J$27)</f>
        <v>0</v>
      </c>
      <c r="P621" s="54">
        <f>IF(C621&lt;M621+(M621*'1_Constantes'!$G$27),ABS(W620)-('1_Constantes'!$F$27*'1_Constantes'!$B$4),0)</f>
        <v>0</v>
      </c>
      <c r="Q621" s="111">
        <f>IF(P621=0,IF(ABS(W620)&lt;'1_Constantes'!$D$27,ABS(W620)+('1_Constantes'!$E$27*'1_Constantes'!$B$4),0),0)</f>
        <v>3</v>
      </c>
      <c r="R621" s="44">
        <f>IF(P621=0,IF(Q621=0,'1_Constantes'!$D$27,0),0)</f>
        <v>0</v>
      </c>
      <c r="S621" s="54">
        <f>IF(F621&lt;N621+(N621*'1_Constantes'!$G$27),ABS(X620)-('1_Constantes'!$J$27*'1_Constantes'!$B$4),0)</f>
        <v>0</v>
      </c>
      <c r="T621" s="111">
        <f>IF(S621=0,IF(ABS(X620)&lt;'1_Constantes'!$H$27,ABS(X620)+('1_Constantes'!$I$27*'1_Constantes'!$B$4),0),0)</f>
        <v>3.9999999999999848E-2</v>
      </c>
      <c r="U621" s="44">
        <f>IF(S621=0,IF(T621=0,'1_Constantes'!$H$27,0),0)</f>
        <v>0</v>
      </c>
      <c r="W621" s="134">
        <f>IF(C621&lt;'1_Constantes'!$B$8,0,IF(D621&lt;0,-ABS(P621+Q621+R621),ABS(P621+Q621+R621)))</f>
        <v>0</v>
      </c>
      <c r="X621" s="43">
        <f t="shared" si="29"/>
        <v>3.9999999999999848E-2</v>
      </c>
      <c r="Y621" s="57">
        <f>IF(F621*180/PI()&lt;'1_Constantes'!$B$9,0,X621*180/PI())</f>
        <v>2.2918311805232841</v>
      </c>
    </row>
    <row r="622" spans="2:25" x14ac:dyDescent="0.25">
      <c r="B622" s="13">
        <f>B621+'1_Constantes'!$B$4</f>
        <v>3.0899999999999563</v>
      </c>
      <c r="C622" s="131">
        <f t="shared" si="27"/>
        <v>0.8632407954881075</v>
      </c>
      <c r="D622" s="54">
        <f>'3_Consigne'!P622</f>
        <v>0.8632407954881075</v>
      </c>
      <c r="E622" s="44">
        <f>'3_Consigne'!Q622</f>
        <v>-1.0730588325931489E-4</v>
      </c>
      <c r="F622" s="131">
        <f t="shared" si="28"/>
        <v>1.0730588325931489E-4</v>
      </c>
      <c r="G622" s="54">
        <f>ABS(D621-D622)/'1_Constantes'!$B$4</f>
        <v>0</v>
      </c>
      <c r="H622" s="44">
        <f>ABS(E621-E622)/'1_Constantes'!$B$4</f>
        <v>9.3084226773029743E-2</v>
      </c>
      <c r="J622" s="54">
        <f>ABS(G621-G622)/'1_Constantes'!$B$4</f>
        <v>0</v>
      </c>
      <c r="K622" s="44">
        <f>ABS(H621-H622)/'1_Constantes'!$B$4</f>
        <v>18.61684535460595</v>
      </c>
      <c r="M622" s="108">
        <f>(G622*G622)/(2*'1_Constantes'!$F$27)</f>
        <v>0</v>
      </c>
      <c r="N622" s="108">
        <f>(H622*H622)/(2*'1_Constantes'!$J$27)</f>
        <v>1.0830841592416034E-3</v>
      </c>
      <c r="P622" s="54">
        <f>IF(C622&lt;M622+(M622*'1_Constantes'!$G$27),ABS(W621)-('1_Constantes'!$F$27*'1_Constantes'!$B$4),0)</f>
        <v>0</v>
      </c>
      <c r="Q622" s="111">
        <f>IF(P622=0,IF(ABS(W621)&lt;'1_Constantes'!$D$27,ABS(W621)+('1_Constantes'!$E$27*'1_Constantes'!$B$4),0),0)</f>
        <v>3</v>
      </c>
      <c r="R622" s="44">
        <f>IF(P622=0,IF(Q622=0,'1_Constantes'!$D$27,0),0)</f>
        <v>0</v>
      </c>
      <c r="S622" s="54">
        <f>IF(F622&lt;N622+(N622*'1_Constantes'!$G$27),ABS(X621)-('1_Constantes'!$J$27*'1_Constantes'!$B$4),0)</f>
        <v>1.9999999999999848E-2</v>
      </c>
      <c r="T622" s="111">
        <f>IF(S622=0,IF(ABS(X621)&lt;'1_Constantes'!$H$27,ABS(X621)+('1_Constantes'!$I$27*'1_Constantes'!$B$4),0),0)</f>
        <v>0</v>
      </c>
      <c r="U622" s="44">
        <f>IF(S622=0,IF(T622=0,'1_Constantes'!$H$27,0),0)</f>
        <v>0</v>
      </c>
      <c r="W622" s="134">
        <f>IF(C622&lt;'1_Constantes'!$B$8,0,IF(D622&lt;0,-ABS(P622+Q622+R622),ABS(P622+Q622+R622)))</f>
        <v>0</v>
      </c>
      <c r="X622" s="43">
        <f t="shared" si="29"/>
        <v>-1.9999999999999848E-2</v>
      </c>
      <c r="Y622" s="57">
        <f>IF(F622*180/PI()&lt;'1_Constantes'!$B$9,0,X622*180/PI())</f>
        <v>-1.1459155902616378</v>
      </c>
    </row>
    <row r="623" spans="2:25" x14ac:dyDescent="0.25">
      <c r="B623" s="13">
        <f>B622+'1_Constantes'!$B$4</f>
        <v>3.0949999999999562</v>
      </c>
      <c r="C623" s="131">
        <f t="shared" si="27"/>
        <v>0.8632407954881075</v>
      </c>
      <c r="D623" s="54">
        <f>'3_Consigne'!P623</f>
        <v>0.8632407954881075</v>
      </c>
      <c r="E623" s="44">
        <f>'3_Consigne'!Q623</f>
        <v>-1.0730588325931489E-4</v>
      </c>
      <c r="F623" s="131">
        <f t="shared" si="28"/>
        <v>1.0730588325931489E-4</v>
      </c>
      <c r="G623" s="54">
        <f>ABS(D622-D623)/'1_Constantes'!$B$4</f>
        <v>0</v>
      </c>
      <c r="H623" s="44">
        <f>ABS(E622-E623)/'1_Constantes'!$B$4</f>
        <v>0</v>
      </c>
      <c r="J623" s="54">
        <f>ABS(G622-G623)/'1_Constantes'!$B$4</f>
        <v>0</v>
      </c>
      <c r="K623" s="44">
        <f>ABS(H622-H623)/'1_Constantes'!$B$4</f>
        <v>18.61684535460595</v>
      </c>
      <c r="M623" s="108">
        <f>(G623*G623)/(2*'1_Constantes'!$F$27)</f>
        <v>0</v>
      </c>
      <c r="N623" s="108">
        <f>(H623*H623)/(2*'1_Constantes'!$J$27)</f>
        <v>0</v>
      </c>
      <c r="P623" s="54">
        <f>IF(C623&lt;M623+(M623*'1_Constantes'!$G$27),ABS(W622)-('1_Constantes'!$F$27*'1_Constantes'!$B$4),0)</f>
        <v>0</v>
      </c>
      <c r="Q623" s="111">
        <f>IF(P623=0,IF(ABS(W622)&lt;'1_Constantes'!$D$27,ABS(W622)+('1_Constantes'!$E$27*'1_Constantes'!$B$4),0),0)</f>
        <v>3</v>
      </c>
      <c r="R623" s="44">
        <f>IF(P623=0,IF(Q623=0,'1_Constantes'!$D$27,0),0)</f>
        <v>0</v>
      </c>
      <c r="S623" s="54">
        <f>IF(F623&lt;N623+(N623*'1_Constantes'!$G$27),ABS(X622)-('1_Constantes'!$J$27*'1_Constantes'!$B$4),0)</f>
        <v>0</v>
      </c>
      <c r="T623" s="111">
        <f>IF(S623=0,IF(ABS(X622)&lt;'1_Constantes'!$H$27,ABS(X622)+('1_Constantes'!$I$27*'1_Constantes'!$B$4),0),0)</f>
        <v>3.4999999999999851E-2</v>
      </c>
      <c r="U623" s="44">
        <f>IF(S623=0,IF(T623=0,'1_Constantes'!$H$27,0),0)</f>
        <v>0</v>
      </c>
      <c r="W623" s="134">
        <f>IF(C623&lt;'1_Constantes'!$B$8,0,IF(D623&lt;0,-ABS(P623+Q623+R623),ABS(P623+Q623+R623)))</f>
        <v>0</v>
      </c>
      <c r="X623" s="43">
        <f t="shared" si="29"/>
        <v>-3.4999999999999851E-2</v>
      </c>
      <c r="Y623" s="57">
        <f>IF(F623*180/PI()&lt;'1_Constantes'!$B$9,0,X623*180/PI())</f>
        <v>-2.0053522829578729</v>
      </c>
    </row>
    <row r="624" spans="2:25" x14ac:dyDescent="0.25">
      <c r="B624" s="13">
        <f>B623+'1_Constantes'!$B$4</f>
        <v>3.0999999999999561</v>
      </c>
      <c r="C624" s="131">
        <f t="shared" si="27"/>
        <v>0.8632407954881075</v>
      </c>
      <c r="D624" s="54">
        <f>'3_Consigne'!P624</f>
        <v>0.8632407954881075</v>
      </c>
      <c r="E624" s="44">
        <f>'3_Consigne'!Q624</f>
        <v>3.5811525060583382E-4</v>
      </c>
      <c r="F624" s="131">
        <f t="shared" si="28"/>
        <v>3.5811525060583382E-4</v>
      </c>
      <c r="G624" s="54">
        <f>ABS(D623-D624)/'1_Constantes'!$B$4</f>
        <v>0</v>
      </c>
      <c r="H624" s="44">
        <f>ABS(E623-E624)/'1_Constantes'!$B$4</f>
        <v>9.3084226773029743E-2</v>
      </c>
      <c r="J624" s="54">
        <f>ABS(G623-G624)/'1_Constantes'!$B$4</f>
        <v>0</v>
      </c>
      <c r="K624" s="44">
        <f>ABS(H623-H624)/'1_Constantes'!$B$4</f>
        <v>18.61684535460595</v>
      </c>
      <c r="M624" s="108">
        <f>(G624*G624)/(2*'1_Constantes'!$F$27)</f>
        <v>0</v>
      </c>
      <c r="N624" s="108">
        <f>(H624*H624)/(2*'1_Constantes'!$J$27)</f>
        <v>1.0830841592416034E-3</v>
      </c>
      <c r="P624" s="54">
        <f>IF(C624&lt;M624+(M624*'1_Constantes'!$G$27),ABS(W623)-('1_Constantes'!$F$27*'1_Constantes'!$B$4),0)</f>
        <v>0</v>
      </c>
      <c r="Q624" s="111">
        <f>IF(P624=0,IF(ABS(W623)&lt;'1_Constantes'!$D$27,ABS(W623)+('1_Constantes'!$E$27*'1_Constantes'!$B$4),0),0)</f>
        <v>3</v>
      </c>
      <c r="R624" s="44">
        <f>IF(P624=0,IF(Q624=0,'1_Constantes'!$D$27,0),0)</f>
        <v>0</v>
      </c>
      <c r="S624" s="54">
        <f>IF(F624&lt;N624+(N624*'1_Constantes'!$G$27),ABS(X623)-('1_Constantes'!$J$27*'1_Constantes'!$B$4),0)</f>
        <v>1.499999999999985E-2</v>
      </c>
      <c r="T624" s="111">
        <f>IF(S624=0,IF(ABS(X623)&lt;'1_Constantes'!$H$27,ABS(X623)+('1_Constantes'!$I$27*'1_Constantes'!$B$4),0),0)</f>
        <v>0</v>
      </c>
      <c r="U624" s="44">
        <f>IF(S624=0,IF(T624=0,'1_Constantes'!$H$27,0),0)</f>
        <v>0</v>
      </c>
      <c r="W624" s="134">
        <f>IF(C624&lt;'1_Constantes'!$B$8,0,IF(D624&lt;0,-ABS(P624+Q624+R624),ABS(P624+Q624+R624)))</f>
        <v>0</v>
      </c>
      <c r="X624" s="43">
        <f t="shared" si="29"/>
        <v>1.499999999999985E-2</v>
      </c>
      <c r="Y624" s="57">
        <f>IF(F624*180/PI()&lt;'1_Constantes'!$B$9,0,X624*180/PI())</f>
        <v>0.85943669269622625</v>
      </c>
    </row>
    <row r="625" spans="2:25" x14ac:dyDescent="0.25">
      <c r="B625" s="13">
        <f>B624+'1_Constantes'!$B$4</f>
        <v>3.104999999999956</v>
      </c>
      <c r="C625" s="131">
        <f t="shared" si="27"/>
        <v>0.8632407954881075</v>
      </c>
      <c r="D625" s="54">
        <f>'3_Consigne'!P625</f>
        <v>0.8632407954881075</v>
      </c>
      <c r="E625" s="44">
        <f>'3_Consigne'!Q625</f>
        <v>3.5811525060583382E-4</v>
      </c>
      <c r="F625" s="131">
        <f t="shared" si="28"/>
        <v>3.5811525060583382E-4</v>
      </c>
      <c r="G625" s="54">
        <f>ABS(D624-D625)/'1_Constantes'!$B$4</f>
        <v>0</v>
      </c>
      <c r="H625" s="44">
        <f>ABS(E624-E625)/'1_Constantes'!$B$4</f>
        <v>0</v>
      </c>
      <c r="J625" s="54">
        <f>ABS(G624-G625)/'1_Constantes'!$B$4</f>
        <v>0</v>
      </c>
      <c r="K625" s="44">
        <f>ABS(H624-H625)/'1_Constantes'!$B$4</f>
        <v>18.61684535460595</v>
      </c>
      <c r="M625" s="108">
        <f>(G625*G625)/(2*'1_Constantes'!$F$27)</f>
        <v>0</v>
      </c>
      <c r="N625" s="108">
        <f>(H625*H625)/(2*'1_Constantes'!$J$27)</f>
        <v>0</v>
      </c>
      <c r="P625" s="54">
        <f>IF(C625&lt;M625+(M625*'1_Constantes'!$G$27),ABS(W624)-('1_Constantes'!$F$27*'1_Constantes'!$B$4),0)</f>
        <v>0</v>
      </c>
      <c r="Q625" s="111">
        <f>IF(P625=0,IF(ABS(W624)&lt;'1_Constantes'!$D$27,ABS(W624)+('1_Constantes'!$E$27*'1_Constantes'!$B$4),0),0)</f>
        <v>3</v>
      </c>
      <c r="R625" s="44">
        <f>IF(P625=0,IF(Q625=0,'1_Constantes'!$D$27,0),0)</f>
        <v>0</v>
      </c>
      <c r="S625" s="54">
        <f>IF(F625&lt;N625+(N625*'1_Constantes'!$G$27),ABS(X624)-('1_Constantes'!$J$27*'1_Constantes'!$B$4),0)</f>
        <v>0</v>
      </c>
      <c r="T625" s="111">
        <f>IF(S625=0,IF(ABS(X624)&lt;'1_Constantes'!$H$27,ABS(X624)+('1_Constantes'!$I$27*'1_Constantes'!$B$4),0),0)</f>
        <v>2.999999999999985E-2</v>
      </c>
      <c r="U625" s="44">
        <f>IF(S625=0,IF(T625=0,'1_Constantes'!$H$27,0),0)</f>
        <v>0</v>
      </c>
      <c r="W625" s="134">
        <f>IF(C625&lt;'1_Constantes'!$B$8,0,IF(D625&lt;0,-ABS(P625+Q625+R625),ABS(P625+Q625+R625)))</f>
        <v>0</v>
      </c>
      <c r="X625" s="43">
        <f t="shared" si="29"/>
        <v>2.999999999999985E-2</v>
      </c>
      <c r="Y625" s="57">
        <f>IF(F625*180/PI()&lt;'1_Constantes'!$B$9,0,X625*180/PI())</f>
        <v>1.7188733853924612</v>
      </c>
    </row>
    <row r="626" spans="2:25" x14ac:dyDescent="0.25">
      <c r="B626" s="13">
        <f>B625+'1_Constantes'!$B$4</f>
        <v>3.1099999999999559</v>
      </c>
      <c r="C626" s="131">
        <f t="shared" si="27"/>
        <v>0.8632407954881075</v>
      </c>
      <c r="D626" s="54">
        <f>'3_Consigne'!P626</f>
        <v>0.8632407954881075</v>
      </c>
      <c r="E626" s="44">
        <f>'3_Consigne'!Q626</f>
        <v>-1.0730588325931489E-4</v>
      </c>
      <c r="F626" s="131">
        <f t="shared" si="28"/>
        <v>1.0730588325931489E-4</v>
      </c>
      <c r="G626" s="54">
        <f>ABS(D625-D626)/'1_Constantes'!$B$4</f>
        <v>0</v>
      </c>
      <c r="H626" s="44">
        <f>ABS(E625-E626)/'1_Constantes'!$B$4</f>
        <v>9.3084226773029743E-2</v>
      </c>
      <c r="J626" s="54">
        <f>ABS(G625-G626)/'1_Constantes'!$B$4</f>
        <v>0</v>
      </c>
      <c r="K626" s="44">
        <f>ABS(H625-H626)/'1_Constantes'!$B$4</f>
        <v>18.61684535460595</v>
      </c>
      <c r="M626" s="108">
        <f>(G626*G626)/(2*'1_Constantes'!$F$27)</f>
        <v>0</v>
      </c>
      <c r="N626" s="108">
        <f>(H626*H626)/(2*'1_Constantes'!$J$27)</f>
        <v>1.0830841592416034E-3</v>
      </c>
      <c r="P626" s="54">
        <f>IF(C626&lt;M626+(M626*'1_Constantes'!$G$27),ABS(W625)-('1_Constantes'!$F$27*'1_Constantes'!$B$4),0)</f>
        <v>0</v>
      </c>
      <c r="Q626" s="111">
        <f>IF(P626=0,IF(ABS(W625)&lt;'1_Constantes'!$D$27,ABS(W625)+('1_Constantes'!$E$27*'1_Constantes'!$B$4),0),0)</f>
        <v>3</v>
      </c>
      <c r="R626" s="44">
        <f>IF(P626=0,IF(Q626=0,'1_Constantes'!$D$27,0),0)</f>
        <v>0</v>
      </c>
      <c r="S626" s="54">
        <f>IF(F626&lt;N626+(N626*'1_Constantes'!$G$27),ABS(X625)-('1_Constantes'!$J$27*'1_Constantes'!$B$4),0)</f>
        <v>9.9999999999998493E-3</v>
      </c>
      <c r="T626" s="111">
        <f>IF(S626=0,IF(ABS(X625)&lt;'1_Constantes'!$H$27,ABS(X625)+('1_Constantes'!$I$27*'1_Constantes'!$B$4),0),0)</f>
        <v>0</v>
      </c>
      <c r="U626" s="44">
        <f>IF(S626=0,IF(T626=0,'1_Constantes'!$H$27,0),0)</f>
        <v>0</v>
      </c>
      <c r="W626" s="134">
        <f>IF(C626&lt;'1_Constantes'!$B$8,0,IF(D626&lt;0,-ABS(P626+Q626+R626),ABS(P626+Q626+R626)))</f>
        <v>0</v>
      </c>
      <c r="X626" s="43">
        <f t="shared" si="29"/>
        <v>-9.9999999999998493E-3</v>
      </c>
      <c r="Y626" s="57">
        <f>IF(F626*180/PI()&lt;'1_Constantes'!$B$9,0,X626*180/PI())</f>
        <v>-0.57295779513081457</v>
      </c>
    </row>
    <row r="627" spans="2:25" x14ac:dyDescent="0.25">
      <c r="B627" s="13">
        <f>B626+'1_Constantes'!$B$4</f>
        <v>3.1149999999999558</v>
      </c>
      <c r="C627" s="131">
        <f t="shared" si="27"/>
        <v>0.8632407954881075</v>
      </c>
      <c r="D627" s="54">
        <f>'3_Consigne'!P627</f>
        <v>0.8632407954881075</v>
      </c>
      <c r="E627" s="44">
        <f>'3_Consigne'!Q627</f>
        <v>-1.0730588325931489E-4</v>
      </c>
      <c r="F627" s="131">
        <f t="shared" si="28"/>
        <v>1.0730588325931489E-4</v>
      </c>
      <c r="G627" s="54">
        <f>ABS(D626-D627)/'1_Constantes'!$B$4</f>
        <v>0</v>
      </c>
      <c r="H627" s="44">
        <f>ABS(E626-E627)/'1_Constantes'!$B$4</f>
        <v>0</v>
      </c>
      <c r="J627" s="54">
        <f>ABS(G626-G627)/'1_Constantes'!$B$4</f>
        <v>0</v>
      </c>
      <c r="K627" s="44">
        <f>ABS(H626-H627)/'1_Constantes'!$B$4</f>
        <v>18.61684535460595</v>
      </c>
      <c r="M627" s="108">
        <f>(G627*G627)/(2*'1_Constantes'!$F$27)</f>
        <v>0</v>
      </c>
      <c r="N627" s="108">
        <f>(H627*H627)/(2*'1_Constantes'!$J$27)</f>
        <v>0</v>
      </c>
      <c r="P627" s="54">
        <f>IF(C627&lt;M627+(M627*'1_Constantes'!$G$27),ABS(W626)-('1_Constantes'!$F$27*'1_Constantes'!$B$4),0)</f>
        <v>0</v>
      </c>
      <c r="Q627" s="111">
        <f>IF(P627=0,IF(ABS(W626)&lt;'1_Constantes'!$D$27,ABS(W626)+('1_Constantes'!$E$27*'1_Constantes'!$B$4),0),0)</f>
        <v>3</v>
      </c>
      <c r="R627" s="44">
        <f>IF(P627=0,IF(Q627=0,'1_Constantes'!$D$27,0),0)</f>
        <v>0</v>
      </c>
      <c r="S627" s="54">
        <f>IF(F627&lt;N627+(N627*'1_Constantes'!$G$27),ABS(X626)-('1_Constantes'!$J$27*'1_Constantes'!$B$4),0)</f>
        <v>0</v>
      </c>
      <c r="T627" s="111">
        <f>IF(S627=0,IF(ABS(X626)&lt;'1_Constantes'!$H$27,ABS(X626)+('1_Constantes'!$I$27*'1_Constantes'!$B$4),0),0)</f>
        <v>2.4999999999999849E-2</v>
      </c>
      <c r="U627" s="44">
        <f>IF(S627=0,IF(T627=0,'1_Constantes'!$H$27,0),0)</f>
        <v>0</v>
      </c>
      <c r="W627" s="134">
        <f>IF(C627&lt;'1_Constantes'!$B$8,0,IF(D627&lt;0,-ABS(P627+Q627+R627),ABS(P627+Q627+R627)))</f>
        <v>0</v>
      </c>
      <c r="X627" s="43">
        <f t="shared" si="29"/>
        <v>-2.4999999999999849E-2</v>
      </c>
      <c r="Y627" s="57">
        <f>IF(F627*180/PI()&lt;'1_Constantes'!$B$9,0,X627*180/PI())</f>
        <v>-1.4323944878270494</v>
      </c>
    </row>
    <row r="628" spans="2:25" x14ac:dyDescent="0.25">
      <c r="B628" s="13">
        <f>B627+'1_Constantes'!$B$4</f>
        <v>3.1199999999999557</v>
      </c>
      <c r="C628" s="131">
        <f t="shared" si="27"/>
        <v>0.8632407954881075</v>
      </c>
      <c r="D628" s="54">
        <f>'3_Consigne'!P628</f>
        <v>0.8632407954881075</v>
      </c>
      <c r="E628" s="44">
        <f>'3_Consigne'!Q628</f>
        <v>-1.0730588325931489E-4</v>
      </c>
      <c r="F628" s="131">
        <f t="shared" si="28"/>
        <v>1.0730588325931489E-4</v>
      </c>
      <c r="G628" s="54">
        <f>ABS(D627-D628)/'1_Constantes'!$B$4</f>
        <v>0</v>
      </c>
      <c r="H628" s="44">
        <f>ABS(E627-E628)/'1_Constantes'!$B$4</f>
        <v>0</v>
      </c>
      <c r="J628" s="54">
        <f>ABS(G627-G628)/'1_Constantes'!$B$4</f>
        <v>0</v>
      </c>
      <c r="K628" s="44">
        <f>ABS(H627-H628)/'1_Constantes'!$B$4</f>
        <v>0</v>
      </c>
      <c r="M628" s="108">
        <f>(G628*G628)/(2*'1_Constantes'!$F$27)</f>
        <v>0</v>
      </c>
      <c r="N628" s="108">
        <f>(H628*H628)/(2*'1_Constantes'!$J$27)</f>
        <v>0</v>
      </c>
      <c r="P628" s="54">
        <f>IF(C628&lt;M628+(M628*'1_Constantes'!$G$27),ABS(W627)-('1_Constantes'!$F$27*'1_Constantes'!$B$4),0)</f>
        <v>0</v>
      </c>
      <c r="Q628" s="111">
        <f>IF(P628=0,IF(ABS(W627)&lt;'1_Constantes'!$D$27,ABS(W627)+('1_Constantes'!$E$27*'1_Constantes'!$B$4),0),0)</f>
        <v>3</v>
      </c>
      <c r="R628" s="44">
        <f>IF(P628=0,IF(Q628=0,'1_Constantes'!$D$27,0),0)</f>
        <v>0</v>
      </c>
      <c r="S628" s="54">
        <f>IF(F628&lt;N628+(N628*'1_Constantes'!$G$27),ABS(X627)-('1_Constantes'!$J$27*'1_Constantes'!$B$4),0)</f>
        <v>0</v>
      </c>
      <c r="T628" s="111">
        <f>IF(S628=0,IF(ABS(X627)&lt;'1_Constantes'!$H$27,ABS(X627)+('1_Constantes'!$I$27*'1_Constantes'!$B$4),0),0)</f>
        <v>3.9999999999999848E-2</v>
      </c>
      <c r="U628" s="44">
        <f>IF(S628=0,IF(T628=0,'1_Constantes'!$H$27,0),0)</f>
        <v>0</v>
      </c>
      <c r="W628" s="134">
        <f>IF(C628&lt;'1_Constantes'!$B$8,0,IF(D628&lt;0,-ABS(P628+Q628+R628),ABS(P628+Q628+R628)))</f>
        <v>0</v>
      </c>
      <c r="X628" s="43">
        <f t="shared" si="29"/>
        <v>-3.9999999999999848E-2</v>
      </c>
      <c r="Y628" s="57">
        <f>IF(F628*180/PI()&lt;'1_Constantes'!$B$9,0,X628*180/PI())</f>
        <v>-2.2918311805232841</v>
      </c>
    </row>
    <row r="629" spans="2:25" x14ac:dyDescent="0.25">
      <c r="B629" s="13">
        <f>B628+'1_Constantes'!$B$4</f>
        <v>3.1249999999999556</v>
      </c>
      <c r="C629" s="131">
        <f t="shared" si="27"/>
        <v>0.8632407954881075</v>
      </c>
      <c r="D629" s="54">
        <f>'3_Consigne'!P629</f>
        <v>0.8632407954881075</v>
      </c>
      <c r="E629" s="44">
        <f>'3_Consigne'!Q629</f>
        <v>3.5811525060583382E-4</v>
      </c>
      <c r="F629" s="131">
        <f t="shared" si="28"/>
        <v>3.5811525060583382E-4</v>
      </c>
      <c r="G629" s="54">
        <f>ABS(D628-D629)/'1_Constantes'!$B$4</f>
        <v>0</v>
      </c>
      <c r="H629" s="44">
        <f>ABS(E628-E629)/'1_Constantes'!$B$4</f>
        <v>9.3084226773029743E-2</v>
      </c>
      <c r="J629" s="54">
        <f>ABS(G628-G629)/'1_Constantes'!$B$4</f>
        <v>0</v>
      </c>
      <c r="K629" s="44">
        <f>ABS(H628-H629)/'1_Constantes'!$B$4</f>
        <v>18.61684535460595</v>
      </c>
      <c r="M629" s="108">
        <f>(G629*G629)/(2*'1_Constantes'!$F$27)</f>
        <v>0</v>
      </c>
      <c r="N629" s="108">
        <f>(H629*H629)/(2*'1_Constantes'!$J$27)</f>
        <v>1.0830841592416034E-3</v>
      </c>
      <c r="P629" s="54">
        <f>IF(C629&lt;M629+(M629*'1_Constantes'!$G$27),ABS(W628)-('1_Constantes'!$F$27*'1_Constantes'!$B$4),0)</f>
        <v>0</v>
      </c>
      <c r="Q629" s="111">
        <f>IF(P629=0,IF(ABS(W628)&lt;'1_Constantes'!$D$27,ABS(W628)+('1_Constantes'!$E$27*'1_Constantes'!$B$4),0),0)</f>
        <v>3</v>
      </c>
      <c r="R629" s="44">
        <f>IF(P629=0,IF(Q629=0,'1_Constantes'!$D$27,0),0)</f>
        <v>0</v>
      </c>
      <c r="S629" s="54">
        <f>IF(F629&lt;N629+(N629*'1_Constantes'!$G$27),ABS(X628)-('1_Constantes'!$J$27*'1_Constantes'!$B$4),0)</f>
        <v>1.9999999999999848E-2</v>
      </c>
      <c r="T629" s="111">
        <f>IF(S629=0,IF(ABS(X628)&lt;'1_Constantes'!$H$27,ABS(X628)+('1_Constantes'!$I$27*'1_Constantes'!$B$4),0),0)</f>
        <v>0</v>
      </c>
      <c r="U629" s="44">
        <f>IF(S629=0,IF(T629=0,'1_Constantes'!$H$27,0),0)</f>
        <v>0</v>
      </c>
      <c r="W629" s="134">
        <f>IF(C629&lt;'1_Constantes'!$B$8,0,IF(D629&lt;0,-ABS(P629+Q629+R629),ABS(P629+Q629+R629)))</f>
        <v>0</v>
      </c>
      <c r="X629" s="43">
        <f t="shared" si="29"/>
        <v>1.9999999999999848E-2</v>
      </c>
      <c r="Y629" s="57">
        <f>IF(F629*180/PI()&lt;'1_Constantes'!$B$9,0,X629*180/PI())</f>
        <v>1.1459155902616378</v>
      </c>
    </row>
    <row r="630" spans="2:25" x14ac:dyDescent="0.25">
      <c r="B630" s="13">
        <f>B629+'1_Constantes'!$B$4</f>
        <v>3.1299999999999555</v>
      </c>
      <c r="C630" s="131">
        <f t="shared" si="27"/>
        <v>0.8632407954881075</v>
      </c>
      <c r="D630" s="54">
        <f>'3_Consigne'!P630</f>
        <v>0.8632407954881075</v>
      </c>
      <c r="E630" s="44">
        <f>'3_Consigne'!Q630</f>
        <v>3.5811525060583382E-4</v>
      </c>
      <c r="F630" s="131">
        <f t="shared" si="28"/>
        <v>3.5811525060583382E-4</v>
      </c>
      <c r="G630" s="54">
        <f>ABS(D629-D630)/'1_Constantes'!$B$4</f>
        <v>0</v>
      </c>
      <c r="H630" s="44">
        <f>ABS(E629-E630)/'1_Constantes'!$B$4</f>
        <v>0</v>
      </c>
      <c r="J630" s="54">
        <f>ABS(G629-G630)/'1_Constantes'!$B$4</f>
        <v>0</v>
      </c>
      <c r="K630" s="44">
        <f>ABS(H629-H630)/'1_Constantes'!$B$4</f>
        <v>18.61684535460595</v>
      </c>
      <c r="M630" s="108">
        <f>(G630*G630)/(2*'1_Constantes'!$F$27)</f>
        <v>0</v>
      </c>
      <c r="N630" s="108">
        <f>(H630*H630)/(2*'1_Constantes'!$J$27)</f>
        <v>0</v>
      </c>
      <c r="P630" s="54">
        <f>IF(C630&lt;M630+(M630*'1_Constantes'!$G$27),ABS(W629)-('1_Constantes'!$F$27*'1_Constantes'!$B$4),0)</f>
        <v>0</v>
      </c>
      <c r="Q630" s="111">
        <f>IF(P630=0,IF(ABS(W629)&lt;'1_Constantes'!$D$27,ABS(W629)+('1_Constantes'!$E$27*'1_Constantes'!$B$4),0),0)</f>
        <v>3</v>
      </c>
      <c r="R630" s="44">
        <f>IF(P630=0,IF(Q630=0,'1_Constantes'!$D$27,0),0)</f>
        <v>0</v>
      </c>
      <c r="S630" s="54">
        <f>IF(F630&lt;N630+(N630*'1_Constantes'!$G$27),ABS(X629)-('1_Constantes'!$J$27*'1_Constantes'!$B$4),0)</f>
        <v>0</v>
      </c>
      <c r="T630" s="111">
        <f>IF(S630=0,IF(ABS(X629)&lt;'1_Constantes'!$H$27,ABS(X629)+('1_Constantes'!$I$27*'1_Constantes'!$B$4),0),0)</f>
        <v>3.4999999999999851E-2</v>
      </c>
      <c r="U630" s="44">
        <f>IF(S630=0,IF(T630=0,'1_Constantes'!$H$27,0),0)</f>
        <v>0</v>
      </c>
      <c r="W630" s="134">
        <f>IF(C630&lt;'1_Constantes'!$B$8,0,IF(D630&lt;0,-ABS(P630+Q630+R630),ABS(P630+Q630+R630)))</f>
        <v>0</v>
      </c>
      <c r="X630" s="43">
        <f t="shared" si="29"/>
        <v>3.4999999999999851E-2</v>
      </c>
      <c r="Y630" s="57">
        <f>IF(F630*180/PI()&lt;'1_Constantes'!$B$9,0,X630*180/PI())</f>
        <v>2.0053522829578729</v>
      </c>
    </row>
    <row r="631" spans="2:25" x14ac:dyDescent="0.25">
      <c r="B631" s="13">
        <f>B630+'1_Constantes'!$B$4</f>
        <v>3.1349999999999554</v>
      </c>
      <c r="C631" s="131">
        <f t="shared" si="27"/>
        <v>0.8632407954881075</v>
      </c>
      <c r="D631" s="54">
        <f>'3_Consigne'!P631</f>
        <v>0.8632407954881075</v>
      </c>
      <c r="E631" s="44">
        <f>'3_Consigne'!Q631</f>
        <v>-1.0730588325931489E-4</v>
      </c>
      <c r="F631" s="131">
        <f t="shared" si="28"/>
        <v>1.0730588325931489E-4</v>
      </c>
      <c r="G631" s="54">
        <f>ABS(D630-D631)/'1_Constantes'!$B$4</f>
        <v>0</v>
      </c>
      <c r="H631" s="44">
        <f>ABS(E630-E631)/'1_Constantes'!$B$4</f>
        <v>9.3084226773029743E-2</v>
      </c>
      <c r="J631" s="54">
        <f>ABS(G630-G631)/'1_Constantes'!$B$4</f>
        <v>0</v>
      </c>
      <c r="K631" s="44">
        <f>ABS(H630-H631)/'1_Constantes'!$B$4</f>
        <v>18.61684535460595</v>
      </c>
      <c r="M631" s="108">
        <f>(G631*G631)/(2*'1_Constantes'!$F$27)</f>
        <v>0</v>
      </c>
      <c r="N631" s="108">
        <f>(H631*H631)/(2*'1_Constantes'!$J$27)</f>
        <v>1.0830841592416034E-3</v>
      </c>
      <c r="P631" s="54">
        <f>IF(C631&lt;M631+(M631*'1_Constantes'!$G$27),ABS(W630)-('1_Constantes'!$F$27*'1_Constantes'!$B$4),0)</f>
        <v>0</v>
      </c>
      <c r="Q631" s="111">
        <f>IF(P631=0,IF(ABS(W630)&lt;'1_Constantes'!$D$27,ABS(W630)+('1_Constantes'!$E$27*'1_Constantes'!$B$4),0),0)</f>
        <v>3</v>
      </c>
      <c r="R631" s="44">
        <f>IF(P631=0,IF(Q631=0,'1_Constantes'!$D$27,0),0)</f>
        <v>0</v>
      </c>
      <c r="S631" s="54">
        <f>IF(F631&lt;N631+(N631*'1_Constantes'!$G$27),ABS(X630)-('1_Constantes'!$J$27*'1_Constantes'!$B$4),0)</f>
        <v>1.499999999999985E-2</v>
      </c>
      <c r="T631" s="111">
        <f>IF(S631=0,IF(ABS(X630)&lt;'1_Constantes'!$H$27,ABS(X630)+('1_Constantes'!$I$27*'1_Constantes'!$B$4),0),0)</f>
        <v>0</v>
      </c>
      <c r="U631" s="44">
        <f>IF(S631=0,IF(T631=0,'1_Constantes'!$H$27,0),0)</f>
        <v>0</v>
      </c>
      <c r="W631" s="134">
        <f>IF(C631&lt;'1_Constantes'!$B$8,0,IF(D631&lt;0,-ABS(P631+Q631+R631),ABS(P631+Q631+R631)))</f>
        <v>0</v>
      </c>
      <c r="X631" s="43">
        <f t="shared" si="29"/>
        <v>-1.499999999999985E-2</v>
      </c>
      <c r="Y631" s="57">
        <f>IF(F631*180/PI()&lt;'1_Constantes'!$B$9,0,X631*180/PI())</f>
        <v>-0.85943669269622625</v>
      </c>
    </row>
    <row r="632" spans="2:25" x14ac:dyDescent="0.25">
      <c r="B632" s="13">
        <f>B631+'1_Constantes'!$B$4</f>
        <v>3.1399999999999553</v>
      </c>
      <c r="C632" s="131">
        <f t="shared" si="27"/>
        <v>0.8632407954881075</v>
      </c>
      <c r="D632" s="54">
        <f>'3_Consigne'!P632</f>
        <v>0.8632407954881075</v>
      </c>
      <c r="E632" s="44">
        <f>'3_Consigne'!Q632</f>
        <v>-1.0730588325931489E-4</v>
      </c>
      <c r="F632" s="131">
        <f t="shared" si="28"/>
        <v>1.0730588325931489E-4</v>
      </c>
      <c r="G632" s="54">
        <f>ABS(D631-D632)/'1_Constantes'!$B$4</f>
        <v>0</v>
      </c>
      <c r="H632" s="44">
        <f>ABS(E631-E632)/'1_Constantes'!$B$4</f>
        <v>0</v>
      </c>
      <c r="J632" s="54">
        <f>ABS(G631-G632)/'1_Constantes'!$B$4</f>
        <v>0</v>
      </c>
      <c r="K632" s="44">
        <f>ABS(H631-H632)/'1_Constantes'!$B$4</f>
        <v>18.61684535460595</v>
      </c>
      <c r="M632" s="108">
        <f>(G632*G632)/(2*'1_Constantes'!$F$27)</f>
        <v>0</v>
      </c>
      <c r="N632" s="108">
        <f>(H632*H632)/(2*'1_Constantes'!$J$27)</f>
        <v>0</v>
      </c>
      <c r="P632" s="54">
        <f>IF(C632&lt;M632+(M632*'1_Constantes'!$G$27),ABS(W631)-('1_Constantes'!$F$27*'1_Constantes'!$B$4),0)</f>
        <v>0</v>
      </c>
      <c r="Q632" s="111">
        <f>IF(P632=0,IF(ABS(W631)&lt;'1_Constantes'!$D$27,ABS(W631)+('1_Constantes'!$E$27*'1_Constantes'!$B$4),0),0)</f>
        <v>3</v>
      </c>
      <c r="R632" s="44">
        <f>IF(P632=0,IF(Q632=0,'1_Constantes'!$D$27,0),0)</f>
        <v>0</v>
      </c>
      <c r="S632" s="54">
        <f>IF(F632&lt;N632+(N632*'1_Constantes'!$G$27),ABS(X631)-('1_Constantes'!$J$27*'1_Constantes'!$B$4),0)</f>
        <v>0</v>
      </c>
      <c r="T632" s="111">
        <f>IF(S632=0,IF(ABS(X631)&lt;'1_Constantes'!$H$27,ABS(X631)+('1_Constantes'!$I$27*'1_Constantes'!$B$4),0),0)</f>
        <v>2.999999999999985E-2</v>
      </c>
      <c r="U632" s="44">
        <f>IF(S632=0,IF(T632=0,'1_Constantes'!$H$27,0),0)</f>
        <v>0</v>
      </c>
      <c r="W632" s="134">
        <f>IF(C632&lt;'1_Constantes'!$B$8,0,IF(D632&lt;0,-ABS(P632+Q632+R632),ABS(P632+Q632+R632)))</f>
        <v>0</v>
      </c>
      <c r="X632" s="43">
        <f t="shared" si="29"/>
        <v>-2.999999999999985E-2</v>
      </c>
      <c r="Y632" s="57">
        <f>IF(F632*180/PI()&lt;'1_Constantes'!$B$9,0,X632*180/PI())</f>
        <v>-1.7188733853924612</v>
      </c>
    </row>
    <row r="633" spans="2:25" x14ac:dyDescent="0.25">
      <c r="B633" s="13">
        <f>B632+'1_Constantes'!$B$4</f>
        <v>3.1449999999999552</v>
      </c>
      <c r="C633" s="131">
        <f t="shared" si="27"/>
        <v>0.8632407954881075</v>
      </c>
      <c r="D633" s="54">
        <f>'3_Consigne'!P633</f>
        <v>0.8632407954881075</v>
      </c>
      <c r="E633" s="44">
        <f>'3_Consigne'!Q633</f>
        <v>3.5811525060583382E-4</v>
      </c>
      <c r="F633" s="131">
        <f t="shared" si="28"/>
        <v>3.5811525060583382E-4</v>
      </c>
      <c r="G633" s="54">
        <f>ABS(D632-D633)/'1_Constantes'!$B$4</f>
        <v>0</v>
      </c>
      <c r="H633" s="44">
        <f>ABS(E632-E633)/'1_Constantes'!$B$4</f>
        <v>9.3084226773029743E-2</v>
      </c>
      <c r="J633" s="54">
        <f>ABS(G632-G633)/'1_Constantes'!$B$4</f>
        <v>0</v>
      </c>
      <c r="K633" s="44">
        <f>ABS(H632-H633)/'1_Constantes'!$B$4</f>
        <v>18.61684535460595</v>
      </c>
      <c r="M633" s="108">
        <f>(G633*G633)/(2*'1_Constantes'!$F$27)</f>
        <v>0</v>
      </c>
      <c r="N633" s="108">
        <f>(H633*H633)/(2*'1_Constantes'!$J$27)</f>
        <v>1.0830841592416034E-3</v>
      </c>
      <c r="P633" s="54">
        <f>IF(C633&lt;M633+(M633*'1_Constantes'!$G$27),ABS(W632)-('1_Constantes'!$F$27*'1_Constantes'!$B$4),0)</f>
        <v>0</v>
      </c>
      <c r="Q633" s="111">
        <f>IF(P633=0,IF(ABS(W632)&lt;'1_Constantes'!$D$27,ABS(W632)+('1_Constantes'!$E$27*'1_Constantes'!$B$4),0),0)</f>
        <v>3</v>
      </c>
      <c r="R633" s="44">
        <f>IF(P633=0,IF(Q633=0,'1_Constantes'!$D$27,0),0)</f>
        <v>0</v>
      </c>
      <c r="S633" s="54">
        <f>IF(F633&lt;N633+(N633*'1_Constantes'!$G$27),ABS(X632)-('1_Constantes'!$J$27*'1_Constantes'!$B$4),0)</f>
        <v>9.9999999999998493E-3</v>
      </c>
      <c r="T633" s="111">
        <f>IF(S633=0,IF(ABS(X632)&lt;'1_Constantes'!$H$27,ABS(X632)+('1_Constantes'!$I$27*'1_Constantes'!$B$4),0),0)</f>
        <v>0</v>
      </c>
      <c r="U633" s="44">
        <f>IF(S633=0,IF(T633=0,'1_Constantes'!$H$27,0),0)</f>
        <v>0</v>
      </c>
      <c r="W633" s="134">
        <f>IF(C633&lt;'1_Constantes'!$B$8,0,IF(D633&lt;0,-ABS(P633+Q633+R633),ABS(P633+Q633+R633)))</f>
        <v>0</v>
      </c>
      <c r="X633" s="43">
        <f t="shared" si="29"/>
        <v>9.9999999999998493E-3</v>
      </c>
      <c r="Y633" s="57">
        <f>IF(F633*180/PI()&lt;'1_Constantes'!$B$9,0,X633*180/PI())</f>
        <v>0.57295779513081457</v>
      </c>
    </row>
    <row r="634" spans="2:25" x14ac:dyDescent="0.25">
      <c r="B634" s="13">
        <f>B633+'1_Constantes'!$B$4</f>
        <v>3.1499999999999551</v>
      </c>
      <c r="C634" s="131">
        <f t="shared" si="27"/>
        <v>0.8632407954881075</v>
      </c>
      <c r="D634" s="54">
        <f>'3_Consigne'!P634</f>
        <v>0.8632407954881075</v>
      </c>
      <c r="E634" s="44">
        <f>'3_Consigne'!Q634</f>
        <v>3.5811525060583382E-4</v>
      </c>
      <c r="F634" s="131">
        <f t="shared" si="28"/>
        <v>3.5811525060583382E-4</v>
      </c>
      <c r="G634" s="54">
        <f>ABS(D633-D634)/'1_Constantes'!$B$4</f>
        <v>0</v>
      </c>
      <c r="H634" s="44">
        <f>ABS(E633-E634)/'1_Constantes'!$B$4</f>
        <v>0</v>
      </c>
      <c r="J634" s="54">
        <f>ABS(G633-G634)/'1_Constantes'!$B$4</f>
        <v>0</v>
      </c>
      <c r="K634" s="44">
        <f>ABS(H633-H634)/'1_Constantes'!$B$4</f>
        <v>18.61684535460595</v>
      </c>
      <c r="M634" s="108">
        <f>(G634*G634)/(2*'1_Constantes'!$F$27)</f>
        <v>0</v>
      </c>
      <c r="N634" s="108">
        <f>(H634*H634)/(2*'1_Constantes'!$J$27)</f>
        <v>0</v>
      </c>
      <c r="P634" s="54">
        <f>IF(C634&lt;M634+(M634*'1_Constantes'!$G$27),ABS(W633)-('1_Constantes'!$F$27*'1_Constantes'!$B$4),0)</f>
        <v>0</v>
      </c>
      <c r="Q634" s="111">
        <f>IF(P634=0,IF(ABS(W633)&lt;'1_Constantes'!$D$27,ABS(W633)+('1_Constantes'!$E$27*'1_Constantes'!$B$4),0),0)</f>
        <v>3</v>
      </c>
      <c r="R634" s="44">
        <f>IF(P634=0,IF(Q634=0,'1_Constantes'!$D$27,0),0)</f>
        <v>0</v>
      </c>
      <c r="S634" s="54">
        <f>IF(F634&lt;N634+(N634*'1_Constantes'!$G$27),ABS(X633)-('1_Constantes'!$J$27*'1_Constantes'!$B$4),0)</f>
        <v>0</v>
      </c>
      <c r="T634" s="111">
        <f>IF(S634=0,IF(ABS(X633)&lt;'1_Constantes'!$H$27,ABS(X633)+('1_Constantes'!$I$27*'1_Constantes'!$B$4),0),0)</f>
        <v>2.4999999999999849E-2</v>
      </c>
      <c r="U634" s="44">
        <f>IF(S634=0,IF(T634=0,'1_Constantes'!$H$27,0),0)</f>
        <v>0</v>
      </c>
      <c r="W634" s="134">
        <f>IF(C634&lt;'1_Constantes'!$B$8,0,IF(D634&lt;0,-ABS(P634+Q634+R634),ABS(P634+Q634+R634)))</f>
        <v>0</v>
      </c>
      <c r="X634" s="43">
        <f t="shared" si="29"/>
        <v>2.4999999999999849E-2</v>
      </c>
      <c r="Y634" s="57">
        <f>IF(F634*180/PI()&lt;'1_Constantes'!$B$9,0,X634*180/PI())</f>
        <v>1.4323944878270494</v>
      </c>
    </row>
    <row r="635" spans="2:25" x14ac:dyDescent="0.25">
      <c r="B635" s="13">
        <f>B634+'1_Constantes'!$B$4</f>
        <v>3.154999999999955</v>
      </c>
      <c r="C635" s="131">
        <f t="shared" si="27"/>
        <v>0.8632407954881075</v>
      </c>
      <c r="D635" s="54">
        <f>'3_Consigne'!P635</f>
        <v>0.8632407954881075</v>
      </c>
      <c r="E635" s="44">
        <f>'3_Consigne'!Q635</f>
        <v>3.5811525060583382E-4</v>
      </c>
      <c r="F635" s="131">
        <f t="shared" si="28"/>
        <v>3.5811525060583382E-4</v>
      </c>
      <c r="G635" s="54">
        <f>ABS(D634-D635)/'1_Constantes'!$B$4</f>
        <v>0</v>
      </c>
      <c r="H635" s="44">
        <f>ABS(E634-E635)/'1_Constantes'!$B$4</f>
        <v>0</v>
      </c>
      <c r="J635" s="54">
        <f>ABS(G634-G635)/'1_Constantes'!$B$4</f>
        <v>0</v>
      </c>
      <c r="K635" s="44">
        <f>ABS(H634-H635)/'1_Constantes'!$B$4</f>
        <v>0</v>
      </c>
      <c r="M635" s="108">
        <f>(G635*G635)/(2*'1_Constantes'!$F$27)</f>
        <v>0</v>
      </c>
      <c r="N635" s="108">
        <f>(H635*H635)/(2*'1_Constantes'!$J$27)</f>
        <v>0</v>
      </c>
      <c r="P635" s="54">
        <f>IF(C635&lt;M635+(M635*'1_Constantes'!$G$27),ABS(W634)-('1_Constantes'!$F$27*'1_Constantes'!$B$4),0)</f>
        <v>0</v>
      </c>
      <c r="Q635" s="111">
        <f>IF(P635=0,IF(ABS(W634)&lt;'1_Constantes'!$D$27,ABS(W634)+('1_Constantes'!$E$27*'1_Constantes'!$B$4),0),0)</f>
        <v>3</v>
      </c>
      <c r="R635" s="44">
        <f>IF(P635=0,IF(Q635=0,'1_Constantes'!$D$27,0),0)</f>
        <v>0</v>
      </c>
      <c r="S635" s="54">
        <f>IF(F635&lt;N635+(N635*'1_Constantes'!$G$27),ABS(X634)-('1_Constantes'!$J$27*'1_Constantes'!$B$4),0)</f>
        <v>0</v>
      </c>
      <c r="T635" s="111">
        <f>IF(S635=0,IF(ABS(X634)&lt;'1_Constantes'!$H$27,ABS(X634)+('1_Constantes'!$I$27*'1_Constantes'!$B$4),0),0)</f>
        <v>3.9999999999999848E-2</v>
      </c>
      <c r="U635" s="44">
        <f>IF(S635=0,IF(T635=0,'1_Constantes'!$H$27,0),0)</f>
        <v>0</v>
      </c>
      <c r="W635" s="134">
        <f>IF(C635&lt;'1_Constantes'!$B$8,0,IF(D635&lt;0,-ABS(P635+Q635+R635),ABS(P635+Q635+R635)))</f>
        <v>0</v>
      </c>
      <c r="X635" s="43">
        <f t="shared" si="29"/>
        <v>3.9999999999999848E-2</v>
      </c>
      <c r="Y635" s="57">
        <f>IF(F635*180/PI()&lt;'1_Constantes'!$B$9,0,X635*180/PI())</f>
        <v>2.2918311805232841</v>
      </c>
    </row>
    <row r="636" spans="2:25" x14ac:dyDescent="0.25">
      <c r="B636" s="13">
        <f>B635+'1_Constantes'!$B$4</f>
        <v>3.1599999999999548</v>
      </c>
      <c r="C636" s="131">
        <f t="shared" si="27"/>
        <v>0.8632407954881075</v>
      </c>
      <c r="D636" s="54">
        <f>'3_Consigne'!P636</f>
        <v>0.8632407954881075</v>
      </c>
      <c r="E636" s="44">
        <f>'3_Consigne'!Q636</f>
        <v>-1.0730588325931489E-4</v>
      </c>
      <c r="F636" s="131">
        <f t="shared" si="28"/>
        <v>1.0730588325931489E-4</v>
      </c>
      <c r="G636" s="54">
        <f>ABS(D635-D636)/'1_Constantes'!$B$4</f>
        <v>0</v>
      </c>
      <c r="H636" s="44">
        <f>ABS(E635-E636)/'1_Constantes'!$B$4</f>
        <v>9.3084226773029743E-2</v>
      </c>
      <c r="J636" s="54">
        <f>ABS(G635-G636)/'1_Constantes'!$B$4</f>
        <v>0</v>
      </c>
      <c r="K636" s="44">
        <f>ABS(H635-H636)/'1_Constantes'!$B$4</f>
        <v>18.61684535460595</v>
      </c>
      <c r="M636" s="108">
        <f>(G636*G636)/(2*'1_Constantes'!$F$27)</f>
        <v>0</v>
      </c>
      <c r="N636" s="108">
        <f>(H636*H636)/(2*'1_Constantes'!$J$27)</f>
        <v>1.0830841592416034E-3</v>
      </c>
      <c r="P636" s="54">
        <f>IF(C636&lt;M636+(M636*'1_Constantes'!$G$27),ABS(W635)-('1_Constantes'!$F$27*'1_Constantes'!$B$4),0)</f>
        <v>0</v>
      </c>
      <c r="Q636" s="111">
        <f>IF(P636=0,IF(ABS(W635)&lt;'1_Constantes'!$D$27,ABS(W635)+('1_Constantes'!$E$27*'1_Constantes'!$B$4),0),0)</f>
        <v>3</v>
      </c>
      <c r="R636" s="44">
        <f>IF(P636=0,IF(Q636=0,'1_Constantes'!$D$27,0),0)</f>
        <v>0</v>
      </c>
      <c r="S636" s="54">
        <f>IF(F636&lt;N636+(N636*'1_Constantes'!$G$27),ABS(X635)-('1_Constantes'!$J$27*'1_Constantes'!$B$4),0)</f>
        <v>1.9999999999999848E-2</v>
      </c>
      <c r="T636" s="111">
        <f>IF(S636=0,IF(ABS(X635)&lt;'1_Constantes'!$H$27,ABS(X635)+('1_Constantes'!$I$27*'1_Constantes'!$B$4),0),0)</f>
        <v>0</v>
      </c>
      <c r="U636" s="44">
        <f>IF(S636=0,IF(T636=0,'1_Constantes'!$H$27,0),0)</f>
        <v>0</v>
      </c>
      <c r="W636" s="134">
        <f>IF(C636&lt;'1_Constantes'!$B$8,0,IF(D636&lt;0,-ABS(P636+Q636+R636),ABS(P636+Q636+R636)))</f>
        <v>0</v>
      </c>
      <c r="X636" s="43">
        <f t="shared" si="29"/>
        <v>-1.9999999999999848E-2</v>
      </c>
      <c r="Y636" s="57">
        <f>IF(F636*180/PI()&lt;'1_Constantes'!$B$9,0,X636*180/PI())</f>
        <v>-1.1459155902616378</v>
      </c>
    </row>
    <row r="637" spans="2:25" x14ac:dyDescent="0.25">
      <c r="B637" s="13">
        <f>B636+'1_Constantes'!$B$4</f>
        <v>3.1649999999999547</v>
      </c>
      <c r="C637" s="131">
        <f t="shared" si="27"/>
        <v>0.8632407954881075</v>
      </c>
      <c r="D637" s="54">
        <f>'3_Consigne'!P637</f>
        <v>0.8632407954881075</v>
      </c>
      <c r="E637" s="44">
        <f>'3_Consigne'!Q637</f>
        <v>-1.0730588325931489E-4</v>
      </c>
      <c r="F637" s="131">
        <f t="shared" si="28"/>
        <v>1.0730588325931489E-4</v>
      </c>
      <c r="G637" s="54">
        <f>ABS(D636-D637)/'1_Constantes'!$B$4</f>
        <v>0</v>
      </c>
      <c r="H637" s="44">
        <f>ABS(E636-E637)/'1_Constantes'!$B$4</f>
        <v>0</v>
      </c>
      <c r="J637" s="54">
        <f>ABS(G636-G637)/'1_Constantes'!$B$4</f>
        <v>0</v>
      </c>
      <c r="K637" s="44">
        <f>ABS(H636-H637)/'1_Constantes'!$B$4</f>
        <v>18.61684535460595</v>
      </c>
      <c r="M637" s="108">
        <f>(G637*G637)/(2*'1_Constantes'!$F$27)</f>
        <v>0</v>
      </c>
      <c r="N637" s="108">
        <f>(H637*H637)/(2*'1_Constantes'!$J$27)</f>
        <v>0</v>
      </c>
      <c r="P637" s="54">
        <f>IF(C637&lt;M637+(M637*'1_Constantes'!$G$27),ABS(W636)-('1_Constantes'!$F$27*'1_Constantes'!$B$4),0)</f>
        <v>0</v>
      </c>
      <c r="Q637" s="111">
        <f>IF(P637=0,IF(ABS(W636)&lt;'1_Constantes'!$D$27,ABS(W636)+('1_Constantes'!$E$27*'1_Constantes'!$B$4),0),0)</f>
        <v>3</v>
      </c>
      <c r="R637" s="44">
        <f>IF(P637=0,IF(Q637=0,'1_Constantes'!$D$27,0),0)</f>
        <v>0</v>
      </c>
      <c r="S637" s="54">
        <f>IF(F637&lt;N637+(N637*'1_Constantes'!$G$27),ABS(X636)-('1_Constantes'!$J$27*'1_Constantes'!$B$4),0)</f>
        <v>0</v>
      </c>
      <c r="T637" s="111">
        <f>IF(S637=0,IF(ABS(X636)&lt;'1_Constantes'!$H$27,ABS(X636)+('1_Constantes'!$I$27*'1_Constantes'!$B$4),0),0)</f>
        <v>3.4999999999999851E-2</v>
      </c>
      <c r="U637" s="44">
        <f>IF(S637=0,IF(T637=0,'1_Constantes'!$H$27,0),0)</f>
        <v>0</v>
      </c>
      <c r="W637" s="134">
        <f>IF(C637&lt;'1_Constantes'!$B$8,0,IF(D637&lt;0,-ABS(P637+Q637+R637),ABS(P637+Q637+R637)))</f>
        <v>0</v>
      </c>
      <c r="X637" s="43">
        <f t="shared" si="29"/>
        <v>-3.4999999999999851E-2</v>
      </c>
      <c r="Y637" s="57">
        <f>IF(F637*180/PI()&lt;'1_Constantes'!$B$9,0,X637*180/PI())</f>
        <v>-2.0053522829578729</v>
      </c>
    </row>
    <row r="638" spans="2:25" x14ac:dyDescent="0.25">
      <c r="B638" s="13">
        <f>B637+'1_Constantes'!$B$4</f>
        <v>3.1699999999999546</v>
      </c>
      <c r="C638" s="131">
        <f t="shared" si="27"/>
        <v>0.8632407954881075</v>
      </c>
      <c r="D638" s="54">
        <f>'3_Consigne'!P638</f>
        <v>0.8632407954881075</v>
      </c>
      <c r="E638" s="44">
        <f>'3_Consigne'!Q638</f>
        <v>3.5811525060583382E-4</v>
      </c>
      <c r="F638" s="131">
        <f t="shared" si="28"/>
        <v>3.5811525060583382E-4</v>
      </c>
      <c r="G638" s="54">
        <f>ABS(D637-D638)/'1_Constantes'!$B$4</f>
        <v>0</v>
      </c>
      <c r="H638" s="44">
        <f>ABS(E637-E638)/'1_Constantes'!$B$4</f>
        <v>9.3084226773029743E-2</v>
      </c>
      <c r="J638" s="54">
        <f>ABS(G637-G638)/'1_Constantes'!$B$4</f>
        <v>0</v>
      </c>
      <c r="K638" s="44">
        <f>ABS(H637-H638)/'1_Constantes'!$B$4</f>
        <v>18.61684535460595</v>
      </c>
      <c r="M638" s="108">
        <f>(G638*G638)/(2*'1_Constantes'!$F$27)</f>
        <v>0</v>
      </c>
      <c r="N638" s="108">
        <f>(H638*H638)/(2*'1_Constantes'!$J$27)</f>
        <v>1.0830841592416034E-3</v>
      </c>
      <c r="P638" s="54">
        <f>IF(C638&lt;M638+(M638*'1_Constantes'!$G$27),ABS(W637)-('1_Constantes'!$F$27*'1_Constantes'!$B$4),0)</f>
        <v>0</v>
      </c>
      <c r="Q638" s="111">
        <f>IF(P638=0,IF(ABS(W637)&lt;'1_Constantes'!$D$27,ABS(W637)+('1_Constantes'!$E$27*'1_Constantes'!$B$4),0),0)</f>
        <v>3</v>
      </c>
      <c r="R638" s="44">
        <f>IF(P638=0,IF(Q638=0,'1_Constantes'!$D$27,0),0)</f>
        <v>0</v>
      </c>
      <c r="S638" s="54">
        <f>IF(F638&lt;N638+(N638*'1_Constantes'!$G$27),ABS(X637)-('1_Constantes'!$J$27*'1_Constantes'!$B$4),0)</f>
        <v>1.499999999999985E-2</v>
      </c>
      <c r="T638" s="111">
        <f>IF(S638=0,IF(ABS(X637)&lt;'1_Constantes'!$H$27,ABS(X637)+('1_Constantes'!$I$27*'1_Constantes'!$B$4),0),0)</f>
        <v>0</v>
      </c>
      <c r="U638" s="44">
        <f>IF(S638=0,IF(T638=0,'1_Constantes'!$H$27,0),0)</f>
        <v>0</v>
      </c>
      <c r="W638" s="134">
        <f>IF(C638&lt;'1_Constantes'!$B$8,0,IF(D638&lt;0,-ABS(P638+Q638+R638),ABS(P638+Q638+R638)))</f>
        <v>0</v>
      </c>
      <c r="X638" s="43">
        <f t="shared" si="29"/>
        <v>1.499999999999985E-2</v>
      </c>
      <c r="Y638" s="57">
        <f>IF(F638*180/PI()&lt;'1_Constantes'!$B$9,0,X638*180/PI())</f>
        <v>0.85943669269622625</v>
      </c>
    </row>
    <row r="639" spans="2:25" x14ac:dyDescent="0.25">
      <c r="B639" s="13">
        <f>B638+'1_Constantes'!$B$4</f>
        <v>3.1749999999999545</v>
      </c>
      <c r="C639" s="131">
        <f t="shared" si="27"/>
        <v>0.8632407954881075</v>
      </c>
      <c r="D639" s="54">
        <f>'3_Consigne'!P639</f>
        <v>0.8632407954881075</v>
      </c>
      <c r="E639" s="44">
        <f>'3_Consigne'!Q639</f>
        <v>3.5811525060583382E-4</v>
      </c>
      <c r="F639" s="131">
        <f t="shared" si="28"/>
        <v>3.5811525060583382E-4</v>
      </c>
      <c r="G639" s="54">
        <f>ABS(D638-D639)/'1_Constantes'!$B$4</f>
        <v>0</v>
      </c>
      <c r="H639" s="44">
        <f>ABS(E638-E639)/'1_Constantes'!$B$4</f>
        <v>0</v>
      </c>
      <c r="J639" s="54">
        <f>ABS(G638-G639)/'1_Constantes'!$B$4</f>
        <v>0</v>
      </c>
      <c r="K639" s="44">
        <f>ABS(H638-H639)/'1_Constantes'!$B$4</f>
        <v>18.61684535460595</v>
      </c>
      <c r="M639" s="108">
        <f>(G639*G639)/(2*'1_Constantes'!$F$27)</f>
        <v>0</v>
      </c>
      <c r="N639" s="108">
        <f>(H639*H639)/(2*'1_Constantes'!$J$27)</f>
        <v>0</v>
      </c>
      <c r="P639" s="54">
        <f>IF(C639&lt;M639+(M639*'1_Constantes'!$G$27),ABS(W638)-('1_Constantes'!$F$27*'1_Constantes'!$B$4),0)</f>
        <v>0</v>
      </c>
      <c r="Q639" s="111">
        <f>IF(P639=0,IF(ABS(W638)&lt;'1_Constantes'!$D$27,ABS(W638)+('1_Constantes'!$E$27*'1_Constantes'!$B$4),0),0)</f>
        <v>3</v>
      </c>
      <c r="R639" s="44">
        <f>IF(P639=0,IF(Q639=0,'1_Constantes'!$D$27,0),0)</f>
        <v>0</v>
      </c>
      <c r="S639" s="54">
        <f>IF(F639&lt;N639+(N639*'1_Constantes'!$G$27),ABS(X638)-('1_Constantes'!$J$27*'1_Constantes'!$B$4),0)</f>
        <v>0</v>
      </c>
      <c r="T639" s="111">
        <f>IF(S639=0,IF(ABS(X638)&lt;'1_Constantes'!$H$27,ABS(X638)+('1_Constantes'!$I$27*'1_Constantes'!$B$4),0),0)</f>
        <v>2.999999999999985E-2</v>
      </c>
      <c r="U639" s="44">
        <f>IF(S639=0,IF(T639=0,'1_Constantes'!$H$27,0),0)</f>
        <v>0</v>
      </c>
      <c r="W639" s="134">
        <f>IF(C639&lt;'1_Constantes'!$B$8,0,IF(D639&lt;0,-ABS(P639+Q639+R639),ABS(P639+Q639+R639)))</f>
        <v>0</v>
      </c>
      <c r="X639" s="43">
        <f t="shared" si="29"/>
        <v>2.999999999999985E-2</v>
      </c>
      <c r="Y639" s="57">
        <f>IF(F639*180/PI()&lt;'1_Constantes'!$B$9,0,X639*180/PI())</f>
        <v>1.7188733853924612</v>
      </c>
    </row>
    <row r="640" spans="2:25" x14ac:dyDescent="0.25">
      <c r="B640" s="13">
        <f>B639+'1_Constantes'!$B$4</f>
        <v>3.1799999999999544</v>
      </c>
      <c r="C640" s="131">
        <f t="shared" si="27"/>
        <v>0.8632407954881075</v>
      </c>
      <c r="D640" s="54">
        <f>'3_Consigne'!P640</f>
        <v>0.8632407954881075</v>
      </c>
      <c r="E640" s="44">
        <f>'3_Consigne'!Q640</f>
        <v>-1.0730588325931489E-4</v>
      </c>
      <c r="F640" s="131">
        <f t="shared" si="28"/>
        <v>1.0730588325931489E-4</v>
      </c>
      <c r="G640" s="54">
        <f>ABS(D639-D640)/'1_Constantes'!$B$4</f>
        <v>0</v>
      </c>
      <c r="H640" s="44">
        <f>ABS(E639-E640)/'1_Constantes'!$B$4</f>
        <v>9.3084226773029743E-2</v>
      </c>
      <c r="J640" s="54">
        <f>ABS(G639-G640)/'1_Constantes'!$B$4</f>
        <v>0</v>
      </c>
      <c r="K640" s="44">
        <f>ABS(H639-H640)/'1_Constantes'!$B$4</f>
        <v>18.61684535460595</v>
      </c>
      <c r="M640" s="108">
        <f>(G640*G640)/(2*'1_Constantes'!$F$27)</f>
        <v>0</v>
      </c>
      <c r="N640" s="108">
        <f>(H640*H640)/(2*'1_Constantes'!$J$27)</f>
        <v>1.0830841592416034E-3</v>
      </c>
      <c r="P640" s="54">
        <f>IF(C640&lt;M640+(M640*'1_Constantes'!$G$27),ABS(W639)-('1_Constantes'!$F$27*'1_Constantes'!$B$4),0)</f>
        <v>0</v>
      </c>
      <c r="Q640" s="111">
        <f>IF(P640=0,IF(ABS(W639)&lt;'1_Constantes'!$D$27,ABS(W639)+('1_Constantes'!$E$27*'1_Constantes'!$B$4),0),0)</f>
        <v>3</v>
      </c>
      <c r="R640" s="44">
        <f>IF(P640=0,IF(Q640=0,'1_Constantes'!$D$27,0),0)</f>
        <v>0</v>
      </c>
      <c r="S640" s="54">
        <f>IF(F640&lt;N640+(N640*'1_Constantes'!$G$27),ABS(X639)-('1_Constantes'!$J$27*'1_Constantes'!$B$4),0)</f>
        <v>9.9999999999998493E-3</v>
      </c>
      <c r="T640" s="111">
        <f>IF(S640=0,IF(ABS(X639)&lt;'1_Constantes'!$H$27,ABS(X639)+('1_Constantes'!$I$27*'1_Constantes'!$B$4),0),0)</f>
        <v>0</v>
      </c>
      <c r="U640" s="44">
        <f>IF(S640=0,IF(T640=0,'1_Constantes'!$H$27,0),0)</f>
        <v>0</v>
      </c>
      <c r="W640" s="134">
        <f>IF(C640&lt;'1_Constantes'!$B$8,0,IF(D640&lt;0,-ABS(P640+Q640+R640),ABS(P640+Q640+R640)))</f>
        <v>0</v>
      </c>
      <c r="X640" s="43">
        <f t="shared" si="29"/>
        <v>-9.9999999999998493E-3</v>
      </c>
      <c r="Y640" s="57">
        <f>IF(F640*180/PI()&lt;'1_Constantes'!$B$9,0,X640*180/PI())</f>
        <v>-0.57295779513081457</v>
      </c>
    </row>
    <row r="641" spans="2:25" x14ac:dyDescent="0.25">
      <c r="B641" s="13">
        <f>B640+'1_Constantes'!$B$4</f>
        <v>3.1849999999999543</v>
      </c>
      <c r="C641" s="131">
        <f t="shared" si="27"/>
        <v>0.8632407954881075</v>
      </c>
      <c r="D641" s="54">
        <f>'3_Consigne'!P641</f>
        <v>0.8632407954881075</v>
      </c>
      <c r="E641" s="44">
        <f>'3_Consigne'!Q641</f>
        <v>-1.0730588325931489E-4</v>
      </c>
      <c r="F641" s="131">
        <f t="shared" si="28"/>
        <v>1.0730588325931489E-4</v>
      </c>
      <c r="G641" s="54">
        <f>ABS(D640-D641)/'1_Constantes'!$B$4</f>
        <v>0</v>
      </c>
      <c r="H641" s="44">
        <f>ABS(E640-E641)/'1_Constantes'!$B$4</f>
        <v>0</v>
      </c>
      <c r="J641" s="54">
        <f>ABS(G640-G641)/'1_Constantes'!$B$4</f>
        <v>0</v>
      </c>
      <c r="K641" s="44">
        <f>ABS(H640-H641)/'1_Constantes'!$B$4</f>
        <v>18.61684535460595</v>
      </c>
      <c r="M641" s="108">
        <f>(G641*G641)/(2*'1_Constantes'!$F$27)</f>
        <v>0</v>
      </c>
      <c r="N641" s="108">
        <f>(H641*H641)/(2*'1_Constantes'!$J$27)</f>
        <v>0</v>
      </c>
      <c r="P641" s="54">
        <f>IF(C641&lt;M641+(M641*'1_Constantes'!$G$27),ABS(W640)-('1_Constantes'!$F$27*'1_Constantes'!$B$4),0)</f>
        <v>0</v>
      </c>
      <c r="Q641" s="111">
        <f>IF(P641=0,IF(ABS(W640)&lt;'1_Constantes'!$D$27,ABS(W640)+('1_Constantes'!$E$27*'1_Constantes'!$B$4),0),0)</f>
        <v>3</v>
      </c>
      <c r="R641" s="44">
        <f>IF(P641=0,IF(Q641=0,'1_Constantes'!$D$27,0),0)</f>
        <v>0</v>
      </c>
      <c r="S641" s="54">
        <f>IF(F641&lt;N641+(N641*'1_Constantes'!$G$27),ABS(X640)-('1_Constantes'!$J$27*'1_Constantes'!$B$4),0)</f>
        <v>0</v>
      </c>
      <c r="T641" s="111">
        <f>IF(S641=0,IF(ABS(X640)&lt;'1_Constantes'!$H$27,ABS(X640)+('1_Constantes'!$I$27*'1_Constantes'!$B$4),0),0)</f>
        <v>2.4999999999999849E-2</v>
      </c>
      <c r="U641" s="44">
        <f>IF(S641=0,IF(T641=0,'1_Constantes'!$H$27,0),0)</f>
        <v>0</v>
      </c>
      <c r="W641" s="134">
        <f>IF(C641&lt;'1_Constantes'!$B$8,0,IF(D641&lt;0,-ABS(P641+Q641+R641),ABS(P641+Q641+R641)))</f>
        <v>0</v>
      </c>
      <c r="X641" s="43">
        <f t="shared" si="29"/>
        <v>-2.4999999999999849E-2</v>
      </c>
      <c r="Y641" s="57">
        <f>IF(F641*180/PI()&lt;'1_Constantes'!$B$9,0,X641*180/PI())</f>
        <v>-1.4323944878270494</v>
      </c>
    </row>
    <row r="642" spans="2:25" x14ac:dyDescent="0.25">
      <c r="B642" s="13">
        <f>B641+'1_Constantes'!$B$4</f>
        <v>3.1899999999999542</v>
      </c>
      <c r="C642" s="131">
        <f t="shared" si="27"/>
        <v>0.8632407954881075</v>
      </c>
      <c r="D642" s="54">
        <f>'3_Consigne'!P642</f>
        <v>0.8632407954881075</v>
      </c>
      <c r="E642" s="44">
        <f>'3_Consigne'!Q642</f>
        <v>-1.0730588325931489E-4</v>
      </c>
      <c r="F642" s="131">
        <f t="shared" si="28"/>
        <v>1.0730588325931489E-4</v>
      </c>
      <c r="G642" s="54">
        <f>ABS(D641-D642)/'1_Constantes'!$B$4</f>
        <v>0</v>
      </c>
      <c r="H642" s="44">
        <f>ABS(E641-E642)/'1_Constantes'!$B$4</f>
        <v>0</v>
      </c>
      <c r="J642" s="54">
        <f>ABS(G641-G642)/'1_Constantes'!$B$4</f>
        <v>0</v>
      </c>
      <c r="K642" s="44">
        <f>ABS(H641-H642)/'1_Constantes'!$B$4</f>
        <v>0</v>
      </c>
      <c r="M642" s="108">
        <f>(G642*G642)/(2*'1_Constantes'!$F$27)</f>
        <v>0</v>
      </c>
      <c r="N642" s="108">
        <f>(H642*H642)/(2*'1_Constantes'!$J$27)</f>
        <v>0</v>
      </c>
      <c r="P642" s="54">
        <f>IF(C642&lt;M642+(M642*'1_Constantes'!$G$27),ABS(W641)-('1_Constantes'!$F$27*'1_Constantes'!$B$4),0)</f>
        <v>0</v>
      </c>
      <c r="Q642" s="111">
        <f>IF(P642=0,IF(ABS(W641)&lt;'1_Constantes'!$D$27,ABS(W641)+('1_Constantes'!$E$27*'1_Constantes'!$B$4),0),0)</f>
        <v>3</v>
      </c>
      <c r="R642" s="44">
        <f>IF(P642=0,IF(Q642=0,'1_Constantes'!$D$27,0),0)</f>
        <v>0</v>
      </c>
      <c r="S642" s="54">
        <f>IF(F642&lt;N642+(N642*'1_Constantes'!$G$27),ABS(X641)-('1_Constantes'!$J$27*'1_Constantes'!$B$4),0)</f>
        <v>0</v>
      </c>
      <c r="T642" s="111">
        <f>IF(S642=0,IF(ABS(X641)&lt;'1_Constantes'!$H$27,ABS(X641)+('1_Constantes'!$I$27*'1_Constantes'!$B$4),0),0)</f>
        <v>3.9999999999999848E-2</v>
      </c>
      <c r="U642" s="44">
        <f>IF(S642=0,IF(T642=0,'1_Constantes'!$H$27,0),0)</f>
        <v>0</v>
      </c>
      <c r="W642" s="134">
        <f>IF(C642&lt;'1_Constantes'!$B$8,0,IF(D642&lt;0,-ABS(P642+Q642+R642),ABS(P642+Q642+R642)))</f>
        <v>0</v>
      </c>
      <c r="X642" s="43">
        <f t="shared" si="29"/>
        <v>-3.9999999999999848E-2</v>
      </c>
      <c r="Y642" s="57">
        <f>IF(F642*180/PI()&lt;'1_Constantes'!$B$9,0,X642*180/PI())</f>
        <v>-2.2918311805232841</v>
      </c>
    </row>
    <row r="643" spans="2:25" x14ac:dyDescent="0.25">
      <c r="B643" s="13">
        <f>B642+'1_Constantes'!$B$4</f>
        <v>3.1949999999999541</v>
      </c>
      <c r="C643" s="131">
        <f t="shared" si="27"/>
        <v>0.8632407954881075</v>
      </c>
      <c r="D643" s="54">
        <f>'3_Consigne'!P643</f>
        <v>0.8632407954881075</v>
      </c>
      <c r="E643" s="44">
        <f>'3_Consigne'!Q643</f>
        <v>3.5811525060583382E-4</v>
      </c>
      <c r="F643" s="131">
        <f t="shared" si="28"/>
        <v>3.5811525060583382E-4</v>
      </c>
      <c r="G643" s="54">
        <f>ABS(D642-D643)/'1_Constantes'!$B$4</f>
        <v>0</v>
      </c>
      <c r="H643" s="44">
        <f>ABS(E642-E643)/'1_Constantes'!$B$4</f>
        <v>9.3084226773029743E-2</v>
      </c>
      <c r="J643" s="54">
        <f>ABS(G642-G643)/'1_Constantes'!$B$4</f>
        <v>0</v>
      </c>
      <c r="K643" s="44">
        <f>ABS(H642-H643)/'1_Constantes'!$B$4</f>
        <v>18.61684535460595</v>
      </c>
      <c r="M643" s="108">
        <f>(G643*G643)/(2*'1_Constantes'!$F$27)</f>
        <v>0</v>
      </c>
      <c r="N643" s="108">
        <f>(H643*H643)/(2*'1_Constantes'!$J$27)</f>
        <v>1.0830841592416034E-3</v>
      </c>
      <c r="P643" s="54">
        <f>IF(C643&lt;M643+(M643*'1_Constantes'!$G$27),ABS(W642)-('1_Constantes'!$F$27*'1_Constantes'!$B$4),0)</f>
        <v>0</v>
      </c>
      <c r="Q643" s="111">
        <f>IF(P643=0,IF(ABS(W642)&lt;'1_Constantes'!$D$27,ABS(W642)+('1_Constantes'!$E$27*'1_Constantes'!$B$4),0),0)</f>
        <v>3</v>
      </c>
      <c r="R643" s="44">
        <f>IF(P643=0,IF(Q643=0,'1_Constantes'!$D$27,0),0)</f>
        <v>0</v>
      </c>
      <c r="S643" s="54">
        <f>IF(F643&lt;N643+(N643*'1_Constantes'!$G$27),ABS(X642)-('1_Constantes'!$J$27*'1_Constantes'!$B$4),0)</f>
        <v>1.9999999999999848E-2</v>
      </c>
      <c r="T643" s="111">
        <f>IF(S643=0,IF(ABS(X642)&lt;'1_Constantes'!$H$27,ABS(X642)+('1_Constantes'!$I$27*'1_Constantes'!$B$4),0),0)</f>
        <v>0</v>
      </c>
      <c r="U643" s="44">
        <f>IF(S643=0,IF(T643=0,'1_Constantes'!$H$27,0),0)</f>
        <v>0</v>
      </c>
      <c r="W643" s="134">
        <f>IF(C643&lt;'1_Constantes'!$B$8,0,IF(D643&lt;0,-ABS(P643+Q643+R643),ABS(P643+Q643+R643)))</f>
        <v>0</v>
      </c>
      <c r="X643" s="43">
        <f t="shared" si="29"/>
        <v>1.9999999999999848E-2</v>
      </c>
      <c r="Y643" s="57">
        <f>IF(F643*180/PI()&lt;'1_Constantes'!$B$9,0,X643*180/PI())</f>
        <v>1.1459155902616378</v>
      </c>
    </row>
    <row r="644" spans="2:25" x14ac:dyDescent="0.25">
      <c r="B644" s="13">
        <f>B643+'1_Constantes'!$B$4</f>
        <v>3.199999999999954</v>
      </c>
      <c r="C644" s="131">
        <f t="shared" si="27"/>
        <v>0.8632407954881075</v>
      </c>
      <c r="D644" s="54">
        <f>'3_Consigne'!P644</f>
        <v>0.8632407954881075</v>
      </c>
      <c r="E644" s="44">
        <f>'3_Consigne'!Q644</f>
        <v>3.5811525060583382E-4</v>
      </c>
      <c r="F644" s="131">
        <f t="shared" si="28"/>
        <v>3.5811525060583382E-4</v>
      </c>
      <c r="G644" s="54">
        <f>ABS(D643-D644)/'1_Constantes'!$B$4</f>
        <v>0</v>
      </c>
      <c r="H644" s="44">
        <f>ABS(E643-E644)/'1_Constantes'!$B$4</f>
        <v>0</v>
      </c>
      <c r="J644" s="54">
        <f>ABS(G643-G644)/'1_Constantes'!$B$4</f>
        <v>0</v>
      </c>
      <c r="K644" s="44">
        <f>ABS(H643-H644)/'1_Constantes'!$B$4</f>
        <v>18.61684535460595</v>
      </c>
      <c r="M644" s="108">
        <f>(G644*G644)/(2*'1_Constantes'!$F$27)</f>
        <v>0</v>
      </c>
      <c r="N644" s="108">
        <f>(H644*H644)/(2*'1_Constantes'!$J$27)</f>
        <v>0</v>
      </c>
      <c r="P644" s="54">
        <f>IF(C644&lt;M644+(M644*'1_Constantes'!$G$27),ABS(W643)-('1_Constantes'!$F$27*'1_Constantes'!$B$4),0)</f>
        <v>0</v>
      </c>
      <c r="Q644" s="111">
        <f>IF(P644=0,IF(ABS(W643)&lt;'1_Constantes'!$D$27,ABS(W643)+('1_Constantes'!$E$27*'1_Constantes'!$B$4),0),0)</f>
        <v>3</v>
      </c>
      <c r="R644" s="44">
        <f>IF(P644=0,IF(Q644=0,'1_Constantes'!$D$27,0),0)</f>
        <v>0</v>
      </c>
      <c r="S644" s="54">
        <f>IF(F644&lt;N644+(N644*'1_Constantes'!$G$27),ABS(X643)-('1_Constantes'!$J$27*'1_Constantes'!$B$4),0)</f>
        <v>0</v>
      </c>
      <c r="T644" s="111">
        <f>IF(S644=0,IF(ABS(X643)&lt;'1_Constantes'!$H$27,ABS(X643)+('1_Constantes'!$I$27*'1_Constantes'!$B$4),0),0)</f>
        <v>3.4999999999999851E-2</v>
      </c>
      <c r="U644" s="44">
        <f>IF(S644=0,IF(T644=0,'1_Constantes'!$H$27,0),0)</f>
        <v>0</v>
      </c>
      <c r="W644" s="134">
        <f>IF(C644&lt;'1_Constantes'!$B$8,0,IF(D644&lt;0,-ABS(P644+Q644+R644),ABS(P644+Q644+R644)))</f>
        <v>0</v>
      </c>
      <c r="X644" s="43">
        <f t="shared" si="29"/>
        <v>3.4999999999999851E-2</v>
      </c>
      <c r="Y644" s="57">
        <f>IF(F644*180/PI()&lt;'1_Constantes'!$B$9,0,X644*180/PI())</f>
        <v>2.0053522829578729</v>
      </c>
    </row>
    <row r="645" spans="2:25" x14ac:dyDescent="0.25">
      <c r="B645" s="13">
        <f>B644+'1_Constantes'!$B$4</f>
        <v>3.2049999999999539</v>
      </c>
      <c r="C645" s="131">
        <f t="shared" ref="C645:C697" si="30">ABS(D645)</f>
        <v>0.8632407954881075</v>
      </c>
      <c r="D645" s="54">
        <f>'3_Consigne'!P645</f>
        <v>0.8632407954881075</v>
      </c>
      <c r="E645" s="44">
        <f>'3_Consigne'!Q645</f>
        <v>-1.0730588325931489E-4</v>
      </c>
      <c r="F645" s="131">
        <f t="shared" ref="F645:F697" si="31">ABS(E645)</f>
        <v>1.0730588325931489E-4</v>
      </c>
      <c r="G645" s="54">
        <f>ABS(D644-D645)/'1_Constantes'!$B$4</f>
        <v>0</v>
      </c>
      <c r="H645" s="44">
        <f>ABS(E644-E645)/'1_Constantes'!$B$4</f>
        <v>9.3084226773029743E-2</v>
      </c>
      <c r="J645" s="54">
        <f>ABS(G644-G645)/'1_Constantes'!$B$4</f>
        <v>0</v>
      </c>
      <c r="K645" s="44">
        <f>ABS(H644-H645)/'1_Constantes'!$B$4</f>
        <v>18.61684535460595</v>
      </c>
      <c r="M645" s="108">
        <f>(G645*G645)/(2*'1_Constantes'!$F$27)</f>
        <v>0</v>
      </c>
      <c r="N645" s="108">
        <f>(H645*H645)/(2*'1_Constantes'!$J$27)</f>
        <v>1.0830841592416034E-3</v>
      </c>
      <c r="P645" s="54">
        <f>IF(C645&lt;M645+(M645*'1_Constantes'!$G$27),ABS(W644)-('1_Constantes'!$F$27*'1_Constantes'!$B$4),0)</f>
        <v>0</v>
      </c>
      <c r="Q645" s="111">
        <f>IF(P645=0,IF(ABS(W644)&lt;'1_Constantes'!$D$27,ABS(W644)+('1_Constantes'!$E$27*'1_Constantes'!$B$4),0),0)</f>
        <v>3</v>
      </c>
      <c r="R645" s="44">
        <f>IF(P645=0,IF(Q645=0,'1_Constantes'!$D$27,0),0)</f>
        <v>0</v>
      </c>
      <c r="S645" s="54">
        <f>IF(F645&lt;N645+(N645*'1_Constantes'!$G$27),ABS(X644)-('1_Constantes'!$J$27*'1_Constantes'!$B$4),0)</f>
        <v>1.499999999999985E-2</v>
      </c>
      <c r="T645" s="111">
        <f>IF(S645=0,IF(ABS(X644)&lt;'1_Constantes'!$H$27,ABS(X644)+('1_Constantes'!$I$27*'1_Constantes'!$B$4),0),0)</f>
        <v>0</v>
      </c>
      <c r="U645" s="44">
        <f>IF(S645=0,IF(T645=0,'1_Constantes'!$H$27,0),0)</f>
        <v>0</v>
      </c>
      <c r="W645" s="134">
        <f>IF(C645&lt;'1_Constantes'!$B$8,0,IF(D645&lt;0,-ABS(P645+Q645+R645),ABS(P645+Q645+R645)))</f>
        <v>0</v>
      </c>
      <c r="X645" s="43">
        <f t="shared" ref="X645:X697" si="32">IF(E645&lt;0,-ABS(S645+T645+U645),(ABS(S645+T645+U645)))</f>
        <v>-1.499999999999985E-2</v>
      </c>
      <c r="Y645" s="57">
        <f>IF(F645*180/PI()&lt;'1_Constantes'!$B$9,0,X645*180/PI())</f>
        <v>-0.85943669269622625</v>
      </c>
    </row>
    <row r="646" spans="2:25" x14ac:dyDescent="0.25">
      <c r="B646" s="13">
        <f>B645+'1_Constantes'!$B$4</f>
        <v>3.2099999999999538</v>
      </c>
      <c r="C646" s="131">
        <f t="shared" si="30"/>
        <v>0.8632407954881075</v>
      </c>
      <c r="D646" s="54">
        <f>'3_Consigne'!P646</f>
        <v>0.8632407954881075</v>
      </c>
      <c r="E646" s="44">
        <f>'3_Consigne'!Q646</f>
        <v>-1.0730588325931489E-4</v>
      </c>
      <c r="F646" s="131">
        <f t="shared" si="31"/>
        <v>1.0730588325931489E-4</v>
      </c>
      <c r="G646" s="54">
        <f>ABS(D645-D646)/'1_Constantes'!$B$4</f>
        <v>0</v>
      </c>
      <c r="H646" s="44">
        <f>ABS(E645-E646)/'1_Constantes'!$B$4</f>
        <v>0</v>
      </c>
      <c r="J646" s="54">
        <f>ABS(G645-G646)/'1_Constantes'!$B$4</f>
        <v>0</v>
      </c>
      <c r="K646" s="44">
        <f>ABS(H645-H646)/'1_Constantes'!$B$4</f>
        <v>18.61684535460595</v>
      </c>
      <c r="M646" s="108">
        <f>(G646*G646)/(2*'1_Constantes'!$F$27)</f>
        <v>0</v>
      </c>
      <c r="N646" s="108">
        <f>(H646*H646)/(2*'1_Constantes'!$J$27)</f>
        <v>0</v>
      </c>
      <c r="P646" s="54">
        <f>IF(C646&lt;M646+(M646*'1_Constantes'!$G$27),ABS(W645)-('1_Constantes'!$F$27*'1_Constantes'!$B$4),0)</f>
        <v>0</v>
      </c>
      <c r="Q646" s="111">
        <f>IF(P646=0,IF(ABS(W645)&lt;'1_Constantes'!$D$27,ABS(W645)+('1_Constantes'!$E$27*'1_Constantes'!$B$4),0),0)</f>
        <v>3</v>
      </c>
      <c r="R646" s="44">
        <f>IF(P646=0,IF(Q646=0,'1_Constantes'!$D$27,0),0)</f>
        <v>0</v>
      </c>
      <c r="S646" s="54">
        <f>IF(F646&lt;N646+(N646*'1_Constantes'!$G$27),ABS(X645)-('1_Constantes'!$J$27*'1_Constantes'!$B$4),0)</f>
        <v>0</v>
      </c>
      <c r="T646" s="111">
        <f>IF(S646=0,IF(ABS(X645)&lt;'1_Constantes'!$H$27,ABS(X645)+('1_Constantes'!$I$27*'1_Constantes'!$B$4),0),0)</f>
        <v>2.999999999999985E-2</v>
      </c>
      <c r="U646" s="44">
        <f>IF(S646=0,IF(T646=0,'1_Constantes'!$H$27,0),0)</f>
        <v>0</v>
      </c>
      <c r="W646" s="134">
        <f>IF(C646&lt;'1_Constantes'!$B$8,0,IF(D646&lt;0,-ABS(P646+Q646+R646),ABS(P646+Q646+R646)))</f>
        <v>0</v>
      </c>
      <c r="X646" s="43">
        <f t="shared" si="32"/>
        <v>-2.999999999999985E-2</v>
      </c>
      <c r="Y646" s="57">
        <f>IF(F646*180/PI()&lt;'1_Constantes'!$B$9,0,X646*180/PI())</f>
        <v>-1.7188733853924612</v>
      </c>
    </row>
    <row r="647" spans="2:25" x14ac:dyDescent="0.25">
      <c r="B647" s="13">
        <f>B646+'1_Constantes'!$B$4</f>
        <v>3.2149999999999537</v>
      </c>
      <c r="C647" s="131">
        <f t="shared" si="30"/>
        <v>0.8632407954881075</v>
      </c>
      <c r="D647" s="54">
        <f>'3_Consigne'!P647</f>
        <v>0.8632407954881075</v>
      </c>
      <c r="E647" s="44">
        <f>'3_Consigne'!Q647</f>
        <v>3.5811525060583382E-4</v>
      </c>
      <c r="F647" s="131">
        <f t="shared" si="31"/>
        <v>3.5811525060583382E-4</v>
      </c>
      <c r="G647" s="54">
        <f>ABS(D646-D647)/'1_Constantes'!$B$4</f>
        <v>0</v>
      </c>
      <c r="H647" s="44">
        <f>ABS(E646-E647)/'1_Constantes'!$B$4</f>
        <v>9.3084226773029743E-2</v>
      </c>
      <c r="J647" s="54">
        <f>ABS(G646-G647)/'1_Constantes'!$B$4</f>
        <v>0</v>
      </c>
      <c r="K647" s="44">
        <f>ABS(H646-H647)/'1_Constantes'!$B$4</f>
        <v>18.61684535460595</v>
      </c>
      <c r="M647" s="108">
        <f>(G647*G647)/(2*'1_Constantes'!$F$27)</f>
        <v>0</v>
      </c>
      <c r="N647" s="108">
        <f>(H647*H647)/(2*'1_Constantes'!$J$27)</f>
        <v>1.0830841592416034E-3</v>
      </c>
      <c r="P647" s="54">
        <f>IF(C647&lt;M647+(M647*'1_Constantes'!$G$27),ABS(W646)-('1_Constantes'!$F$27*'1_Constantes'!$B$4),0)</f>
        <v>0</v>
      </c>
      <c r="Q647" s="111">
        <f>IF(P647=0,IF(ABS(W646)&lt;'1_Constantes'!$D$27,ABS(W646)+('1_Constantes'!$E$27*'1_Constantes'!$B$4),0),0)</f>
        <v>3</v>
      </c>
      <c r="R647" s="44">
        <f>IF(P647=0,IF(Q647=0,'1_Constantes'!$D$27,0),0)</f>
        <v>0</v>
      </c>
      <c r="S647" s="54">
        <f>IF(F647&lt;N647+(N647*'1_Constantes'!$G$27),ABS(X646)-('1_Constantes'!$J$27*'1_Constantes'!$B$4),0)</f>
        <v>9.9999999999998493E-3</v>
      </c>
      <c r="T647" s="111">
        <f>IF(S647=0,IF(ABS(X646)&lt;'1_Constantes'!$H$27,ABS(X646)+('1_Constantes'!$I$27*'1_Constantes'!$B$4),0),0)</f>
        <v>0</v>
      </c>
      <c r="U647" s="44">
        <f>IF(S647=0,IF(T647=0,'1_Constantes'!$H$27,0),0)</f>
        <v>0</v>
      </c>
      <c r="W647" s="134">
        <f>IF(C647&lt;'1_Constantes'!$B$8,0,IF(D647&lt;0,-ABS(P647+Q647+R647),ABS(P647+Q647+R647)))</f>
        <v>0</v>
      </c>
      <c r="X647" s="43">
        <f t="shared" si="32"/>
        <v>9.9999999999998493E-3</v>
      </c>
      <c r="Y647" s="57">
        <f>IF(F647*180/PI()&lt;'1_Constantes'!$B$9,0,X647*180/PI())</f>
        <v>0.57295779513081457</v>
      </c>
    </row>
    <row r="648" spans="2:25" x14ac:dyDescent="0.25">
      <c r="B648" s="13">
        <f>B647+'1_Constantes'!$B$4</f>
        <v>3.2199999999999536</v>
      </c>
      <c r="C648" s="131">
        <f t="shared" si="30"/>
        <v>0.8632407954881075</v>
      </c>
      <c r="D648" s="54">
        <f>'3_Consigne'!P648</f>
        <v>0.8632407954881075</v>
      </c>
      <c r="E648" s="44">
        <f>'3_Consigne'!Q648</f>
        <v>3.5811525060583382E-4</v>
      </c>
      <c r="F648" s="131">
        <f t="shared" si="31"/>
        <v>3.5811525060583382E-4</v>
      </c>
      <c r="G648" s="54">
        <f>ABS(D647-D648)/'1_Constantes'!$B$4</f>
        <v>0</v>
      </c>
      <c r="H648" s="44">
        <f>ABS(E647-E648)/'1_Constantes'!$B$4</f>
        <v>0</v>
      </c>
      <c r="J648" s="54">
        <f>ABS(G647-G648)/'1_Constantes'!$B$4</f>
        <v>0</v>
      </c>
      <c r="K648" s="44">
        <f>ABS(H647-H648)/'1_Constantes'!$B$4</f>
        <v>18.61684535460595</v>
      </c>
      <c r="M648" s="108">
        <f>(G648*G648)/(2*'1_Constantes'!$F$27)</f>
        <v>0</v>
      </c>
      <c r="N648" s="108">
        <f>(H648*H648)/(2*'1_Constantes'!$J$27)</f>
        <v>0</v>
      </c>
      <c r="P648" s="54">
        <f>IF(C648&lt;M648+(M648*'1_Constantes'!$G$27),ABS(W647)-('1_Constantes'!$F$27*'1_Constantes'!$B$4),0)</f>
        <v>0</v>
      </c>
      <c r="Q648" s="111">
        <f>IF(P648=0,IF(ABS(W647)&lt;'1_Constantes'!$D$27,ABS(W647)+('1_Constantes'!$E$27*'1_Constantes'!$B$4),0),0)</f>
        <v>3</v>
      </c>
      <c r="R648" s="44">
        <f>IF(P648=0,IF(Q648=0,'1_Constantes'!$D$27,0),0)</f>
        <v>0</v>
      </c>
      <c r="S648" s="54">
        <f>IF(F648&lt;N648+(N648*'1_Constantes'!$G$27),ABS(X647)-('1_Constantes'!$J$27*'1_Constantes'!$B$4),0)</f>
        <v>0</v>
      </c>
      <c r="T648" s="111">
        <f>IF(S648=0,IF(ABS(X647)&lt;'1_Constantes'!$H$27,ABS(X647)+('1_Constantes'!$I$27*'1_Constantes'!$B$4),0),0)</f>
        <v>2.4999999999999849E-2</v>
      </c>
      <c r="U648" s="44">
        <f>IF(S648=0,IF(T648=0,'1_Constantes'!$H$27,0),0)</f>
        <v>0</v>
      </c>
      <c r="W648" s="134">
        <f>IF(C648&lt;'1_Constantes'!$B$8,0,IF(D648&lt;0,-ABS(P648+Q648+R648),ABS(P648+Q648+R648)))</f>
        <v>0</v>
      </c>
      <c r="X648" s="43">
        <f t="shared" si="32"/>
        <v>2.4999999999999849E-2</v>
      </c>
      <c r="Y648" s="57">
        <f>IF(F648*180/PI()&lt;'1_Constantes'!$B$9,0,X648*180/PI())</f>
        <v>1.4323944878270494</v>
      </c>
    </row>
    <row r="649" spans="2:25" x14ac:dyDescent="0.25">
      <c r="B649" s="13">
        <f>B648+'1_Constantes'!$B$4</f>
        <v>3.2249999999999535</v>
      </c>
      <c r="C649" s="131">
        <f t="shared" si="30"/>
        <v>0.8632407954881075</v>
      </c>
      <c r="D649" s="54">
        <f>'3_Consigne'!P649</f>
        <v>0.8632407954881075</v>
      </c>
      <c r="E649" s="44">
        <f>'3_Consigne'!Q649</f>
        <v>3.5811525060583382E-4</v>
      </c>
      <c r="F649" s="131">
        <f t="shared" si="31"/>
        <v>3.5811525060583382E-4</v>
      </c>
      <c r="G649" s="54">
        <f>ABS(D648-D649)/'1_Constantes'!$B$4</f>
        <v>0</v>
      </c>
      <c r="H649" s="44">
        <f>ABS(E648-E649)/'1_Constantes'!$B$4</f>
        <v>0</v>
      </c>
      <c r="J649" s="54">
        <f>ABS(G648-G649)/'1_Constantes'!$B$4</f>
        <v>0</v>
      </c>
      <c r="K649" s="44">
        <f>ABS(H648-H649)/'1_Constantes'!$B$4</f>
        <v>0</v>
      </c>
      <c r="M649" s="108">
        <f>(G649*G649)/(2*'1_Constantes'!$F$27)</f>
        <v>0</v>
      </c>
      <c r="N649" s="108">
        <f>(H649*H649)/(2*'1_Constantes'!$J$27)</f>
        <v>0</v>
      </c>
      <c r="P649" s="54">
        <f>IF(C649&lt;M649+(M649*'1_Constantes'!$G$27),ABS(W648)-('1_Constantes'!$F$27*'1_Constantes'!$B$4),0)</f>
        <v>0</v>
      </c>
      <c r="Q649" s="111">
        <f>IF(P649=0,IF(ABS(W648)&lt;'1_Constantes'!$D$27,ABS(W648)+('1_Constantes'!$E$27*'1_Constantes'!$B$4),0),0)</f>
        <v>3</v>
      </c>
      <c r="R649" s="44">
        <f>IF(P649=0,IF(Q649=0,'1_Constantes'!$D$27,0),0)</f>
        <v>0</v>
      </c>
      <c r="S649" s="54">
        <f>IF(F649&lt;N649+(N649*'1_Constantes'!$G$27),ABS(X648)-('1_Constantes'!$J$27*'1_Constantes'!$B$4),0)</f>
        <v>0</v>
      </c>
      <c r="T649" s="111">
        <f>IF(S649=0,IF(ABS(X648)&lt;'1_Constantes'!$H$27,ABS(X648)+('1_Constantes'!$I$27*'1_Constantes'!$B$4),0),0)</f>
        <v>3.9999999999999848E-2</v>
      </c>
      <c r="U649" s="44">
        <f>IF(S649=0,IF(T649=0,'1_Constantes'!$H$27,0),0)</f>
        <v>0</v>
      </c>
      <c r="W649" s="134">
        <f>IF(C649&lt;'1_Constantes'!$B$8,0,IF(D649&lt;0,-ABS(P649+Q649+R649),ABS(P649+Q649+R649)))</f>
        <v>0</v>
      </c>
      <c r="X649" s="43">
        <f t="shared" si="32"/>
        <v>3.9999999999999848E-2</v>
      </c>
      <c r="Y649" s="57">
        <f>IF(F649*180/PI()&lt;'1_Constantes'!$B$9,0,X649*180/PI())</f>
        <v>2.2918311805232841</v>
      </c>
    </row>
    <row r="650" spans="2:25" x14ac:dyDescent="0.25">
      <c r="B650" s="13">
        <f>B649+'1_Constantes'!$B$4</f>
        <v>3.2299999999999534</v>
      </c>
      <c r="C650" s="131">
        <f t="shared" si="30"/>
        <v>0.8632407954881075</v>
      </c>
      <c r="D650" s="54">
        <f>'3_Consigne'!P650</f>
        <v>0.8632407954881075</v>
      </c>
      <c r="E650" s="44">
        <f>'3_Consigne'!Q650</f>
        <v>-1.0730588325931489E-4</v>
      </c>
      <c r="F650" s="131">
        <f t="shared" si="31"/>
        <v>1.0730588325931489E-4</v>
      </c>
      <c r="G650" s="54">
        <f>ABS(D649-D650)/'1_Constantes'!$B$4</f>
        <v>0</v>
      </c>
      <c r="H650" s="44">
        <f>ABS(E649-E650)/'1_Constantes'!$B$4</f>
        <v>9.3084226773029743E-2</v>
      </c>
      <c r="J650" s="54">
        <f>ABS(G649-G650)/'1_Constantes'!$B$4</f>
        <v>0</v>
      </c>
      <c r="K650" s="44">
        <f>ABS(H649-H650)/'1_Constantes'!$B$4</f>
        <v>18.61684535460595</v>
      </c>
      <c r="M650" s="108">
        <f>(G650*G650)/(2*'1_Constantes'!$F$27)</f>
        <v>0</v>
      </c>
      <c r="N650" s="108">
        <f>(H650*H650)/(2*'1_Constantes'!$J$27)</f>
        <v>1.0830841592416034E-3</v>
      </c>
      <c r="P650" s="54">
        <f>IF(C650&lt;M650+(M650*'1_Constantes'!$G$27),ABS(W649)-('1_Constantes'!$F$27*'1_Constantes'!$B$4),0)</f>
        <v>0</v>
      </c>
      <c r="Q650" s="111">
        <f>IF(P650=0,IF(ABS(W649)&lt;'1_Constantes'!$D$27,ABS(W649)+('1_Constantes'!$E$27*'1_Constantes'!$B$4),0),0)</f>
        <v>3</v>
      </c>
      <c r="R650" s="44">
        <f>IF(P650=0,IF(Q650=0,'1_Constantes'!$D$27,0),0)</f>
        <v>0</v>
      </c>
      <c r="S650" s="54">
        <f>IF(F650&lt;N650+(N650*'1_Constantes'!$G$27),ABS(X649)-('1_Constantes'!$J$27*'1_Constantes'!$B$4),0)</f>
        <v>1.9999999999999848E-2</v>
      </c>
      <c r="T650" s="111">
        <f>IF(S650=0,IF(ABS(X649)&lt;'1_Constantes'!$H$27,ABS(X649)+('1_Constantes'!$I$27*'1_Constantes'!$B$4),0),0)</f>
        <v>0</v>
      </c>
      <c r="U650" s="44">
        <f>IF(S650=0,IF(T650=0,'1_Constantes'!$H$27,0),0)</f>
        <v>0</v>
      </c>
      <c r="W650" s="134">
        <f>IF(C650&lt;'1_Constantes'!$B$8,0,IF(D650&lt;0,-ABS(P650+Q650+R650),ABS(P650+Q650+R650)))</f>
        <v>0</v>
      </c>
      <c r="X650" s="43">
        <f t="shared" si="32"/>
        <v>-1.9999999999999848E-2</v>
      </c>
      <c r="Y650" s="57">
        <f>IF(F650*180/PI()&lt;'1_Constantes'!$B$9,0,X650*180/PI())</f>
        <v>-1.1459155902616378</v>
      </c>
    </row>
    <row r="651" spans="2:25" x14ac:dyDescent="0.25">
      <c r="B651" s="13">
        <f>B650+'1_Constantes'!$B$4</f>
        <v>3.2349999999999532</v>
      </c>
      <c r="C651" s="131">
        <f t="shared" si="30"/>
        <v>0.8632407954881075</v>
      </c>
      <c r="D651" s="54">
        <f>'3_Consigne'!P651</f>
        <v>0.8632407954881075</v>
      </c>
      <c r="E651" s="44">
        <f>'3_Consigne'!Q651</f>
        <v>-1.0730588325931489E-4</v>
      </c>
      <c r="F651" s="131">
        <f t="shared" si="31"/>
        <v>1.0730588325931489E-4</v>
      </c>
      <c r="G651" s="54">
        <f>ABS(D650-D651)/'1_Constantes'!$B$4</f>
        <v>0</v>
      </c>
      <c r="H651" s="44">
        <f>ABS(E650-E651)/'1_Constantes'!$B$4</f>
        <v>0</v>
      </c>
      <c r="J651" s="54">
        <f>ABS(G650-G651)/'1_Constantes'!$B$4</f>
        <v>0</v>
      </c>
      <c r="K651" s="44">
        <f>ABS(H650-H651)/'1_Constantes'!$B$4</f>
        <v>18.61684535460595</v>
      </c>
      <c r="M651" s="108">
        <f>(G651*G651)/(2*'1_Constantes'!$F$27)</f>
        <v>0</v>
      </c>
      <c r="N651" s="108">
        <f>(H651*H651)/(2*'1_Constantes'!$J$27)</f>
        <v>0</v>
      </c>
      <c r="P651" s="54">
        <f>IF(C651&lt;M651+(M651*'1_Constantes'!$G$27),ABS(W650)-('1_Constantes'!$F$27*'1_Constantes'!$B$4),0)</f>
        <v>0</v>
      </c>
      <c r="Q651" s="111">
        <f>IF(P651=0,IF(ABS(W650)&lt;'1_Constantes'!$D$27,ABS(W650)+('1_Constantes'!$E$27*'1_Constantes'!$B$4),0),0)</f>
        <v>3</v>
      </c>
      <c r="R651" s="44">
        <f>IF(P651=0,IF(Q651=0,'1_Constantes'!$D$27,0),0)</f>
        <v>0</v>
      </c>
      <c r="S651" s="54">
        <f>IF(F651&lt;N651+(N651*'1_Constantes'!$G$27),ABS(X650)-('1_Constantes'!$J$27*'1_Constantes'!$B$4),0)</f>
        <v>0</v>
      </c>
      <c r="T651" s="111">
        <f>IF(S651=0,IF(ABS(X650)&lt;'1_Constantes'!$H$27,ABS(X650)+('1_Constantes'!$I$27*'1_Constantes'!$B$4),0),0)</f>
        <v>3.4999999999999851E-2</v>
      </c>
      <c r="U651" s="44">
        <f>IF(S651=0,IF(T651=0,'1_Constantes'!$H$27,0),0)</f>
        <v>0</v>
      </c>
      <c r="W651" s="134">
        <f>IF(C651&lt;'1_Constantes'!$B$8,0,IF(D651&lt;0,-ABS(P651+Q651+R651),ABS(P651+Q651+R651)))</f>
        <v>0</v>
      </c>
      <c r="X651" s="43">
        <f t="shared" si="32"/>
        <v>-3.4999999999999851E-2</v>
      </c>
      <c r="Y651" s="57">
        <f>IF(F651*180/PI()&lt;'1_Constantes'!$B$9,0,X651*180/PI())</f>
        <v>-2.0053522829578729</v>
      </c>
    </row>
    <row r="652" spans="2:25" x14ac:dyDescent="0.25">
      <c r="B652" s="13">
        <f>B651+'1_Constantes'!$B$4</f>
        <v>3.2399999999999531</v>
      </c>
      <c r="C652" s="131">
        <f t="shared" si="30"/>
        <v>0.8632407954881075</v>
      </c>
      <c r="D652" s="54">
        <f>'3_Consigne'!P652</f>
        <v>0.8632407954881075</v>
      </c>
      <c r="E652" s="44">
        <f>'3_Consigne'!Q652</f>
        <v>3.5811525060583382E-4</v>
      </c>
      <c r="F652" s="131">
        <f t="shared" si="31"/>
        <v>3.5811525060583382E-4</v>
      </c>
      <c r="G652" s="54">
        <f>ABS(D651-D652)/'1_Constantes'!$B$4</f>
        <v>0</v>
      </c>
      <c r="H652" s="44">
        <f>ABS(E651-E652)/'1_Constantes'!$B$4</f>
        <v>9.3084226773029743E-2</v>
      </c>
      <c r="J652" s="54">
        <f>ABS(G651-G652)/'1_Constantes'!$B$4</f>
        <v>0</v>
      </c>
      <c r="K652" s="44">
        <f>ABS(H651-H652)/'1_Constantes'!$B$4</f>
        <v>18.61684535460595</v>
      </c>
      <c r="M652" s="108">
        <f>(G652*G652)/(2*'1_Constantes'!$F$27)</f>
        <v>0</v>
      </c>
      <c r="N652" s="108">
        <f>(H652*H652)/(2*'1_Constantes'!$J$27)</f>
        <v>1.0830841592416034E-3</v>
      </c>
      <c r="P652" s="54">
        <f>IF(C652&lt;M652+(M652*'1_Constantes'!$G$27),ABS(W651)-('1_Constantes'!$F$27*'1_Constantes'!$B$4),0)</f>
        <v>0</v>
      </c>
      <c r="Q652" s="111">
        <f>IF(P652=0,IF(ABS(W651)&lt;'1_Constantes'!$D$27,ABS(W651)+('1_Constantes'!$E$27*'1_Constantes'!$B$4),0),0)</f>
        <v>3</v>
      </c>
      <c r="R652" s="44">
        <f>IF(P652=0,IF(Q652=0,'1_Constantes'!$D$27,0),0)</f>
        <v>0</v>
      </c>
      <c r="S652" s="54">
        <f>IF(F652&lt;N652+(N652*'1_Constantes'!$G$27),ABS(X651)-('1_Constantes'!$J$27*'1_Constantes'!$B$4),0)</f>
        <v>1.499999999999985E-2</v>
      </c>
      <c r="T652" s="111">
        <f>IF(S652=0,IF(ABS(X651)&lt;'1_Constantes'!$H$27,ABS(X651)+('1_Constantes'!$I$27*'1_Constantes'!$B$4),0),0)</f>
        <v>0</v>
      </c>
      <c r="U652" s="44">
        <f>IF(S652=0,IF(T652=0,'1_Constantes'!$H$27,0),0)</f>
        <v>0</v>
      </c>
      <c r="W652" s="134">
        <f>IF(C652&lt;'1_Constantes'!$B$8,0,IF(D652&lt;0,-ABS(P652+Q652+R652),ABS(P652+Q652+R652)))</f>
        <v>0</v>
      </c>
      <c r="X652" s="43">
        <f t="shared" si="32"/>
        <v>1.499999999999985E-2</v>
      </c>
      <c r="Y652" s="57">
        <f>IF(F652*180/PI()&lt;'1_Constantes'!$B$9,0,X652*180/PI())</f>
        <v>0.85943669269622625</v>
      </c>
    </row>
    <row r="653" spans="2:25" x14ac:dyDescent="0.25">
      <c r="B653" s="13">
        <f>B652+'1_Constantes'!$B$4</f>
        <v>3.244999999999953</v>
      </c>
      <c r="C653" s="131">
        <f t="shared" si="30"/>
        <v>0.8632407954881075</v>
      </c>
      <c r="D653" s="54">
        <f>'3_Consigne'!P653</f>
        <v>0.8632407954881075</v>
      </c>
      <c r="E653" s="44">
        <f>'3_Consigne'!Q653</f>
        <v>3.5811525060583382E-4</v>
      </c>
      <c r="F653" s="131">
        <f t="shared" si="31"/>
        <v>3.5811525060583382E-4</v>
      </c>
      <c r="G653" s="54">
        <f>ABS(D652-D653)/'1_Constantes'!$B$4</f>
        <v>0</v>
      </c>
      <c r="H653" s="44">
        <f>ABS(E652-E653)/'1_Constantes'!$B$4</f>
        <v>0</v>
      </c>
      <c r="J653" s="54">
        <f>ABS(G652-G653)/'1_Constantes'!$B$4</f>
        <v>0</v>
      </c>
      <c r="K653" s="44">
        <f>ABS(H652-H653)/'1_Constantes'!$B$4</f>
        <v>18.61684535460595</v>
      </c>
      <c r="M653" s="108">
        <f>(G653*G653)/(2*'1_Constantes'!$F$27)</f>
        <v>0</v>
      </c>
      <c r="N653" s="108">
        <f>(H653*H653)/(2*'1_Constantes'!$J$27)</f>
        <v>0</v>
      </c>
      <c r="P653" s="54">
        <f>IF(C653&lt;M653+(M653*'1_Constantes'!$G$27),ABS(W652)-('1_Constantes'!$F$27*'1_Constantes'!$B$4),0)</f>
        <v>0</v>
      </c>
      <c r="Q653" s="111">
        <f>IF(P653=0,IF(ABS(W652)&lt;'1_Constantes'!$D$27,ABS(W652)+('1_Constantes'!$E$27*'1_Constantes'!$B$4),0),0)</f>
        <v>3</v>
      </c>
      <c r="R653" s="44">
        <f>IF(P653=0,IF(Q653=0,'1_Constantes'!$D$27,0),0)</f>
        <v>0</v>
      </c>
      <c r="S653" s="54">
        <f>IF(F653&lt;N653+(N653*'1_Constantes'!$G$27),ABS(X652)-('1_Constantes'!$J$27*'1_Constantes'!$B$4),0)</f>
        <v>0</v>
      </c>
      <c r="T653" s="111">
        <f>IF(S653=0,IF(ABS(X652)&lt;'1_Constantes'!$H$27,ABS(X652)+('1_Constantes'!$I$27*'1_Constantes'!$B$4),0),0)</f>
        <v>2.999999999999985E-2</v>
      </c>
      <c r="U653" s="44">
        <f>IF(S653=0,IF(T653=0,'1_Constantes'!$H$27,0),0)</f>
        <v>0</v>
      </c>
      <c r="W653" s="134">
        <f>IF(C653&lt;'1_Constantes'!$B$8,0,IF(D653&lt;0,-ABS(P653+Q653+R653),ABS(P653+Q653+R653)))</f>
        <v>0</v>
      </c>
      <c r="X653" s="43">
        <f t="shared" si="32"/>
        <v>2.999999999999985E-2</v>
      </c>
      <c r="Y653" s="57">
        <f>IF(F653*180/PI()&lt;'1_Constantes'!$B$9,0,X653*180/PI())</f>
        <v>1.7188733853924612</v>
      </c>
    </row>
    <row r="654" spans="2:25" x14ac:dyDescent="0.25">
      <c r="B654" s="13">
        <f>B653+'1_Constantes'!$B$4</f>
        <v>3.2499999999999529</v>
      </c>
      <c r="C654" s="131">
        <f t="shared" si="30"/>
        <v>0.8632407954881075</v>
      </c>
      <c r="D654" s="54">
        <f>'3_Consigne'!P654</f>
        <v>0.8632407954881075</v>
      </c>
      <c r="E654" s="44">
        <f>'3_Consigne'!Q654</f>
        <v>-1.0730588325931489E-4</v>
      </c>
      <c r="F654" s="131">
        <f t="shared" si="31"/>
        <v>1.0730588325931489E-4</v>
      </c>
      <c r="G654" s="54">
        <f>ABS(D653-D654)/'1_Constantes'!$B$4</f>
        <v>0</v>
      </c>
      <c r="H654" s="44">
        <f>ABS(E653-E654)/'1_Constantes'!$B$4</f>
        <v>9.3084226773029743E-2</v>
      </c>
      <c r="J654" s="54">
        <f>ABS(G653-G654)/'1_Constantes'!$B$4</f>
        <v>0</v>
      </c>
      <c r="K654" s="44">
        <f>ABS(H653-H654)/'1_Constantes'!$B$4</f>
        <v>18.61684535460595</v>
      </c>
      <c r="M654" s="108">
        <f>(G654*G654)/(2*'1_Constantes'!$F$27)</f>
        <v>0</v>
      </c>
      <c r="N654" s="108">
        <f>(H654*H654)/(2*'1_Constantes'!$J$27)</f>
        <v>1.0830841592416034E-3</v>
      </c>
      <c r="P654" s="54">
        <f>IF(C654&lt;M654+(M654*'1_Constantes'!$G$27),ABS(W653)-('1_Constantes'!$F$27*'1_Constantes'!$B$4),0)</f>
        <v>0</v>
      </c>
      <c r="Q654" s="111">
        <f>IF(P654=0,IF(ABS(W653)&lt;'1_Constantes'!$D$27,ABS(W653)+('1_Constantes'!$E$27*'1_Constantes'!$B$4),0),0)</f>
        <v>3</v>
      </c>
      <c r="R654" s="44">
        <f>IF(P654=0,IF(Q654=0,'1_Constantes'!$D$27,0),0)</f>
        <v>0</v>
      </c>
      <c r="S654" s="54">
        <f>IF(F654&lt;N654+(N654*'1_Constantes'!$G$27),ABS(X653)-('1_Constantes'!$J$27*'1_Constantes'!$B$4),0)</f>
        <v>9.9999999999998493E-3</v>
      </c>
      <c r="T654" s="111">
        <f>IF(S654=0,IF(ABS(X653)&lt;'1_Constantes'!$H$27,ABS(X653)+('1_Constantes'!$I$27*'1_Constantes'!$B$4),0),0)</f>
        <v>0</v>
      </c>
      <c r="U654" s="44">
        <f>IF(S654=0,IF(T654=0,'1_Constantes'!$H$27,0),0)</f>
        <v>0</v>
      </c>
      <c r="W654" s="134">
        <f>IF(C654&lt;'1_Constantes'!$B$8,0,IF(D654&lt;0,-ABS(P654+Q654+R654),ABS(P654+Q654+R654)))</f>
        <v>0</v>
      </c>
      <c r="X654" s="43">
        <f t="shared" si="32"/>
        <v>-9.9999999999998493E-3</v>
      </c>
      <c r="Y654" s="57">
        <f>IF(F654*180/PI()&lt;'1_Constantes'!$B$9,0,X654*180/PI())</f>
        <v>-0.57295779513081457</v>
      </c>
    </row>
    <row r="655" spans="2:25" x14ac:dyDescent="0.25">
      <c r="B655" s="13">
        <f>B654+'1_Constantes'!$B$4</f>
        <v>3.2549999999999528</v>
      </c>
      <c r="C655" s="131">
        <f t="shared" si="30"/>
        <v>0.8632407954881075</v>
      </c>
      <c r="D655" s="54">
        <f>'3_Consigne'!P655</f>
        <v>0.8632407954881075</v>
      </c>
      <c r="E655" s="44">
        <f>'3_Consigne'!Q655</f>
        <v>-1.0730588325931489E-4</v>
      </c>
      <c r="F655" s="131">
        <f t="shared" si="31"/>
        <v>1.0730588325931489E-4</v>
      </c>
      <c r="G655" s="54">
        <f>ABS(D654-D655)/'1_Constantes'!$B$4</f>
        <v>0</v>
      </c>
      <c r="H655" s="44">
        <f>ABS(E654-E655)/'1_Constantes'!$B$4</f>
        <v>0</v>
      </c>
      <c r="J655" s="54">
        <f>ABS(G654-G655)/'1_Constantes'!$B$4</f>
        <v>0</v>
      </c>
      <c r="K655" s="44">
        <f>ABS(H654-H655)/'1_Constantes'!$B$4</f>
        <v>18.61684535460595</v>
      </c>
      <c r="M655" s="108">
        <f>(G655*G655)/(2*'1_Constantes'!$F$27)</f>
        <v>0</v>
      </c>
      <c r="N655" s="108">
        <f>(H655*H655)/(2*'1_Constantes'!$J$27)</f>
        <v>0</v>
      </c>
      <c r="P655" s="54">
        <f>IF(C655&lt;M655+(M655*'1_Constantes'!$G$27),ABS(W654)-('1_Constantes'!$F$27*'1_Constantes'!$B$4),0)</f>
        <v>0</v>
      </c>
      <c r="Q655" s="111">
        <f>IF(P655=0,IF(ABS(W654)&lt;'1_Constantes'!$D$27,ABS(W654)+('1_Constantes'!$E$27*'1_Constantes'!$B$4),0),0)</f>
        <v>3</v>
      </c>
      <c r="R655" s="44">
        <f>IF(P655=0,IF(Q655=0,'1_Constantes'!$D$27,0),0)</f>
        <v>0</v>
      </c>
      <c r="S655" s="54">
        <f>IF(F655&lt;N655+(N655*'1_Constantes'!$G$27),ABS(X654)-('1_Constantes'!$J$27*'1_Constantes'!$B$4),0)</f>
        <v>0</v>
      </c>
      <c r="T655" s="111">
        <f>IF(S655=0,IF(ABS(X654)&lt;'1_Constantes'!$H$27,ABS(X654)+('1_Constantes'!$I$27*'1_Constantes'!$B$4),0),0)</f>
        <v>2.4999999999999849E-2</v>
      </c>
      <c r="U655" s="44">
        <f>IF(S655=0,IF(T655=0,'1_Constantes'!$H$27,0),0)</f>
        <v>0</v>
      </c>
      <c r="W655" s="134">
        <f>IF(C655&lt;'1_Constantes'!$B$8,0,IF(D655&lt;0,-ABS(P655+Q655+R655),ABS(P655+Q655+R655)))</f>
        <v>0</v>
      </c>
      <c r="X655" s="43">
        <f t="shared" si="32"/>
        <v>-2.4999999999999849E-2</v>
      </c>
      <c r="Y655" s="57">
        <f>IF(F655*180/PI()&lt;'1_Constantes'!$B$9,0,X655*180/PI())</f>
        <v>-1.4323944878270494</v>
      </c>
    </row>
    <row r="656" spans="2:25" x14ac:dyDescent="0.25">
      <c r="B656" s="13">
        <f>B655+'1_Constantes'!$B$4</f>
        <v>3.2599999999999527</v>
      </c>
      <c r="C656" s="131">
        <f t="shared" si="30"/>
        <v>0.8632407954881075</v>
      </c>
      <c r="D656" s="54">
        <f>'3_Consigne'!P656</f>
        <v>0.8632407954881075</v>
      </c>
      <c r="E656" s="44">
        <f>'3_Consigne'!Q656</f>
        <v>-1.0730588325931489E-4</v>
      </c>
      <c r="F656" s="131">
        <f t="shared" si="31"/>
        <v>1.0730588325931489E-4</v>
      </c>
      <c r="G656" s="54">
        <f>ABS(D655-D656)/'1_Constantes'!$B$4</f>
        <v>0</v>
      </c>
      <c r="H656" s="44">
        <f>ABS(E655-E656)/'1_Constantes'!$B$4</f>
        <v>0</v>
      </c>
      <c r="J656" s="54">
        <f>ABS(G655-G656)/'1_Constantes'!$B$4</f>
        <v>0</v>
      </c>
      <c r="K656" s="44">
        <f>ABS(H655-H656)/'1_Constantes'!$B$4</f>
        <v>0</v>
      </c>
      <c r="M656" s="108">
        <f>(G656*G656)/(2*'1_Constantes'!$F$27)</f>
        <v>0</v>
      </c>
      <c r="N656" s="108">
        <f>(H656*H656)/(2*'1_Constantes'!$J$27)</f>
        <v>0</v>
      </c>
      <c r="P656" s="54">
        <f>IF(C656&lt;M656+(M656*'1_Constantes'!$G$27),ABS(W655)-('1_Constantes'!$F$27*'1_Constantes'!$B$4),0)</f>
        <v>0</v>
      </c>
      <c r="Q656" s="111">
        <f>IF(P656=0,IF(ABS(W655)&lt;'1_Constantes'!$D$27,ABS(W655)+('1_Constantes'!$E$27*'1_Constantes'!$B$4),0),0)</f>
        <v>3</v>
      </c>
      <c r="R656" s="44">
        <f>IF(P656=0,IF(Q656=0,'1_Constantes'!$D$27,0),0)</f>
        <v>0</v>
      </c>
      <c r="S656" s="54">
        <f>IF(F656&lt;N656+(N656*'1_Constantes'!$G$27),ABS(X655)-('1_Constantes'!$J$27*'1_Constantes'!$B$4),0)</f>
        <v>0</v>
      </c>
      <c r="T656" s="111">
        <f>IF(S656=0,IF(ABS(X655)&lt;'1_Constantes'!$H$27,ABS(X655)+('1_Constantes'!$I$27*'1_Constantes'!$B$4),0),0)</f>
        <v>3.9999999999999848E-2</v>
      </c>
      <c r="U656" s="44">
        <f>IF(S656=0,IF(T656=0,'1_Constantes'!$H$27,0),0)</f>
        <v>0</v>
      </c>
      <c r="W656" s="134">
        <f>IF(C656&lt;'1_Constantes'!$B$8,0,IF(D656&lt;0,-ABS(P656+Q656+R656),ABS(P656+Q656+R656)))</f>
        <v>0</v>
      </c>
      <c r="X656" s="43">
        <f t="shared" si="32"/>
        <v>-3.9999999999999848E-2</v>
      </c>
      <c r="Y656" s="57">
        <f>IF(F656*180/PI()&lt;'1_Constantes'!$B$9,0,X656*180/PI())</f>
        <v>-2.2918311805232841</v>
      </c>
    </row>
    <row r="657" spans="2:25" x14ac:dyDescent="0.25">
      <c r="B657" s="13">
        <f>B656+'1_Constantes'!$B$4</f>
        <v>3.2649999999999526</v>
      </c>
      <c r="C657" s="131">
        <f t="shared" si="30"/>
        <v>0.8632407954881075</v>
      </c>
      <c r="D657" s="54">
        <f>'3_Consigne'!P657</f>
        <v>0.8632407954881075</v>
      </c>
      <c r="E657" s="44">
        <f>'3_Consigne'!Q657</f>
        <v>3.5811525060583382E-4</v>
      </c>
      <c r="F657" s="131">
        <f t="shared" si="31"/>
        <v>3.5811525060583382E-4</v>
      </c>
      <c r="G657" s="54">
        <f>ABS(D656-D657)/'1_Constantes'!$B$4</f>
        <v>0</v>
      </c>
      <c r="H657" s="44">
        <f>ABS(E656-E657)/'1_Constantes'!$B$4</f>
        <v>9.3084226773029743E-2</v>
      </c>
      <c r="J657" s="54">
        <f>ABS(G656-G657)/'1_Constantes'!$B$4</f>
        <v>0</v>
      </c>
      <c r="K657" s="44">
        <f>ABS(H656-H657)/'1_Constantes'!$B$4</f>
        <v>18.61684535460595</v>
      </c>
      <c r="M657" s="108">
        <f>(G657*G657)/(2*'1_Constantes'!$F$27)</f>
        <v>0</v>
      </c>
      <c r="N657" s="108">
        <f>(H657*H657)/(2*'1_Constantes'!$J$27)</f>
        <v>1.0830841592416034E-3</v>
      </c>
      <c r="P657" s="54">
        <f>IF(C657&lt;M657+(M657*'1_Constantes'!$G$27),ABS(W656)-('1_Constantes'!$F$27*'1_Constantes'!$B$4),0)</f>
        <v>0</v>
      </c>
      <c r="Q657" s="111">
        <f>IF(P657=0,IF(ABS(W656)&lt;'1_Constantes'!$D$27,ABS(W656)+('1_Constantes'!$E$27*'1_Constantes'!$B$4),0),0)</f>
        <v>3</v>
      </c>
      <c r="R657" s="44">
        <f>IF(P657=0,IF(Q657=0,'1_Constantes'!$D$27,0),0)</f>
        <v>0</v>
      </c>
      <c r="S657" s="54">
        <f>IF(F657&lt;N657+(N657*'1_Constantes'!$G$27),ABS(X656)-('1_Constantes'!$J$27*'1_Constantes'!$B$4),0)</f>
        <v>1.9999999999999848E-2</v>
      </c>
      <c r="T657" s="111">
        <f>IF(S657=0,IF(ABS(X656)&lt;'1_Constantes'!$H$27,ABS(X656)+('1_Constantes'!$I$27*'1_Constantes'!$B$4),0),0)</f>
        <v>0</v>
      </c>
      <c r="U657" s="44">
        <f>IF(S657=0,IF(T657=0,'1_Constantes'!$H$27,0),0)</f>
        <v>0</v>
      </c>
      <c r="W657" s="134">
        <f>IF(C657&lt;'1_Constantes'!$B$8,0,IF(D657&lt;0,-ABS(P657+Q657+R657),ABS(P657+Q657+R657)))</f>
        <v>0</v>
      </c>
      <c r="X657" s="43">
        <f t="shared" si="32"/>
        <v>1.9999999999999848E-2</v>
      </c>
      <c r="Y657" s="57">
        <f>IF(F657*180/PI()&lt;'1_Constantes'!$B$9,0,X657*180/PI())</f>
        <v>1.1459155902616378</v>
      </c>
    </row>
    <row r="658" spans="2:25" x14ac:dyDescent="0.25">
      <c r="B658" s="13">
        <f>B657+'1_Constantes'!$B$4</f>
        <v>3.2699999999999525</v>
      </c>
      <c r="C658" s="131">
        <f t="shared" si="30"/>
        <v>0.8632407954881075</v>
      </c>
      <c r="D658" s="54">
        <f>'3_Consigne'!P658</f>
        <v>0.8632407954881075</v>
      </c>
      <c r="E658" s="44">
        <f>'3_Consigne'!Q658</f>
        <v>3.5811525060583382E-4</v>
      </c>
      <c r="F658" s="131">
        <f t="shared" si="31"/>
        <v>3.5811525060583382E-4</v>
      </c>
      <c r="G658" s="54">
        <f>ABS(D657-D658)/'1_Constantes'!$B$4</f>
        <v>0</v>
      </c>
      <c r="H658" s="44">
        <f>ABS(E657-E658)/'1_Constantes'!$B$4</f>
        <v>0</v>
      </c>
      <c r="J658" s="54">
        <f>ABS(G657-G658)/'1_Constantes'!$B$4</f>
        <v>0</v>
      </c>
      <c r="K658" s="44">
        <f>ABS(H657-H658)/'1_Constantes'!$B$4</f>
        <v>18.61684535460595</v>
      </c>
      <c r="M658" s="108">
        <f>(G658*G658)/(2*'1_Constantes'!$F$27)</f>
        <v>0</v>
      </c>
      <c r="N658" s="108">
        <f>(H658*H658)/(2*'1_Constantes'!$J$27)</f>
        <v>0</v>
      </c>
      <c r="P658" s="54">
        <f>IF(C658&lt;M658+(M658*'1_Constantes'!$G$27),ABS(W657)-('1_Constantes'!$F$27*'1_Constantes'!$B$4),0)</f>
        <v>0</v>
      </c>
      <c r="Q658" s="111">
        <f>IF(P658=0,IF(ABS(W657)&lt;'1_Constantes'!$D$27,ABS(W657)+('1_Constantes'!$E$27*'1_Constantes'!$B$4),0),0)</f>
        <v>3</v>
      </c>
      <c r="R658" s="44">
        <f>IF(P658=0,IF(Q658=0,'1_Constantes'!$D$27,0),0)</f>
        <v>0</v>
      </c>
      <c r="S658" s="54">
        <f>IF(F658&lt;N658+(N658*'1_Constantes'!$G$27),ABS(X657)-('1_Constantes'!$J$27*'1_Constantes'!$B$4),0)</f>
        <v>0</v>
      </c>
      <c r="T658" s="111">
        <f>IF(S658=0,IF(ABS(X657)&lt;'1_Constantes'!$H$27,ABS(X657)+('1_Constantes'!$I$27*'1_Constantes'!$B$4),0),0)</f>
        <v>3.4999999999999851E-2</v>
      </c>
      <c r="U658" s="44">
        <f>IF(S658=0,IF(T658=0,'1_Constantes'!$H$27,0),0)</f>
        <v>0</v>
      </c>
      <c r="W658" s="134">
        <f>IF(C658&lt;'1_Constantes'!$B$8,0,IF(D658&lt;0,-ABS(P658+Q658+R658),ABS(P658+Q658+R658)))</f>
        <v>0</v>
      </c>
      <c r="X658" s="43">
        <f t="shared" si="32"/>
        <v>3.4999999999999851E-2</v>
      </c>
      <c r="Y658" s="57">
        <f>IF(F658*180/PI()&lt;'1_Constantes'!$B$9,0,X658*180/PI())</f>
        <v>2.0053522829578729</v>
      </c>
    </row>
    <row r="659" spans="2:25" x14ac:dyDescent="0.25">
      <c r="B659" s="13">
        <f>B658+'1_Constantes'!$B$4</f>
        <v>3.2749999999999524</v>
      </c>
      <c r="C659" s="131">
        <f t="shared" si="30"/>
        <v>0.8632407954881075</v>
      </c>
      <c r="D659" s="54">
        <f>'3_Consigne'!P659</f>
        <v>0.8632407954881075</v>
      </c>
      <c r="E659" s="44">
        <f>'3_Consigne'!Q659</f>
        <v>-1.0730588325931489E-4</v>
      </c>
      <c r="F659" s="131">
        <f t="shared" si="31"/>
        <v>1.0730588325931489E-4</v>
      </c>
      <c r="G659" s="54">
        <f>ABS(D658-D659)/'1_Constantes'!$B$4</f>
        <v>0</v>
      </c>
      <c r="H659" s="44">
        <f>ABS(E658-E659)/'1_Constantes'!$B$4</f>
        <v>9.3084226773029743E-2</v>
      </c>
      <c r="J659" s="54">
        <f>ABS(G658-G659)/'1_Constantes'!$B$4</f>
        <v>0</v>
      </c>
      <c r="K659" s="44">
        <f>ABS(H658-H659)/'1_Constantes'!$B$4</f>
        <v>18.61684535460595</v>
      </c>
      <c r="M659" s="108">
        <f>(G659*G659)/(2*'1_Constantes'!$F$27)</f>
        <v>0</v>
      </c>
      <c r="N659" s="108">
        <f>(H659*H659)/(2*'1_Constantes'!$J$27)</f>
        <v>1.0830841592416034E-3</v>
      </c>
      <c r="P659" s="54">
        <f>IF(C659&lt;M659+(M659*'1_Constantes'!$G$27),ABS(W658)-('1_Constantes'!$F$27*'1_Constantes'!$B$4),0)</f>
        <v>0</v>
      </c>
      <c r="Q659" s="111">
        <f>IF(P659=0,IF(ABS(W658)&lt;'1_Constantes'!$D$27,ABS(W658)+('1_Constantes'!$E$27*'1_Constantes'!$B$4),0),0)</f>
        <v>3</v>
      </c>
      <c r="R659" s="44">
        <f>IF(P659=0,IF(Q659=0,'1_Constantes'!$D$27,0),0)</f>
        <v>0</v>
      </c>
      <c r="S659" s="54">
        <f>IF(F659&lt;N659+(N659*'1_Constantes'!$G$27),ABS(X658)-('1_Constantes'!$J$27*'1_Constantes'!$B$4),0)</f>
        <v>1.499999999999985E-2</v>
      </c>
      <c r="T659" s="111">
        <f>IF(S659=0,IF(ABS(X658)&lt;'1_Constantes'!$H$27,ABS(X658)+('1_Constantes'!$I$27*'1_Constantes'!$B$4),0),0)</f>
        <v>0</v>
      </c>
      <c r="U659" s="44">
        <f>IF(S659=0,IF(T659=0,'1_Constantes'!$H$27,0),0)</f>
        <v>0</v>
      </c>
      <c r="W659" s="134">
        <f>IF(C659&lt;'1_Constantes'!$B$8,0,IF(D659&lt;0,-ABS(P659+Q659+R659),ABS(P659+Q659+R659)))</f>
        <v>0</v>
      </c>
      <c r="X659" s="43">
        <f t="shared" si="32"/>
        <v>-1.499999999999985E-2</v>
      </c>
      <c r="Y659" s="57">
        <f>IF(F659*180/PI()&lt;'1_Constantes'!$B$9,0,X659*180/PI())</f>
        <v>-0.85943669269622625</v>
      </c>
    </row>
    <row r="660" spans="2:25" x14ac:dyDescent="0.25">
      <c r="B660" s="13">
        <f>B659+'1_Constantes'!$B$4</f>
        <v>3.2799999999999523</v>
      </c>
      <c r="C660" s="131">
        <f t="shared" si="30"/>
        <v>0.8632407954881075</v>
      </c>
      <c r="D660" s="54">
        <f>'3_Consigne'!P660</f>
        <v>0.8632407954881075</v>
      </c>
      <c r="E660" s="44">
        <f>'3_Consigne'!Q660</f>
        <v>-1.0730588325931489E-4</v>
      </c>
      <c r="F660" s="131">
        <f t="shared" si="31"/>
        <v>1.0730588325931489E-4</v>
      </c>
      <c r="G660" s="54">
        <f>ABS(D659-D660)/'1_Constantes'!$B$4</f>
        <v>0</v>
      </c>
      <c r="H660" s="44">
        <f>ABS(E659-E660)/'1_Constantes'!$B$4</f>
        <v>0</v>
      </c>
      <c r="J660" s="54">
        <f>ABS(G659-G660)/'1_Constantes'!$B$4</f>
        <v>0</v>
      </c>
      <c r="K660" s="44">
        <f>ABS(H659-H660)/'1_Constantes'!$B$4</f>
        <v>18.61684535460595</v>
      </c>
      <c r="M660" s="108">
        <f>(G660*G660)/(2*'1_Constantes'!$F$27)</f>
        <v>0</v>
      </c>
      <c r="N660" s="108">
        <f>(H660*H660)/(2*'1_Constantes'!$J$27)</f>
        <v>0</v>
      </c>
      <c r="P660" s="54">
        <f>IF(C660&lt;M660+(M660*'1_Constantes'!$G$27),ABS(W659)-('1_Constantes'!$F$27*'1_Constantes'!$B$4),0)</f>
        <v>0</v>
      </c>
      <c r="Q660" s="111">
        <f>IF(P660=0,IF(ABS(W659)&lt;'1_Constantes'!$D$27,ABS(W659)+('1_Constantes'!$E$27*'1_Constantes'!$B$4),0),0)</f>
        <v>3</v>
      </c>
      <c r="R660" s="44">
        <f>IF(P660=0,IF(Q660=0,'1_Constantes'!$D$27,0),0)</f>
        <v>0</v>
      </c>
      <c r="S660" s="54">
        <f>IF(F660&lt;N660+(N660*'1_Constantes'!$G$27),ABS(X659)-('1_Constantes'!$J$27*'1_Constantes'!$B$4),0)</f>
        <v>0</v>
      </c>
      <c r="T660" s="111">
        <f>IF(S660=0,IF(ABS(X659)&lt;'1_Constantes'!$H$27,ABS(X659)+('1_Constantes'!$I$27*'1_Constantes'!$B$4),0),0)</f>
        <v>2.999999999999985E-2</v>
      </c>
      <c r="U660" s="44">
        <f>IF(S660=0,IF(T660=0,'1_Constantes'!$H$27,0),0)</f>
        <v>0</v>
      </c>
      <c r="W660" s="134">
        <f>IF(C660&lt;'1_Constantes'!$B$8,0,IF(D660&lt;0,-ABS(P660+Q660+R660),ABS(P660+Q660+R660)))</f>
        <v>0</v>
      </c>
      <c r="X660" s="43">
        <f t="shared" si="32"/>
        <v>-2.999999999999985E-2</v>
      </c>
      <c r="Y660" s="57">
        <f>IF(F660*180/PI()&lt;'1_Constantes'!$B$9,0,X660*180/PI())</f>
        <v>-1.7188733853924612</v>
      </c>
    </row>
    <row r="661" spans="2:25" x14ac:dyDescent="0.25">
      <c r="B661" s="13">
        <f>B660+'1_Constantes'!$B$4</f>
        <v>3.2849999999999522</v>
      </c>
      <c r="C661" s="131">
        <f t="shared" si="30"/>
        <v>0.8632407954881075</v>
      </c>
      <c r="D661" s="54">
        <f>'3_Consigne'!P661</f>
        <v>0.8632407954881075</v>
      </c>
      <c r="E661" s="44">
        <f>'3_Consigne'!Q661</f>
        <v>3.5811525060583382E-4</v>
      </c>
      <c r="F661" s="131">
        <f t="shared" si="31"/>
        <v>3.5811525060583382E-4</v>
      </c>
      <c r="G661" s="54">
        <f>ABS(D660-D661)/'1_Constantes'!$B$4</f>
        <v>0</v>
      </c>
      <c r="H661" s="44">
        <f>ABS(E660-E661)/'1_Constantes'!$B$4</f>
        <v>9.3084226773029743E-2</v>
      </c>
      <c r="J661" s="54">
        <f>ABS(G660-G661)/'1_Constantes'!$B$4</f>
        <v>0</v>
      </c>
      <c r="K661" s="44">
        <f>ABS(H660-H661)/'1_Constantes'!$B$4</f>
        <v>18.61684535460595</v>
      </c>
      <c r="M661" s="108">
        <f>(G661*G661)/(2*'1_Constantes'!$F$27)</f>
        <v>0</v>
      </c>
      <c r="N661" s="108">
        <f>(H661*H661)/(2*'1_Constantes'!$J$27)</f>
        <v>1.0830841592416034E-3</v>
      </c>
      <c r="P661" s="54">
        <f>IF(C661&lt;M661+(M661*'1_Constantes'!$G$27),ABS(W660)-('1_Constantes'!$F$27*'1_Constantes'!$B$4),0)</f>
        <v>0</v>
      </c>
      <c r="Q661" s="111">
        <f>IF(P661=0,IF(ABS(W660)&lt;'1_Constantes'!$D$27,ABS(W660)+('1_Constantes'!$E$27*'1_Constantes'!$B$4),0),0)</f>
        <v>3</v>
      </c>
      <c r="R661" s="44">
        <f>IF(P661=0,IF(Q661=0,'1_Constantes'!$D$27,0),0)</f>
        <v>0</v>
      </c>
      <c r="S661" s="54">
        <f>IF(F661&lt;N661+(N661*'1_Constantes'!$G$27),ABS(X660)-('1_Constantes'!$J$27*'1_Constantes'!$B$4),0)</f>
        <v>9.9999999999998493E-3</v>
      </c>
      <c r="T661" s="111">
        <f>IF(S661=0,IF(ABS(X660)&lt;'1_Constantes'!$H$27,ABS(X660)+('1_Constantes'!$I$27*'1_Constantes'!$B$4),0),0)</f>
        <v>0</v>
      </c>
      <c r="U661" s="44">
        <f>IF(S661=0,IF(T661=0,'1_Constantes'!$H$27,0),0)</f>
        <v>0</v>
      </c>
      <c r="W661" s="134">
        <f>IF(C661&lt;'1_Constantes'!$B$8,0,IF(D661&lt;0,-ABS(P661+Q661+R661),ABS(P661+Q661+R661)))</f>
        <v>0</v>
      </c>
      <c r="X661" s="43">
        <f t="shared" si="32"/>
        <v>9.9999999999998493E-3</v>
      </c>
      <c r="Y661" s="57">
        <f>IF(F661*180/PI()&lt;'1_Constantes'!$B$9,0,X661*180/PI())</f>
        <v>0.57295779513081457</v>
      </c>
    </row>
    <row r="662" spans="2:25" x14ac:dyDescent="0.25">
      <c r="B662" s="13">
        <f>B661+'1_Constantes'!$B$4</f>
        <v>3.2899999999999521</v>
      </c>
      <c r="C662" s="131">
        <f t="shared" si="30"/>
        <v>0.8632407954881075</v>
      </c>
      <c r="D662" s="54">
        <f>'3_Consigne'!P662</f>
        <v>0.8632407954881075</v>
      </c>
      <c r="E662" s="44">
        <f>'3_Consigne'!Q662</f>
        <v>3.5811525060583382E-4</v>
      </c>
      <c r="F662" s="131">
        <f t="shared" si="31"/>
        <v>3.5811525060583382E-4</v>
      </c>
      <c r="G662" s="54">
        <f>ABS(D661-D662)/'1_Constantes'!$B$4</f>
        <v>0</v>
      </c>
      <c r="H662" s="44">
        <f>ABS(E661-E662)/'1_Constantes'!$B$4</f>
        <v>0</v>
      </c>
      <c r="J662" s="54">
        <f>ABS(G661-G662)/'1_Constantes'!$B$4</f>
        <v>0</v>
      </c>
      <c r="K662" s="44">
        <f>ABS(H661-H662)/'1_Constantes'!$B$4</f>
        <v>18.61684535460595</v>
      </c>
      <c r="M662" s="108">
        <f>(G662*G662)/(2*'1_Constantes'!$F$27)</f>
        <v>0</v>
      </c>
      <c r="N662" s="108">
        <f>(H662*H662)/(2*'1_Constantes'!$J$27)</f>
        <v>0</v>
      </c>
      <c r="P662" s="54">
        <f>IF(C662&lt;M662+(M662*'1_Constantes'!$G$27),ABS(W661)-('1_Constantes'!$F$27*'1_Constantes'!$B$4),0)</f>
        <v>0</v>
      </c>
      <c r="Q662" s="111">
        <f>IF(P662=0,IF(ABS(W661)&lt;'1_Constantes'!$D$27,ABS(W661)+('1_Constantes'!$E$27*'1_Constantes'!$B$4),0),0)</f>
        <v>3</v>
      </c>
      <c r="R662" s="44">
        <f>IF(P662=0,IF(Q662=0,'1_Constantes'!$D$27,0),0)</f>
        <v>0</v>
      </c>
      <c r="S662" s="54">
        <f>IF(F662&lt;N662+(N662*'1_Constantes'!$G$27),ABS(X661)-('1_Constantes'!$J$27*'1_Constantes'!$B$4),0)</f>
        <v>0</v>
      </c>
      <c r="T662" s="111">
        <f>IF(S662=0,IF(ABS(X661)&lt;'1_Constantes'!$H$27,ABS(X661)+('1_Constantes'!$I$27*'1_Constantes'!$B$4),0),0)</f>
        <v>2.4999999999999849E-2</v>
      </c>
      <c r="U662" s="44">
        <f>IF(S662=0,IF(T662=0,'1_Constantes'!$H$27,0),0)</f>
        <v>0</v>
      </c>
      <c r="W662" s="134">
        <f>IF(C662&lt;'1_Constantes'!$B$8,0,IF(D662&lt;0,-ABS(P662+Q662+R662),ABS(P662+Q662+R662)))</f>
        <v>0</v>
      </c>
      <c r="X662" s="43">
        <f t="shared" si="32"/>
        <v>2.4999999999999849E-2</v>
      </c>
      <c r="Y662" s="57">
        <f>IF(F662*180/PI()&lt;'1_Constantes'!$B$9,0,X662*180/PI())</f>
        <v>1.4323944878270494</v>
      </c>
    </row>
    <row r="663" spans="2:25" x14ac:dyDescent="0.25">
      <c r="B663" s="13">
        <f>B662+'1_Constantes'!$B$4</f>
        <v>3.294999999999952</v>
      </c>
      <c r="C663" s="131">
        <f t="shared" si="30"/>
        <v>0.8632407954881075</v>
      </c>
      <c r="D663" s="54">
        <f>'3_Consigne'!P663</f>
        <v>0.8632407954881075</v>
      </c>
      <c r="E663" s="44">
        <f>'3_Consigne'!Q663</f>
        <v>3.5811525060583382E-4</v>
      </c>
      <c r="F663" s="131">
        <f t="shared" si="31"/>
        <v>3.5811525060583382E-4</v>
      </c>
      <c r="G663" s="54">
        <f>ABS(D662-D663)/'1_Constantes'!$B$4</f>
        <v>0</v>
      </c>
      <c r="H663" s="44">
        <f>ABS(E662-E663)/'1_Constantes'!$B$4</f>
        <v>0</v>
      </c>
      <c r="J663" s="54">
        <f>ABS(G662-G663)/'1_Constantes'!$B$4</f>
        <v>0</v>
      </c>
      <c r="K663" s="44">
        <f>ABS(H662-H663)/'1_Constantes'!$B$4</f>
        <v>0</v>
      </c>
      <c r="M663" s="108">
        <f>(G663*G663)/(2*'1_Constantes'!$F$27)</f>
        <v>0</v>
      </c>
      <c r="N663" s="108">
        <f>(H663*H663)/(2*'1_Constantes'!$J$27)</f>
        <v>0</v>
      </c>
      <c r="P663" s="54">
        <f>IF(C663&lt;M663+(M663*'1_Constantes'!$G$27),ABS(W662)-('1_Constantes'!$F$27*'1_Constantes'!$B$4),0)</f>
        <v>0</v>
      </c>
      <c r="Q663" s="111">
        <f>IF(P663=0,IF(ABS(W662)&lt;'1_Constantes'!$D$27,ABS(W662)+('1_Constantes'!$E$27*'1_Constantes'!$B$4),0),0)</f>
        <v>3</v>
      </c>
      <c r="R663" s="44">
        <f>IF(P663=0,IF(Q663=0,'1_Constantes'!$D$27,0),0)</f>
        <v>0</v>
      </c>
      <c r="S663" s="54">
        <f>IF(F663&lt;N663+(N663*'1_Constantes'!$G$27),ABS(X662)-('1_Constantes'!$J$27*'1_Constantes'!$B$4),0)</f>
        <v>0</v>
      </c>
      <c r="T663" s="111">
        <f>IF(S663=0,IF(ABS(X662)&lt;'1_Constantes'!$H$27,ABS(X662)+('1_Constantes'!$I$27*'1_Constantes'!$B$4),0),0)</f>
        <v>3.9999999999999848E-2</v>
      </c>
      <c r="U663" s="44">
        <f>IF(S663=0,IF(T663=0,'1_Constantes'!$H$27,0),0)</f>
        <v>0</v>
      </c>
      <c r="W663" s="134">
        <f>IF(C663&lt;'1_Constantes'!$B$8,0,IF(D663&lt;0,-ABS(P663+Q663+R663),ABS(P663+Q663+R663)))</f>
        <v>0</v>
      </c>
      <c r="X663" s="43">
        <f t="shared" si="32"/>
        <v>3.9999999999999848E-2</v>
      </c>
      <c r="Y663" s="57">
        <f>IF(F663*180/PI()&lt;'1_Constantes'!$B$9,0,X663*180/PI())</f>
        <v>2.2918311805232841</v>
      </c>
    </row>
    <row r="664" spans="2:25" x14ac:dyDescent="0.25">
      <c r="B664" s="13">
        <f>B663+'1_Constantes'!$B$4</f>
        <v>3.2999999999999519</v>
      </c>
      <c r="C664" s="131">
        <f t="shared" si="30"/>
        <v>0.8632407954881075</v>
      </c>
      <c r="D664" s="54">
        <f>'3_Consigne'!P664</f>
        <v>0.8632407954881075</v>
      </c>
      <c r="E664" s="44">
        <f>'3_Consigne'!Q664</f>
        <v>-1.0730588325931489E-4</v>
      </c>
      <c r="F664" s="131">
        <f t="shared" si="31"/>
        <v>1.0730588325931489E-4</v>
      </c>
      <c r="G664" s="54">
        <f>ABS(D663-D664)/'1_Constantes'!$B$4</f>
        <v>0</v>
      </c>
      <c r="H664" s="44">
        <f>ABS(E663-E664)/'1_Constantes'!$B$4</f>
        <v>9.3084226773029743E-2</v>
      </c>
      <c r="J664" s="54">
        <f>ABS(G663-G664)/'1_Constantes'!$B$4</f>
        <v>0</v>
      </c>
      <c r="K664" s="44">
        <f>ABS(H663-H664)/'1_Constantes'!$B$4</f>
        <v>18.61684535460595</v>
      </c>
      <c r="M664" s="108">
        <f>(G664*G664)/(2*'1_Constantes'!$F$27)</f>
        <v>0</v>
      </c>
      <c r="N664" s="108">
        <f>(H664*H664)/(2*'1_Constantes'!$J$27)</f>
        <v>1.0830841592416034E-3</v>
      </c>
      <c r="P664" s="54">
        <f>IF(C664&lt;M664+(M664*'1_Constantes'!$G$27),ABS(W663)-('1_Constantes'!$F$27*'1_Constantes'!$B$4),0)</f>
        <v>0</v>
      </c>
      <c r="Q664" s="111">
        <f>IF(P664=0,IF(ABS(W663)&lt;'1_Constantes'!$D$27,ABS(W663)+('1_Constantes'!$E$27*'1_Constantes'!$B$4),0),0)</f>
        <v>3</v>
      </c>
      <c r="R664" s="44">
        <f>IF(P664=0,IF(Q664=0,'1_Constantes'!$D$27,0),0)</f>
        <v>0</v>
      </c>
      <c r="S664" s="54">
        <f>IF(F664&lt;N664+(N664*'1_Constantes'!$G$27),ABS(X663)-('1_Constantes'!$J$27*'1_Constantes'!$B$4),0)</f>
        <v>1.9999999999999848E-2</v>
      </c>
      <c r="T664" s="111">
        <f>IF(S664=0,IF(ABS(X663)&lt;'1_Constantes'!$H$27,ABS(X663)+('1_Constantes'!$I$27*'1_Constantes'!$B$4),0),0)</f>
        <v>0</v>
      </c>
      <c r="U664" s="44">
        <f>IF(S664=0,IF(T664=0,'1_Constantes'!$H$27,0),0)</f>
        <v>0</v>
      </c>
      <c r="W664" s="134">
        <f>IF(C664&lt;'1_Constantes'!$B$8,0,IF(D664&lt;0,-ABS(P664+Q664+R664),ABS(P664+Q664+R664)))</f>
        <v>0</v>
      </c>
      <c r="X664" s="43">
        <f t="shared" si="32"/>
        <v>-1.9999999999999848E-2</v>
      </c>
      <c r="Y664" s="57">
        <f>IF(F664*180/PI()&lt;'1_Constantes'!$B$9,0,X664*180/PI())</f>
        <v>-1.1459155902616378</v>
      </c>
    </row>
    <row r="665" spans="2:25" x14ac:dyDescent="0.25">
      <c r="B665" s="13">
        <f>B664+'1_Constantes'!$B$4</f>
        <v>3.3049999999999518</v>
      </c>
      <c r="C665" s="131">
        <f t="shared" si="30"/>
        <v>0.8632407954881075</v>
      </c>
      <c r="D665" s="54">
        <f>'3_Consigne'!P665</f>
        <v>0.8632407954881075</v>
      </c>
      <c r="E665" s="44">
        <f>'3_Consigne'!Q665</f>
        <v>-1.0730588325931489E-4</v>
      </c>
      <c r="F665" s="131">
        <f t="shared" si="31"/>
        <v>1.0730588325931489E-4</v>
      </c>
      <c r="G665" s="54">
        <f>ABS(D664-D665)/'1_Constantes'!$B$4</f>
        <v>0</v>
      </c>
      <c r="H665" s="44">
        <f>ABS(E664-E665)/'1_Constantes'!$B$4</f>
        <v>0</v>
      </c>
      <c r="J665" s="54">
        <f>ABS(G664-G665)/'1_Constantes'!$B$4</f>
        <v>0</v>
      </c>
      <c r="K665" s="44">
        <f>ABS(H664-H665)/'1_Constantes'!$B$4</f>
        <v>18.61684535460595</v>
      </c>
      <c r="M665" s="108">
        <f>(G665*G665)/(2*'1_Constantes'!$F$27)</f>
        <v>0</v>
      </c>
      <c r="N665" s="108">
        <f>(H665*H665)/(2*'1_Constantes'!$J$27)</f>
        <v>0</v>
      </c>
      <c r="P665" s="54">
        <f>IF(C665&lt;M665+(M665*'1_Constantes'!$G$27),ABS(W664)-('1_Constantes'!$F$27*'1_Constantes'!$B$4),0)</f>
        <v>0</v>
      </c>
      <c r="Q665" s="111">
        <f>IF(P665=0,IF(ABS(W664)&lt;'1_Constantes'!$D$27,ABS(W664)+('1_Constantes'!$E$27*'1_Constantes'!$B$4),0),0)</f>
        <v>3</v>
      </c>
      <c r="R665" s="44">
        <f>IF(P665=0,IF(Q665=0,'1_Constantes'!$D$27,0),0)</f>
        <v>0</v>
      </c>
      <c r="S665" s="54">
        <f>IF(F665&lt;N665+(N665*'1_Constantes'!$G$27),ABS(X664)-('1_Constantes'!$J$27*'1_Constantes'!$B$4),0)</f>
        <v>0</v>
      </c>
      <c r="T665" s="111">
        <f>IF(S665=0,IF(ABS(X664)&lt;'1_Constantes'!$H$27,ABS(X664)+('1_Constantes'!$I$27*'1_Constantes'!$B$4),0),0)</f>
        <v>3.4999999999999851E-2</v>
      </c>
      <c r="U665" s="44">
        <f>IF(S665=0,IF(T665=0,'1_Constantes'!$H$27,0),0)</f>
        <v>0</v>
      </c>
      <c r="W665" s="134">
        <f>IF(C665&lt;'1_Constantes'!$B$8,0,IF(D665&lt;0,-ABS(P665+Q665+R665),ABS(P665+Q665+R665)))</f>
        <v>0</v>
      </c>
      <c r="X665" s="43">
        <f t="shared" si="32"/>
        <v>-3.4999999999999851E-2</v>
      </c>
      <c r="Y665" s="57">
        <f>IF(F665*180/PI()&lt;'1_Constantes'!$B$9,0,X665*180/PI())</f>
        <v>-2.0053522829578729</v>
      </c>
    </row>
    <row r="666" spans="2:25" x14ac:dyDescent="0.25">
      <c r="B666" s="13">
        <f>B665+'1_Constantes'!$B$4</f>
        <v>3.3099999999999516</v>
      </c>
      <c r="C666" s="131">
        <f t="shared" si="30"/>
        <v>0.8632407954881075</v>
      </c>
      <c r="D666" s="54">
        <f>'3_Consigne'!P666</f>
        <v>0.8632407954881075</v>
      </c>
      <c r="E666" s="44">
        <f>'3_Consigne'!Q666</f>
        <v>3.5811525060583382E-4</v>
      </c>
      <c r="F666" s="131">
        <f t="shared" si="31"/>
        <v>3.5811525060583382E-4</v>
      </c>
      <c r="G666" s="54">
        <f>ABS(D665-D666)/'1_Constantes'!$B$4</f>
        <v>0</v>
      </c>
      <c r="H666" s="44">
        <f>ABS(E665-E666)/'1_Constantes'!$B$4</f>
        <v>9.3084226773029743E-2</v>
      </c>
      <c r="J666" s="54">
        <f>ABS(G665-G666)/'1_Constantes'!$B$4</f>
        <v>0</v>
      </c>
      <c r="K666" s="44">
        <f>ABS(H665-H666)/'1_Constantes'!$B$4</f>
        <v>18.61684535460595</v>
      </c>
      <c r="M666" s="108">
        <f>(G666*G666)/(2*'1_Constantes'!$F$27)</f>
        <v>0</v>
      </c>
      <c r="N666" s="108">
        <f>(H666*H666)/(2*'1_Constantes'!$J$27)</f>
        <v>1.0830841592416034E-3</v>
      </c>
      <c r="P666" s="54">
        <f>IF(C666&lt;M666+(M666*'1_Constantes'!$G$27),ABS(W665)-('1_Constantes'!$F$27*'1_Constantes'!$B$4),0)</f>
        <v>0</v>
      </c>
      <c r="Q666" s="111">
        <f>IF(P666=0,IF(ABS(W665)&lt;'1_Constantes'!$D$27,ABS(W665)+('1_Constantes'!$E$27*'1_Constantes'!$B$4),0),0)</f>
        <v>3</v>
      </c>
      <c r="R666" s="44">
        <f>IF(P666=0,IF(Q666=0,'1_Constantes'!$D$27,0),0)</f>
        <v>0</v>
      </c>
      <c r="S666" s="54">
        <f>IF(F666&lt;N666+(N666*'1_Constantes'!$G$27),ABS(X665)-('1_Constantes'!$J$27*'1_Constantes'!$B$4),0)</f>
        <v>1.499999999999985E-2</v>
      </c>
      <c r="T666" s="111">
        <f>IF(S666=0,IF(ABS(X665)&lt;'1_Constantes'!$H$27,ABS(X665)+('1_Constantes'!$I$27*'1_Constantes'!$B$4),0),0)</f>
        <v>0</v>
      </c>
      <c r="U666" s="44">
        <f>IF(S666=0,IF(T666=0,'1_Constantes'!$H$27,0),0)</f>
        <v>0</v>
      </c>
      <c r="W666" s="134">
        <f>IF(C666&lt;'1_Constantes'!$B$8,0,IF(D666&lt;0,-ABS(P666+Q666+R666),ABS(P666+Q666+R666)))</f>
        <v>0</v>
      </c>
      <c r="X666" s="43">
        <f t="shared" si="32"/>
        <v>1.499999999999985E-2</v>
      </c>
      <c r="Y666" s="57">
        <f>IF(F666*180/PI()&lt;'1_Constantes'!$B$9,0,X666*180/PI())</f>
        <v>0.85943669269622625</v>
      </c>
    </row>
    <row r="667" spans="2:25" x14ac:dyDescent="0.25">
      <c r="B667" s="13">
        <f>B666+'1_Constantes'!$B$4</f>
        <v>3.3149999999999515</v>
      </c>
      <c r="C667" s="131">
        <f t="shared" si="30"/>
        <v>0.8632407954881075</v>
      </c>
      <c r="D667" s="54">
        <f>'3_Consigne'!P667</f>
        <v>0.8632407954881075</v>
      </c>
      <c r="E667" s="44">
        <f>'3_Consigne'!Q667</f>
        <v>3.5811525060583382E-4</v>
      </c>
      <c r="F667" s="131">
        <f t="shared" si="31"/>
        <v>3.5811525060583382E-4</v>
      </c>
      <c r="G667" s="54">
        <f>ABS(D666-D667)/'1_Constantes'!$B$4</f>
        <v>0</v>
      </c>
      <c r="H667" s="44">
        <f>ABS(E666-E667)/'1_Constantes'!$B$4</f>
        <v>0</v>
      </c>
      <c r="J667" s="54">
        <f>ABS(G666-G667)/'1_Constantes'!$B$4</f>
        <v>0</v>
      </c>
      <c r="K667" s="44">
        <f>ABS(H666-H667)/'1_Constantes'!$B$4</f>
        <v>18.61684535460595</v>
      </c>
      <c r="M667" s="108">
        <f>(G667*G667)/(2*'1_Constantes'!$F$27)</f>
        <v>0</v>
      </c>
      <c r="N667" s="108">
        <f>(H667*H667)/(2*'1_Constantes'!$J$27)</f>
        <v>0</v>
      </c>
      <c r="P667" s="54">
        <f>IF(C667&lt;M667+(M667*'1_Constantes'!$G$27),ABS(W666)-('1_Constantes'!$F$27*'1_Constantes'!$B$4),0)</f>
        <v>0</v>
      </c>
      <c r="Q667" s="111">
        <f>IF(P667=0,IF(ABS(W666)&lt;'1_Constantes'!$D$27,ABS(W666)+('1_Constantes'!$E$27*'1_Constantes'!$B$4),0),0)</f>
        <v>3</v>
      </c>
      <c r="R667" s="44">
        <f>IF(P667=0,IF(Q667=0,'1_Constantes'!$D$27,0),0)</f>
        <v>0</v>
      </c>
      <c r="S667" s="54">
        <f>IF(F667&lt;N667+(N667*'1_Constantes'!$G$27),ABS(X666)-('1_Constantes'!$J$27*'1_Constantes'!$B$4),0)</f>
        <v>0</v>
      </c>
      <c r="T667" s="111">
        <f>IF(S667=0,IF(ABS(X666)&lt;'1_Constantes'!$H$27,ABS(X666)+('1_Constantes'!$I$27*'1_Constantes'!$B$4),0),0)</f>
        <v>2.999999999999985E-2</v>
      </c>
      <c r="U667" s="44">
        <f>IF(S667=0,IF(T667=0,'1_Constantes'!$H$27,0),0)</f>
        <v>0</v>
      </c>
      <c r="W667" s="134">
        <f>IF(C667&lt;'1_Constantes'!$B$8,0,IF(D667&lt;0,-ABS(P667+Q667+R667),ABS(P667+Q667+R667)))</f>
        <v>0</v>
      </c>
      <c r="X667" s="43">
        <f t="shared" si="32"/>
        <v>2.999999999999985E-2</v>
      </c>
      <c r="Y667" s="57">
        <f>IF(F667*180/PI()&lt;'1_Constantes'!$B$9,0,X667*180/PI())</f>
        <v>1.7188733853924612</v>
      </c>
    </row>
    <row r="668" spans="2:25" x14ac:dyDescent="0.25">
      <c r="B668" s="13">
        <f>B667+'1_Constantes'!$B$4</f>
        <v>3.3199999999999514</v>
      </c>
      <c r="C668" s="131">
        <f t="shared" si="30"/>
        <v>0.8632407954881075</v>
      </c>
      <c r="D668" s="54">
        <f>'3_Consigne'!P668</f>
        <v>0.8632407954881075</v>
      </c>
      <c r="E668" s="44">
        <f>'3_Consigne'!Q668</f>
        <v>-1.0730588325931489E-4</v>
      </c>
      <c r="F668" s="131">
        <f t="shared" si="31"/>
        <v>1.0730588325931489E-4</v>
      </c>
      <c r="G668" s="54">
        <f>ABS(D667-D668)/'1_Constantes'!$B$4</f>
        <v>0</v>
      </c>
      <c r="H668" s="44">
        <f>ABS(E667-E668)/'1_Constantes'!$B$4</f>
        <v>9.3084226773029743E-2</v>
      </c>
      <c r="J668" s="54">
        <f>ABS(G667-G668)/'1_Constantes'!$B$4</f>
        <v>0</v>
      </c>
      <c r="K668" s="44">
        <f>ABS(H667-H668)/'1_Constantes'!$B$4</f>
        <v>18.61684535460595</v>
      </c>
      <c r="M668" s="108">
        <f>(G668*G668)/(2*'1_Constantes'!$F$27)</f>
        <v>0</v>
      </c>
      <c r="N668" s="108">
        <f>(H668*H668)/(2*'1_Constantes'!$J$27)</f>
        <v>1.0830841592416034E-3</v>
      </c>
      <c r="P668" s="54">
        <f>IF(C668&lt;M668+(M668*'1_Constantes'!$G$27),ABS(W667)-('1_Constantes'!$F$27*'1_Constantes'!$B$4),0)</f>
        <v>0</v>
      </c>
      <c r="Q668" s="111">
        <f>IF(P668=0,IF(ABS(W667)&lt;'1_Constantes'!$D$27,ABS(W667)+('1_Constantes'!$E$27*'1_Constantes'!$B$4),0),0)</f>
        <v>3</v>
      </c>
      <c r="R668" s="44">
        <f>IF(P668=0,IF(Q668=0,'1_Constantes'!$D$27,0),0)</f>
        <v>0</v>
      </c>
      <c r="S668" s="54">
        <f>IF(F668&lt;N668+(N668*'1_Constantes'!$G$27),ABS(X667)-('1_Constantes'!$J$27*'1_Constantes'!$B$4),0)</f>
        <v>9.9999999999998493E-3</v>
      </c>
      <c r="T668" s="111">
        <f>IF(S668=0,IF(ABS(X667)&lt;'1_Constantes'!$H$27,ABS(X667)+('1_Constantes'!$I$27*'1_Constantes'!$B$4),0),0)</f>
        <v>0</v>
      </c>
      <c r="U668" s="44">
        <f>IF(S668=0,IF(T668=0,'1_Constantes'!$H$27,0),0)</f>
        <v>0</v>
      </c>
      <c r="W668" s="134">
        <f>IF(C668&lt;'1_Constantes'!$B$8,0,IF(D668&lt;0,-ABS(P668+Q668+R668),ABS(P668+Q668+R668)))</f>
        <v>0</v>
      </c>
      <c r="X668" s="43">
        <f t="shared" si="32"/>
        <v>-9.9999999999998493E-3</v>
      </c>
      <c r="Y668" s="57">
        <f>IF(F668*180/PI()&lt;'1_Constantes'!$B$9,0,X668*180/PI())</f>
        <v>-0.57295779513081457</v>
      </c>
    </row>
    <row r="669" spans="2:25" x14ac:dyDescent="0.25">
      <c r="B669" s="13">
        <f>B668+'1_Constantes'!$B$4</f>
        <v>3.3249999999999513</v>
      </c>
      <c r="C669" s="131">
        <f t="shared" si="30"/>
        <v>0.8632407954881075</v>
      </c>
      <c r="D669" s="54">
        <f>'3_Consigne'!P669</f>
        <v>0.8632407954881075</v>
      </c>
      <c r="E669" s="44">
        <f>'3_Consigne'!Q669</f>
        <v>-1.0730588325931489E-4</v>
      </c>
      <c r="F669" s="131">
        <f t="shared" si="31"/>
        <v>1.0730588325931489E-4</v>
      </c>
      <c r="G669" s="54">
        <f>ABS(D668-D669)/'1_Constantes'!$B$4</f>
        <v>0</v>
      </c>
      <c r="H669" s="44">
        <f>ABS(E668-E669)/'1_Constantes'!$B$4</f>
        <v>0</v>
      </c>
      <c r="J669" s="54">
        <f>ABS(G668-G669)/'1_Constantes'!$B$4</f>
        <v>0</v>
      </c>
      <c r="K669" s="44">
        <f>ABS(H668-H669)/'1_Constantes'!$B$4</f>
        <v>18.61684535460595</v>
      </c>
      <c r="M669" s="108">
        <f>(G669*G669)/(2*'1_Constantes'!$F$27)</f>
        <v>0</v>
      </c>
      <c r="N669" s="108">
        <f>(H669*H669)/(2*'1_Constantes'!$J$27)</f>
        <v>0</v>
      </c>
      <c r="P669" s="54">
        <f>IF(C669&lt;M669+(M669*'1_Constantes'!$G$27),ABS(W668)-('1_Constantes'!$F$27*'1_Constantes'!$B$4),0)</f>
        <v>0</v>
      </c>
      <c r="Q669" s="111">
        <f>IF(P669=0,IF(ABS(W668)&lt;'1_Constantes'!$D$27,ABS(W668)+('1_Constantes'!$E$27*'1_Constantes'!$B$4),0),0)</f>
        <v>3</v>
      </c>
      <c r="R669" s="44">
        <f>IF(P669=0,IF(Q669=0,'1_Constantes'!$D$27,0),0)</f>
        <v>0</v>
      </c>
      <c r="S669" s="54">
        <f>IF(F669&lt;N669+(N669*'1_Constantes'!$G$27),ABS(X668)-('1_Constantes'!$J$27*'1_Constantes'!$B$4),0)</f>
        <v>0</v>
      </c>
      <c r="T669" s="111">
        <f>IF(S669=0,IF(ABS(X668)&lt;'1_Constantes'!$H$27,ABS(X668)+('1_Constantes'!$I$27*'1_Constantes'!$B$4),0),0)</f>
        <v>2.4999999999999849E-2</v>
      </c>
      <c r="U669" s="44">
        <f>IF(S669=0,IF(T669=0,'1_Constantes'!$H$27,0),0)</f>
        <v>0</v>
      </c>
      <c r="W669" s="134">
        <f>IF(C669&lt;'1_Constantes'!$B$8,0,IF(D669&lt;0,-ABS(P669+Q669+R669),ABS(P669+Q669+R669)))</f>
        <v>0</v>
      </c>
      <c r="X669" s="43">
        <f t="shared" si="32"/>
        <v>-2.4999999999999849E-2</v>
      </c>
      <c r="Y669" s="57">
        <f>IF(F669*180/PI()&lt;'1_Constantes'!$B$9,0,X669*180/PI())</f>
        <v>-1.4323944878270494</v>
      </c>
    </row>
    <row r="670" spans="2:25" x14ac:dyDescent="0.25">
      <c r="B670" s="13">
        <f>B669+'1_Constantes'!$B$4</f>
        <v>3.3299999999999512</v>
      </c>
      <c r="C670" s="131">
        <f t="shared" si="30"/>
        <v>0.8632407954881075</v>
      </c>
      <c r="D670" s="54">
        <f>'3_Consigne'!P670</f>
        <v>0.8632407954881075</v>
      </c>
      <c r="E670" s="44">
        <f>'3_Consigne'!Q670</f>
        <v>-1.0730588325931489E-4</v>
      </c>
      <c r="F670" s="131">
        <f t="shared" si="31"/>
        <v>1.0730588325931489E-4</v>
      </c>
      <c r="G670" s="54">
        <f>ABS(D669-D670)/'1_Constantes'!$B$4</f>
        <v>0</v>
      </c>
      <c r="H670" s="44">
        <f>ABS(E669-E670)/'1_Constantes'!$B$4</f>
        <v>0</v>
      </c>
      <c r="J670" s="54">
        <f>ABS(G669-G670)/'1_Constantes'!$B$4</f>
        <v>0</v>
      </c>
      <c r="K670" s="44">
        <f>ABS(H669-H670)/'1_Constantes'!$B$4</f>
        <v>0</v>
      </c>
      <c r="M670" s="108">
        <f>(G670*G670)/(2*'1_Constantes'!$F$27)</f>
        <v>0</v>
      </c>
      <c r="N670" s="108">
        <f>(H670*H670)/(2*'1_Constantes'!$J$27)</f>
        <v>0</v>
      </c>
      <c r="P670" s="54">
        <f>IF(C670&lt;M670+(M670*'1_Constantes'!$G$27),ABS(W669)-('1_Constantes'!$F$27*'1_Constantes'!$B$4),0)</f>
        <v>0</v>
      </c>
      <c r="Q670" s="111">
        <f>IF(P670=0,IF(ABS(W669)&lt;'1_Constantes'!$D$27,ABS(W669)+('1_Constantes'!$E$27*'1_Constantes'!$B$4),0),0)</f>
        <v>3</v>
      </c>
      <c r="R670" s="44">
        <f>IF(P670=0,IF(Q670=0,'1_Constantes'!$D$27,0),0)</f>
        <v>0</v>
      </c>
      <c r="S670" s="54">
        <f>IF(F670&lt;N670+(N670*'1_Constantes'!$G$27),ABS(X669)-('1_Constantes'!$J$27*'1_Constantes'!$B$4),0)</f>
        <v>0</v>
      </c>
      <c r="T670" s="111">
        <f>IF(S670=0,IF(ABS(X669)&lt;'1_Constantes'!$H$27,ABS(X669)+('1_Constantes'!$I$27*'1_Constantes'!$B$4),0),0)</f>
        <v>3.9999999999999848E-2</v>
      </c>
      <c r="U670" s="44">
        <f>IF(S670=0,IF(T670=0,'1_Constantes'!$H$27,0),0)</f>
        <v>0</v>
      </c>
      <c r="W670" s="134">
        <f>IF(C670&lt;'1_Constantes'!$B$8,0,IF(D670&lt;0,-ABS(P670+Q670+R670),ABS(P670+Q670+R670)))</f>
        <v>0</v>
      </c>
      <c r="X670" s="43">
        <f t="shared" si="32"/>
        <v>-3.9999999999999848E-2</v>
      </c>
      <c r="Y670" s="57">
        <f>IF(F670*180/PI()&lt;'1_Constantes'!$B$9,0,X670*180/PI())</f>
        <v>-2.2918311805232841</v>
      </c>
    </row>
    <row r="671" spans="2:25" x14ac:dyDescent="0.25">
      <c r="B671" s="13">
        <f>B670+'1_Constantes'!$B$4</f>
        <v>3.3349999999999511</v>
      </c>
      <c r="C671" s="131">
        <f t="shared" si="30"/>
        <v>0.8632407954881075</v>
      </c>
      <c r="D671" s="54">
        <f>'3_Consigne'!P671</f>
        <v>0.8632407954881075</v>
      </c>
      <c r="E671" s="44">
        <f>'3_Consigne'!Q671</f>
        <v>3.5811525060583382E-4</v>
      </c>
      <c r="F671" s="131">
        <f t="shared" si="31"/>
        <v>3.5811525060583382E-4</v>
      </c>
      <c r="G671" s="54">
        <f>ABS(D670-D671)/'1_Constantes'!$B$4</f>
        <v>0</v>
      </c>
      <c r="H671" s="44">
        <f>ABS(E670-E671)/'1_Constantes'!$B$4</f>
        <v>9.3084226773029743E-2</v>
      </c>
      <c r="J671" s="54">
        <f>ABS(G670-G671)/'1_Constantes'!$B$4</f>
        <v>0</v>
      </c>
      <c r="K671" s="44">
        <f>ABS(H670-H671)/'1_Constantes'!$B$4</f>
        <v>18.61684535460595</v>
      </c>
      <c r="M671" s="108">
        <f>(G671*G671)/(2*'1_Constantes'!$F$27)</f>
        <v>0</v>
      </c>
      <c r="N671" s="108">
        <f>(H671*H671)/(2*'1_Constantes'!$J$27)</f>
        <v>1.0830841592416034E-3</v>
      </c>
      <c r="P671" s="54">
        <f>IF(C671&lt;M671+(M671*'1_Constantes'!$G$27),ABS(W670)-('1_Constantes'!$F$27*'1_Constantes'!$B$4),0)</f>
        <v>0</v>
      </c>
      <c r="Q671" s="111">
        <f>IF(P671=0,IF(ABS(W670)&lt;'1_Constantes'!$D$27,ABS(W670)+('1_Constantes'!$E$27*'1_Constantes'!$B$4),0),0)</f>
        <v>3</v>
      </c>
      <c r="R671" s="44">
        <f>IF(P671=0,IF(Q671=0,'1_Constantes'!$D$27,0),0)</f>
        <v>0</v>
      </c>
      <c r="S671" s="54">
        <f>IF(F671&lt;N671+(N671*'1_Constantes'!$G$27),ABS(X670)-('1_Constantes'!$J$27*'1_Constantes'!$B$4),0)</f>
        <v>1.9999999999999848E-2</v>
      </c>
      <c r="T671" s="111">
        <f>IF(S671=0,IF(ABS(X670)&lt;'1_Constantes'!$H$27,ABS(X670)+('1_Constantes'!$I$27*'1_Constantes'!$B$4),0),0)</f>
        <v>0</v>
      </c>
      <c r="U671" s="44">
        <f>IF(S671=0,IF(T671=0,'1_Constantes'!$H$27,0),0)</f>
        <v>0</v>
      </c>
      <c r="W671" s="134">
        <f>IF(C671&lt;'1_Constantes'!$B$8,0,IF(D671&lt;0,-ABS(P671+Q671+R671),ABS(P671+Q671+R671)))</f>
        <v>0</v>
      </c>
      <c r="X671" s="43">
        <f t="shared" si="32"/>
        <v>1.9999999999999848E-2</v>
      </c>
      <c r="Y671" s="57">
        <f>IF(F671*180/PI()&lt;'1_Constantes'!$B$9,0,X671*180/PI())</f>
        <v>1.1459155902616378</v>
      </c>
    </row>
    <row r="672" spans="2:25" x14ac:dyDescent="0.25">
      <c r="B672" s="13">
        <f>B671+'1_Constantes'!$B$4</f>
        <v>3.339999999999951</v>
      </c>
      <c r="C672" s="131">
        <f t="shared" si="30"/>
        <v>0.8632407954881075</v>
      </c>
      <c r="D672" s="54">
        <f>'3_Consigne'!P672</f>
        <v>0.8632407954881075</v>
      </c>
      <c r="E672" s="44">
        <f>'3_Consigne'!Q672</f>
        <v>3.5811525060583382E-4</v>
      </c>
      <c r="F672" s="131">
        <f t="shared" si="31"/>
        <v>3.5811525060583382E-4</v>
      </c>
      <c r="G672" s="54">
        <f>ABS(D671-D672)/'1_Constantes'!$B$4</f>
        <v>0</v>
      </c>
      <c r="H672" s="44">
        <f>ABS(E671-E672)/'1_Constantes'!$B$4</f>
        <v>0</v>
      </c>
      <c r="J672" s="54">
        <f>ABS(G671-G672)/'1_Constantes'!$B$4</f>
        <v>0</v>
      </c>
      <c r="K672" s="44">
        <f>ABS(H671-H672)/'1_Constantes'!$B$4</f>
        <v>18.61684535460595</v>
      </c>
      <c r="M672" s="108">
        <f>(G672*G672)/(2*'1_Constantes'!$F$27)</f>
        <v>0</v>
      </c>
      <c r="N672" s="108">
        <f>(H672*H672)/(2*'1_Constantes'!$J$27)</f>
        <v>0</v>
      </c>
      <c r="P672" s="54">
        <f>IF(C672&lt;M672+(M672*'1_Constantes'!$G$27),ABS(W671)-('1_Constantes'!$F$27*'1_Constantes'!$B$4),0)</f>
        <v>0</v>
      </c>
      <c r="Q672" s="111">
        <f>IF(P672=0,IF(ABS(W671)&lt;'1_Constantes'!$D$27,ABS(W671)+('1_Constantes'!$E$27*'1_Constantes'!$B$4),0),0)</f>
        <v>3</v>
      </c>
      <c r="R672" s="44">
        <f>IF(P672=0,IF(Q672=0,'1_Constantes'!$D$27,0),0)</f>
        <v>0</v>
      </c>
      <c r="S672" s="54">
        <f>IF(F672&lt;N672+(N672*'1_Constantes'!$G$27),ABS(X671)-('1_Constantes'!$J$27*'1_Constantes'!$B$4),0)</f>
        <v>0</v>
      </c>
      <c r="T672" s="111">
        <f>IF(S672=0,IF(ABS(X671)&lt;'1_Constantes'!$H$27,ABS(X671)+('1_Constantes'!$I$27*'1_Constantes'!$B$4),0),0)</f>
        <v>3.4999999999999851E-2</v>
      </c>
      <c r="U672" s="44">
        <f>IF(S672=0,IF(T672=0,'1_Constantes'!$H$27,0),0)</f>
        <v>0</v>
      </c>
      <c r="W672" s="134">
        <f>IF(C672&lt;'1_Constantes'!$B$8,0,IF(D672&lt;0,-ABS(P672+Q672+R672),ABS(P672+Q672+R672)))</f>
        <v>0</v>
      </c>
      <c r="X672" s="43">
        <f t="shared" si="32"/>
        <v>3.4999999999999851E-2</v>
      </c>
      <c r="Y672" s="57">
        <f>IF(F672*180/PI()&lt;'1_Constantes'!$B$9,0,X672*180/PI())</f>
        <v>2.0053522829578729</v>
      </c>
    </row>
    <row r="673" spans="2:25" x14ac:dyDescent="0.25">
      <c r="B673" s="13">
        <f>B672+'1_Constantes'!$B$4</f>
        <v>3.3449999999999509</v>
      </c>
      <c r="C673" s="131">
        <f t="shared" si="30"/>
        <v>0.8632407954881075</v>
      </c>
      <c r="D673" s="54">
        <f>'3_Consigne'!P673</f>
        <v>0.8632407954881075</v>
      </c>
      <c r="E673" s="44">
        <f>'3_Consigne'!Q673</f>
        <v>-1.0730588325931489E-4</v>
      </c>
      <c r="F673" s="131">
        <f t="shared" si="31"/>
        <v>1.0730588325931489E-4</v>
      </c>
      <c r="G673" s="54">
        <f>ABS(D672-D673)/'1_Constantes'!$B$4</f>
        <v>0</v>
      </c>
      <c r="H673" s="44">
        <f>ABS(E672-E673)/'1_Constantes'!$B$4</f>
        <v>9.3084226773029743E-2</v>
      </c>
      <c r="J673" s="54">
        <f>ABS(G672-G673)/'1_Constantes'!$B$4</f>
        <v>0</v>
      </c>
      <c r="K673" s="44">
        <f>ABS(H672-H673)/'1_Constantes'!$B$4</f>
        <v>18.61684535460595</v>
      </c>
      <c r="M673" s="108">
        <f>(G673*G673)/(2*'1_Constantes'!$F$27)</f>
        <v>0</v>
      </c>
      <c r="N673" s="108">
        <f>(H673*H673)/(2*'1_Constantes'!$J$27)</f>
        <v>1.0830841592416034E-3</v>
      </c>
      <c r="P673" s="54">
        <f>IF(C673&lt;M673+(M673*'1_Constantes'!$G$27),ABS(W672)-('1_Constantes'!$F$27*'1_Constantes'!$B$4),0)</f>
        <v>0</v>
      </c>
      <c r="Q673" s="111">
        <f>IF(P673=0,IF(ABS(W672)&lt;'1_Constantes'!$D$27,ABS(W672)+('1_Constantes'!$E$27*'1_Constantes'!$B$4),0),0)</f>
        <v>3</v>
      </c>
      <c r="R673" s="44">
        <f>IF(P673=0,IF(Q673=0,'1_Constantes'!$D$27,0),0)</f>
        <v>0</v>
      </c>
      <c r="S673" s="54">
        <f>IF(F673&lt;N673+(N673*'1_Constantes'!$G$27),ABS(X672)-('1_Constantes'!$J$27*'1_Constantes'!$B$4),0)</f>
        <v>1.499999999999985E-2</v>
      </c>
      <c r="T673" s="111">
        <f>IF(S673=0,IF(ABS(X672)&lt;'1_Constantes'!$H$27,ABS(X672)+('1_Constantes'!$I$27*'1_Constantes'!$B$4),0),0)</f>
        <v>0</v>
      </c>
      <c r="U673" s="44">
        <f>IF(S673=0,IF(T673=0,'1_Constantes'!$H$27,0),0)</f>
        <v>0</v>
      </c>
      <c r="W673" s="134">
        <f>IF(C673&lt;'1_Constantes'!$B$8,0,IF(D673&lt;0,-ABS(P673+Q673+R673),ABS(P673+Q673+R673)))</f>
        <v>0</v>
      </c>
      <c r="X673" s="43">
        <f t="shared" si="32"/>
        <v>-1.499999999999985E-2</v>
      </c>
      <c r="Y673" s="57">
        <f>IF(F673*180/PI()&lt;'1_Constantes'!$B$9,0,X673*180/PI())</f>
        <v>-0.85943669269622625</v>
      </c>
    </row>
    <row r="674" spans="2:25" x14ac:dyDescent="0.25">
      <c r="B674" s="13">
        <f>B673+'1_Constantes'!$B$4</f>
        <v>3.3499999999999508</v>
      </c>
      <c r="C674" s="131">
        <f t="shared" si="30"/>
        <v>0.8632407954881075</v>
      </c>
      <c r="D674" s="54">
        <f>'3_Consigne'!P674</f>
        <v>0.8632407954881075</v>
      </c>
      <c r="E674" s="44">
        <f>'3_Consigne'!Q674</f>
        <v>-1.0730588325931489E-4</v>
      </c>
      <c r="F674" s="131">
        <f t="shared" si="31"/>
        <v>1.0730588325931489E-4</v>
      </c>
      <c r="G674" s="54">
        <f>ABS(D673-D674)/'1_Constantes'!$B$4</f>
        <v>0</v>
      </c>
      <c r="H674" s="44">
        <f>ABS(E673-E674)/'1_Constantes'!$B$4</f>
        <v>0</v>
      </c>
      <c r="J674" s="54">
        <f>ABS(G673-G674)/'1_Constantes'!$B$4</f>
        <v>0</v>
      </c>
      <c r="K674" s="44">
        <f>ABS(H673-H674)/'1_Constantes'!$B$4</f>
        <v>18.61684535460595</v>
      </c>
      <c r="M674" s="108">
        <f>(G674*G674)/(2*'1_Constantes'!$F$27)</f>
        <v>0</v>
      </c>
      <c r="N674" s="108">
        <f>(H674*H674)/(2*'1_Constantes'!$J$27)</f>
        <v>0</v>
      </c>
      <c r="P674" s="54">
        <f>IF(C674&lt;M674+(M674*'1_Constantes'!$G$27),ABS(W673)-('1_Constantes'!$F$27*'1_Constantes'!$B$4),0)</f>
        <v>0</v>
      </c>
      <c r="Q674" s="111">
        <f>IF(P674=0,IF(ABS(W673)&lt;'1_Constantes'!$D$27,ABS(W673)+('1_Constantes'!$E$27*'1_Constantes'!$B$4),0),0)</f>
        <v>3</v>
      </c>
      <c r="R674" s="44">
        <f>IF(P674=0,IF(Q674=0,'1_Constantes'!$D$27,0),0)</f>
        <v>0</v>
      </c>
      <c r="S674" s="54">
        <f>IF(F674&lt;N674+(N674*'1_Constantes'!$G$27),ABS(X673)-('1_Constantes'!$J$27*'1_Constantes'!$B$4),0)</f>
        <v>0</v>
      </c>
      <c r="T674" s="111">
        <f>IF(S674=0,IF(ABS(X673)&lt;'1_Constantes'!$H$27,ABS(X673)+('1_Constantes'!$I$27*'1_Constantes'!$B$4),0),0)</f>
        <v>2.999999999999985E-2</v>
      </c>
      <c r="U674" s="44">
        <f>IF(S674=0,IF(T674=0,'1_Constantes'!$H$27,0),0)</f>
        <v>0</v>
      </c>
      <c r="W674" s="134">
        <f>IF(C674&lt;'1_Constantes'!$B$8,0,IF(D674&lt;0,-ABS(P674+Q674+R674),ABS(P674+Q674+R674)))</f>
        <v>0</v>
      </c>
      <c r="X674" s="43">
        <f t="shared" si="32"/>
        <v>-2.999999999999985E-2</v>
      </c>
      <c r="Y674" s="57">
        <f>IF(F674*180/PI()&lt;'1_Constantes'!$B$9,0,X674*180/PI())</f>
        <v>-1.7188733853924612</v>
      </c>
    </row>
    <row r="675" spans="2:25" x14ac:dyDescent="0.25">
      <c r="B675" s="13">
        <f>B674+'1_Constantes'!$B$4</f>
        <v>3.3549999999999507</v>
      </c>
      <c r="C675" s="131">
        <f t="shared" si="30"/>
        <v>0.8632407954881075</v>
      </c>
      <c r="D675" s="54">
        <f>'3_Consigne'!P675</f>
        <v>0.8632407954881075</v>
      </c>
      <c r="E675" s="44">
        <f>'3_Consigne'!Q675</f>
        <v>3.5811525060583382E-4</v>
      </c>
      <c r="F675" s="131">
        <f t="shared" si="31"/>
        <v>3.5811525060583382E-4</v>
      </c>
      <c r="G675" s="54">
        <f>ABS(D674-D675)/'1_Constantes'!$B$4</f>
        <v>0</v>
      </c>
      <c r="H675" s="44">
        <f>ABS(E674-E675)/'1_Constantes'!$B$4</f>
        <v>9.3084226773029743E-2</v>
      </c>
      <c r="J675" s="54">
        <f>ABS(G674-G675)/'1_Constantes'!$B$4</f>
        <v>0</v>
      </c>
      <c r="K675" s="44">
        <f>ABS(H674-H675)/'1_Constantes'!$B$4</f>
        <v>18.61684535460595</v>
      </c>
      <c r="M675" s="108">
        <f>(G675*G675)/(2*'1_Constantes'!$F$27)</f>
        <v>0</v>
      </c>
      <c r="N675" s="108">
        <f>(H675*H675)/(2*'1_Constantes'!$J$27)</f>
        <v>1.0830841592416034E-3</v>
      </c>
      <c r="P675" s="54">
        <f>IF(C675&lt;M675+(M675*'1_Constantes'!$G$27),ABS(W674)-('1_Constantes'!$F$27*'1_Constantes'!$B$4),0)</f>
        <v>0</v>
      </c>
      <c r="Q675" s="111">
        <f>IF(P675=0,IF(ABS(W674)&lt;'1_Constantes'!$D$27,ABS(W674)+('1_Constantes'!$E$27*'1_Constantes'!$B$4),0),0)</f>
        <v>3</v>
      </c>
      <c r="R675" s="44">
        <f>IF(P675=0,IF(Q675=0,'1_Constantes'!$D$27,0),0)</f>
        <v>0</v>
      </c>
      <c r="S675" s="54">
        <f>IF(F675&lt;N675+(N675*'1_Constantes'!$G$27),ABS(X674)-('1_Constantes'!$J$27*'1_Constantes'!$B$4),0)</f>
        <v>9.9999999999998493E-3</v>
      </c>
      <c r="T675" s="111">
        <f>IF(S675=0,IF(ABS(X674)&lt;'1_Constantes'!$H$27,ABS(X674)+('1_Constantes'!$I$27*'1_Constantes'!$B$4),0),0)</f>
        <v>0</v>
      </c>
      <c r="U675" s="44">
        <f>IF(S675=0,IF(T675=0,'1_Constantes'!$H$27,0),0)</f>
        <v>0</v>
      </c>
      <c r="W675" s="134">
        <f>IF(C675&lt;'1_Constantes'!$B$8,0,IF(D675&lt;0,-ABS(P675+Q675+R675),ABS(P675+Q675+R675)))</f>
        <v>0</v>
      </c>
      <c r="X675" s="43">
        <f t="shared" si="32"/>
        <v>9.9999999999998493E-3</v>
      </c>
      <c r="Y675" s="57">
        <f>IF(F675*180/PI()&lt;'1_Constantes'!$B$9,0,X675*180/PI())</f>
        <v>0.57295779513081457</v>
      </c>
    </row>
    <row r="676" spans="2:25" x14ac:dyDescent="0.25">
      <c r="B676" s="13">
        <f>B675+'1_Constantes'!$B$4</f>
        <v>3.3599999999999506</v>
      </c>
      <c r="C676" s="131">
        <f t="shared" si="30"/>
        <v>0.8632407954881075</v>
      </c>
      <c r="D676" s="54">
        <f>'3_Consigne'!P676</f>
        <v>0.8632407954881075</v>
      </c>
      <c r="E676" s="44">
        <f>'3_Consigne'!Q676</f>
        <v>3.5811525060583382E-4</v>
      </c>
      <c r="F676" s="131">
        <f t="shared" si="31"/>
        <v>3.5811525060583382E-4</v>
      </c>
      <c r="G676" s="54">
        <f>ABS(D675-D676)/'1_Constantes'!$B$4</f>
        <v>0</v>
      </c>
      <c r="H676" s="44">
        <f>ABS(E675-E676)/'1_Constantes'!$B$4</f>
        <v>0</v>
      </c>
      <c r="J676" s="54">
        <f>ABS(G675-G676)/'1_Constantes'!$B$4</f>
        <v>0</v>
      </c>
      <c r="K676" s="44">
        <f>ABS(H675-H676)/'1_Constantes'!$B$4</f>
        <v>18.61684535460595</v>
      </c>
      <c r="M676" s="108">
        <f>(G676*G676)/(2*'1_Constantes'!$F$27)</f>
        <v>0</v>
      </c>
      <c r="N676" s="108">
        <f>(H676*H676)/(2*'1_Constantes'!$J$27)</f>
        <v>0</v>
      </c>
      <c r="P676" s="54">
        <f>IF(C676&lt;M676+(M676*'1_Constantes'!$G$27),ABS(W675)-('1_Constantes'!$F$27*'1_Constantes'!$B$4),0)</f>
        <v>0</v>
      </c>
      <c r="Q676" s="111">
        <f>IF(P676=0,IF(ABS(W675)&lt;'1_Constantes'!$D$27,ABS(W675)+('1_Constantes'!$E$27*'1_Constantes'!$B$4),0),0)</f>
        <v>3</v>
      </c>
      <c r="R676" s="44">
        <f>IF(P676=0,IF(Q676=0,'1_Constantes'!$D$27,0),0)</f>
        <v>0</v>
      </c>
      <c r="S676" s="54">
        <f>IF(F676&lt;N676+(N676*'1_Constantes'!$G$27),ABS(X675)-('1_Constantes'!$J$27*'1_Constantes'!$B$4),0)</f>
        <v>0</v>
      </c>
      <c r="T676" s="111">
        <f>IF(S676=0,IF(ABS(X675)&lt;'1_Constantes'!$H$27,ABS(X675)+('1_Constantes'!$I$27*'1_Constantes'!$B$4),0),0)</f>
        <v>2.4999999999999849E-2</v>
      </c>
      <c r="U676" s="44">
        <f>IF(S676=0,IF(T676=0,'1_Constantes'!$H$27,0),0)</f>
        <v>0</v>
      </c>
      <c r="W676" s="134">
        <f>IF(C676&lt;'1_Constantes'!$B$8,0,IF(D676&lt;0,-ABS(P676+Q676+R676),ABS(P676+Q676+R676)))</f>
        <v>0</v>
      </c>
      <c r="X676" s="43">
        <f t="shared" si="32"/>
        <v>2.4999999999999849E-2</v>
      </c>
      <c r="Y676" s="57">
        <f>IF(F676*180/PI()&lt;'1_Constantes'!$B$9,0,X676*180/PI())</f>
        <v>1.4323944878270494</v>
      </c>
    </row>
    <row r="677" spans="2:25" x14ac:dyDescent="0.25">
      <c r="B677" s="13">
        <f>B676+'1_Constantes'!$B$4</f>
        <v>3.3649999999999505</v>
      </c>
      <c r="C677" s="131">
        <f t="shared" si="30"/>
        <v>0.8632407954881075</v>
      </c>
      <c r="D677" s="54">
        <f>'3_Consigne'!P677</f>
        <v>0.8632407954881075</v>
      </c>
      <c r="E677" s="44">
        <f>'3_Consigne'!Q677</f>
        <v>3.5811525060583382E-4</v>
      </c>
      <c r="F677" s="131">
        <f t="shared" si="31"/>
        <v>3.5811525060583382E-4</v>
      </c>
      <c r="G677" s="54">
        <f>ABS(D676-D677)/'1_Constantes'!$B$4</f>
        <v>0</v>
      </c>
      <c r="H677" s="44">
        <f>ABS(E676-E677)/'1_Constantes'!$B$4</f>
        <v>0</v>
      </c>
      <c r="J677" s="54">
        <f>ABS(G676-G677)/'1_Constantes'!$B$4</f>
        <v>0</v>
      </c>
      <c r="K677" s="44">
        <f>ABS(H676-H677)/'1_Constantes'!$B$4</f>
        <v>0</v>
      </c>
      <c r="M677" s="108">
        <f>(G677*G677)/(2*'1_Constantes'!$F$27)</f>
        <v>0</v>
      </c>
      <c r="N677" s="108">
        <f>(H677*H677)/(2*'1_Constantes'!$J$27)</f>
        <v>0</v>
      </c>
      <c r="P677" s="54">
        <f>IF(C677&lt;M677+(M677*'1_Constantes'!$G$27),ABS(W676)-('1_Constantes'!$F$27*'1_Constantes'!$B$4),0)</f>
        <v>0</v>
      </c>
      <c r="Q677" s="111">
        <f>IF(P677=0,IF(ABS(W676)&lt;'1_Constantes'!$D$27,ABS(W676)+('1_Constantes'!$E$27*'1_Constantes'!$B$4),0),0)</f>
        <v>3</v>
      </c>
      <c r="R677" s="44">
        <f>IF(P677=0,IF(Q677=0,'1_Constantes'!$D$27,0),0)</f>
        <v>0</v>
      </c>
      <c r="S677" s="54">
        <f>IF(F677&lt;N677+(N677*'1_Constantes'!$G$27),ABS(X676)-('1_Constantes'!$J$27*'1_Constantes'!$B$4),0)</f>
        <v>0</v>
      </c>
      <c r="T677" s="111">
        <f>IF(S677=0,IF(ABS(X676)&lt;'1_Constantes'!$H$27,ABS(X676)+('1_Constantes'!$I$27*'1_Constantes'!$B$4),0),0)</f>
        <v>3.9999999999999848E-2</v>
      </c>
      <c r="U677" s="44">
        <f>IF(S677=0,IF(T677=0,'1_Constantes'!$H$27,0),0)</f>
        <v>0</v>
      </c>
      <c r="W677" s="134">
        <f>IF(C677&lt;'1_Constantes'!$B$8,0,IF(D677&lt;0,-ABS(P677+Q677+R677),ABS(P677+Q677+R677)))</f>
        <v>0</v>
      </c>
      <c r="X677" s="43">
        <f t="shared" si="32"/>
        <v>3.9999999999999848E-2</v>
      </c>
      <c r="Y677" s="57">
        <f>IF(F677*180/PI()&lt;'1_Constantes'!$B$9,0,X677*180/PI())</f>
        <v>2.2918311805232841</v>
      </c>
    </row>
    <row r="678" spans="2:25" x14ac:dyDescent="0.25">
      <c r="B678" s="13">
        <f>B677+'1_Constantes'!$B$4</f>
        <v>3.3699999999999504</v>
      </c>
      <c r="C678" s="131">
        <f t="shared" si="30"/>
        <v>0.8632407954881075</v>
      </c>
      <c r="D678" s="54">
        <f>'3_Consigne'!P678</f>
        <v>0.8632407954881075</v>
      </c>
      <c r="E678" s="44">
        <f>'3_Consigne'!Q678</f>
        <v>-1.0730588325931489E-4</v>
      </c>
      <c r="F678" s="131">
        <f t="shared" si="31"/>
        <v>1.0730588325931489E-4</v>
      </c>
      <c r="G678" s="54">
        <f>ABS(D677-D678)/'1_Constantes'!$B$4</f>
        <v>0</v>
      </c>
      <c r="H678" s="44">
        <f>ABS(E677-E678)/'1_Constantes'!$B$4</f>
        <v>9.3084226773029743E-2</v>
      </c>
      <c r="J678" s="54">
        <f>ABS(G677-G678)/'1_Constantes'!$B$4</f>
        <v>0</v>
      </c>
      <c r="K678" s="44">
        <f>ABS(H677-H678)/'1_Constantes'!$B$4</f>
        <v>18.61684535460595</v>
      </c>
      <c r="M678" s="108">
        <f>(G678*G678)/(2*'1_Constantes'!$F$27)</f>
        <v>0</v>
      </c>
      <c r="N678" s="108">
        <f>(H678*H678)/(2*'1_Constantes'!$J$27)</f>
        <v>1.0830841592416034E-3</v>
      </c>
      <c r="P678" s="54">
        <f>IF(C678&lt;M678+(M678*'1_Constantes'!$G$27),ABS(W677)-('1_Constantes'!$F$27*'1_Constantes'!$B$4),0)</f>
        <v>0</v>
      </c>
      <c r="Q678" s="111">
        <f>IF(P678=0,IF(ABS(W677)&lt;'1_Constantes'!$D$27,ABS(W677)+('1_Constantes'!$E$27*'1_Constantes'!$B$4),0),0)</f>
        <v>3</v>
      </c>
      <c r="R678" s="44">
        <f>IF(P678=0,IF(Q678=0,'1_Constantes'!$D$27,0),0)</f>
        <v>0</v>
      </c>
      <c r="S678" s="54">
        <f>IF(F678&lt;N678+(N678*'1_Constantes'!$G$27),ABS(X677)-('1_Constantes'!$J$27*'1_Constantes'!$B$4),0)</f>
        <v>1.9999999999999848E-2</v>
      </c>
      <c r="T678" s="111">
        <f>IF(S678=0,IF(ABS(X677)&lt;'1_Constantes'!$H$27,ABS(X677)+('1_Constantes'!$I$27*'1_Constantes'!$B$4),0),0)</f>
        <v>0</v>
      </c>
      <c r="U678" s="44">
        <f>IF(S678=0,IF(T678=0,'1_Constantes'!$H$27,0),0)</f>
        <v>0</v>
      </c>
      <c r="W678" s="134">
        <f>IF(C678&lt;'1_Constantes'!$B$8,0,IF(D678&lt;0,-ABS(P678+Q678+R678),ABS(P678+Q678+R678)))</f>
        <v>0</v>
      </c>
      <c r="X678" s="43">
        <f t="shared" si="32"/>
        <v>-1.9999999999999848E-2</v>
      </c>
      <c r="Y678" s="57">
        <f>IF(F678*180/PI()&lt;'1_Constantes'!$B$9,0,X678*180/PI())</f>
        <v>-1.1459155902616378</v>
      </c>
    </row>
    <row r="679" spans="2:25" x14ac:dyDescent="0.25">
      <c r="B679" s="13">
        <f>B678+'1_Constantes'!$B$4</f>
        <v>3.3749999999999503</v>
      </c>
      <c r="C679" s="131">
        <f t="shared" si="30"/>
        <v>0.8632407954881075</v>
      </c>
      <c r="D679" s="54">
        <f>'3_Consigne'!P679</f>
        <v>0.8632407954881075</v>
      </c>
      <c r="E679" s="44">
        <f>'3_Consigne'!Q679</f>
        <v>-1.0730588325931489E-4</v>
      </c>
      <c r="F679" s="131">
        <f t="shared" si="31"/>
        <v>1.0730588325931489E-4</v>
      </c>
      <c r="G679" s="54">
        <f>ABS(D678-D679)/'1_Constantes'!$B$4</f>
        <v>0</v>
      </c>
      <c r="H679" s="44">
        <f>ABS(E678-E679)/'1_Constantes'!$B$4</f>
        <v>0</v>
      </c>
      <c r="J679" s="54">
        <f>ABS(G678-G679)/'1_Constantes'!$B$4</f>
        <v>0</v>
      </c>
      <c r="K679" s="44">
        <f>ABS(H678-H679)/'1_Constantes'!$B$4</f>
        <v>18.61684535460595</v>
      </c>
      <c r="M679" s="108">
        <f>(G679*G679)/(2*'1_Constantes'!$F$27)</f>
        <v>0</v>
      </c>
      <c r="N679" s="108">
        <f>(H679*H679)/(2*'1_Constantes'!$J$27)</f>
        <v>0</v>
      </c>
      <c r="P679" s="54">
        <f>IF(C679&lt;M679+(M679*'1_Constantes'!$G$27),ABS(W678)-('1_Constantes'!$F$27*'1_Constantes'!$B$4),0)</f>
        <v>0</v>
      </c>
      <c r="Q679" s="111">
        <f>IF(P679=0,IF(ABS(W678)&lt;'1_Constantes'!$D$27,ABS(W678)+('1_Constantes'!$E$27*'1_Constantes'!$B$4),0),0)</f>
        <v>3</v>
      </c>
      <c r="R679" s="44">
        <f>IF(P679=0,IF(Q679=0,'1_Constantes'!$D$27,0),0)</f>
        <v>0</v>
      </c>
      <c r="S679" s="54">
        <f>IF(F679&lt;N679+(N679*'1_Constantes'!$G$27),ABS(X678)-('1_Constantes'!$J$27*'1_Constantes'!$B$4),0)</f>
        <v>0</v>
      </c>
      <c r="T679" s="111">
        <f>IF(S679=0,IF(ABS(X678)&lt;'1_Constantes'!$H$27,ABS(X678)+('1_Constantes'!$I$27*'1_Constantes'!$B$4),0),0)</f>
        <v>3.4999999999999851E-2</v>
      </c>
      <c r="U679" s="44">
        <f>IF(S679=0,IF(T679=0,'1_Constantes'!$H$27,0),0)</f>
        <v>0</v>
      </c>
      <c r="W679" s="134">
        <f>IF(C679&lt;'1_Constantes'!$B$8,0,IF(D679&lt;0,-ABS(P679+Q679+R679),ABS(P679+Q679+R679)))</f>
        <v>0</v>
      </c>
      <c r="X679" s="43">
        <f t="shared" si="32"/>
        <v>-3.4999999999999851E-2</v>
      </c>
      <c r="Y679" s="57">
        <f>IF(F679*180/PI()&lt;'1_Constantes'!$B$9,0,X679*180/PI())</f>
        <v>-2.0053522829578729</v>
      </c>
    </row>
    <row r="680" spans="2:25" x14ac:dyDescent="0.25">
      <c r="B680" s="13">
        <f>B679+'1_Constantes'!$B$4</f>
        <v>3.3799999999999502</v>
      </c>
      <c r="C680" s="131">
        <f t="shared" si="30"/>
        <v>0.8632407954881075</v>
      </c>
      <c r="D680" s="54">
        <f>'3_Consigne'!P680</f>
        <v>0.8632407954881075</v>
      </c>
      <c r="E680" s="44">
        <f>'3_Consigne'!Q680</f>
        <v>3.5811525060583382E-4</v>
      </c>
      <c r="F680" s="131">
        <f t="shared" si="31"/>
        <v>3.5811525060583382E-4</v>
      </c>
      <c r="G680" s="54">
        <f>ABS(D679-D680)/'1_Constantes'!$B$4</f>
        <v>0</v>
      </c>
      <c r="H680" s="44">
        <f>ABS(E679-E680)/'1_Constantes'!$B$4</f>
        <v>9.3084226773029743E-2</v>
      </c>
      <c r="J680" s="54">
        <f>ABS(G679-G680)/'1_Constantes'!$B$4</f>
        <v>0</v>
      </c>
      <c r="K680" s="44">
        <f>ABS(H679-H680)/'1_Constantes'!$B$4</f>
        <v>18.61684535460595</v>
      </c>
      <c r="M680" s="108">
        <f>(G680*G680)/(2*'1_Constantes'!$F$27)</f>
        <v>0</v>
      </c>
      <c r="N680" s="108">
        <f>(H680*H680)/(2*'1_Constantes'!$J$27)</f>
        <v>1.0830841592416034E-3</v>
      </c>
      <c r="P680" s="54">
        <f>IF(C680&lt;M680+(M680*'1_Constantes'!$G$27),ABS(W679)-('1_Constantes'!$F$27*'1_Constantes'!$B$4),0)</f>
        <v>0</v>
      </c>
      <c r="Q680" s="111">
        <f>IF(P680=0,IF(ABS(W679)&lt;'1_Constantes'!$D$27,ABS(W679)+('1_Constantes'!$E$27*'1_Constantes'!$B$4),0),0)</f>
        <v>3</v>
      </c>
      <c r="R680" s="44">
        <f>IF(P680=0,IF(Q680=0,'1_Constantes'!$D$27,0),0)</f>
        <v>0</v>
      </c>
      <c r="S680" s="54">
        <f>IF(F680&lt;N680+(N680*'1_Constantes'!$G$27),ABS(X679)-('1_Constantes'!$J$27*'1_Constantes'!$B$4),0)</f>
        <v>1.499999999999985E-2</v>
      </c>
      <c r="T680" s="111">
        <f>IF(S680=0,IF(ABS(X679)&lt;'1_Constantes'!$H$27,ABS(X679)+('1_Constantes'!$I$27*'1_Constantes'!$B$4),0),0)</f>
        <v>0</v>
      </c>
      <c r="U680" s="44">
        <f>IF(S680=0,IF(T680=0,'1_Constantes'!$H$27,0),0)</f>
        <v>0</v>
      </c>
      <c r="W680" s="134">
        <f>IF(C680&lt;'1_Constantes'!$B$8,0,IF(D680&lt;0,-ABS(P680+Q680+R680),ABS(P680+Q680+R680)))</f>
        <v>0</v>
      </c>
      <c r="X680" s="43">
        <f t="shared" si="32"/>
        <v>1.499999999999985E-2</v>
      </c>
      <c r="Y680" s="57">
        <f>IF(F680*180/PI()&lt;'1_Constantes'!$B$9,0,X680*180/PI())</f>
        <v>0.85943669269622625</v>
      </c>
    </row>
    <row r="681" spans="2:25" x14ac:dyDescent="0.25">
      <c r="B681" s="13">
        <f>B680+'1_Constantes'!$B$4</f>
        <v>3.38499999999995</v>
      </c>
      <c r="C681" s="131">
        <f t="shared" si="30"/>
        <v>0.8632407954881075</v>
      </c>
      <c r="D681" s="54">
        <f>'3_Consigne'!P681</f>
        <v>0.8632407954881075</v>
      </c>
      <c r="E681" s="44">
        <f>'3_Consigne'!Q681</f>
        <v>3.5811525060583382E-4</v>
      </c>
      <c r="F681" s="131">
        <f t="shared" si="31"/>
        <v>3.5811525060583382E-4</v>
      </c>
      <c r="G681" s="54">
        <f>ABS(D680-D681)/'1_Constantes'!$B$4</f>
        <v>0</v>
      </c>
      <c r="H681" s="44">
        <f>ABS(E680-E681)/'1_Constantes'!$B$4</f>
        <v>0</v>
      </c>
      <c r="J681" s="54">
        <f>ABS(G680-G681)/'1_Constantes'!$B$4</f>
        <v>0</v>
      </c>
      <c r="K681" s="44">
        <f>ABS(H680-H681)/'1_Constantes'!$B$4</f>
        <v>18.61684535460595</v>
      </c>
      <c r="M681" s="108">
        <f>(G681*G681)/(2*'1_Constantes'!$F$27)</f>
        <v>0</v>
      </c>
      <c r="N681" s="108">
        <f>(H681*H681)/(2*'1_Constantes'!$J$27)</f>
        <v>0</v>
      </c>
      <c r="P681" s="54">
        <f>IF(C681&lt;M681+(M681*'1_Constantes'!$G$27),ABS(W680)-('1_Constantes'!$F$27*'1_Constantes'!$B$4),0)</f>
        <v>0</v>
      </c>
      <c r="Q681" s="111">
        <f>IF(P681=0,IF(ABS(W680)&lt;'1_Constantes'!$D$27,ABS(W680)+('1_Constantes'!$E$27*'1_Constantes'!$B$4),0),0)</f>
        <v>3</v>
      </c>
      <c r="R681" s="44">
        <f>IF(P681=0,IF(Q681=0,'1_Constantes'!$D$27,0),0)</f>
        <v>0</v>
      </c>
      <c r="S681" s="54">
        <f>IF(F681&lt;N681+(N681*'1_Constantes'!$G$27),ABS(X680)-('1_Constantes'!$J$27*'1_Constantes'!$B$4),0)</f>
        <v>0</v>
      </c>
      <c r="T681" s="111">
        <f>IF(S681=0,IF(ABS(X680)&lt;'1_Constantes'!$H$27,ABS(X680)+('1_Constantes'!$I$27*'1_Constantes'!$B$4),0),0)</f>
        <v>2.999999999999985E-2</v>
      </c>
      <c r="U681" s="44">
        <f>IF(S681=0,IF(T681=0,'1_Constantes'!$H$27,0),0)</f>
        <v>0</v>
      </c>
      <c r="W681" s="134">
        <f>IF(C681&lt;'1_Constantes'!$B$8,0,IF(D681&lt;0,-ABS(P681+Q681+R681),ABS(P681+Q681+R681)))</f>
        <v>0</v>
      </c>
      <c r="X681" s="43">
        <f t="shared" si="32"/>
        <v>2.999999999999985E-2</v>
      </c>
      <c r="Y681" s="57">
        <f>IF(F681*180/PI()&lt;'1_Constantes'!$B$9,0,X681*180/PI())</f>
        <v>1.7188733853924612</v>
      </c>
    </row>
    <row r="682" spans="2:25" x14ac:dyDescent="0.25">
      <c r="B682" s="13">
        <f>B681+'1_Constantes'!$B$4</f>
        <v>3.3899999999999499</v>
      </c>
      <c r="C682" s="131">
        <f t="shared" si="30"/>
        <v>0.8632407954881075</v>
      </c>
      <c r="D682" s="54">
        <f>'3_Consigne'!P682</f>
        <v>0.8632407954881075</v>
      </c>
      <c r="E682" s="44">
        <f>'3_Consigne'!Q682</f>
        <v>-1.0730588325931489E-4</v>
      </c>
      <c r="F682" s="131">
        <f t="shared" si="31"/>
        <v>1.0730588325931489E-4</v>
      </c>
      <c r="G682" s="54">
        <f>ABS(D681-D682)/'1_Constantes'!$B$4</f>
        <v>0</v>
      </c>
      <c r="H682" s="44">
        <f>ABS(E681-E682)/'1_Constantes'!$B$4</f>
        <v>9.3084226773029743E-2</v>
      </c>
      <c r="J682" s="54">
        <f>ABS(G681-G682)/'1_Constantes'!$B$4</f>
        <v>0</v>
      </c>
      <c r="K682" s="44">
        <f>ABS(H681-H682)/'1_Constantes'!$B$4</f>
        <v>18.61684535460595</v>
      </c>
      <c r="M682" s="108">
        <f>(G682*G682)/(2*'1_Constantes'!$F$27)</f>
        <v>0</v>
      </c>
      <c r="N682" s="108">
        <f>(H682*H682)/(2*'1_Constantes'!$J$27)</f>
        <v>1.0830841592416034E-3</v>
      </c>
      <c r="P682" s="54">
        <f>IF(C682&lt;M682+(M682*'1_Constantes'!$G$27),ABS(W681)-('1_Constantes'!$F$27*'1_Constantes'!$B$4),0)</f>
        <v>0</v>
      </c>
      <c r="Q682" s="111">
        <f>IF(P682=0,IF(ABS(W681)&lt;'1_Constantes'!$D$27,ABS(W681)+('1_Constantes'!$E$27*'1_Constantes'!$B$4),0),0)</f>
        <v>3</v>
      </c>
      <c r="R682" s="44">
        <f>IF(P682=0,IF(Q682=0,'1_Constantes'!$D$27,0),0)</f>
        <v>0</v>
      </c>
      <c r="S682" s="54">
        <f>IF(F682&lt;N682+(N682*'1_Constantes'!$G$27),ABS(X681)-('1_Constantes'!$J$27*'1_Constantes'!$B$4),0)</f>
        <v>9.9999999999998493E-3</v>
      </c>
      <c r="T682" s="111">
        <f>IF(S682=0,IF(ABS(X681)&lt;'1_Constantes'!$H$27,ABS(X681)+('1_Constantes'!$I$27*'1_Constantes'!$B$4),0),0)</f>
        <v>0</v>
      </c>
      <c r="U682" s="44">
        <f>IF(S682=0,IF(T682=0,'1_Constantes'!$H$27,0),0)</f>
        <v>0</v>
      </c>
      <c r="W682" s="134">
        <f>IF(C682&lt;'1_Constantes'!$B$8,0,IF(D682&lt;0,-ABS(P682+Q682+R682),ABS(P682+Q682+R682)))</f>
        <v>0</v>
      </c>
      <c r="X682" s="43">
        <f t="shared" si="32"/>
        <v>-9.9999999999998493E-3</v>
      </c>
      <c r="Y682" s="57">
        <f>IF(F682*180/PI()&lt;'1_Constantes'!$B$9,0,X682*180/PI())</f>
        <v>-0.57295779513081457</v>
      </c>
    </row>
    <row r="683" spans="2:25" x14ac:dyDescent="0.25">
      <c r="B683" s="13">
        <f>B682+'1_Constantes'!$B$4</f>
        <v>3.3949999999999498</v>
      </c>
      <c r="C683" s="131">
        <f t="shared" si="30"/>
        <v>0.8632407954881075</v>
      </c>
      <c r="D683" s="54">
        <f>'3_Consigne'!P683</f>
        <v>0.8632407954881075</v>
      </c>
      <c r="E683" s="44">
        <f>'3_Consigne'!Q683</f>
        <v>-1.0730588325931489E-4</v>
      </c>
      <c r="F683" s="131">
        <f t="shared" si="31"/>
        <v>1.0730588325931489E-4</v>
      </c>
      <c r="G683" s="54">
        <f>ABS(D682-D683)/'1_Constantes'!$B$4</f>
        <v>0</v>
      </c>
      <c r="H683" s="44">
        <f>ABS(E682-E683)/'1_Constantes'!$B$4</f>
        <v>0</v>
      </c>
      <c r="J683" s="54">
        <f>ABS(G682-G683)/'1_Constantes'!$B$4</f>
        <v>0</v>
      </c>
      <c r="K683" s="44">
        <f>ABS(H682-H683)/'1_Constantes'!$B$4</f>
        <v>18.61684535460595</v>
      </c>
      <c r="M683" s="108">
        <f>(G683*G683)/(2*'1_Constantes'!$F$27)</f>
        <v>0</v>
      </c>
      <c r="N683" s="108">
        <f>(H683*H683)/(2*'1_Constantes'!$J$27)</f>
        <v>0</v>
      </c>
      <c r="P683" s="54">
        <f>IF(C683&lt;M683+(M683*'1_Constantes'!$G$27),ABS(W682)-('1_Constantes'!$F$27*'1_Constantes'!$B$4),0)</f>
        <v>0</v>
      </c>
      <c r="Q683" s="111">
        <f>IF(P683=0,IF(ABS(W682)&lt;'1_Constantes'!$D$27,ABS(W682)+('1_Constantes'!$E$27*'1_Constantes'!$B$4),0),0)</f>
        <v>3</v>
      </c>
      <c r="R683" s="44">
        <f>IF(P683=0,IF(Q683=0,'1_Constantes'!$D$27,0),0)</f>
        <v>0</v>
      </c>
      <c r="S683" s="54">
        <f>IF(F683&lt;N683+(N683*'1_Constantes'!$G$27),ABS(X682)-('1_Constantes'!$J$27*'1_Constantes'!$B$4),0)</f>
        <v>0</v>
      </c>
      <c r="T683" s="111">
        <f>IF(S683=0,IF(ABS(X682)&lt;'1_Constantes'!$H$27,ABS(X682)+('1_Constantes'!$I$27*'1_Constantes'!$B$4),0),0)</f>
        <v>2.4999999999999849E-2</v>
      </c>
      <c r="U683" s="44">
        <f>IF(S683=0,IF(T683=0,'1_Constantes'!$H$27,0),0)</f>
        <v>0</v>
      </c>
      <c r="W683" s="134">
        <f>IF(C683&lt;'1_Constantes'!$B$8,0,IF(D683&lt;0,-ABS(P683+Q683+R683),ABS(P683+Q683+R683)))</f>
        <v>0</v>
      </c>
      <c r="X683" s="43">
        <f t="shared" si="32"/>
        <v>-2.4999999999999849E-2</v>
      </c>
      <c r="Y683" s="57">
        <f>IF(F683*180/PI()&lt;'1_Constantes'!$B$9,0,X683*180/PI())</f>
        <v>-1.4323944878270494</v>
      </c>
    </row>
    <row r="684" spans="2:25" x14ac:dyDescent="0.25">
      <c r="B684" s="13">
        <f>B683+'1_Constantes'!$B$4</f>
        <v>3.3999999999999497</v>
      </c>
      <c r="C684" s="131">
        <f t="shared" si="30"/>
        <v>0.8632407954881075</v>
      </c>
      <c r="D684" s="54">
        <f>'3_Consigne'!P684</f>
        <v>0.8632407954881075</v>
      </c>
      <c r="E684" s="44">
        <f>'3_Consigne'!Q684</f>
        <v>-1.0730588325931489E-4</v>
      </c>
      <c r="F684" s="131">
        <f t="shared" si="31"/>
        <v>1.0730588325931489E-4</v>
      </c>
      <c r="G684" s="54">
        <f>ABS(D683-D684)/'1_Constantes'!$B$4</f>
        <v>0</v>
      </c>
      <c r="H684" s="44">
        <f>ABS(E683-E684)/'1_Constantes'!$B$4</f>
        <v>0</v>
      </c>
      <c r="J684" s="54">
        <f>ABS(G683-G684)/'1_Constantes'!$B$4</f>
        <v>0</v>
      </c>
      <c r="K684" s="44">
        <f>ABS(H683-H684)/'1_Constantes'!$B$4</f>
        <v>0</v>
      </c>
      <c r="M684" s="108">
        <f>(G684*G684)/(2*'1_Constantes'!$F$27)</f>
        <v>0</v>
      </c>
      <c r="N684" s="108">
        <f>(H684*H684)/(2*'1_Constantes'!$J$27)</f>
        <v>0</v>
      </c>
      <c r="P684" s="54">
        <f>IF(C684&lt;M684+(M684*'1_Constantes'!$G$27),ABS(W683)-('1_Constantes'!$F$27*'1_Constantes'!$B$4),0)</f>
        <v>0</v>
      </c>
      <c r="Q684" s="111">
        <f>IF(P684=0,IF(ABS(W683)&lt;'1_Constantes'!$D$27,ABS(W683)+('1_Constantes'!$E$27*'1_Constantes'!$B$4),0),0)</f>
        <v>3</v>
      </c>
      <c r="R684" s="44">
        <f>IF(P684=0,IF(Q684=0,'1_Constantes'!$D$27,0),0)</f>
        <v>0</v>
      </c>
      <c r="S684" s="54">
        <f>IF(F684&lt;N684+(N684*'1_Constantes'!$G$27),ABS(X683)-('1_Constantes'!$J$27*'1_Constantes'!$B$4),0)</f>
        <v>0</v>
      </c>
      <c r="T684" s="111">
        <f>IF(S684=0,IF(ABS(X683)&lt;'1_Constantes'!$H$27,ABS(X683)+('1_Constantes'!$I$27*'1_Constantes'!$B$4),0),0)</f>
        <v>3.9999999999999848E-2</v>
      </c>
      <c r="U684" s="44">
        <f>IF(S684=0,IF(T684=0,'1_Constantes'!$H$27,0),0)</f>
        <v>0</v>
      </c>
      <c r="W684" s="134">
        <f>IF(C684&lt;'1_Constantes'!$B$8,0,IF(D684&lt;0,-ABS(P684+Q684+R684),ABS(P684+Q684+R684)))</f>
        <v>0</v>
      </c>
      <c r="X684" s="43">
        <f t="shared" si="32"/>
        <v>-3.9999999999999848E-2</v>
      </c>
      <c r="Y684" s="57">
        <f>IF(F684*180/PI()&lt;'1_Constantes'!$B$9,0,X684*180/PI())</f>
        <v>-2.2918311805232841</v>
      </c>
    </row>
    <row r="685" spans="2:25" x14ac:dyDescent="0.25">
      <c r="B685" s="13">
        <f>B684+'1_Constantes'!$B$4</f>
        <v>3.4049999999999496</v>
      </c>
      <c r="C685" s="131">
        <f t="shared" si="30"/>
        <v>0.8632407954881075</v>
      </c>
      <c r="D685" s="54">
        <f>'3_Consigne'!P685</f>
        <v>0.8632407954881075</v>
      </c>
      <c r="E685" s="44">
        <f>'3_Consigne'!Q685</f>
        <v>3.5811525060583382E-4</v>
      </c>
      <c r="F685" s="131">
        <f t="shared" si="31"/>
        <v>3.5811525060583382E-4</v>
      </c>
      <c r="G685" s="54">
        <f>ABS(D684-D685)/'1_Constantes'!$B$4</f>
        <v>0</v>
      </c>
      <c r="H685" s="44">
        <f>ABS(E684-E685)/'1_Constantes'!$B$4</f>
        <v>9.3084226773029743E-2</v>
      </c>
      <c r="J685" s="54">
        <f>ABS(G684-G685)/'1_Constantes'!$B$4</f>
        <v>0</v>
      </c>
      <c r="K685" s="44">
        <f>ABS(H684-H685)/'1_Constantes'!$B$4</f>
        <v>18.61684535460595</v>
      </c>
      <c r="M685" s="108">
        <f>(G685*G685)/(2*'1_Constantes'!$F$27)</f>
        <v>0</v>
      </c>
      <c r="N685" s="108">
        <f>(H685*H685)/(2*'1_Constantes'!$J$27)</f>
        <v>1.0830841592416034E-3</v>
      </c>
      <c r="P685" s="54">
        <f>IF(C685&lt;M685+(M685*'1_Constantes'!$G$27),ABS(W684)-('1_Constantes'!$F$27*'1_Constantes'!$B$4),0)</f>
        <v>0</v>
      </c>
      <c r="Q685" s="111">
        <f>IF(P685=0,IF(ABS(W684)&lt;'1_Constantes'!$D$27,ABS(W684)+('1_Constantes'!$E$27*'1_Constantes'!$B$4),0),0)</f>
        <v>3</v>
      </c>
      <c r="R685" s="44">
        <f>IF(P685=0,IF(Q685=0,'1_Constantes'!$D$27,0),0)</f>
        <v>0</v>
      </c>
      <c r="S685" s="54">
        <f>IF(F685&lt;N685+(N685*'1_Constantes'!$G$27),ABS(X684)-('1_Constantes'!$J$27*'1_Constantes'!$B$4),0)</f>
        <v>1.9999999999999848E-2</v>
      </c>
      <c r="T685" s="111">
        <f>IF(S685=0,IF(ABS(X684)&lt;'1_Constantes'!$H$27,ABS(X684)+('1_Constantes'!$I$27*'1_Constantes'!$B$4),0),0)</f>
        <v>0</v>
      </c>
      <c r="U685" s="44">
        <f>IF(S685=0,IF(T685=0,'1_Constantes'!$H$27,0),0)</f>
        <v>0</v>
      </c>
      <c r="W685" s="134">
        <f>IF(C685&lt;'1_Constantes'!$B$8,0,IF(D685&lt;0,-ABS(P685+Q685+R685),ABS(P685+Q685+R685)))</f>
        <v>0</v>
      </c>
      <c r="X685" s="43">
        <f t="shared" si="32"/>
        <v>1.9999999999999848E-2</v>
      </c>
      <c r="Y685" s="57">
        <f>IF(F685*180/PI()&lt;'1_Constantes'!$B$9,0,X685*180/PI())</f>
        <v>1.1459155902616378</v>
      </c>
    </row>
    <row r="686" spans="2:25" x14ac:dyDescent="0.25">
      <c r="B686" s="13">
        <f>B685+'1_Constantes'!$B$4</f>
        <v>3.4099999999999495</v>
      </c>
      <c r="C686" s="131">
        <f t="shared" si="30"/>
        <v>0.8632407954881075</v>
      </c>
      <c r="D686" s="54">
        <f>'3_Consigne'!P686</f>
        <v>0.8632407954881075</v>
      </c>
      <c r="E686" s="44">
        <f>'3_Consigne'!Q686</f>
        <v>3.5811525060583382E-4</v>
      </c>
      <c r="F686" s="131">
        <f t="shared" si="31"/>
        <v>3.5811525060583382E-4</v>
      </c>
      <c r="G686" s="54">
        <f>ABS(D685-D686)/'1_Constantes'!$B$4</f>
        <v>0</v>
      </c>
      <c r="H686" s="44">
        <f>ABS(E685-E686)/'1_Constantes'!$B$4</f>
        <v>0</v>
      </c>
      <c r="J686" s="54">
        <f>ABS(G685-G686)/'1_Constantes'!$B$4</f>
        <v>0</v>
      </c>
      <c r="K686" s="44">
        <f>ABS(H685-H686)/'1_Constantes'!$B$4</f>
        <v>18.61684535460595</v>
      </c>
      <c r="M686" s="108">
        <f>(G686*G686)/(2*'1_Constantes'!$F$27)</f>
        <v>0</v>
      </c>
      <c r="N686" s="108">
        <f>(H686*H686)/(2*'1_Constantes'!$J$27)</f>
        <v>0</v>
      </c>
      <c r="P686" s="54">
        <f>IF(C686&lt;M686+(M686*'1_Constantes'!$G$27),ABS(W685)-('1_Constantes'!$F$27*'1_Constantes'!$B$4),0)</f>
        <v>0</v>
      </c>
      <c r="Q686" s="111">
        <f>IF(P686=0,IF(ABS(W685)&lt;'1_Constantes'!$D$27,ABS(W685)+('1_Constantes'!$E$27*'1_Constantes'!$B$4),0),0)</f>
        <v>3</v>
      </c>
      <c r="R686" s="44">
        <f>IF(P686=0,IF(Q686=0,'1_Constantes'!$D$27,0),0)</f>
        <v>0</v>
      </c>
      <c r="S686" s="54">
        <f>IF(F686&lt;N686+(N686*'1_Constantes'!$G$27),ABS(X685)-('1_Constantes'!$J$27*'1_Constantes'!$B$4),0)</f>
        <v>0</v>
      </c>
      <c r="T686" s="111">
        <f>IF(S686=0,IF(ABS(X685)&lt;'1_Constantes'!$H$27,ABS(X685)+('1_Constantes'!$I$27*'1_Constantes'!$B$4),0),0)</f>
        <v>3.4999999999999851E-2</v>
      </c>
      <c r="U686" s="44">
        <f>IF(S686=0,IF(T686=0,'1_Constantes'!$H$27,0),0)</f>
        <v>0</v>
      </c>
      <c r="W686" s="134">
        <f>IF(C686&lt;'1_Constantes'!$B$8,0,IF(D686&lt;0,-ABS(P686+Q686+R686),ABS(P686+Q686+R686)))</f>
        <v>0</v>
      </c>
      <c r="X686" s="43">
        <f t="shared" si="32"/>
        <v>3.4999999999999851E-2</v>
      </c>
      <c r="Y686" s="57">
        <f>IF(F686*180/PI()&lt;'1_Constantes'!$B$9,0,X686*180/PI())</f>
        <v>2.0053522829578729</v>
      </c>
    </row>
    <row r="687" spans="2:25" x14ac:dyDescent="0.25">
      <c r="B687" s="13">
        <f>B686+'1_Constantes'!$B$4</f>
        <v>3.4149999999999494</v>
      </c>
      <c r="C687" s="131">
        <f t="shared" si="30"/>
        <v>0.8632407954881075</v>
      </c>
      <c r="D687" s="54">
        <f>'3_Consigne'!P687</f>
        <v>0.8632407954881075</v>
      </c>
      <c r="E687" s="44">
        <f>'3_Consigne'!Q687</f>
        <v>-1.0730588325931489E-4</v>
      </c>
      <c r="F687" s="131">
        <f t="shared" si="31"/>
        <v>1.0730588325931489E-4</v>
      </c>
      <c r="G687" s="54">
        <f>ABS(D686-D687)/'1_Constantes'!$B$4</f>
        <v>0</v>
      </c>
      <c r="H687" s="44">
        <f>ABS(E686-E687)/'1_Constantes'!$B$4</f>
        <v>9.3084226773029743E-2</v>
      </c>
      <c r="J687" s="54">
        <f>ABS(G686-G687)/'1_Constantes'!$B$4</f>
        <v>0</v>
      </c>
      <c r="K687" s="44">
        <f>ABS(H686-H687)/'1_Constantes'!$B$4</f>
        <v>18.61684535460595</v>
      </c>
      <c r="M687" s="108">
        <f>(G687*G687)/(2*'1_Constantes'!$F$27)</f>
        <v>0</v>
      </c>
      <c r="N687" s="108">
        <f>(H687*H687)/(2*'1_Constantes'!$J$27)</f>
        <v>1.0830841592416034E-3</v>
      </c>
      <c r="P687" s="54">
        <f>IF(C687&lt;M687+(M687*'1_Constantes'!$G$27),ABS(W686)-('1_Constantes'!$F$27*'1_Constantes'!$B$4),0)</f>
        <v>0</v>
      </c>
      <c r="Q687" s="111">
        <f>IF(P687=0,IF(ABS(W686)&lt;'1_Constantes'!$D$27,ABS(W686)+('1_Constantes'!$E$27*'1_Constantes'!$B$4),0),0)</f>
        <v>3</v>
      </c>
      <c r="R687" s="44">
        <f>IF(P687=0,IF(Q687=0,'1_Constantes'!$D$27,0),0)</f>
        <v>0</v>
      </c>
      <c r="S687" s="54">
        <f>IF(F687&lt;N687+(N687*'1_Constantes'!$G$27),ABS(X686)-('1_Constantes'!$J$27*'1_Constantes'!$B$4),0)</f>
        <v>1.499999999999985E-2</v>
      </c>
      <c r="T687" s="111">
        <f>IF(S687=0,IF(ABS(X686)&lt;'1_Constantes'!$H$27,ABS(X686)+('1_Constantes'!$I$27*'1_Constantes'!$B$4),0),0)</f>
        <v>0</v>
      </c>
      <c r="U687" s="44">
        <f>IF(S687=0,IF(T687=0,'1_Constantes'!$H$27,0),0)</f>
        <v>0</v>
      </c>
      <c r="W687" s="134">
        <f>IF(C687&lt;'1_Constantes'!$B$8,0,IF(D687&lt;0,-ABS(P687+Q687+R687),ABS(P687+Q687+R687)))</f>
        <v>0</v>
      </c>
      <c r="X687" s="43">
        <f t="shared" si="32"/>
        <v>-1.499999999999985E-2</v>
      </c>
      <c r="Y687" s="57">
        <f>IF(F687*180/PI()&lt;'1_Constantes'!$B$9,0,X687*180/PI())</f>
        <v>-0.85943669269622625</v>
      </c>
    </row>
    <row r="688" spans="2:25" x14ac:dyDescent="0.25">
      <c r="B688" s="13">
        <f>B687+'1_Constantes'!$B$4</f>
        <v>3.4199999999999493</v>
      </c>
      <c r="C688" s="131">
        <f t="shared" si="30"/>
        <v>0.8632407954881075</v>
      </c>
      <c r="D688" s="54">
        <f>'3_Consigne'!P688</f>
        <v>0.8632407954881075</v>
      </c>
      <c r="E688" s="44">
        <f>'3_Consigne'!Q688</f>
        <v>-1.0730588325931489E-4</v>
      </c>
      <c r="F688" s="131">
        <f t="shared" si="31"/>
        <v>1.0730588325931489E-4</v>
      </c>
      <c r="G688" s="54">
        <f>ABS(D687-D688)/'1_Constantes'!$B$4</f>
        <v>0</v>
      </c>
      <c r="H688" s="44">
        <f>ABS(E687-E688)/'1_Constantes'!$B$4</f>
        <v>0</v>
      </c>
      <c r="J688" s="54">
        <f>ABS(G687-G688)/'1_Constantes'!$B$4</f>
        <v>0</v>
      </c>
      <c r="K688" s="44">
        <f>ABS(H687-H688)/'1_Constantes'!$B$4</f>
        <v>18.61684535460595</v>
      </c>
      <c r="M688" s="108">
        <f>(G688*G688)/(2*'1_Constantes'!$F$27)</f>
        <v>0</v>
      </c>
      <c r="N688" s="108">
        <f>(H688*H688)/(2*'1_Constantes'!$J$27)</f>
        <v>0</v>
      </c>
      <c r="P688" s="54">
        <f>IF(C688&lt;M688+(M688*'1_Constantes'!$G$27),ABS(W687)-('1_Constantes'!$F$27*'1_Constantes'!$B$4),0)</f>
        <v>0</v>
      </c>
      <c r="Q688" s="111">
        <f>IF(P688=0,IF(ABS(W687)&lt;'1_Constantes'!$D$27,ABS(W687)+('1_Constantes'!$E$27*'1_Constantes'!$B$4),0),0)</f>
        <v>3</v>
      </c>
      <c r="R688" s="44">
        <f>IF(P688=0,IF(Q688=0,'1_Constantes'!$D$27,0),0)</f>
        <v>0</v>
      </c>
      <c r="S688" s="54">
        <f>IF(F688&lt;N688+(N688*'1_Constantes'!$G$27),ABS(X687)-('1_Constantes'!$J$27*'1_Constantes'!$B$4),0)</f>
        <v>0</v>
      </c>
      <c r="T688" s="111">
        <f>IF(S688=0,IF(ABS(X687)&lt;'1_Constantes'!$H$27,ABS(X687)+('1_Constantes'!$I$27*'1_Constantes'!$B$4),0),0)</f>
        <v>2.999999999999985E-2</v>
      </c>
      <c r="U688" s="44">
        <f>IF(S688=0,IF(T688=0,'1_Constantes'!$H$27,0),0)</f>
        <v>0</v>
      </c>
      <c r="W688" s="134">
        <f>IF(C688&lt;'1_Constantes'!$B$8,0,IF(D688&lt;0,-ABS(P688+Q688+R688),ABS(P688+Q688+R688)))</f>
        <v>0</v>
      </c>
      <c r="X688" s="43">
        <f t="shared" si="32"/>
        <v>-2.999999999999985E-2</v>
      </c>
      <c r="Y688" s="57">
        <f>IF(F688*180/PI()&lt;'1_Constantes'!$B$9,0,X688*180/PI())</f>
        <v>-1.7188733853924612</v>
      </c>
    </row>
    <row r="689" spans="2:25" x14ac:dyDescent="0.25">
      <c r="B689" s="13">
        <f>B688+'1_Constantes'!$B$4</f>
        <v>3.4249999999999492</v>
      </c>
      <c r="C689" s="131">
        <f t="shared" si="30"/>
        <v>0.8632407954881075</v>
      </c>
      <c r="D689" s="54">
        <f>'3_Consigne'!P689</f>
        <v>0.8632407954881075</v>
      </c>
      <c r="E689" s="44">
        <f>'3_Consigne'!Q689</f>
        <v>3.5811525060583382E-4</v>
      </c>
      <c r="F689" s="131">
        <f t="shared" si="31"/>
        <v>3.5811525060583382E-4</v>
      </c>
      <c r="G689" s="54">
        <f>ABS(D688-D689)/'1_Constantes'!$B$4</f>
        <v>0</v>
      </c>
      <c r="H689" s="44">
        <f>ABS(E688-E689)/'1_Constantes'!$B$4</f>
        <v>9.3084226773029743E-2</v>
      </c>
      <c r="J689" s="54">
        <f>ABS(G688-G689)/'1_Constantes'!$B$4</f>
        <v>0</v>
      </c>
      <c r="K689" s="44">
        <f>ABS(H688-H689)/'1_Constantes'!$B$4</f>
        <v>18.61684535460595</v>
      </c>
      <c r="M689" s="108">
        <f>(G689*G689)/(2*'1_Constantes'!$F$27)</f>
        <v>0</v>
      </c>
      <c r="N689" s="108">
        <f>(H689*H689)/(2*'1_Constantes'!$J$27)</f>
        <v>1.0830841592416034E-3</v>
      </c>
      <c r="P689" s="54">
        <f>IF(C689&lt;M689+(M689*'1_Constantes'!$G$27),ABS(W688)-('1_Constantes'!$F$27*'1_Constantes'!$B$4),0)</f>
        <v>0</v>
      </c>
      <c r="Q689" s="111">
        <f>IF(P689=0,IF(ABS(W688)&lt;'1_Constantes'!$D$27,ABS(W688)+('1_Constantes'!$E$27*'1_Constantes'!$B$4),0),0)</f>
        <v>3</v>
      </c>
      <c r="R689" s="44">
        <f>IF(P689=0,IF(Q689=0,'1_Constantes'!$D$27,0),0)</f>
        <v>0</v>
      </c>
      <c r="S689" s="54">
        <f>IF(F689&lt;N689+(N689*'1_Constantes'!$G$27),ABS(X688)-('1_Constantes'!$J$27*'1_Constantes'!$B$4),0)</f>
        <v>9.9999999999998493E-3</v>
      </c>
      <c r="T689" s="111">
        <f>IF(S689=0,IF(ABS(X688)&lt;'1_Constantes'!$H$27,ABS(X688)+('1_Constantes'!$I$27*'1_Constantes'!$B$4),0),0)</f>
        <v>0</v>
      </c>
      <c r="U689" s="44">
        <f>IF(S689=0,IF(T689=0,'1_Constantes'!$H$27,0),0)</f>
        <v>0</v>
      </c>
      <c r="W689" s="134">
        <f>IF(C689&lt;'1_Constantes'!$B$8,0,IF(D689&lt;0,-ABS(P689+Q689+R689),ABS(P689+Q689+R689)))</f>
        <v>0</v>
      </c>
      <c r="X689" s="43">
        <f t="shared" si="32"/>
        <v>9.9999999999998493E-3</v>
      </c>
      <c r="Y689" s="57">
        <f>IF(F689*180/PI()&lt;'1_Constantes'!$B$9,0,X689*180/PI())</f>
        <v>0.57295779513081457</v>
      </c>
    </row>
    <row r="690" spans="2:25" x14ac:dyDescent="0.25">
      <c r="B690" s="13">
        <f>B689+'1_Constantes'!$B$4</f>
        <v>3.4299999999999491</v>
      </c>
      <c r="C690" s="131">
        <f t="shared" si="30"/>
        <v>0.8632407954881075</v>
      </c>
      <c r="D690" s="54">
        <f>'3_Consigne'!P690</f>
        <v>0.8632407954881075</v>
      </c>
      <c r="E690" s="44">
        <f>'3_Consigne'!Q690</f>
        <v>3.5811525060583382E-4</v>
      </c>
      <c r="F690" s="131">
        <f t="shared" si="31"/>
        <v>3.5811525060583382E-4</v>
      </c>
      <c r="G690" s="54">
        <f>ABS(D689-D690)/'1_Constantes'!$B$4</f>
        <v>0</v>
      </c>
      <c r="H690" s="44">
        <f>ABS(E689-E690)/'1_Constantes'!$B$4</f>
        <v>0</v>
      </c>
      <c r="J690" s="54">
        <f>ABS(G689-G690)/'1_Constantes'!$B$4</f>
        <v>0</v>
      </c>
      <c r="K690" s="44">
        <f>ABS(H689-H690)/'1_Constantes'!$B$4</f>
        <v>18.61684535460595</v>
      </c>
      <c r="M690" s="108">
        <f>(G690*G690)/(2*'1_Constantes'!$F$27)</f>
        <v>0</v>
      </c>
      <c r="N690" s="108">
        <f>(H690*H690)/(2*'1_Constantes'!$J$27)</f>
        <v>0</v>
      </c>
      <c r="P690" s="54">
        <f>IF(C690&lt;M690+(M690*'1_Constantes'!$G$27),ABS(W689)-('1_Constantes'!$F$27*'1_Constantes'!$B$4),0)</f>
        <v>0</v>
      </c>
      <c r="Q690" s="111">
        <f>IF(P690=0,IF(ABS(W689)&lt;'1_Constantes'!$D$27,ABS(W689)+('1_Constantes'!$E$27*'1_Constantes'!$B$4),0),0)</f>
        <v>3</v>
      </c>
      <c r="R690" s="44">
        <f>IF(P690=0,IF(Q690=0,'1_Constantes'!$D$27,0),0)</f>
        <v>0</v>
      </c>
      <c r="S690" s="54">
        <f>IF(F690&lt;N690+(N690*'1_Constantes'!$G$27),ABS(X689)-('1_Constantes'!$J$27*'1_Constantes'!$B$4),0)</f>
        <v>0</v>
      </c>
      <c r="T690" s="111">
        <f>IF(S690=0,IF(ABS(X689)&lt;'1_Constantes'!$H$27,ABS(X689)+('1_Constantes'!$I$27*'1_Constantes'!$B$4),0),0)</f>
        <v>2.4999999999999849E-2</v>
      </c>
      <c r="U690" s="44">
        <f>IF(S690=0,IF(T690=0,'1_Constantes'!$H$27,0),0)</f>
        <v>0</v>
      </c>
      <c r="W690" s="134">
        <f>IF(C690&lt;'1_Constantes'!$B$8,0,IF(D690&lt;0,-ABS(P690+Q690+R690),ABS(P690+Q690+R690)))</f>
        <v>0</v>
      </c>
      <c r="X690" s="43">
        <f t="shared" si="32"/>
        <v>2.4999999999999849E-2</v>
      </c>
      <c r="Y690" s="57">
        <f>IF(F690*180/PI()&lt;'1_Constantes'!$B$9,0,X690*180/PI())</f>
        <v>1.4323944878270494</v>
      </c>
    </row>
    <row r="691" spans="2:25" x14ac:dyDescent="0.25">
      <c r="B691" s="13">
        <f>B690+'1_Constantes'!$B$4</f>
        <v>3.434999999999949</v>
      </c>
      <c r="C691" s="131">
        <f t="shared" si="30"/>
        <v>0.8632407954881075</v>
      </c>
      <c r="D691" s="54">
        <f>'3_Consigne'!P691</f>
        <v>0.8632407954881075</v>
      </c>
      <c r="E691" s="44">
        <f>'3_Consigne'!Q691</f>
        <v>3.5811525060583382E-4</v>
      </c>
      <c r="F691" s="131">
        <f t="shared" si="31"/>
        <v>3.5811525060583382E-4</v>
      </c>
      <c r="G691" s="54">
        <f>ABS(D690-D691)/'1_Constantes'!$B$4</f>
        <v>0</v>
      </c>
      <c r="H691" s="44">
        <f>ABS(E690-E691)/'1_Constantes'!$B$4</f>
        <v>0</v>
      </c>
      <c r="J691" s="54">
        <f>ABS(G690-G691)/'1_Constantes'!$B$4</f>
        <v>0</v>
      </c>
      <c r="K691" s="44">
        <f>ABS(H690-H691)/'1_Constantes'!$B$4</f>
        <v>0</v>
      </c>
      <c r="M691" s="108">
        <f>(G691*G691)/(2*'1_Constantes'!$F$27)</f>
        <v>0</v>
      </c>
      <c r="N691" s="108">
        <f>(H691*H691)/(2*'1_Constantes'!$J$27)</f>
        <v>0</v>
      </c>
      <c r="P691" s="54">
        <f>IF(C691&lt;M691+(M691*'1_Constantes'!$G$27),ABS(W690)-('1_Constantes'!$F$27*'1_Constantes'!$B$4),0)</f>
        <v>0</v>
      </c>
      <c r="Q691" s="111">
        <f>IF(P691=0,IF(ABS(W690)&lt;'1_Constantes'!$D$27,ABS(W690)+('1_Constantes'!$E$27*'1_Constantes'!$B$4),0),0)</f>
        <v>3</v>
      </c>
      <c r="R691" s="44">
        <f>IF(P691=0,IF(Q691=0,'1_Constantes'!$D$27,0),0)</f>
        <v>0</v>
      </c>
      <c r="S691" s="54">
        <f>IF(F691&lt;N691+(N691*'1_Constantes'!$G$27),ABS(X690)-('1_Constantes'!$J$27*'1_Constantes'!$B$4),0)</f>
        <v>0</v>
      </c>
      <c r="T691" s="111">
        <f>IF(S691=0,IF(ABS(X690)&lt;'1_Constantes'!$H$27,ABS(X690)+('1_Constantes'!$I$27*'1_Constantes'!$B$4),0),0)</f>
        <v>3.9999999999999848E-2</v>
      </c>
      <c r="U691" s="44">
        <f>IF(S691=0,IF(T691=0,'1_Constantes'!$H$27,0),0)</f>
        <v>0</v>
      </c>
      <c r="W691" s="134">
        <f>IF(C691&lt;'1_Constantes'!$B$8,0,IF(D691&lt;0,-ABS(P691+Q691+R691),ABS(P691+Q691+R691)))</f>
        <v>0</v>
      </c>
      <c r="X691" s="43">
        <f t="shared" si="32"/>
        <v>3.9999999999999848E-2</v>
      </c>
      <c r="Y691" s="57">
        <f>IF(F691*180/PI()&lt;'1_Constantes'!$B$9,0,X691*180/PI())</f>
        <v>2.2918311805232841</v>
      </c>
    </row>
    <row r="692" spans="2:25" x14ac:dyDescent="0.25">
      <c r="B692" s="13">
        <f>B691+'1_Constantes'!$B$4</f>
        <v>3.4399999999999489</v>
      </c>
      <c r="C692" s="131">
        <f t="shared" si="30"/>
        <v>0.8632407954881075</v>
      </c>
      <c r="D692" s="54">
        <f>'3_Consigne'!P692</f>
        <v>0.8632407954881075</v>
      </c>
      <c r="E692" s="44">
        <f>'3_Consigne'!Q692</f>
        <v>-1.0730588325931489E-4</v>
      </c>
      <c r="F692" s="131">
        <f t="shared" si="31"/>
        <v>1.0730588325931489E-4</v>
      </c>
      <c r="G692" s="54">
        <f>ABS(D691-D692)/'1_Constantes'!$B$4</f>
        <v>0</v>
      </c>
      <c r="H692" s="44">
        <f>ABS(E691-E692)/'1_Constantes'!$B$4</f>
        <v>9.3084226773029743E-2</v>
      </c>
      <c r="J692" s="54">
        <f>ABS(G691-G692)/'1_Constantes'!$B$4</f>
        <v>0</v>
      </c>
      <c r="K692" s="44">
        <f>ABS(H691-H692)/'1_Constantes'!$B$4</f>
        <v>18.61684535460595</v>
      </c>
      <c r="M692" s="108">
        <f>(G692*G692)/(2*'1_Constantes'!$F$27)</f>
        <v>0</v>
      </c>
      <c r="N692" s="108">
        <f>(H692*H692)/(2*'1_Constantes'!$J$27)</f>
        <v>1.0830841592416034E-3</v>
      </c>
      <c r="P692" s="54">
        <f>IF(C692&lt;M692+(M692*'1_Constantes'!$G$27),ABS(W691)-('1_Constantes'!$F$27*'1_Constantes'!$B$4),0)</f>
        <v>0</v>
      </c>
      <c r="Q692" s="111">
        <f>IF(P692=0,IF(ABS(W691)&lt;'1_Constantes'!$D$27,ABS(W691)+('1_Constantes'!$E$27*'1_Constantes'!$B$4),0),0)</f>
        <v>3</v>
      </c>
      <c r="R692" s="44">
        <f>IF(P692=0,IF(Q692=0,'1_Constantes'!$D$27,0),0)</f>
        <v>0</v>
      </c>
      <c r="S692" s="54">
        <f>IF(F692&lt;N692+(N692*'1_Constantes'!$G$27),ABS(X691)-('1_Constantes'!$J$27*'1_Constantes'!$B$4),0)</f>
        <v>1.9999999999999848E-2</v>
      </c>
      <c r="T692" s="111">
        <f>IF(S692=0,IF(ABS(X691)&lt;'1_Constantes'!$H$27,ABS(X691)+('1_Constantes'!$I$27*'1_Constantes'!$B$4),0),0)</f>
        <v>0</v>
      </c>
      <c r="U692" s="44">
        <f>IF(S692=0,IF(T692=0,'1_Constantes'!$H$27,0),0)</f>
        <v>0</v>
      </c>
      <c r="W692" s="134">
        <f>IF(C692&lt;'1_Constantes'!$B$8,0,IF(D692&lt;0,-ABS(P692+Q692+R692),ABS(P692+Q692+R692)))</f>
        <v>0</v>
      </c>
      <c r="X692" s="43">
        <f t="shared" si="32"/>
        <v>-1.9999999999999848E-2</v>
      </c>
      <c r="Y692" s="57">
        <f>IF(F692*180/PI()&lt;'1_Constantes'!$B$9,0,X692*180/PI())</f>
        <v>-1.1459155902616378</v>
      </c>
    </row>
    <row r="693" spans="2:25" x14ac:dyDescent="0.25">
      <c r="B693" s="13">
        <f>B692+'1_Constantes'!$B$4</f>
        <v>3.4449999999999488</v>
      </c>
      <c r="C693" s="131">
        <f t="shared" si="30"/>
        <v>0.8632407954881075</v>
      </c>
      <c r="D693" s="54">
        <f>'3_Consigne'!P693</f>
        <v>0.8632407954881075</v>
      </c>
      <c r="E693" s="44">
        <f>'3_Consigne'!Q693</f>
        <v>-1.0730588325931489E-4</v>
      </c>
      <c r="F693" s="131">
        <f t="shared" si="31"/>
        <v>1.0730588325931489E-4</v>
      </c>
      <c r="G693" s="54">
        <f>ABS(D692-D693)/'1_Constantes'!$B$4</f>
        <v>0</v>
      </c>
      <c r="H693" s="44">
        <f>ABS(E692-E693)/'1_Constantes'!$B$4</f>
        <v>0</v>
      </c>
      <c r="J693" s="54">
        <f>ABS(G692-G693)/'1_Constantes'!$B$4</f>
        <v>0</v>
      </c>
      <c r="K693" s="44">
        <f>ABS(H692-H693)/'1_Constantes'!$B$4</f>
        <v>18.61684535460595</v>
      </c>
      <c r="M693" s="108">
        <f>(G693*G693)/(2*'1_Constantes'!$F$27)</f>
        <v>0</v>
      </c>
      <c r="N693" s="108">
        <f>(H693*H693)/(2*'1_Constantes'!$J$27)</f>
        <v>0</v>
      </c>
      <c r="P693" s="54">
        <f>IF(C693&lt;M693+(M693*'1_Constantes'!$G$27),ABS(W692)-('1_Constantes'!$F$27*'1_Constantes'!$B$4),0)</f>
        <v>0</v>
      </c>
      <c r="Q693" s="111">
        <f>IF(P693=0,IF(ABS(W692)&lt;'1_Constantes'!$D$27,ABS(W692)+('1_Constantes'!$E$27*'1_Constantes'!$B$4),0),0)</f>
        <v>3</v>
      </c>
      <c r="R693" s="44">
        <f>IF(P693=0,IF(Q693=0,'1_Constantes'!$D$27,0),0)</f>
        <v>0</v>
      </c>
      <c r="S693" s="54">
        <f>IF(F693&lt;N693+(N693*'1_Constantes'!$G$27),ABS(X692)-('1_Constantes'!$J$27*'1_Constantes'!$B$4),0)</f>
        <v>0</v>
      </c>
      <c r="T693" s="111">
        <f>IF(S693=0,IF(ABS(X692)&lt;'1_Constantes'!$H$27,ABS(X692)+('1_Constantes'!$I$27*'1_Constantes'!$B$4),0),0)</f>
        <v>3.4999999999999851E-2</v>
      </c>
      <c r="U693" s="44">
        <f>IF(S693=0,IF(T693=0,'1_Constantes'!$H$27,0),0)</f>
        <v>0</v>
      </c>
      <c r="W693" s="134">
        <f>IF(C693&lt;'1_Constantes'!$B$8,0,IF(D693&lt;0,-ABS(P693+Q693+R693),ABS(P693+Q693+R693)))</f>
        <v>0</v>
      </c>
      <c r="X693" s="43">
        <f t="shared" si="32"/>
        <v>-3.4999999999999851E-2</v>
      </c>
      <c r="Y693" s="57">
        <f>IF(F693*180/PI()&lt;'1_Constantes'!$B$9,0,X693*180/PI())</f>
        <v>-2.0053522829578729</v>
      </c>
    </row>
    <row r="694" spans="2:25" x14ac:dyDescent="0.25">
      <c r="B694" s="13">
        <f>B693+'1_Constantes'!$B$4</f>
        <v>3.4499999999999487</v>
      </c>
      <c r="C694" s="131">
        <f t="shared" si="30"/>
        <v>0.8632407954881075</v>
      </c>
      <c r="D694" s="54">
        <f>'3_Consigne'!P694</f>
        <v>0.8632407954881075</v>
      </c>
      <c r="E694" s="44">
        <f>'3_Consigne'!Q694</f>
        <v>3.5811525060583382E-4</v>
      </c>
      <c r="F694" s="131">
        <f t="shared" si="31"/>
        <v>3.5811525060583382E-4</v>
      </c>
      <c r="G694" s="54">
        <f>ABS(D693-D694)/'1_Constantes'!$B$4</f>
        <v>0</v>
      </c>
      <c r="H694" s="44">
        <f>ABS(E693-E694)/'1_Constantes'!$B$4</f>
        <v>9.3084226773029743E-2</v>
      </c>
      <c r="J694" s="54">
        <f>ABS(G693-G694)/'1_Constantes'!$B$4</f>
        <v>0</v>
      </c>
      <c r="K694" s="44">
        <f>ABS(H693-H694)/'1_Constantes'!$B$4</f>
        <v>18.61684535460595</v>
      </c>
      <c r="M694" s="108">
        <f>(G694*G694)/(2*'1_Constantes'!$F$27)</f>
        <v>0</v>
      </c>
      <c r="N694" s="108">
        <f>(H694*H694)/(2*'1_Constantes'!$J$27)</f>
        <v>1.0830841592416034E-3</v>
      </c>
      <c r="P694" s="54">
        <f>IF(C694&lt;M694+(M694*'1_Constantes'!$G$27),ABS(W693)-('1_Constantes'!$F$27*'1_Constantes'!$B$4),0)</f>
        <v>0</v>
      </c>
      <c r="Q694" s="111">
        <f>IF(P694=0,IF(ABS(W693)&lt;'1_Constantes'!$D$27,ABS(W693)+('1_Constantes'!$E$27*'1_Constantes'!$B$4),0),0)</f>
        <v>3</v>
      </c>
      <c r="R694" s="44">
        <f>IF(P694=0,IF(Q694=0,'1_Constantes'!$D$27,0),0)</f>
        <v>0</v>
      </c>
      <c r="S694" s="54">
        <f>IF(F694&lt;N694+(N694*'1_Constantes'!$G$27),ABS(X693)-('1_Constantes'!$J$27*'1_Constantes'!$B$4),0)</f>
        <v>1.499999999999985E-2</v>
      </c>
      <c r="T694" s="111">
        <f>IF(S694=0,IF(ABS(X693)&lt;'1_Constantes'!$H$27,ABS(X693)+('1_Constantes'!$I$27*'1_Constantes'!$B$4),0),0)</f>
        <v>0</v>
      </c>
      <c r="U694" s="44">
        <f>IF(S694=0,IF(T694=0,'1_Constantes'!$H$27,0),0)</f>
        <v>0</v>
      </c>
      <c r="W694" s="134">
        <f>IF(C694&lt;'1_Constantes'!$B$8,0,IF(D694&lt;0,-ABS(P694+Q694+R694),ABS(P694+Q694+R694)))</f>
        <v>0</v>
      </c>
      <c r="X694" s="43">
        <f t="shared" si="32"/>
        <v>1.499999999999985E-2</v>
      </c>
      <c r="Y694" s="57">
        <f>IF(F694*180/PI()&lt;'1_Constantes'!$B$9,0,X694*180/PI())</f>
        <v>0.85943669269622625</v>
      </c>
    </row>
    <row r="695" spans="2:25" x14ac:dyDescent="0.25">
      <c r="B695" s="13">
        <f>B694+'1_Constantes'!$B$4</f>
        <v>3.4549999999999486</v>
      </c>
      <c r="C695" s="131">
        <f t="shared" si="30"/>
        <v>0.8632407954881075</v>
      </c>
      <c r="D695" s="54">
        <f>'3_Consigne'!P695</f>
        <v>0.8632407954881075</v>
      </c>
      <c r="E695" s="44">
        <f>'3_Consigne'!Q695</f>
        <v>3.5811525060583382E-4</v>
      </c>
      <c r="F695" s="131">
        <f t="shared" si="31"/>
        <v>3.5811525060583382E-4</v>
      </c>
      <c r="G695" s="54">
        <f>ABS(D694-D695)/'1_Constantes'!$B$4</f>
        <v>0</v>
      </c>
      <c r="H695" s="44">
        <f>ABS(E694-E695)/'1_Constantes'!$B$4</f>
        <v>0</v>
      </c>
      <c r="J695" s="54">
        <f>ABS(G694-G695)/'1_Constantes'!$B$4</f>
        <v>0</v>
      </c>
      <c r="K695" s="44">
        <f>ABS(H694-H695)/'1_Constantes'!$B$4</f>
        <v>18.61684535460595</v>
      </c>
      <c r="M695" s="108">
        <f>(G695*G695)/(2*'1_Constantes'!$F$27)</f>
        <v>0</v>
      </c>
      <c r="N695" s="108">
        <f>(H695*H695)/(2*'1_Constantes'!$J$27)</f>
        <v>0</v>
      </c>
      <c r="P695" s="54">
        <f>IF(C695&lt;M695+(M695*'1_Constantes'!$G$27),ABS(W694)-('1_Constantes'!$F$27*'1_Constantes'!$B$4),0)</f>
        <v>0</v>
      </c>
      <c r="Q695" s="111">
        <f>IF(P695=0,IF(ABS(W694)&lt;'1_Constantes'!$D$27,ABS(W694)+('1_Constantes'!$E$27*'1_Constantes'!$B$4),0),0)</f>
        <v>3</v>
      </c>
      <c r="R695" s="44">
        <f>IF(P695=0,IF(Q695=0,'1_Constantes'!$D$27,0),0)</f>
        <v>0</v>
      </c>
      <c r="S695" s="54">
        <f>IF(F695&lt;N695+(N695*'1_Constantes'!$G$27),ABS(X694)-('1_Constantes'!$J$27*'1_Constantes'!$B$4),0)</f>
        <v>0</v>
      </c>
      <c r="T695" s="111">
        <f>IF(S695=0,IF(ABS(X694)&lt;'1_Constantes'!$H$27,ABS(X694)+('1_Constantes'!$I$27*'1_Constantes'!$B$4),0),0)</f>
        <v>2.999999999999985E-2</v>
      </c>
      <c r="U695" s="44">
        <f>IF(S695=0,IF(T695=0,'1_Constantes'!$H$27,0),0)</f>
        <v>0</v>
      </c>
      <c r="W695" s="134">
        <f>IF(C695&lt;'1_Constantes'!$B$8,0,IF(D695&lt;0,-ABS(P695+Q695+R695),ABS(P695+Q695+R695)))</f>
        <v>0</v>
      </c>
      <c r="X695" s="43">
        <f t="shared" si="32"/>
        <v>2.999999999999985E-2</v>
      </c>
      <c r="Y695" s="57">
        <f>IF(F695*180/PI()&lt;'1_Constantes'!$B$9,0,X695*180/PI())</f>
        <v>1.7188733853924612</v>
      </c>
    </row>
    <row r="696" spans="2:25" x14ac:dyDescent="0.25">
      <c r="B696" s="13">
        <f>B695+'1_Constantes'!$B$4</f>
        <v>3.4599999999999485</v>
      </c>
      <c r="C696" s="131">
        <f t="shared" si="30"/>
        <v>0.8632407954881075</v>
      </c>
      <c r="D696" s="54">
        <f>'3_Consigne'!P696</f>
        <v>0.8632407954881075</v>
      </c>
      <c r="E696" s="44">
        <f>'3_Consigne'!Q696</f>
        <v>-1.0730588325931489E-4</v>
      </c>
      <c r="F696" s="131">
        <f t="shared" si="31"/>
        <v>1.0730588325931489E-4</v>
      </c>
      <c r="G696" s="54">
        <f>ABS(D695-D696)/'1_Constantes'!$B$4</f>
        <v>0</v>
      </c>
      <c r="H696" s="44">
        <f>ABS(E695-E696)/'1_Constantes'!$B$4</f>
        <v>9.3084226773029743E-2</v>
      </c>
      <c r="J696" s="54">
        <f>ABS(G695-G696)/'1_Constantes'!$B$4</f>
        <v>0</v>
      </c>
      <c r="K696" s="44">
        <f>ABS(H695-H696)/'1_Constantes'!$B$4</f>
        <v>18.61684535460595</v>
      </c>
      <c r="M696" s="108">
        <f>(G696*G696)/(2*'1_Constantes'!$F$27)</f>
        <v>0</v>
      </c>
      <c r="N696" s="108">
        <f>(H696*H696)/(2*'1_Constantes'!$J$27)</f>
        <v>1.0830841592416034E-3</v>
      </c>
      <c r="P696" s="54">
        <f>IF(C696&lt;M696+(M696*'1_Constantes'!$G$27),ABS(W695)-('1_Constantes'!$F$27*'1_Constantes'!$B$4),0)</f>
        <v>0</v>
      </c>
      <c r="Q696" s="111">
        <f>IF(P696=0,IF(ABS(W695)&lt;'1_Constantes'!$D$27,ABS(W695)+('1_Constantes'!$E$27*'1_Constantes'!$B$4),0),0)</f>
        <v>3</v>
      </c>
      <c r="R696" s="44">
        <f>IF(P696=0,IF(Q696=0,'1_Constantes'!$D$27,0),0)</f>
        <v>0</v>
      </c>
      <c r="S696" s="54">
        <f>IF(F696&lt;N696+(N696*'1_Constantes'!$G$27),ABS(X695)-('1_Constantes'!$J$27*'1_Constantes'!$B$4),0)</f>
        <v>9.9999999999998493E-3</v>
      </c>
      <c r="T696" s="111">
        <f>IF(S696=0,IF(ABS(X695)&lt;'1_Constantes'!$H$27,ABS(X695)+('1_Constantes'!$I$27*'1_Constantes'!$B$4),0),0)</f>
        <v>0</v>
      </c>
      <c r="U696" s="44">
        <f>IF(S696=0,IF(T696=0,'1_Constantes'!$H$27,0),0)</f>
        <v>0</v>
      </c>
      <c r="W696" s="134">
        <f>IF(C696&lt;'1_Constantes'!$B$8,0,IF(D696&lt;0,-ABS(P696+Q696+R696),ABS(P696+Q696+R696)))</f>
        <v>0</v>
      </c>
      <c r="X696" s="43">
        <f t="shared" si="32"/>
        <v>-9.9999999999998493E-3</v>
      </c>
      <c r="Y696" s="57">
        <f>IF(F696*180/PI()&lt;'1_Constantes'!$B$9,0,X696*180/PI())</f>
        <v>-0.57295779513081457</v>
      </c>
    </row>
    <row r="697" spans="2:25" x14ac:dyDescent="0.25">
      <c r="B697" s="13">
        <f>B696+'1_Constantes'!$B$4</f>
        <v>3.4649999999999483</v>
      </c>
      <c r="C697" s="131">
        <f t="shared" si="30"/>
        <v>0.8632407954881075</v>
      </c>
      <c r="D697" s="54">
        <f>'3_Consigne'!P697</f>
        <v>0.8632407954881075</v>
      </c>
      <c r="E697" s="44">
        <f>'3_Consigne'!Q697</f>
        <v>-1.0730588325931489E-4</v>
      </c>
      <c r="F697" s="131">
        <f t="shared" si="31"/>
        <v>1.0730588325931489E-4</v>
      </c>
      <c r="G697" s="54">
        <f>ABS(D696-D697)/'1_Constantes'!$B$4</f>
        <v>0</v>
      </c>
      <c r="H697" s="44">
        <f>ABS(E696-E697)/'1_Constantes'!$B$4</f>
        <v>0</v>
      </c>
      <c r="J697" s="54">
        <f>ABS(G696-G697)/'1_Constantes'!$B$4</f>
        <v>0</v>
      </c>
      <c r="K697" s="44">
        <f>ABS(H696-H697)/'1_Constantes'!$B$4</f>
        <v>18.61684535460595</v>
      </c>
      <c r="M697" s="108">
        <f>(G697*G697)/(2*'1_Constantes'!$F$27)</f>
        <v>0</v>
      </c>
      <c r="N697" s="108">
        <f>(H697*H697)/(2*'1_Constantes'!$J$27)</f>
        <v>0</v>
      </c>
      <c r="P697" s="54">
        <f>IF(C697&lt;M697+(M697*'1_Constantes'!$G$27),ABS(W696)-('1_Constantes'!$F$27*'1_Constantes'!$B$4),0)</f>
        <v>0</v>
      </c>
      <c r="Q697" s="111">
        <f>IF(P697=0,IF(ABS(W696)&lt;'1_Constantes'!$D$27,ABS(W696)+('1_Constantes'!$E$27*'1_Constantes'!$B$4),0),0)</f>
        <v>3</v>
      </c>
      <c r="R697" s="44">
        <f>IF(P697=0,IF(Q697=0,'1_Constantes'!$D$27,0),0)</f>
        <v>0</v>
      </c>
      <c r="S697" s="54">
        <f>IF(F697&lt;N697+(N697*'1_Constantes'!$G$27),ABS(X696)-('1_Constantes'!$J$27*'1_Constantes'!$B$4),0)</f>
        <v>0</v>
      </c>
      <c r="T697" s="111">
        <f>IF(S697=0,IF(ABS(X696)&lt;'1_Constantes'!$H$27,ABS(X696)+('1_Constantes'!$I$27*'1_Constantes'!$B$4),0),0)</f>
        <v>2.4999999999999849E-2</v>
      </c>
      <c r="U697" s="44">
        <f>IF(S697=0,IF(T697=0,'1_Constantes'!$H$27,0),0)</f>
        <v>0</v>
      </c>
      <c r="W697" s="134">
        <f>IF(C697&lt;'1_Constantes'!$B$8,0,IF(D697&lt;0,-ABS(P697+Q697+R697),ABS(P697+Q697+R697)))</f>
        <v>0</v>
      </c>
      <c r="X697" s="43">
        <f t="shared" si="32"/>
        <v>-2.4999999999999849E-2</v>
      </c>
      <c r="Y697" s="57">
        <f>IF(F697*180/PI()&lt;'1_Constantes'!$B$9,0,X697*180/PI())</f>
        <v>-1.4323944878270494</v>
      </c>
    </row>
  </sheetData>
  <mergeCells count="11">
    <mergeCell ref="X2:Y2"/>
    <mergeCell ref="W1:Y1"/>
    <mergeCell ref="M1:N2"/>
    <mergeCell ref="P1:R1"/>
    <mergeCell ref="B1:B2"/>
    <mergeCell ref="D1:E1"/>
    <mergeCell ref="G1:H1"/>
    <mergeCell ref="J1:K1"/>
    <mergeCell ref="S1:U1"/>
    <mergeCell ref="F1:F3"/>
    <mergeCell ref="C1:C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Z697"/>
  <sheetViews>
    <sheetView workbookViewId="0">
      <pane ySplit="3" topLeftCell="A4" activePane="bottomLeft" state="frozen"/>
      <selection pane="bottomLeft" activeCell="J4" sqref="J4:J697"/>
    </sheetView>
  </sheetViews>
  <sheetFormatPr baseColWidth="10" defaultRowHeight="15" x14ac:dyDescent="0.25"/>
  <cols>
    <col min="1" max="1" width="3.140625" style="1" customWidth="1"/>
    <col min="2" max="2" width="11.42578125" style="48"/>
    <col min="3" max="3" width="3.140625" style="1" customWidth="1"/>
    <col min="4" max="4" width="9.5703125" style="114" customWidth="1"/>
    <col min="5" max="5" width="9.5703125" style="49" customWidth="1"/>
    <col min="6" max="6" width="9.5703125" style="53" customWidth="1"/>
    <col min="7" max="8" width="9.5703125" style="51" customWidth="1"/>
    <col min="9" max="9" width="3.140625" style="1" customWidth="1"/>
    <col min="10" max="10" width="9.5703125" style="114" customWidth="1"/>
    <col min="11" max="11" width="9.5703125" style="49" customWidth="1"/>
    <col min="12" max="12" width="9.5703125" style="53" customWidth="1"/>
    <col min="13" max="14" width="9.5703125" style="51" customWidth="1"/>
    <col min="15" max="15" width="3.140625" style="1" customWidth="1"/>
    <col min="16" max="16" width="9.5703125" style="49" customWidth="1"/>
    <col min="17" max="17" width="9.5703125" style="51" customWidth="1"/>
    <col min="18" max="18" width="3.140625" style="1" customWidth="1"/>
    <col min="19" max="19" width="9.5703125" style="49" customWidth="1"/>
    <col min="20" max="20" width="9.5703125" style="51" customWidth="1"/>
    <col min="21" max="21" width="3.140625" style="1" customWidth="1"/>
    <col min="22" max="22" width="9.28515625" style="49" bestFit="1" customWidth="1"/>
    <col min="23" max="23" width="9.28515625" style="51" bestFit="1" customWidth="1"/>
    <col min="24" max="16384" width="11.42578125" style="1"/>
  </cols>
  <sheetData>
    <row r="1" spans="2:26" ht="15.75" thickBot="1" x14ac:dyDescent="0.3">
      <c r="B1" s="169" t="s">
        <v>12</v>
      </c>
      <c r="D1" s="206" t="s">
        <v>48</v>
      </c>
      <c r="E1" s="207"/>
      <c r="F1" s="207"/>
      <c r="G1" s="207"/>
      <c r="H1" s="208"/>
      <c r="J1" s="206" t="s">
        <v>7</v>
      </c>
      <c r="K1" s="207"/>
      <c r="L1" s="207"/>
      <c r="M1" s="207"/>
      <c r="N1" s="208"/>
      <c r="P1" s="180" t="s">
        <v>56</v>
      </c>
      <c r="Q1" s="182"/>
      <c r="S1" s="180" t="s">
        <v>58</v>
      </c>
      <c r="T1" s="182"/>
      <c r="V1" s="180" t="s">
        <v>59</v>
      </c>
      <c r="W1" s="182"/>
    </row>
    <row r="2" spans="2:26" x14ac:dyDescent="0.25">
      <c r="B2" s="170"/>
      <c r="D2" s="209" t="s">
        <v>84</v>
      </c>
      <c r="E2" s="198" t="s">
        <v>49</v>
      </c>
      <c r="F2" s="200" t="s">
        <v>50</v>
      </c>
      <c r="G2" s="202" t="s">
        <v>51</v>
      </c>
      <c r="H2" s="204" t="s">
        <v>52</v>
      </c>
      <c r="J2" s="209" t="s">
        <v>84</v>
      </c>
      <c r="K2" s="198" t="s">
        <v>49</v>
      </c>
      <c r="L2" s="200" t="s">
        <v>50</v>
      </c>
      <c r="M2" s="202" t="s">
        <v>51</v>
      </c>
      <c r="N2" s="204" t="s">
        <v>52</v>
      </c>
      <c r="P2" s="18" t="s">
        <v>53</v>
      </c>
      <c r="Q2" s="19" t="s">
        <v>54</v>
      </c>
      <c r="S2" s="18" t="s">
        <v>53</v>
      </c>
      <c r="T2" s="19" t="s">
        <v>54</v>
      </c>
      <c r="V2" s="18" t="s">
        <v>60</v>
      </c>
      <c r="W2" s="19" t="s">
        <v>61</v>
      </c>
    </row>
    <row r="3" spans="2:26" ht="15.75" thickBot="1" x14ac:dyDescent="0.3">
      <c r="B3" s="29" t="s">
        <v>33</v>
      </c>
      <c r="D3" s="210"/>
      <c r="E3" s="199"/>
      <c r="F3" s="201"/>
      <c r="G3" s="203"/>
      <c r="H3" s="205"/>
      <c r="J3" s="210"/>
      <c r="K3" s="199"/>
      <c r="L3" s="201"/>
      <c r="M3" s="203"/>
      <c r="N3" s="205"/>
      <c r="P3" s="36" t="s">
        <v>55</v>
      </c>
      <c r="Q3" s="36" t="s">
        <v>55</v>
      </c>
      <c r="S3" s="36" t="s">
        <v>57</v>
      </c>
      <c r="T3" s="36" t="s">
        <v>57</v>
      </c>
      <c r="V3" s="36" t="s">
        <v>35</v>
      </c>
      <c r="W3" s="36" t="s">
        <v>35</v>
      </c>
    </row>
    <row r="4" spans="2:26" x14ac:dyDescent="0.25">
      <c r="B4" s="28">
        <f>'2_Odometrie'!B4</f>
        <v>0</v>
      </c>
      <c r="D4" s="113">
        <f>IF('1_Constantes'!$B$27=1,'4_Rampe'!W4/2,'3_Consigne'!P4)</f>
        <v>1.5</v>
      </c>
      <c r="E4" s="68">
        <f>D4*'1_Constantes'!$D$13</f>
        <v>1.5</v>
      </c>
      <c r="F4" s="73">
        <v>0</v>
      </c>
      <c r="G4" s="57">
        <v>0</v>
      </c>
      <c r="H4" s="57">
        <f>G4+F4+E4</f>
        <v>1.5</v>
      </c>
      <c r="J4" s="113">
        <f>IF('1_Constantes'!$B$27=1,'4_Rampe'!Y4,'3_Consigne'!R4*2)</f>
        <v>-0.85943669269623479</v>
      </c>
      <c r="K4" s="68">
        <f>J4*'1_Constantes'!$H$13</f>
        <v>-1.7188733853924696</v>
      </c>
      <c r="L4" s="73">
        <v>0</v>
      </c>
      <c r="M4" s="57">
        <v>0</v>
      </c>
      <c r="N4" s="57">
        <f>M4+L4+K4</f>
        <v>-1.7188733853924696</v>
      </c>
      <c r="P4" s="68">
        <f>(N4-H4)</f>
        <v>-3.2188733853924694</v>
      </c>
      <c r="Q4" s="57">
        <f>(N4+H4)</f>
        <v>-0.21887338539246959</v>
      </c>
      <c r="S4" s="54">
        <f>P4*'1_Constantes'!$B$4/60</f>
        <v>-2.6823944878270574E-4</v>
      </c>
      <c r="T4" s="44">
        <f>Q4*'1_Constantes'!$B$4/60</f>
        <v>-1.8239448782705801E-5</v>
      </c>
      <c r="V4" s="54">
        <v>0</v>
      </c>
      <c r="W4" s="44">
        <v>0</v>
      </c>
    </row>
    <row r="5" spans="2:26" x14ac:dyDescent="0.25">
      <c r="B5" s="13">
        <f>'2_Odometrie'!B5</f>
        <v>5.0000000000000001E-3</v>
      </c>
      <c r="D5" s="113">
        <f>IF('1_Constantes'!$B$27=1,'4_Rampe'!W5/2,'3_Consigne'!P5)</f>
        <v>3</v>
      </c>
      <c r="E5" s="68">
        <f>D5*'1_Constantes'!$D$13</f>
        <v>3</v>
      </c>
      <c r="F5" s="73">
        <f>(D5+D4)*'1_Constantes'!$E$13</f>
        <v>0</v>
      </c>
      <c r="G5" s="57">
        <f>(D5-D4)*'1_Constantes'!$F$13</f>
        <v>0</v>
      </c>
      <c r="H5" s="57">
        <f t="shared" ref="H5:H68" si="0">G5+F5+E5</f>
        <v>3</v>
      </c>
      <c r="J5" s="113">
        <f>IF('1_Constantes'!$B$27=1,'4_Rampe'!Y5,'3_Consigne'!R5*2)</f>
        <v>-1.7188733853924696</v>
      </c>
      <c r="K5" s="68">
        <f>J5*'1_Constantes'!$H$13</f>
        <v>-3.4377467707849392</v>
      </c>
      <c r="L5" s="73">
        <f>(J5+J4)*'1_Constantes'!$I$13</f>
        <v>0</v>
      </c>
      <c r="M5" s="57">
        <f>(J5-J4)*'1_Constantes'!$J$13</f>
        <v>0</v>
      </c>
      <c r="N5" s="57">
        <f t="shared" ref="N5:N68" si="1">M5+L5+K5</f>
        <v>-3.4377467707849392</v>
      </c>
      <c r="P5" s="68">
        <f t="shared" ref="P5:P68" si="2">(N5-H5)</f>
        <v>-6.4377467707849387</v>
      </c>
      <c r="Q5" s="57">
        <f t="shared" ref="Q5:Q68" si="3">(N5+H5)</f>
        <v>-0.43774677078493918</v>
      </c>
      <c r="S5" s="54">
        <f>P5*'1_Constantes'!$B$4/60</f>
        <v>-5.3647889756541149E-4</v>
      </c>
      <c r="T5" s="44">
        <f>Q5*'1_Constantes'!$B$4/60</f>
        <v>-3.6478897565411601E-5</v>
      </c>
      <c r="V5" s="54">
        <f>V4-S5*'1_Constantes'!$J$4</f>
        <v>1.9313240312354814</v>
      </c>
      <c r="W5" s="44">
        <f>W4+T5*'1_Constantes'!$J$4</f>
        <v>-0.13132403123548175</v>
      </c>
    </row>
    <row r="6" spans="2:26" x14ac:dyDescent="0.25">
      <c r="B6" s="13">
        <f>'2_Odometrie'!B6</f>
        <v>0.01</v>
      </c>
      <c r="D6" s="113">
        <f>IF('1_Constantes'!$B$27=1,'4_Rampe'!W6/2,'3_Consigne'!P6)</f>
        <v>4.5</v>
      </c>
      <c r="E6" s="68">
        <f>D6*'1_Constantes'!$D$13</f>
        <v>4.5</v>
      </c>
      <c r="F6" s="73">
        <f>(D6+D5)*'1_Constantes'!$E$13</f>
        <v>0</v>
      </c>
      <c r="G6" s="57">
        <f>(D6-D5)*'1_Constantes'!$F$13</f>
        <v>0</v>
      </c>
      <c r="H6" s="57">
        <f t="shared" si="0"/>
        <v>4.5</v>
      </c>
      <c r="J6" s="113">
        <f>IF('1_Constantes'!$B$27=1,'4_Rampe'!Y6,'3_Consigne'!R6*2)</f>
        <v>-2.5783100780887045</v>
      </c>
      <c r="K6" s="68">
        <f>J6*'1_Constantes'!$H$13</f>
        <v>-5.156620156177409</v>
      </c>
      <c r="L6" s="73">
        <f>(J6+J5)*'1_Constantes'!$I$13</f>
        <v>0</v>
      </c>
      <c r="M6" s="57">
        <f>(J6-J5)*'1_Constantes'!$J$13</f>
        <v>0</v>
      </c>
      <c r="N6" s="57">
        <f t="shared" si="1"/>
        <v>-5.156620156177409</v>
      </c>
      <c r="P6" s="68">
        <f t="shared" si="2"/>
        <v>-9.656620156177409</v>
      </c>
      <c r="Q6" s="57">
        <f t="shared" si="3"/>
        <v>-0.65662015617740899</v>
      </c>
      <c r="S6" s="54">
        <f>P6*'1_Constantes'!$B$4/60</f>
        <v>-8.0471834634811745E-4</v>
      </c>
      <c r="T6" s="44">
        <f>Q6*'1_Constantes'!$B$4/60</f>
        <v>-5.4718346348117416E-5</v>
      </c>
      <c r="V6" s="54">
        <f>V5-S6*'1_Constantes'!$J$4</f>
        <v>4.8283100780887036</v>
      </c>
      <c r="W6" s="44">
        <f>W5+T6*'1_Constantes'!$J$4</f>
        <v>-0.32831007808870444</v>
      </c>
      <c r="Y6" s="112"/>
      <c r="Z6" s="112"/>
    </row>
    <row r="7" spans="2:26" x14ac:dyDescent="0.25">
      <c r="B7" s="13">
        <f>'2_Odometrie'!B7</f>
        <v>1.4999999999999999E-2</v>
      </c>
      <c r="D7" s="113">
        <f>IF('1_Constantes'!$B$27=1,'4_Rampe'!W7/2,'3_Consigne'!P7)</f>
        <v>6</v>
      </c>
      <c r="E7" s="68">
        <f>D7*'1_Constantes'!$D$13</f>
        <v>6</v>
      </c>
      <c r="F7" s="73">
        <f>(D7+D6)*'1_Constantes'!$E$13</f>
        <v>0</v>
      </c>
      <c r="G7" s="57">
        <f>(D7-D6)*'1_Constantes'!$F$13</f>
        <v>0</v>
      </c>
      <c r="H7" s="57">
        <f t="shared" si="0"/>
        <v>6</v>
      </c>
      <c r="J7" s="113">
        <f>IF('1_Constantes'!$B$27=1,'4_Rampe'!Y7,'3_Consigne'!R7*2)</f>
        <v>-3.4377467707849392</v>
      </c>
      <c r="K7" s="68">
        <f>J7*'1_Constantes'!$H$13</f>
        <v>-6.8754935415698784</v>
      </c>
      <c r="L7" s="73">
        <f>(J7+J6)*'1_Constantes'!$I$13</f>
        <v>0</v>
      </c>
      <c r="M7" s="57">
        <f>(J7-J6)*'1_Constantes'!$J$13</f>
        <v>0</v>
      </c>
      <c r="N7" s="57">
        <f t="shared" si="1"/>
        <v>-6.8754935415698784</v>
      </c>
      <c r="P7" s="68">
        <f t="shared" si="2"/>
        <v>-12.875493541569877</v>
      </c>
      <c r="Q7" s="57">
        <f t="shared" si="3"/>
        <v>-0.87549354156987835</v>
      </c>
      <c r="S7" s="54">
        <f>P7*'1_Constantes'!$B$4/60</f>
        <v>-1.072957795130823E-3</v>
      </c>
      <c r="T7" s="44">
        <f>Q7*'1_Constantes'!$B$4/60</f>
        <v>-7.2957795130823203E-5</v>
      </c>
      <c r="V7" s="54">
        <f>V6-S7*'1_Constantes'!$J$4</f>
        <v>8.6909581405596654</v>
      </c>
      <c r="W7" s="44">
        <f>W6+T7*'1_Constantes'!$J$4</f>
        <v>-0.590958140559668</v>
      </c>
    </row>
    <row r="8" spans="2:26" x14ac:dyDescent="0.25">
      <c r="B8" s="13">
        <f>'2_Odometrie'!B8</f>
        <v>0.02</v>
      </c>
      <c r="D8" s="113">
        <f>IF('1_Constantes'!$B$27=1,'4_Rampe'!W8/2,'3_Consigne'!P8)</f>
        <v>7.5</v>
      </c>
      <c r="E8" s="68">
        <f>D8*'1_Constantes'!$D$13</f>
        <v>7.5</v>
      </c>
      <c r="F8" s="73">
        <f>(D8+D7)*'1_Constantes'!$E$13</f>
        <v>0</v>
      </c>
      <c r="G8" s="57">
        <f>(D8-D7)*'1_Constantes'!$F$13</f>
        <v>0</v>
      </c>
      <c r="H8" s="57">
        <f t="shared" si="0"/>
        <v>7.5</v>
      </c>
      <c r="J8" s="113">
        <f>IF('1_Constantes'!$B$27=1,'4_Rampe'!Y8,'3_Consigne'!R8*2)</f>
        <v>-4.2971834634811739</v>
      </c>
      <c r="K8" s="68">
        <f>J8*'1_Constantes'!$H$13</f>
        <v>-8.5943669269623477</v>
      </c>
      <c r="L8" s="73">
        <f>(J8+J7)*'1_Constantes'!$I$13</f>
        <v>0</v>
      </c>
      <c r="M8" s="57">
        <f>(J8-J7)*'1_Constantes'!$J$13</f>
        <v>0</v>
      </c>
      <c r="N8" s="57">
        <f t="shared" si="1"/>
        <v>-8.5943669269623477</v>
      </c>
      <c r="P8" s="68">
        <f t="shared" si="2"/>
        <v>-16.094366926962348</v>
      </c>
      <c r="Q8" s="57">
        <f t="shared" si="3"/>
        <v>-1.0943669269623477</v>
      </c>
      <c r="S8" s="54">
        <f>P8*'1_Constantes'!$B$4/60</f>
        <v>-1.3411972439135291E-3</v>
      </c>
      <c r="T8" s="44">
        <f>Q8*'1_Constantes'!$B$4/60</f>
        <v>-9.1197243913528983E-5</v>
      </c>
      <c r="V8" s="54">
        <f>V7-S8*'1_Constantes'!$J$4</f>
        <v>13.519268218648371</v>
      </c>
      <c r="W8" s="44">
        <f>W7+T8*'1_Constantes'!$J$4</f>
        <v>-0.91926821864837227</v>
      </c>
    </row>
    <row r="9" spans="2:26" x14ac:dyDescent="0.25">
      <c r="B9" s="13">
        <f>'2_Odometrie'!B9</f>
        <v>2.5000000000000001E-2</v>
      </c>
      <c r="D9" s="113">
        <f>IF('1_Constantes'!$B$27=1,'4_Rampe'!W9/2,'3_Consigne'!P9)</f>
        <v>9</v>
      </c>
      <c r="E9" s="68">
        <f>D9*'1_Constantes'!$D$13</f>
        <v>9</v>
      </c>
      <c r="F9" s="73">
        <f>(D9+D8)*'1_Constantes'!$E$13</f>
        <v>0</v>
      </c>
      <c r="G9" s="57">
        <f>(D9-D8)*'1_Constantes'!$F$13</f>
        <v>0</v>
      </c>
      <c r="H9" s="57">
        <f t="shared" si="0"/>
        <v>9</v>
      </c>
      <c r="J9" s="113">
        <f>IF('1_Constantes'!$B$27=1,'4_Rampe'!Y9,'3_Consigne'!R9*2)</f>
        <v>-5.156620156177409</v>
      </c>
      <c r="K9" s="68">
        <f>J9*'1_Constantes'!$H$13</f>
        <v>-10.313240312354818</v>
      </c>
      <c r="L9" s="73">
        <f>(J9+J8)*'1_Constantes'!$I$13</f>
        <v>0</v>
      </c>
      <c r="M9" s="57">
        <f>(J9-J8)*'1_Constantes'!$J$13</f>
        <v>0</v>
      </c>
      <c r="N9" s="57">
        <f t="shared" si="1"/>
        <v>-10.313240312354818</v>
      </c>
      <c r="P9" s="68">
        <f t="shared" si="2"/>
        <v>-19.313240312354818</v>
      </c>
      <c r="Q9" s="57">
        <f t="shared" si="3"/>
        <v>-1.313240312354818</v>
      </c>
      <c r="S9" s="54">
        <f>P9*'1_Constantes'!$B$4/60</f>
        <v>-1.6094366926962349E-3</v>
      </c>
      <c r="T9" s="44">
        <f>Q9*'1_Constantes'!$B$4/60</f>
        <v>-1.0943669269623483E-4</v>
      </c>
      <c r="V9" s="54">
        <f>V8-S9*'1_Constantes'!$J$4</f>
        <v>19.313240312354814</v>
      </c>
      <c r="W9" s="44">
        <f>W8+T9*'1_Constantes'!$J$4</f>
        <v>-1.3132403123548175</v>
      </c>
    </row>
    <row r="10" spans="2:26" x14ac:dyDescent="0.25">
      <c r="B10" s="13">
        <f>'2_Odometrie'!B10</f>
        <v>3.0000000000000002E-2</v>
      </c>
      <c r="D10" s="113">
        <f>IF('1_Constantes'!$B$27=1,'4_Rampe'!W10/2,'3_Consigne'!P10)</f>
        <v>10.5</v>
      </c>
      <c r="E10" s="68">
        <f>D10*'1_Constantes'!$D$13</f>
        <v>10.5</v>
      </c>
      <c r="F10" s="73">
        <f>(D10+D9)*'1_Constantes'!$E$13</f>
        <v>0</v>
      </c>
      <c r="G10" s="57">
        <f>(D10-D9)*'1_Constantes'!$F$13</f>
        <v>0</v>
      </c>
      <c r="H10" s="57">
        <f t="shared" si="0"/>
        <v>10.5</v>
      </c>
      <c r="J10" s="113">
        <f>IF('1_Constantes'!$B$27=1,'4_Rampe'!Y10,'3_Consigne'!R10*2)</f>
        <v>-6.0160568488736432</v>
      </c>
      <c r="K10" s="68">
        <f>J10*'1_Constantes'!$H$13</f>
        <v>-12.032113697747286</v>
      </c>
      <c r="L10" s="73">
        <f>(J10+J9)*'1_Constantes'!$I$13</f>
        <v>0</v>
      </c>
      <c r="M10" s="57">
        <f>(J10-J9)*'1_Constantes'!$J$13</f>
        <v>0</v>
      </c>
      <c r="N10" s="57">
        <f t="shared" si="1"/>
        <v>-12.032113697747286</v>
      </c>
      <c r="P10" s="68">
        <f t="shared" si="2"/>
        <v>-22.532113697747285</v>
      </c>
      <c r="Q10" s="57">
        <f t="shared" si="3"/>
        <v>-1.5321136977472865</v>
      </c>
      <c r="S10" s="54">
        <f>P10*'1_Constantes'!$B$4/60</f>
        <v>-1.8776761414789405E-3</v>
      </c>
      <c r="T10" s="44">
        <f>Q10*'1_Constantes'!$B$4/60</f>
        <v>-1.2767614147894056E-4</v>
      </c>
      <c r="V10" s="54">
        <f>V9-S10*'1_Constantes'!$J$4</f>
        <v>26.072874421679</v>
      </c>
      <c r="W10" s="44">
        <f>W9+T10*'1_Constantes'!$J$4</f>
        <v>-1.7728744216790036</v>
      </c>
    </row>
    <row r="11" spans="2:26" x14ac:dyDescent="0.25">
      <c r="B11" s="13">
        <f>'2_Odometrie'!B11</f>
        <v>3.5000000000000003E-2</v>
      </c>
      <c r="D11" s="113">
        <f>IF('1_Constantes'!$B$27=1,'4_Rampe'!W11/2,'3_Consigne'!P11)</f>
        <v>12</v>
      </c>
      <c r="E11" s="68">
        <f>D11*'1_Constantes'!$D$13</f>
        <v>12</v>
      </c>
      <c r="F11" s="73">
        <f>(D11+D10)*'1_Constantes'!$E$13</f>
        <v>0</v>
      </c>
      <c r="G11" s="57">
        <f>(D11-D10)*'1_Constantes'!$F$13</f>
        <v>0</v>
      </c>
      <c r="H11" s="57">
        <f t="shared" si="0"/>
        <v>12</v>
      </c>
      <c r="J11" s="113">
        <f>IF('1_Constantes'!$B$27=1,'4_Rampe'!Y11,'3_Consigne'!R11*2)</f>
        <v>-6.8754935415698784</v>
      </c>
      <c r="K11" s="68">
        <f>J11*'1_Constantes'!$H$13</f>
        <v>-13.750987083139757</v>
      </c>
      <c r="L11" s="73">
        <f>(J11+J10)*'1_Constantes'!$I$13</f>
        <v>0</v>
      </c>
      <c r="M11" s="57">
        <f>(J11-J10)*'1_Constantes'!$J$13</f>
        <v>0</v>
      </c>
      <c r="N11" s="57">
        <f t="shared" si="1"/>
        <v>-13.750987083139757</v>
      </c>
      <c r="P11" s="68">
        <f t="shared" si="2"/>
        <v>-25.750987083139755</v>
      </c>
      <c r="Q11" s="57">
        <f t="shared" si="3"/>
        <v>-1.7509870831397567</v>
      </c>
      <c r="S11" s="54">
        <f>P11*'1_Constantes'!$B$4/60</f>
        <v>-2.145915590261646E-3</v>
      </c>
      <c r="T11" s="44">
        <f>Q11*'1_Constantes'!$B$4/60</f>
        <v>-1.4591559026164641E-4</v>
      </c>
      <c r="V11" s="54">
        <f>V10-S11*'1_Constantes'!$J$4</f>
        <v>33.798170546620923</v>
      </c>
      <c r="W11" s="44">
        <f>W10+T11*'1_Constantes'!$J$4</f>
        <v>-2.2981705466209306</v>
      </c>
    </row>
    <row r="12" spans="2:26" x14ac:dyDescent="0.25">
      <c r="B12" s="13">
        <f>'2_Odometrie'!B12</f>
        <v>0.04</v>
      </c>
      <c r="D12" s="113">
        <f>IF('1_Constantes'!$B$27=1,'4_Rampe'!W12/2,'3_Consigne'!P12)</f>
        <v>13.5</v>
      </c>
      <c r="E12" s="68">
        <f>D12*'1_Constantes'!$D$13</f>
        <v>13.5</v>
      </c>
      <c r="F12" s="73">
        <f>(D12+D11)*'1_Constantes'!$E$13</f>
        <v>0</v>
      </c>
      <c r="G12" s="57">
        <f>(D12-D11)*'1_Constantes'!$F$13</f>
        <v>0</v>
      </c>
      <c r="H12" s="57">
        <f t="shared" si="0"/>
        <v>13.5</v>
      </c>
      <c r="J12" s="113">
        <f>IF('1_Constantes'!$B$27=1,'4_Rampe'!Y12,'3_Consigne'!R12*2)</f>
        <v>-7.7349302342661135</v>
      </c>
      <c r="K12" s="68">
        <f>J12*'1_Constantes'!$H$13</f>
        <v>-15.469860468532227</v>
      </c>
      <c r="L12" s="73">
        <f>(J12+J11)*'1_Constantes'!$I$13</f>
        <v>0</v>
      </c>
      <c r="M12" s="57">
        <f>(J12-J11)*'1_Constantes'!$J$13</f>
        <v>0</v>
      </c>
      <c r="N12" s="57">
        <f t="shared" si="1"/>
        <v>-15.469860468532227</v>
      </c>
      <c r="P12" s="68">
        <f t="shared" si="2"/>
        <v>-28.969860468532225</v>
      </c>
      <c r="Q12" s="57">
        <f t="shared" si="3"/>
        <v>-1.969860468532227</v>
      </c>
      <c r="S12" s="54">
        <f>P12*'1_Constantes'!$B$4/60</f>
        <v>-2.4141550390443522E-3</v>
      </c>
      <c r="T12" s="44">
        <f>Q12*'1_Constantes'!$B$4/60</f>
        <v>-1.6415503904435225E-4</v>
      </c>
      <c r="V12" s="54">
        <f>V11-S12*'1_Constantes'!$J$4</f>
        <v>42.489128687180596</v>
      </c>
      <c r="W12" s="44">
        <f>W11+T12*'1_Constantes'!$J$4</f>
        <v>-2.8891286871805986</v>
      </c>
    </row>
    <row r="13" spans="2:26" x14ac:dyDescent="0.25">
      <c r="B13" s="13">
        <f>'2_Odometrie'!B13</f>
        <v>4.4999999999999998E-2</v>
      </c>
      <c r="D13" s="113">
        <f>IF('1_Constantes'!$B$27=1,'4_Rampe'!W13/2,'3_Consigne'!P13)</f>
        <v>15</v>
      </c>
      <c r="E13" s="68">
        <f>D13*'1_Constantes'!$D$13</f>
        <v>15</v>
      </c>
      <c r="F13" s="73">
        <f>(D13+D12)*'1_Constantes'!$E$13</f>
        <v>0</v>
      </c>
      <c r="G13" s="57">
        <f>(D13-D12)*'1_Constantes'!$F$13</f>
        <v>0</v>
      </c>
      <c r="H13" s="57">
        <f t="shared" si="0"/>
        <v>15</v>
      </c>
      <c r="J13" s="113">
        <f>IF('1_Constantes'!$B$27=1,'4_Rampe'!Y13,'3_Consigne'!R13*2)</f>
        <v>-8.5943669269623495</v>
      </c>
      <c r="K13" s="68">
        <f>J13*'1_Constantes'!$H$13</f>
        <v>-17.188733853924699</v>
      </c>
      <c r="L13" s="73">
        <f>(J13+J12)*'1_Constantes'!$I$13</f>
        <v>0</v>
      </c>
      <c r="M13" s="57">
        <f>(J13-J12)*'1_Constantes'!$J$13</f>
        <v>0</v>
      </c>
      <c r="N13" s="57">
        <f t="shared" si="1"/>
        <v>-17.188733853924699</v>
      </c>
      <c r="P13" s="68">
        <f t="shared" si="2"/>
        <v>-32.188733853924703</v>
      </c>
      <c r="Q13" s="57">
        <f t="shared" si="3"/>
        <v>-2.188733853924699</v>
      </c>
      <c r="S13" s="54">
        <f>P13*'1_Constantes'!$B$4/60</f>
        <v>-2.682394487827059E-3</v>
      </c>
      <c r="T13" s="44">
        <f>Q13*'1_Constantes'!$B$4/60</f>
        <v>-1.8239448782705824E-4</v>
      </c>
      <c r="V13" s="54">
        <f>V12-S13*'1_Constantes'!$J$4</f>
        <v>52.145748843358007</v>
      </c>
      <c r="W13" s="44">
        <f>W12+T13*'1_Constantes'!$J$4</f>
        <v>-3.545748843358008</v>
      </c>
    </row>
    <row r="14" spans="2:26" x14ac:dyDescent="0.25">
      <c r="B14" s="13">
        <f>'2_Odometrie'!B14</f>
        <v>4.9999999999999996E-2</v>
      </c>
      <c r="D14" s="113">
        <f>IF('1_Constantes'!$B$27=1,'4_Rampe'!W14/2,'3_Consigne'!P14)</f>
        <v>16.5</v>
      </c>
      <c r="E14" s="68">
        <f>D14*'1_Constantes'!$D$13</f>
        <v>16.5</v>
      </c>
      <c r="F14" s="73">
        <f>(D14+D13)*'1_Constantes'!$E$13</f>
        <v>0</v>
      </c>
      <c r="G14" s="57">
        <f>(D14-D13)*'1_Constantes'!$F$13</f>
        <v>0</v>
      </c>
      <c r="H14" s="57">
        <f t="shared" si="0"/>
        <v>16.5</v>
      </c>
      <c r="J14" s="113">
        <f>IF('1_Constantes'!$B$27=1,'4_Rampe'!Y14,'3_Consigne'!R14*2)</f>
        <v>-9.4538036196585846</v>
      </c>
      <c r="K14" s="68">
        <f>J14*'1_Constantes'!$H$13</f>
        <v>-18.907607239317169</v>
      </c>
      <c r="L14" s="73">
        <f>(J14+J13)*'1_Constantes'!$I$13</f>
        <v>0</v>
      </c>
      <c r="M14" s="57">
        <f>(J14-J13)*'1_Constantes'!$J$13</f>
        <v>0</v>
      </c>
      <c r="N14" s="57">
        <f t="shared" si="1"/>
        <v>-18.907607239317169</v>
      </c>
      <c r="P14" s="68">
        <f t="shared" si="2"/>
        <v>-35.407607239317173</v>
      </c>
      <c r="Q14" s="57">
        <f t="shared" si="3"/>
        <v>-2.4076072393171692</v>
      </c>
      <c r="S14" s="54">
        <f>P14*'1_Constantes'!$B$4/60</f>
        <v>-2.9506339366097644E-3</v>
      </c>
      <c r="T14" s="44">
        <f>Q14*'1_Constantes'!$B$4/60</f>
        <v>-2.0063393660976411E-4</v>
      </c>
      <c r="V14" s="54">
        <f>V13-S14*'1_Constantes'!$J$4</f>
        <v>62.768031015153156</v>
      </c>
      <c r="W14" s="44">
        <f>W13+T14*'1_Constantes'!$J$4</f>
        <v>-4.2680310151531593</v>
      </c>
    </row>
    <row r="15" spans="2:26" x14ac:dyDescent="0.25">
      <c r="B15" s="13">
        <f>'2_Odometrie'!B15</f>
        <v>5.4999999999999993E-2</v>
      </c>
      <c r="D15" s="113">
        <f>IF('1_Constantes'!$B$27=1,'4_Rampe'!W15/2,'3_Consigne'!P15)</f>
        <v>18</v>
      </c>
      <c r="E15" s="68">
        <f>D15*'1_Constantes'!$D$13</f>
        <v>18</v>
      </c>
      <c r="F15" s="73">
        <f>(D15+D14)*'1_Constantes'!$E$13</f>
        <v>0</v>
      </c>
      <c r="G15" s="57">
        <f>(D15-D14)*'1_Constantes'!$F$13</f>
        <v>0</v>
      </c>
      <c r="H15" s="57">
        <f t="shared" si="0"/>
        <v>18</v>
      </c>
      <c r="J15" s="113">
        <f>IF('1_Constantes'!$B$27=1,'4_Rampe'!Y15,'3_Consigne'!R15*2)</f>
        <v>-10.31324031235482</v>
      </c>
      <c r="K15" s="68">
        <f>J15*'1_Constantes'!$H$13</f>
        <v>-20.626480624709639</v>
      </c>
      <c r="L15" s="73">
        <f>(J15+J14)*'1_Constantes'!$I$13</f>
        <v>0</v>
      </c>
      <c r="M15" s="57">
        <f>(J15-J14)*'1_Constantes'!$J$13</f>
        <v>0</v>
      </c>
      <c r="N15" s="57">
        <f t="shared" si="1"/>
        <v>-20.626480624709639</v>
      </c>
      <c r="P15" s="68">
        <f t="shared" si="2"/>
        <v>-38.626480624709643</v>
      </c>
      <c r="Q15" s="57">
        <f t="shared" si="3"/>
        <v>-2.6264806247096395</v>
      </c>
      <c r="S15" s="54">
        <f>P15*'1_Constantes'!$B$4/60</f>
        <v>-3.2188733853924702E-3</v>
      </c>
      <c r="T15" s="44">
        <f>Q15*'1_Constantes'!$B$4/60</f>
        <v>-2.1887338539246999E-4</v>
      </c>
      <c r="V15" s="54">
        <f>V14-S15*'1_Constantes'!$J$4</f>
        <v>74.355975202566043</v>
      </c>
      <c r="W15" s="44">
        <f>W14+T15*'1_Constantes'!$J$4</f>
        <v>-5.0559752025660512</v>
      </c>
    </row>
    <row r="16" spans="2:26" x14ac:dyDescent="0.25">
      <c r="B16" s="13">
        <f>'2_Odometrie'!B16</f>
        <v>5.9999999999999991E-2</v>
      </c>
      <c r="D16" s="113">
        <f>IF('1_Constantes'!$B$27=1,'4_Rampe'!W16/2,'3_Consigne'!P16)</f>
        <v>19.5</v>
      </c>
      <c r="E16" s="68">
        <f>D16*'1_Constantes'!$D$13</f>
        <v>19.5</v>
      </c>
      <c r="F16" s="73">
        <f>(D16+D15)*'1_Constantes'!$E$13</f>
        <v>0</v>
      </c>
      <c r="G16" s="57">
        <f>(D16-D15)*'1_Constantes'!$F$13</f>
        <v>0</v>
      </c>
      <c r="H16" s="57">
        <f t="shared" si="0"/>
        <v>19.5</v>
      </c>
      <c r="J16" s="113">
        <f>IF('1_Constantes'!$B$27=1,'4_Rampe'!Y16,'3_Consigne'!R16*2)</f>
        <v>-11.172677005051055</v>
      </c>
      <c r="K16" s="68">
        <f>J16*'1_Constantes'!$H$13</f>
        <v>-22.34535401010211</v>
      </c>
      <c r="L16" s="73">
        <f>(J16+J15)*'1_Constantes'!$I$13</f>
        <v>0</v>
      </c>
      <c r="M16" s="57">
        <f>(J16-J15)*'1_Constantes'!$J$13</f>
        <v>0</v>
      </c>
      <c r="N16" s="57">
        <f t="shared" si="1"/>
        <v>-22.34535401010211</v>
      </c>
      <c r="P16" s="68">
        <f t="shared" si="2"/>
        <v>-41.845354010102113</v>
      </c>
      <c r="Q16" s="57">
        <f t="shared" si="3"/>
        <v>-2.8453540101021098</v>
      </c>
      <c r="S16" s="54">
        <f>P16*'1_Constantes'!$B$4/60</f>
        <v>-3.4871128341751761E-3</v>
      </c>
      <c r="T16" s="44">
        <f>Q16*'1_Constantes'!$B$4/60</f>
        <v>-2.3711283417517581E-4</v>
      </c>
      <c r="V16" s="54">
        <f>V15-S16*'1_Constantes'!$J$4</f>
        <v>86.909581405596683</v>
      </c>
      <c r="W16" s="44">
        <f>W15+T16*'1_Constantes'!$J$4</f>
        <v>-5.9095814055966844</v>
      </c>
    </row>
    <row r="17" spans="2:23" x14ac:dyDescent="0.25">
      <c r="B17" s="13">
        <f>'2_Odometrie'!B17</f>
        <v>6.4999999999999988E-2</v>
      </c>
      <c r="D17" s="113">
        <f>IF('1_Constantes'!$B$27=1,'4_Rampe'!W17/2,'3_Consigne'!P17)</f>
        <v>21</v>
      </c>
      <c r="E17" s="68">
        <f>D17*'1_Constantes'!$D$13</f>
        <v>21</v>
      </c>
      <c r="F17" s="73">
        <f>(D17+D16)*'1_Constantes'!$E$13</f>
        <v>0</v>
      </c>
      <c r="G17" s="57">
        <f>(D17-D16)*'1_Constantes'!$F$13</f>
        <v>0</v>
      </c>
      <c r="H17" s="57">
        <f t="shared" si="0"/>
        <v>21</v>
      </c>
      <c r="J17" s="113">
        <f>IF('1_Constantes'!$B$27=1,'4_Rampe'!Y17,'3_Consigne'!R17*2)</f>
        <v>-12.032113697747292</v>
      </c>
      <c r="K17" s="68">
        <f>J17*'1_Constantes'!$H$13</f>
        <v>-24.064227395494584</v>
      </c>
      <c r="L17" s="73">
        <f>(J17+J16)*'1_Constantes'!$I$13</f>
        <v>0</v>
      </c>
      <c r="M17" s="57">
        <f>(J17-J16)*'1_Constantes'!$J$13</f>
        <v>0</v>
      </c>
      <c r="N17" s="57">
        <f t="shared" si="1"/>
        <v>-24.064227395494584</v>
      </c>
      <c r="P17" s="68">
        <f t="shared" si="2"/>
        <v>-45.064227395494584</v>
      </c>
      <c r="Q17" s="57">
        <f t="shared" si="3"/>
        <v>-3.0642273954945836</v>
      </c>
      <c r="S17" s="54">
        <f>P17*'1_Constantes'!$B$4/60</f>
        <v>-3.7553522829578819E-3</v>
      </c>
      <c r="T17" s="44">
        <f>Q17*'1_Constantes'!$B$4/60</f>
        <v>-2.5535228295788198E-4</v>
      </c>
      <c r="V17" s="54">
        <f>V16-S17*'1_Constantes'!$J$4</f>
        <v>100.42884962424506</v>
      </c>
      <c r="W17" s="44">
        <f>W16+T17*'1_Constantes'!$J$4</f>
        <v>-6.8288496242450591</v>
      </c>
    </row>
    <row r="18" spans="2:23" x14ac:dyDescent="0.25">
      <c r="B18" s="13">
        <f>'2_Odometrie'!B18</f>
        <v>6.9999999999999993E-2</v>
      </c>
      <c r="D18" s="113">
        <f>IF('1_Constantes'!$B$27=1,'4_Rampe'!W18/2,'3_Consigne'!P18)</f>
        <v>22.5</v>
      </c>
      <c r="E18" s="68">
        <f>D18*'1_Constantes'!$D$13</f>
        <v>22.5</v>
      </c>
      <c r="F18" s="73">
        <f>(D18+D17)*'1_Constantes'!$E$13</f>
        <v>0</v>
      </c>
      <c r="G18" s="57">
        <f>(D18-D17)*'1_Constantes'!$F$13</f>
        <v>0</v>
      </c>
      <c r="H18" s="57">
        <f t="shared" si="0"/>
        <v>22.5</v>
      </c>
      <c r="J18" s="113">
        <f>IF('1_Constantes'!$B$27=1,'4_Rampe'!Y18,'3_Consigne'!R18*2)</f>
        <v>-12.891550390443527</v>
      </c>
      <c r="K18" s="68">
        <f>J18*'1_Constantes'!$H$13</f>
        <v>-25.783100780887054</v>
      </c>
      <c r="L18" s="73">
        <f>(J18+J17)*'1_Constantes'!$I$13</f>
        <v>0</v>
      </c>
      <c r="M18" s="57">
        <f>(J18-J17)*'1_Constantes'!$J$13</f>
        <v>0</v>
      </c>
      <c r="N18" s="57">
        <f t="shared" si="1"/>
        <v>-25.783100780887054</v>
      </c>
      <c r="P18" s="68">
        <f t="shared" si="2"/>
        <v>-48.283100780887054</v>
      </c>
      <c r="Q18" s="57">
        <f t="shared" si="3"/>
        <v>-3.2831007808870538</v>
      </c>
      <c r="S18" s="54">
        <f>P18*'1_Constantes'!$B$4/60</f>
        <v>-4.0235917317405882E-3</v>
      </c>
      <c r="T18" s="44">
        <f>Q18*'1_Constantes'!$B$4/60</f>
        <v>-2.7359173174058778E-4</v>
      </c>
      <c r="V18" s="54">
        <f>V17-S18*'1_Constantes'!$J$4</f>
        <v>114.91377985851118</v>
      </c>
      <c r="W18" s="44">
        <f>W17+T18*'1_Constantes'!$J$4</f>
        <v>-7.8137798585111753</v>
      </c>
    </row>
    <row r="19" spans="2:23" x14ac:dyDescent="0.25">
      <c r="B19" s="13">
        <f>'2_Odometrie'!B19</f>
        <v>7.4999999999999997E-2</v>
      </c>
      <c r="D19" s="113">
        <f>IF('1_Constantes'!$B$27=1,'4_Rampe'!W19/2,'3_Consigne'!P19)</f>
        <v>24</v>
      </c>
      <c r="E19" s="68">
        <f>D19*'1_Constantes'!$D$13</f>
        <v>24</v>
      </c>
      <c r="F19" s="73">
        <f>(D19+D18)*'1_Constantes'!$E$13</f>
        <v>0</v>
      </c>
      <c r="G19" s="57">
        <f>(D19-D18)*'1_Constantes'!$F$13</f>
        <v>0</v>
      </c>
      <c r="H19" s="57">
        <f t="shared" si="0"/>
        <v>24</v>
      </c>
      <c r="J19" s="113">
        <f>IF('1_Constantes'!$B$27=1,'4_Rampe'!Y19,'3_Consigne'!R19*2)</f>
        <v>-13.750987083139764</v>
      </c>
      <c r="K19" s="68">
        <f>J19*'1_Constantes'!$H$13</f>
        <v>-27.501974166279528</v>
      </c>
      <c r="L19" s="73">
        <f>(J19+J18)*'1_Constantes'!$I$13</f>
        <v>0</v>
      </c>
      <c r="M19" s="57">
        <f>(J19-J18)*'1_Constantes'!$J$13</f>
        <v>0</v>
      </c>
      <c r="N19" s="57">
        <f t="shared" si="1"/>
        <v>-27.501974166279528</v>
      </c>
      <c r="P19" s="68">
        <f t="shared" si="2"/>
        <v>-51.501974166279524</v>
      </c>
      <c r="Q19" s="57">
        <f t="shared" si="3"/>
        <v>-3.5019741662795276</v>
      </c>
      <c r="S19" s="54">
        <f>P19*'1_Constantes'!$B$4/60</f>
        <v>-4.2918311805232945E-3</v>
      </c>
      <c r="T19" s="44">
        <f>Q19*'1_Constantes'!$B$4/60</f>
        <v>-2.9183118052329395E-4</v>
      </c>
      <c r="V19" s="54">
        <f>V18-S19*'1_Constantes'!$J$4</f>
        <v>130.36437210839503</v>
      </c>
      <c r="W19" s="44">
        <f>W18+T19*'1_Constantes'!$J$4</f>
        <v>-8.8643721083950329</v>
      </c>
    </row>
    <row r="20" spans="2:23" x14ac:dyDescent="0.25">
      <c r="B20" s="13">
        <f>'2_Odometrie'!B20</f>
        <v>0.08</v>
      </c>
      <c r="D20" s="113">
        <f>IF('1_Constantes'!$B$27=1,'4_Rampe'!W20/2,'3_Consigne'!P20)</f>
        <v>25.5</v>
      </c>
      <c r="E20" s="68">
        <f>D20*'1_Constantes'!$D$13</f>
        <v>25.5</v>
      </c>
      <c r="F20" s="73">
        <f>(D20+D19)*'1_Constantes'!$E$13</f>
        <v>0</v>
      </c>
      <c r="G20" s="57">
        <f>(D20-D19)*'1_Constantes'!$F$13</f>
        <v>0</v>
      </c>
      <c r="H20" s="57">
        <f t="shared" si="0"/>
        <v>25.5</v>
      </c>
      <c r="J20" s="113">
        <f>IF('1_Constantes'!$B$27=1,'4_Rampe'!Y20,'3_Consigne'!R20*2)</f>
        <v>-14.610423775835999</v>
      </c>
      <c r="K20" s="68">
        <f>J20*'1_Constantes'!$H$13</f>
        <v>-29.220847551671998</v>
      </c>
      <c r="L20" s="73">
        <f>(J20+J19)*'1_Constantes'!$I$13</f>
        <v>0</v>
      </c>
      <c r="M20" s="57">
        <f>(J20-J19)*'1_Constantes'!$J$13</f>
        <v>0</v>
      </c>
      <c r="N20" s="57">
        <f t="shared" si="1"/>
        <v>-29.220847551671998</v>
      </c>
      <c r="P20" s="68">
        <f t="shared" si="2"/>
        <v>-54.720847551671994</v>
      </c>
      <c r="Q20" s="57">
        <f t="shared" si="3"/>
        <v>-3.7208475516719979</v>
      </c>
      <c r="S20" s="54">
        <f>P20*'1_Constantes'!$B$4/60</f>
        <v>-4.5600706293059991E-3</v>
      </c>
      <c r="T20" s="44">
        <f>Q20*'1_Constantes'!$B$4/60</f>
        <v>-3.100706293059998E-4</v>
      </c>
      <c r="V20" s="54">
        <f>V19-S20*'1_Constantes'!$J$4</f>
        <v>146.78062637389664</v>
      </c>
      <c r="W20" s="44">
        <f>W19+T20*'1_Constantes'!$J$4</f>
        <v>-9.9806263738966319</v>
      </c>
    </row>
    <row r="21" spans="2:23" x14ac:dyDescent="0.25">
      <c r="B21" s="13">
        <f>'2_Odometrie'!B21</f>
        <v>8.5000000000000006E-2</v>
      </c>
      <c r="D21" s="113">
        <f>IF('1_Constantes'!$B$27=1,'4_Rampe'!W21/2,'3_Consigne'!P21)</f>
        <v>27</v>
      </c>
      <c r="E21" s="68">
        <f>D21*'1_Constantes'!$D$13</f>
        <v>27</v>
      </c>
      <c r="F21" s="73">
        <f>(D21+D20)*'1_Constantes'!$E$13</f>
        <v>0</v>
      </c>
      <c r="G21" s="57">
        <f>(D21-D20)*'1_Constantes'!$F$13</f>
        <v>0</v>
      </c>
      <c r="H21" s="57">
        <f t="shared" si="0"/>
        <v>27</v>
      </c>
      <c r="J21" s="113">
        <f>IF('1_Constantes'!$B$27=1,'4_Rampe'!Y21,'3_Consigne'!R21*2)</f>
        <v>-15.469860468532234</v>
      </c>
      <c r="K21" s="68">
        <f>J21*'1_Constantes'!$H$13</f>
        <v>-30.939720937064468</v>
      </c>
      <c r="L21" s="73">
        <f>(J21+J20)*'1_Constantes'!$I$13</f>
        <v>0</v>
      </c>
      <c r="M21" s="57">
        <f>(J21-J20)*'1_Constantes'!$J$13</f>
        <v>0</v>
      </c>
      <c r="N21" s="57">
        <f t="shared" si="1"/>
        <v>-30.939720937064468</v>
      </c>
      <c r="P21" s="68">
        <f t="shared" si="2"/>
        <v>-57.939720937064465</v>
      </c>
      <c r="Q21" s="57">
        <f t="shared" si="3"/>
        <v>-3.9397209370644681</v>
      </c>
      <c r="S21" s="54">
        <f>P21*'1_Constantes'!$B$4/60</f>
        <v>-4.8283100780887054E-3</v>
      </c>
      <c r="T21" s="44">
        <f>Q21*'1_Constantes'!$B$4/60</f>
        <v>-3.283100780887057E-4</v>
      </c>
      <c r="V21" s="54">
        <f>V20-S21*'1_Constantes'!$J$4</f>
        <v>164.16254265501598</v>
      </c>
      <c r="W21" s="44">
        <f>W20+T21*'1_Constantes'!$J$4</f>
        <v>-11.162542655015972</v>
      </c>
    </row>
    <row r="22" spans="2:23" x14ac:dyDescent="0.25">
      <c r="B22" s="13">
        <f>'2_Odometrie'!B22</f>
        <v>9.0000000000000011E-2</v>
      </c>
      <c r="D22" s="113">
        <f>IF('1_Constantes'!$B$27=1,'4_Rampe'!W22/2,'3_Consigne'!P22)</f>
        <v>28.5</v>
      </c>
      <c r="E22" s="68">
        <f>D22*'1_Constantes'!$D$13</f>
        <v>28.5</v>
      </c>
      <c r="F22" s="73">
        <f>(D22+D21)*'1_Constantes'!$E$13</f>
        <v>0</v>
      </c>
      <c r="G22" s="57">
        <f>(D22-D21)*'1_Constantes'!$F$13</f>
        <v>0</v>
      </c>
      <c r="H22" s="57">
        <f t="shared" si="0"/>
        <v>28.5</v>
      </c>
      <c r="J22" s="113">
        <f>IF('1_Constantes'!$B$27=1,'4_Rampe'!Y22,'3_Consigne'!R22*2)</f>
        <v>-16.329297161228471</v>
      </c>
      <c r="K22" s="68">
        <f>J22*'1_Constantes'!$H$13</f>
        <v>-32.658594322456942</v>
      </c>
      <c r="L22" s="73">
        <f>(J22+J21)*'1_Constantes'!$I$13</f>
        <v>0</v>
      </c>
      <c r="M22" s="57">
        <f>(J22-J21)*'1_Constantes'!$J$13</f>
        <v>0</v>
      </c>
      <c r="N22" s="57">
        <f t="shared" si="1"/>
        <v>-32.658594322456942</v>
      </c>
      <c r="P22" s="68">
        <f t="shared" si="2"/>
        <v>-61.158594322456942</v>
      </c>
      <c r="Q22" s="57">
        <f t="shared" si="3"/>
        <v>-4.1585943224569419</v>
      </c>
      <c r="S22" s="54">
        <f>P22*'1_Constantes'!$B$4/60</f>
        <v>-5.0965495268714116E-3</v>
      </c>
      <c r="T22" s="44">
        <f>Q22*'1_Constantes'!$B$4/60</f>
        <v>-3.4654952687141182E-4</v>
      </c>
      <c r="V22" s="54">
        <f>V21-S22*'1_Constantes'!$J$4</f>
        <v>182.51012095175307</v>
      </c>
      <c r="W22" s="44">
        <f>W21+T22*'1_Constantes'!$J$4</f>
        <v>-12.410120951753054</v>
      </c>
    </row>
    <row r="23" spans="2:23" x14ac:dyDescent="0.25">
      <c r="B23" s="13">
        <f>'2_Odometrie'!B23</f>
        <v>9.5000000000000015E-2</v>
      </c>
      <c r="D23" s="113">
        <f>IF('1_Constantes'!$B$27=1,'4_Rampe'!W23/2,'3_Consigne'!P23)</f>
        <v>30</v>
      </c>
      <c r="E23" s="68">
        <f>D23*'1_Constantes'!$D$13</f>
        <v>30</v>
      </c>
      <c r="F23" s="73">
        <f>(D23+D22)*'1_Constantes'!$E$13</f>
        <v>0</v>
      </c>
      <c r="G23" s="57">
        <f>(D23-D22)*'1_Constantes'!$F$13</f>
        <v>0</v>
      </c>
      <c r="H23" s="57">
        <f t="shared" si="0"/>
        <v>30</v>
      </c>
      <c r="J23" s="113">
        <f>IF('1_Constantes'!$B$27=1,'4_Rampe'!Y23,'3_Consigne'!R23*2)</f>
        <v>-17.188733853924706</v>
      </c>
      <c r="K23" s="68">
        <f>J23*'1_Constantes'!$H$13</f>
        <v>-34.377467707849412</v>
      </c>
      <c r="L23" s="73">
        <f>(J23+J22)*'1_Constantes'!$I$13</f>
        <v>0</v>
      </c>
      <c r="M23" s="57">
        <f>(J23-J22)*'1_Constantes'!$J$13</f>
        <v>0</v>
      </c>
      <c r="N23" s="57">
        <f t="shared" si="1"/>
        <v>-34.377467707849412</v>
      </c>
      <c r="P23" s="68">
        <f t="shared" si="2"/>
        <v>-64.377467707849405</v>
      </c>
      <c r="Q23" s="57">
        <f t="shared" si="3"/>
        <v>-4.3774677078494122</v>
      </c>
      <c r="S23" s="54">
        <f>P23*'1_Constantes'!$B$4/60</f>
        <v>-5.3647889756541179E-3</v>
      </c>
      <c r="T23" s="44">
        <f>Q23*'1_Constantes'!$B$4/60</f>
        <v>-3.6478897565411772E-4</v>
      </c>
      <c r="V23" s="54">
        <f>V22-S23*'1_Constantes'!$J$4</f>
        <v>201.82336126410789</v>
      </c>
      <c r="W23" s="44">
        <f>W22+T23*'1_Constantes'!$J$4</f>
        <v>-13.723361264107877</v>
      </c>
    </row>
    <row r="24" spans="2:23" x14ac:dyDescent="0.25">
      <c r="B24" s="13">
        <f>'2_Odometrie'!B24</f>
        <v>0.10000000000000002</v>
      </c>
      <c r="D24" s="113">
        <f>IF('1_Constantes'!$B$27=1,'4_Rampe'!W24/2,'3_Consigne'!P24)</f>
        <v>31.5</v>
      </c>
      <c r="E24" s="68">
        <f>D24*'1_Constantes'!$D$13</f>
        <v>31.5</v>
      </c>
      <c r="F24" s="73">
        <f>(D24+D23)*'1_Constantes'!$E$13</f>
        <v>0</v>
      </c>
      <c r="G24" s="57">
        <f>(D24-D23)*'1_Constantes'!$F$13</f>
        <v>0</v>
      </c>
      <c r="H24" s="57">
        <f t="shared" si="0"/>
        <v>31.5</v>
      </c>
      <c r="J24" s="113">
        <f>IF('1_Constantes'!$B$27=1,'4_Rampe'!Y24,'3_Consigne'!R24*2)</f>
        <v>-18.048170546620941</v>
      </c>
      <c r="K24" s="68">
        <f>J24*'1_Constantes'!$H$13</f>
        <v>-36.096341093241882</v>
      </c>
      <c r="L24" s="73">
        <f>(J24+J23)*'1_Constantes'!$I$13</f>
        <v>0</v>
      </c>
      <c r="M24" s="57">
        <f>(J24-J23)*'1_Constantes'!$J$13</f>
        <v>0</v>
      </c>
      <c r="N24" s="57">
        <f t="shared" si="1"/>
        <v>-36.096341093241882</v>
      </c>
      <c r="P24" s="68">
        <f t="shared" si="2"/>
        <v>-67.596341093241875</v>
      </c>
      <c r="Q24" s="57">
        <f t="shared" si="3"/>
        <v>-4.5963410932418824</v>
      </c>
      <c r="S24" s="54">
        <f>P24*'1_Constantes'!$B$4/60</f>
        <v>-5.6330284244368225E-3</v>
      </c>
      <c r="T24" s="44">
        <f>Q24*'1_Constantes'!$B$4/60</f>
        <v>-3.8302842443682357E-4</v>
      </c>
      <c r="V24" s="54">
        <f>V23-S24*'1_Constantes'!$J$4</f>
        <v>222.10226359208045</v>
      </c>
      <c r="W24" s="44">
        <f>W23+T24*'1_Constantes'!$J$4</f>
        <v>-15.102263592080442</v>
      </c>
    </row>
    <row r="25" spans="2:23" x14ac:dyDescent="0.25">
      <c r="B25" s="13">
        <f>'2_Odometrie'!B25</f>
        <v>0.10500000000000002</v>
      </c>
      <c r="D25" s="113">
        <f>IF('1_Constantes'!$B$27=1,'4_Rampe'!W25/2,'3_Consigne'!P25)</f>
        <v>33</v>
      </c>
      <c r="E25" s="68">
        <f>D25*'1_Constantes'!$D$13</f>
        <v>33</v>
      </c>
      <c r="F25" s="73">
        <f>(D25+D24)*'1_Constantes'!$E$13</f>
        <v>0</v>
      </c>
      <c r="G25" s="57">
        <f>(D25-D24)*'1_Constantes'!$F$13</f>
        <v>0</v>
      </c>
      <c r="H25" s="57">
        <f t="shared" si="0"/>
        <v>33</v>
      </c>
      <c r="J25" s="113">
        <f>IF('1_Constantes'!$B$27=1,'4_Rampe'!Y25,'3_Consigne'!R25*2)</f>
        <v>-18.907607239317176</v>
      </c>
      <c r="K25" s="68">
        <f>J25*'1_Constantes'!$H$13</f>
        <v>-37.815214478634353</v>
      </c>
      <c r="L25" s="73">
        <f>(J25+J24)*'1_Constantes'!$I$13</f>
        <v>0</v>
      </c>
      <c r="M25" s="57">
        <f>(J25-J24)*'1_Constantes'!$J$13</f>
        <v>0</v>
      </c>
      <c r="N25" s="57">
        <f t="shared" si="1"/>
        <v>-37.815214478634353</v>
      </c>
      <c r="P25" s="68">
        <f t="shared" si="2"/>
        <v>-70.815214478634346</v>
      </c>
      <c r="Q25" s="57">
        <f t="shared" si="3"/>
        <v>-4.8152144786343527</v>
      </c>
      <c r="S25" s="54">
        <f>P25*'1_Constantes'!$B$4/60</f>
        <v>-5.9012678732195288E-3</v>
      </c>
      <c r="T25" s="44">
        <f>Q25*'1_Constantes'!$B$4/60</f>
        <v>-4.0126787321952936E-4</v>
      </c>
      <c r="V25" s="54">
        <f>V24-S25*'1_Constantes'!$J$4</f>
        <v>243.34682793567075</v>
      </c>
      <c r="W25" s="44">
        <f>W24+T25*'1_Constantes'!$J$4</f>
        <v>-16.546827935670748</v>
      </c>
    </row>
    <row r="26" spans="2:23" x14ac:dyDescent="0.25">
      <c r="B26" s="13">
        <f>'2_Odometrie'!B26</f>
        <v>0.11000000000000003</v>
      </c>
      <c r="D26" s="113">
        <f>IF('1_Constantes'!$B$27=1,'4_Rampe'!W26/2,'3_Consigne'!P26)</f>
        <v>34.5</v>
      </c>
      <c r="E26" s="68">
        <f>D26*'1_Constantes'!$D$13</f>
        <v>34.5</v>
      </c>
      <c r="F26" s="73">
        <f>(D26+D25)*'1_Constantes'!$E$13</f>
        <v>0</v>
      </c>
      <c r="G26" s="57">
        <f>(D26-D25)*'1_Constantes'!$F$13</f>
        <v>0</v>
      </c>
      <c r="H26" s="57">
        <f t="shared" si="0"/>
        <v>34.5</v>
      </c>
      <c r="J26" s="113">
        <f>IF('1_Constantes'!$B$27=1,'4_Rampe'!Y26,'3_Consigne'!R26*2)</f>
        <v>-19.767043932013411</v>
      </c>
      <c r="K26" s="68">
        <f>J26*'1_Constantes'!$H$13</f>
        <v>-39.534087864026823</v>
      </c>
      <c r="L26" s="73">
        <f>(J26+J25)*'1_Constantes'!$I$13</f>
        <v>0</v>
      </c>
      <c r="M26" s="57">
        <f>(J26-J25)*'1_Constantes'!$J$13</f>
        <v>0</v>
      </c>
      <c r="N26" s="57">
        <f t="shared" si="1"/>
        <v>-39.534087864026823</v>
      </c>
      <c r="P26" s="68">
        <f t="shared" si="2"/>
        <v>-74.034087864026816</v>
      </c>
      <c r="Q26" s="57">
        <f t="shared" si="3"/>
        <v>-5.034087864026823</v>
      </c>
      <c r="S26" s="54">
        <f>P26*'1_Constantes'!$B$4/60</f>
        <v>-6.1695073220022351E-3</v>
      </c>
      <c r="T26" s="44">
        <f>Q26*'1_Constantes'!$B$4/60</f>
        <v>-4.1950732200223527E-4</v>
      </c>
      <c r="V26" s="54">
        <f>V25-S26*'1_Constantes'!$J$4</f>
        <v>265.55705429487881</v>
      </c>
      <c r="W26" s="44">
        <f>W25+T26*'1_Constantes'!$J$4</f>
        <v>-18.057054294878796</v>
      </c>
    </row>
    <row r="27" spans="2:23" x14ac:dyDescent="0.25">
      <c r="B27" s="13">
        <f>'2_Odometrie'!B27</f>
        <v>0.11500000000000003</v>
      </c>
      <c r="D27" s="113">
        <f>IF('1_Constantes'!$B$27=1,'4_Rampe'!W27/2,'3_Consigne'!P27)</f>
        <v>36</v>
      </c>
      <c r="E27" s="68">
        <f>D27*'1_Constantes'!$D$13</f>
        <v>36</v>
      </c>
      <c r="F27" s="73">
        <f>(D27+D26)*'1_Constantes'!$E$13</f>
        <v>0</v>
      </c>
      <c r="G27" s="57">
        <f>(D27-D26)*'1_Constantes'!$F$13</f>
        <v>0</v>
      </c>
      <c r="H27" s="57">
        <f t="shared" si="0"/>
        <v>36</v>
      </c>
      <c r="J27" s="113">
        <f>IF('1_Constantes'!$B$27=1,'4_Rampe'!Y27,'3_Consigne'!R27*2)</f>
        <v>-20.62648062470965</v>
      </c>
      <c r="K27" s="68">
        <f>J27*'1_Constantes'!$H$13</f>
        <v>-41.2529612494193</v>
      </c>
      <c r="L27" s="73">
        <f>(J27+J26)*'1_Constantes'!$I$13</f>
        <v>0</v>
      </c>
      <c r="M27" s="57">
        <f>(J27-J26)*'1_Constantes'!$J$13</f>
        <v>0</v>
      </c>
      <c r="N27" s="57">
        <f t="shared" si="1"/>
        <v>-41.2529612494193</v>
      </c>
      <c r="P27" s="68">
        <f t="shared" si="2"/>
        <v>-77.2529612494193</v>
      </c>
      <c r="Q27" s="57">
        <f t="shared" si="3"/>
        <v>-5.2529612494193003</v>
      </c>
      <c r="S27" s="54">
        <f>P27*'1_Constantes'!$B$4/60</f>
        <v>-6.4377467707849422E-3</v>
      </c>
      <c r="T27" s="44">
        <f>Q27*'1_Constantes'!$B$4/60</f>
        <v>-4.3774677078494171E-4</v>
      </c>
      <c r="V27" s="54">
        <f>V26-S27*'1_Constantes'!$J$4</f>
        <v>288.73294266970458</v>
      </c>
      <c r="W27" s="44">
        <f>W26+T27*'1_Constantes'!$J$4</f>
        <v>-19.632942669704587</v>
      </c>
    </row>
    <row r="28" spans="2:23" x14ac:dyDescent="0.25">
      <c r="B28" s="13">
        <f>'2_Odometrie'!B28</f>
        <v>0.12000000000000004</v>
      </c>
      <c r="D28" s="113">
        <f>IF('1_Constantes'!$B$27=1,'4_Rampe'!W28/2,'3_Consigne'!P28)</f>
        <v>37.5</v>
      </c>
      <c r="E28" s="68">
        <f>D28*'1_Constantes'!$D$13</f>
        <v>37.5</v>
      </c>
      <c r="F28" s="73">
        <f>(D28+D27)*'1_Constantes'!$E$13</f>
        <v>0</v>
      </c>
      <c r="G28" s="57">
        <f>(D28-D27)*'1_Constantes'!$F$13</f>
        <v>0</v>
      </c>
      <c r="H28" s="57">
        <f t="shared" si="0"/>
        <v>37.5</v>
      </c>
      <c r="J28" s="113">
        <f>IF('1_Constantes'!$B$27=1,'4_Rampe'!Y28,'3_Consigne'!R28*2)</f>
        <v>-21.485917317405885</v>
      </c>
      <c r="K28" s="68">
        <f>J28*'1_Constantes'!$H$13</f>
        <v>-42.971834634811771</v>
      </c>
      <c r="L28" s="73">
        <f>(J28+J27)*'1_Constantes'!$I$13</f>
        <v>0</v>
      </c>
      <c r="M28" s="57">
        <f>(J28-J27)*'1_Constantes'!$J$13</f>
        <v>0</v>
      </c>
      <c r="N28" s="57">
        <f t="shared" si="1"/>
        <v>-42.971834634811771</v>
      </c>
      <c r="P28" s="68">
        <f t="shared" si="2"/>
        <v>-80.471834634811771</v>
      </c>
      <c r="Q28" s="57">
        <f t="shared" si="3"/>
        <v>-5.4718346348117706</v>
      </c>
      <c r="S28" s="54">
        <f>P28*'1_Constantes'!$B$4/60</f>
        <v>-6.7059862195676476E-3</v>
      </c>
      <c r="T28" s="44">
        <f>Q28*'1_Constantes'!$B$4/60</f>
        <v>-4.5598621956764756E-4</v>
      </c>
      <c r="V28" s="54">
        <f>V27-S28*'1_Constantes'!$J$4</f>
        <v>312.8744930601481</v>
      </c>
      <c r="W28" s="44">
        <f>W27+T28*'1_Constantes'!$J$4</f>
        <v>-21.274493060148117</v>
      </c>
    </row>
    <row r="29" spans="2:23" x14ac:dyDescent="0.25">
      <c r="B29" s="13">
        <f>'2_Odometrie'!B29</f>
        <v>0.12500000000000003</v>
      </c>
      <c r="D29" s="113">
        <f>IF('1_Constantes'!$B$27=1,'4_Rampe'!W29/2,'3_Consigne'!P29)</f>
        <v>39</v>
      </c>
      <c r="E29" s="68">
        <f>D29*'1_Constantes'!$D$13</f>
        <v>39</v>
      </c>
      <c r="F29" s="73">
        <f>(D29+D28)*'1_Constantes'!$E$13</f>
        <v>0</v>
      </c>
      <c r="G29" s="57">
        <f>(D29-D28)*'1_Constantes'!$F$13</f>
        <v>0</v>
      </c>
      <c r="H29" s="57">
        <f t="shared" si="0"/>
        <v>39</v>
      </c>
      <c r="J29" s="113">
        <f>IF('1_Constantes'!$B$27=1,'4_Rampe'!Y29,'3_Consigne'!R29*2)</f>
        <v>-22.34535401010212</v>
      </c>
      <c r="K29" s="68">
        <f>J29*'1_Constantes'!$H$13</f>
        <v>-44.690708020204241</v>
      </c>
      <c r="L29" s="73">
        <f>(J29+J28)*'1_Constantes'!$I$13</f>
        <v>0</v>
      </c>
      <c r="M29" s="57">
        <f>(J29-J28)*'1_Constantes'!$J$13</f>
        <v>0</v>
      </c>
      <c r="N29" s="57">
        <f t="shared" si="1"/>
        <v>-44.690708020204241</v>
      </c>
      <c r="P29" s="68">
        <f t="shared" si="2"/>
        <v>-83.690708020204241</v>
      </c>
      <c r="Q29" s="57">
        <f t="shared" si="3"/>
        <v>-5.6907080202042408</v>
      </c>
      <c r="S29" s="54">
        <f>P29*'1_Constantes'!$B$4/60</f>
        <v>-6.9742256683503531E-3</v>
      </c>
      <c r="T29" s="44">
        <f>Q29*'1_Constantes'!$B$4/60</f>
        <v>-4.7422566835035341E-4</v>
      </c>
      <c r="V29" s="54">
        <f>V28-S29*'1_Constantes'!$J$4</f>
        <v>337.98170546620935</v>
      </c>
      <c r="W29" s="44">
        <f>W28+T29*'1_Constantes'!$J$4</f>
        <v>-22.981705466209391</v>
      </c>
    </row>
    <row r="30" spans="2:23" x14ac:dyDescent="0.25">
      <c r="B30" s="13">
        <f>'2_Odometrie'!B30</f>
        <v>0.13000000000000003</v>
      </c>
      <c r="D30" s="113">
        <f>IF('1_Constantes'!$B$27=1,'4_Rampe'!W30/2,'3_Consigne'!P30)</f>
        <v>40.5</v>
      </c>
      <c r="E30" s="68">
        <f>D30*'1_Constantes'!$D$13</f>
        <v>40.5</v>
      </c>
      <c r="F30" s="73">
        <f>(D30+D29)*'1_Constantes'!$E$13</f>
        <v>0</v>
      </c>
      <c r="G30" s="57">
        <f>(D30-D29)*'1_Constantes'!$F$13</f>
        <v>0</v>
      </c>
      <c r="H30" s="57">
        <f t="shared" si="0"/>
        <v>40.5</v>
      </c>
      <c r="J30" s="113">
        <f>IF('1_Constantes'!$B$27=1,'4_Rampe'!Y30,'3_Consigne'!R30*2)</f>
        <v>-23.204790702798356</v>
      </c>
      <c r="K30" s="68">
        <f>J30*'1_Constantes'!$H$13</f>
        <v>-46.409581405596711</v>
      </c>
      <c r="L30" s="73">
        <f>(J30+J29)*'1_Constantes'!$I$13</f>
        <v>0</v>
      </c>
      <c r="M30" s="57">
        <f>(J30-J29)*'1_Constantes'!$J$13</f>
        <v>0</v>
      </c>
      <c r="N30" s="57">
        <f t="shared" si="1"/>
        <v>-46.409581405596711</v>
      </c>
      <c r="P30" s="68">
        <f t="shared" si="2"/>
        <v>-86.909581405596711</v>
      </c>
      <c r="Q30" s="57">
        <f t="shared" si="3"/>
        <v>-5.9095814055967111</v>
      </c>
      <c r="S30" s="54">
        <f>P30*'1_Constantes'!$B$4/60</f>
        <v>-7.2424651171330593E-3</v>
      </c>
      <c r="T30" s="44">
        <f>Q30*'1_Constantes'!$B$4/60</f>
        <v>-4.924651171330592E-4</v>
      </c>
      <c r="V30" s="54">
        <f>V29-S30*'1_Constantes'!$J$4</f>
        <v>364.05457988788834</v>
      </c>
      <c r="W30" s="44">
        <f>W29+T30*'1_Constantes'!$J$4</f>
        <v>-24.754579887888404</v>
      </c>
    </row>
    <row r="31" spans="2:23" x14ac:dyDescent="0.25">
      <c r="B31" s="13">
        <f>'2_Odometrie'!B31</f>
        <v>0.13500000000000004</v>
      </c>
      <c r="D31" s="113">
        <f>IF('1_Constantes'!$B$27=1,'4_Rampe'!W31/2,'3_Consigne'!P31)</f>
        <v>42</v>
      </c>
      <c r="E31" s="68">
        <f>D31*'1_Constantes'!$D$13</f>
        <v>42</v>
      </c>
      <c r="F31" s="73">
        <f>(D31+D30)*'1_Constantes'!$E$13</f>
        <v>0</v>
      </c>
      <c r="G31" s="57">
        <f>(D31-D30)*'1_Constantes'!$F$13</f>
        <v>0</v>
      </c>
      <c r="H31" s="57">
        <f t="shared" si="0"/>
        <v>42</v>
      </c>
      <c r="J31" s="113">
        <f>IF('1_Constantes'!$B$27=1,'4_Rampe'!Y31,'3_Consigne'!R31*2)</f>
        <v>-24.064227395494591</v>
      </c>
      <c r="K31" s="68">
        <f>J31*'1_Constantes'!$H$13</f>
        <v>-48.128454790989181</v>
      </c>
      <c r="L31" s="73">
        <f>(J31+J30)*'1_Constantes'!$I$13</f>
        <v>0</v>
      </c>
      <c r="M31" s="57">
        <f>(J31-J30)*'1_Constantes'!$J$13</f>
        <v>0</v>
      </c>
      <c r="N31" s="57">
        <f t="shared" si="1"/>
        <v>-48.128454790989181</v>
      </c>
      <c r="P31" s="68">
        <f t="shared" si="2"/>
        <v>-90.128454790989181</v>
      </c>
      <c r="Q31" s="57">
        <f t="shared" si="3"/>
        <v>-6.1284547909891813</v>
      </c>
      <c r="S31" s="54">
        <f>P31*'1_Constantes'!$B$4/60</f>
        <v>-7.5107045659157656E-3</v>
      </c>
      <c r="T31" s="44">
        <f>Q31*'1_Constantes'!$B$4/60</f>
        <v>-5.1070456591576516E-4</v>
      </c>
      <c r="V31" s="54">
        <f>V30-S31*'1_Constantes'!$J$4</f>
        <v>391.09311632518506</v>
      </c>
      <c r="W31" s="44">
        <f>W30+T31*'1_Constantes'!$J$4</f>
        <v>-26.593116325185157</v>
      </c>
    </row>
    <row r="32" spans="2:23" x14ac:dyDescent="0.25">
      <c r="B32" s="13">
        <f>'2_Odometrie'!B32</f>
        <v>0.14000000000000004</v>
      </c>
      <c r="D32" s="113">
        <f>IF('1_Constantes'!$B$27=1,'4_Rampe'!W32/2,'3_Consigne'!P32)</f>
        <v>43.5</v>
      </c>
      <c r="E32" s="68">
        <f>D32*'1_Constantes'!$D$13</f>
        <v>43.5</v>
      </c>
      <c r="F32" s="73">
        <f>(D32+D31)*'1_Constantes'!$E$13</f>
        <v>0</v>
      </c>
      <c r="G32" s="57">
        <f>(D32-D31)*'1_Constantes'!$F$13</f>
        <v>0</v>
      </c>
      <c r="H32" s="57">
        <f t="shared" si="0"/>
        <v>43.5</v>
      </c>
      <c r="J32" s="113">
        <f>IF('1_Constantes'!$B$27=1,'4_Rampe'!Y32,'3_Consigne'!R32*2)</f>
        <v>-24.923664088190829</v>
      </c>
      <c r="K32" s="68">
        <f>J32*'1_Constantes'!$H$13</f>
        <v>-49.847328176381659</v>
      </c>
      <c r="L32" s="73">
        <f>(J32+J31)*'1_Constantes'!$I$13</f>
        <v>0</v>
      </c>
      <c r="M32" s="57">
        <f>(J32-J31)*'1_Constantes'!$J$13</f>
        <v>0</v>
      </c>
      <c r="N32" s="57">
        <f t="shared" si="1"/>
        <v>-49.847328176381659</v>
      </c>
      <c r="P32" s="68">
        <f t="shared" si="2"/>
        <v>-93.347328176381666</v>
      </c>
      <c r="Q32" s="57">
        <f t="shared" si="3"/>
        <v>-6.3473281763816587</v>
      </c>
      <c r="S32" s="54">
        <f>P32*'1_Constantes'!$B$4/60</f>
        <v>-7.7789440146984728E-3</v>
      </c>
      <c r="T32" s="44">
        <f>Q32*'1_Constantes'!$B$4/60</f>
        <v>-5.2894401469847155E-4</v>
      </c>
      <c r="V32" s="54">
        <f>V31-S32*'1_Constantes'!$J$4</f>
        <v>419.09731477809959</v>
      </c>
      <c r="W32" s="44">
        <f>W31+T32*'1_Constantes'!$J$4</f>
        <v>-28.497314778099653</v>
      </c>
    </row>
    <row r="33" spans="2:23" x14ac:dyDescent="0.25">
      <c r="B33" s="13">
        <f>'2_Odometrie'!B33</f>
        <v>0.14500000000000005</v>
      </c>
      <c r="D33" s="113">
        <f>IF('1_Constantes'!$B$27=1,'4_Rampe'!W33/2,'3_Consigne'!P33)</f>
        <v>45</v>
      </c>
      <c r="E33" s="68">
        <f>D33*'1_Constantes'!$D$13</f>
        <v>45</v>
      </c>
      <c r="F33" s="73">
        <f>(D33+D32)*'1_Constantes'!$E$13</f>
        <v>0</v>
      </c>
      <c r="G33" s="57">
        <f>(D33-D32)*'1_Constantes'!$F$13</f>
        <v>0</v>
      </c>
      <c r="H33" s="57">
        <f t="shared" si="0"/>
        <v>45</v>
      </c>
      <c r="J33" s="113">
        <f>IF('1_Constantes'!$B$27=1,'4_Rampe'!Y33,'3_Consigne'!R33*2)</f>
        <v>-25.783100780887064</v>
      </c>
      <c r="K33" s="68">
        <f>J33*'1_Constantes'!$H$13</f>
        <v>-51.566201561774129</v>
      </c>
      <c r="L33" s="73">
        <f>(J33+J32)*'1_Constantes'!$I$13</f>
        <v>0</v>
      </c>
      <c r="M33" s="57">
        <f>(J33-J32)*'1_Constantes'!$J$13</f>
        <v>0</v>
      </c>
      <c r="N33" s="57">
        <f t="shared" si="1"/>
        <v>-51.566201561774129</v>
      </c>
      <c r="P33" s="68">
        <f t="shared" si="2"/>
        <v>-96.566201561774136</v>
      </c>
      <c r="Q33" s="57">
        <f t="shared" si="3"/>
        <v>-6.5662015617741289</v>
      </c>
      <c r="S33" s="54">
        <f>P33*'1_Constantes'!$B$4/60</f>
        <v>-8.0471834634811782E-3</v>
      </c>
      <c r="T33" s="44">
        <f>Q33*'1_Constantes'!$B$4/60</f>
        <v>-5.471834634811774E-4</v>
      </c>
      <c r="V33" s="54">
        <f>V32-S33*'1_Constantes'!$J$4</f>
        <v>448.06717524663185</v>
      </c>
      <c r="W33" s="44">
        <f>W32+T33*'1_Constantes'!$J$4</f>
        <v>-30.467175246631893</v>
      </c>
    </row>
    <row r="34" spans="2:23" x14ac:dyDescent="0.25">
      <c r="B34" s="13">
        <f>'2_Odometrie'!B34</f>
        <v>0.15000000000000005</v>
      </c>
      <c r="D34" s="113">
        <f>IF('1_Constantes'!$B$27=1,'4_Rampe'!W34/2,'3_Consigne'!P34)</f>
        <v>46.5</v>
      </c>
      <c r="E34" s="68">
        <f>D34*'1_Constantes'!$D$13</f>
        <v>46.5</v>
      </c>
      <c r="F34" s="73">
        <f>(D34+D33)*'1_Constantes'!$E$13</f>
        <v>0</v>
      </c>
      <c r="G34" s="57">
        <f>(D34-D33)*'1_Constantes'!$F$13</f>
        <v>0</v>
      </c>
      <c r="H34" s="57">
        <f t="shared" si="0"/>
        <v>46.5</v>
      </c>
      <c r="J34" s="113">
        <f>IF('1_Constantes'!$B$27=1,'4_Rampe'!Y34,'3_Consigne'!R34*2)</f>
        <v>-26.6425374735833</v>
      </c>
      <c r="K34" s="68">
        <f>J34*'1_Constantes'!$H$13</f>
        <v>-53.285074947166599</v>
      </c>
      <c r="L34" s="73">
        <f>(J34+J33)*'1_Constantes'!$I$13</f>
        <v>0</v>
      </c>
      <c r="M34" s="57">
        <f>(J34-J33)*'1_Constantes'!$J$13</f>
        <v>0</v>
      </c>
      <c r="N34" s="57">
        <f t="shared" si="1"/>
        <v>-53.285074947166599</v>
      </c>
      <c r="P34" s="68">
        <f t="shared" si="2"/>
        <v>-99.785074947166606</v>
      </c>
      <c r="Q34" s="57">
        <f t="shared" si="3"/>
        <v>-6.7850749471665992</v>
      </c>
      <c r="S34" s="54">
        <f>P34*'1_Constantes'!$B$4/60</f>
        <v>-8.3154229122638836E-3</v>
      </c>
      <c r="T34" s="44">
        <f>Q34*'1_Constantes'!$B$4/60</f>
        <v>-5.6542291226388335E-4</v>
      </c>
      <c r="V34" s="54">
        <f>V33-S34*'1_Constantes'!$J$4</f>
        <v>478.00269773078185</v>
      </c>
      <c r="W34" s="44">
        <f>W33+T34*'1_Constantes'!$J$4</f>
        <v>-32.502697730781875</v>
      </c>
    </row>
    <row r="35" spans="2:23" x14ac:dyDescent="0.25">
      <c r="B35" s="13">
        <f>'2_Odometrie'!B35</f>
        <v>0.15500000000000005</v>
      </c>
      <c r="D35" s="113">
        <f>IF('1_Constantes'!$B$27=1,'4_Rampe'!W35/2,'3_Consigne'!P35)</f>
        <v>48</v>
      </c>
      <c r="E35" s="68">
        <f>D35*'1_Constantes'!$D$13</f>
        <v>48</v>
      </c>
      <c r="F35" s="73">
        <f>(D35+D34)*'1_Constantes'!$E$13</f>
        <v>0</v>
      </c>
      <c r="G35" s="57">
        <f>(D35-D34)*'1_Constantes'!$F$13</f>
        <v>0</v>
      </c>
      <c r="H35" s="57">
        <f t="shared" si="0"/>
        <v>48</v>
      </c>
      <c r="J35" s="113">
        <f>IF('1_Constantes'!$B$27=1,'4_Rampe'!Y35,'3_Consigne'!R35*2)</f>
        <v>-27.501974166279535</v>
      </c>
      <c r="K35" s="68">
        <f>J35*'1_Constantes'!$H$13</f>
        <v>-55.003948332559069</v>
      </c>
      <c r="L35" s="73">
        <f>(J35+J34)*'1_Constantes'!$I$13</f>
        <v>0</v>
      </c>
      <c r="M35" s="57">
        <f>(J35-J34)*'1_Constantes'!$J$13</f>
        <v>0</v>
      </c>
      <c r="N35" s="57">
        <f t="shared" si="1"/>
        <v>-55.003948332559069</v>
      </c>
      <c r="P35" s="68">
        <f t="shared" si="2"/>
        <v>-103.00394833255908</v>
      </c>
      <c r="Q35" s="57">
        <f t="shared" si="3"/>
        <v>-7.0039483325590695</v>
      </c>
      <c r="S35" s="54">
        <f>P35*'1_Constantes'!$B$4/60</f>
        <v>-8.5836623610465908E-3</v>
      </c>
      <c r="T35" s="44">
        <f>Q35*'1_Constantes'!$B$4/60</f>
        <v>-5.8366236104658909E-4</v>
      </c>
      <c r="V35" s="54">
        <f>V34-S35*'1_Constantes'!$J$4</f>
        <v>508.90388223054958</v>
      </c>
      <c r="W35" s="44">
        <f>W34+T35*'1_Constantes'!$J$4</f>
        <v>-34.603882230549594</v>
      </c>
    </row>
    <row r="36" spans="2:23" x14ac:dyDescent="0.25">
      <c r="B36" s="13">
        <f>'2_Odometrie'!B36</f>
        <v>0.16000000000000006</v>
      </c>
      <c r="D36" s="113">
        <f>IF('1_Constantes'!$B$27=1,'4_Rampe'!W36/2,'3_Consigne'!P36)</f>
        <v>49.5</v>
      </c>
      <c r="E36" s="68">
        <f>D36*'1_Constantes'!$D$13</f>
        <v>49.5</v>
      </c>
      <c r="F36" s="73">
        <f>(D36+D35)*'1_Constantes'!$E$13</f>
        <v>0</v>
      </c>
      <c r="G36" s="57">
        <f>(D36-D35)*'1_Constantes'!$F$13</f>
        <v>0</v>
      </c>
      <c r="H36" s="57">
        <f t="shared" si="0"/>
        <v>49.5</v>
      </c>
      <c r="J36" s="113">
        <f>IF('1_Constantes'!$B$27=1,'4_Rampe'!Y36,'3_Consigne'!R36*2)</f>
        <v>-28.36141085897577</v>
      </c>
      <c r="K36" s="68">
        <f>J36*'1_Constantes'!$H$13</f>
        <v>-56.72282171795154</v>
      </c>
      <c r="L36" s="73">
        <f>(J36+J35)*'1_Constantes'!$I$13</f>
        <v>0</v>
      </c>
      <c r="M36" s="57">
        <f>(J36-J35)*'1_Constantes'!$J$13</f>
        <v>0</v>
      </c>
      <c r="N36" s="57">
        <f t="shared" si="1"/>
        <v>-56.72282171795154</v>
      </c>
      <c r="P36" s="68">
        <f t="shared" si="2"/>
        <v>-106.22282171795155</v>
      </c>
      <c r="Q36" s="57">
        <f t="shared" si="3"/>
        <v>-7.2228217179515397</v>
      </c>
      <c r="S36" s="54">
        <f>P36*'1_Constantes'!$B$4/60</f>
        <v>-8.8519018098292945E-3</v>
      </c>
      <c r="T36" s="44">
        <f>Q36*'1_Constantes'!$B$4/60</f>
        <v>-6.0190180982929505E-4</v>
      </c>
      <c r="V36" s="54">
        <f>V35-S36*'1_Constantes'!$J$4</f>
        <v>540.770728745935</v>
      </c>
      <c r="W36" s="44">
        <f>W35+T36*'1_Constantes'!$J$4</f>
        <v>-36.77072874593506</v>
      </c>
    </row>
    <row r="37" spans="2:23" x14ac:dyDescent="0.25">
      <c r="B37" s="13">
        <f>'2_Odometrie'!B37</f>
        <v>0.16500000000000006</v>
      </c>
      <c r="D37" s="113">
        <f>IF('1_Constantes'!$B$27=1,'4_Rampe'!W37/2,'3_Consigne'!P37)</f>
        <v>51</v>
      </c>
      <c r="E37" s="68">
        <f>D37*'1_Constantes'!$D$13</f>
        <v>51</v>
      </c>
      <c r="F37" s="73">
        <f>(D37+D36)*'1_Constantes'!$E$13</f>
        <v>0</v>
      </c>
      <c r="G37" s="57">
        <f>(D37-D36)*'1_Constantes'!$F$13</f>
        <v>0</v>
      </c>
      <c r="H37" s="57">
        <f t="shared" si="0"/>
        <v>51</v>
      </c>
      <c r="J37" s="113">
        <f>IF('1_Constantes'!$B$27=1,'4_Rampe'!Y37,'3_Consigne'!R37*2)</f>
        <v>-29.220847551672005</v>
      </c>
      <c r="K37" s="68">
        <f>J37*'1_Constantes'!$H$13</f>
        <v>-58.44169510334401</v>
      </c>
      <c r="L37" s="73">
        <f>(J37+J36)*'1_Constantes'!$I$13</f>
        <v>0</v>
      </c>
      <c r="M37" s="57">
        <f>(J37-J36)*'1_Constantes'!$J$13</f>
        <v>0</v>
      </c>
      <c r="N37" s="57">
        <f t="shared" si="1"/>
        <v>-58.44169510334401</v>
      </c>
      <c r="P37" s="68">
        <f t="shared" si="2"/>
        <v>-109.44169510334402</v>
      </c>
      <c r="Q37" s="57">
        <f t="shared" si="3"/>
        <v>-7.44169510334401</v>
      </c>
      <c r="S37" s="54">
        <f>P37*'1_Constantes'!$B$4/60</f>
        <v>-9.1201412586120016E-3</v>
      </c>
      <c r="T37" s="44">
        <f>Q37*'1_Constantes'!$B$4/60</f>
        <v>-6.201412586120009E-4</v>
      </c>
      <c r="V37" s="54">
        <f>V36-S37*'1_Constantes'!$J$4</f>
        <v>573.60323727693822</v>
      </c>
      <c r="W37" s="44">
        <f>W36+T37*'1_Constantes'!$J$4</f>
        <v>-39.003237276938265</v>
      </c>
    </row>
    <row r="38" spans="2:23" x14ac:dyDescent="0.25">
      <c r="B38" s="13">
        <f>'2_Odometrie'!B38</f>
        <v>0.17000000000000007</v>
      </c>
      <c r="D38" s="113">
        <f>IF('1_Constantes'!$B$27=1,'4_Rampe'!W38/2,'3_Consigne'!P38)</f>
        <v>52.5</v>
      </c>
      <c r="E38" s="68">
        <f>D38*'1_Constantes'!$D$13</f>
        <v>52.5</v>
      </c>
      <c r="F38" s="73">
        <f>(D38+D37)*'1_Constantes'!$E$13</f>
        <v>0</v>
      </c>
      <c r="G38" s="57">
        <f>(D38-D37)*'1_Constantes'!$F$13</f>
        <v>0</v>
      </c>
      <c r="H38" s="57">
        <f t="shared" si="0"/>
        <v>52.5</v>
      </c>
      <c r="J38" s="113">
        <f>IF('1_Constantes'!$B$27=1,'4_Rampe'!Y38,'3_Consigne'!R38*2)</f>
        <v>-30.080284244368237</v>
      </c>
      <c r="K38" s="68">
        <f>J38*'1_Constantes'!$H$13</f>
        <v>-60.160568488736473</v>
      </c>
      <c r="L38" s="73">
        <f>(J38+J37)*'1_Constantes'!$I$13</f>
        <v>0</v>
      </c>
      <c r="M38" s="57">
        <f>(J38-J37)*'1_Constantes'!$J$13</f>
        <v>0</v>
      </c>
      <c r="N38" s="57">
        <f t="shared" si="1"/>
        <v>-60.160568488736473</v>
      </c>
      <c r="P38" s="68">
        <f t="shared" si="2"/>
        <v>-112.66056848873647</v>
      </c>
      <c r="Q38" s="57">
        <f t="shared" si="3"/>
        <v>-7.6605684887364731</v>
      </c>
      <c r="S38" s="54">
        <f>P38*'1_Constantes'!$B$4/60</f>
        <v>-9.3883807073947053E-3</v>
      </c>
      <c r="T38" s="44">
        <f>Q38*'1_Constantes'!$B$4/60</f>
        <v>-6.383807073947061E-4</v>
      </c>
      <c r="V38" s="54">
        <f>V37-S38*'1_Constantes'!$J$4</f>
        <v>607.40140782355911</v>
      </c>
      <c r="W38" s="44">
        <f>W37+T38*'1_Constantes'!$J$4</f>
        <v>-41.301407823559209</v>
      </c>
    </row>
    <row r="39" spans="2:23" x14ac:dyDescent="0.25">
      <c r="B39" s="13">
        <f>'2_Odometrie'!B39</f>
        <v>0.17500000000000007</v>
      </c>
      <c r="D39" s="113">
        <f>IF('1_Constantes'!$B$27=1,'4_Rampe'!W39/2,'3_Consigne'!P39)</f>
        <v>54</v>
      </c>
      <c r="E39" s="68">
        <f>D39*'1_Constantes'!$D$13</f>
        <v>54</v>
      </c>
      <c r="F39" s="73">
        <f>(D39+D38)*'1_Constantes'!$E$13</f>
        <v>0</v>
      </c>
      <c r="G39" s="57">
        <f>(D39-D38)*'1_Constantes'!$F$13</f>
        <v>0</v>
      </c>
      <c r="H39" s="57">
        <f t="shared" si="0"/>
        <v>54</v>
      </c>
      <c r="J39" s="113">
        <f>IF('1_Constantes'!$B$27=1,'4_Rampe'!Y39,'3_Consigne'!R39*2)</f>
        <v>-30.939720937064475</v>
      </c>
      <c r="K39" s="68">
        <f>J39*'1_Constantes'!$H$13</f>
        <v>-61.87944187412895</v>
      </c>
      <c r="L39" s="73">
        <f>(J39+J38)*'1_Constantes'!$I$13</f>
        <v>0</v>
      </c>
      <c r="M39" s="57">
        <f>(J39-J38)*'1_Constantes'!$J$13</f>
        <v>0</v>
      </c>
      <c r="N39" s="57">
        <f t="shared" si="1"/>
        <v>-61.87944187412895</v>
      </c>
      <c r="P39" s="68">
        <f t="shared" si="2"/>
        <v>-115.87944187412896</v>
      </c>
      <c r="Q39" s="57">
        <f t="shared" si="3"/>
        <v>-7.8794418741289505</v>
      </c>
      <c r="S39" s="54">
        <f>P39*'1_Constantes'!$B$4/60</f>
        <v>-9.6566201561774125E-3</v>
      </c>
      <c r="T39" s="44">
        <f>Q39*'1_Constantes'!$B$4/60</f>
        <v>-6.5662015617741259E-4</v>
      </c>
      <c r="V39" s="54">
        <f>V38-S39*'1_Constantes'!$J$4</f>
        <v>642.1652403857978</v>
      </c>
      <c r="W39" s="44">
        <f>W38+T39*'1_Constantes'!$J$4</f>
        <v>-43.665240385797894</v>
      </c>
    </row>
    <row r="40" spans="2:23" x14ac:dyDescent="0.25">
      <c r="B40" s="13">
        <f>'2_Odometrie'!B40</f>
        <v>0.18000000000000008</v>
      </c>
      <c r="D40" s="113">
        <f>IF('1_Constantes'!$B$27=1,'4_Rampe'!W40/2,'3_Consigne'!P40)</f>
        <v>55.5</v>
      </c>
      <c r="E40" s="68">
        <f>D40*'1_Constantes'!$D$13</f>
        <v>55.5</v>
      </c>
      <c r="F40" s="73">
        <f>(D40+D39)*'1_Constantes'!$E$13</f>
        <v>0</v>
      </c>
      <c r="G40" s="57">
        <f>(D40-D39)*'1_Constantes'!$F$13</f>
        <v>0</v>
      </c>
      <c r="H40" s="57">
        <f t="shared" si="0"/>
        <v>55.5</v>
      </c>
      <c r="J40" s="113">
        <f>IF('1_Constantes'!$B$27=1,'4_Rampe'!Y40,'3_Consigne'!R40*2)</f>
        <v>-31.79915762976071</v>
      </c>
      <c r="K40" s="68">
        <f>J40*'1_Constantes'!$H$13</f>
        <v>-63.598315259521421</v>
      </c>
      <c r="L40" s="73">
        <f>(J40+J39)*'1_Constantes'!$I$13</f>
        <v>0</v>
      </c>
      <c r="M40" s="57">
        <f>(J40-J39)*'1_Constantes'!$J$13</f>
        <v>0</v>
      </c>
      <c r="N40" s="57">
        <f t="shared" si="1"/>
        <v>-63.598315259521421</v>
      </c>
      <c r="P40" s="68">
        <f t="shared" si="2"/>
        <v>-119.09831525952143</v>
      </c>
      <c r="Q40" s="57">
        <f t="shared" si="3"/>
        <v>-8.0983152595214207</v>
      </c>
      <c r="S40" s="54">
        <f>P40*'1_Constantes'!$B$4/60</f>
        <v>-9.9248596049601196E-3</v>
      </c>
      <c r="T40" s="44">
        <f>Q40*'1_Constantes'!$B$4/60</f>
        <v>-6.7485960496011844E-4</v>
      </c>
      <c r="V40" s="54">
        <f>V39-S40*'1_Constantes'!$J$4</f>
        <v>677.89473496365417</v>
      </c>
      <c r="W40" s="44">
        <f>W39+T40*'1_Constantes'!$J$4</f>
        <v>-46.094734963654318</v>
      </c>
    </row>
    <row r="41" spans="2:23" x14ac:dyDescent="0.25">
      <c r="B41" s="13">
        <f>'2_Odometrie'!B41</f>
        <v>0.18500000000000008</v>
      </c>
      <c r="D41" s="113">
        <f>IF('1_Constantes'!$B$27=1,'4_Rampe'!W41/2,'3_Consigne'!P41)</f>
        <v>57</v>
      </c>
      <c r="E41" s="68">
        <f>D41*'1_Constantes'!$D$13</f>
        <v>57</v>
      </c>
      <c r="F41" s="73">
        <f>(D41+D40)*'1_Constantes'!$E$13</f>
        <v>0</v>
      </c>
      <c r="G41" s="57">
        <f>(D41-D40)*'1_Constantes'!$F$13</f>
        <v>0</v>
      </c>
      <c r="H41" s="57">
        <f t="shared" si="0"/>
        <v>57</v>
      </c>
      <c r="J41" s="113">
        <f>IF('1_Constantes'!$B$27=1,'4_Rampe'!Y41,'3_Consigne'!R41*2)</f>
        <v>-32.658594322456942</v>
      </c>
      <c r="K41" s="68">
        <f>J41*'1_Constantes'!$H$13</f>
        <v>-65.317188644913884</v>
      </c>
      <c r="L41" s="73">
        <f>(J41+J40)*'1_Constantes'!$I$13</f>
        <v>0</v>
      </c>
      <c r="M41" s="57">
        <f>(J41-J40)*'1_Constantes'!$J$13</f>
        <v>0</v>
      </c>
      <c r="N41" s="57">
        <f t="shared" si="1"/>
        <v>-65.317188644913884</v>
      </c>
      <c r="P41" s="68">
        <f t="shared" si="2"/>
        <v>-122.31718864491388</v>
      </c>
      <c r="Q41" s="57">
        <f t="shared" si="3"/>
        <v>-8.3171886449138839</v>
      </c>
      <c r="S41" s="54">
        <f>P41*'1_Constantes'!$B$4/60</f>
        <v>-1.0193099053742823E-2</v>
      </c>
      <c r="T41" s="44">
        <f>Q41*'1_Constantes'!$B$4/60</f>
        <v>-6.9309905374282364E-4</v>
      </c>
      <c r="V41" s="54">
        <f>V40-S41*'1_Constantes'!$J$4</f>
        <v>714.58989155712834</v>
      </c>
      <c r="W41" s="44">
        <f>W40+T41*'1_Constantes'!$J$4</f>
        <v>-48.589891557128482</v>
      </c>
    </row>
    <row r="42" spans="2:23" x14ac:dyDescent="0.25">
      <c r="B42" s="13">
        <f>'2_Odometrie'!B42</f>
        <v>0.19000000000000009</v>
      </c>
      <c r="D42" s="113">
        <f>IF('1_Constantes'!$B$27=1,'4_Rampe'!W42/2,'3_Consigne'!P42)</f>
        <v>58.5</v>
      </c>
      <c r="E42" s="68">
        <f>D42*'1_Constantes'!$D$13</f>
        <v>58.5</v>
      </c>
      <c r="F42" s="73">
        <f>(D42+D41)*'1_Constantes'!$E$13</f>
        <v>0</v>
      </c>
      <c r="G42" s="57">
        <f>(D42-D41)*'1_Constantes'!$F$13</f>
        <v>0</v>
      </c>
      <c r="H42" s="57">
        <f t="shared" si="0"/>
        <v>58.5</v>
      </c>
      <c r="J42" s="113">
        <f>IF('1_Constantes'!$B$27=1,'4_Rampe'!Y42,'3_Consigne'!R42*2)</f>
        <v>-33.518031015153184</v>
      </c>
      <c r="K42" s="68">
        <f>J42*'1_Constantes'!$H$13</f>
        <v>-67.036062030306368</v>
      </c>
      <c r="L42" s="73">
        <f>(J42+J41)*'1_Constantes'!$I$13</f>
        <v>0</v>
      </c>
      <c r="M42" s="57">
        <f>(J42-J41)*'1_Constantes'!$J$13</f>
        <v>0</v>
      </c>
      <c r="N42" s="57">
        <f t="shared" si="1"/>
        <v>-67.036062030306368</v>
      </c>
      <c r="P42" s="68">
        <f t="shared" si="2"/>
        <v>-125.53606203030637</v>
      </c>
      <c r="Q42" s="57">
        <f t="shared" si="3"/>
        <v>-8.5360620303063683</v>
      </c>
      <c r="S42" s="54">
        <f>P42*'1_Constantes'!$B$4/60</f>
        <v>-1.046133850252553E-2</v>
      </c>
      <c r="T42" s="44">
        <f>Q42*'1_Constantes'!$B$4/60</f>
        <v>-7.1133850252553068E-4</v>
      </c>
      <c r="V42" s="54">
        <f>V41-S42*'1_Constantes'!$J$4</f>
        <v>752.2507101662203</v>
      </c>
      <c r="W42" s="44">
        <f>W41+T42*'1_Constantes'!$J$4</f>
        <v>-51.150710166220392</v>
      </c>
    </row>
    <row r="43" spans="2:23" x14ac:dyDescent="0.25">
      <c r="B43" s="13">
        <f>'2_Odometrie'!B43</f>
        <v>0.19500000000000009</v>
      </c>
      <c r="D43" s="113">
        <f>IF('1_Constantes'!$B$27=1,'4_Rampe'!W43/2,'3_Consigne'!P43)</f>
        <v>60</v>
      </c>
      <c r="E43" s="68">
        <f>D43*'1_Constantes'!$D$13</f>
        <v>60</v>
      </c>
      <c r="F43" s="73">
        <f>(D43+D42)*'1_Constantes'!$E$13</f>
        <v>0</v>
      </c>
      <c r="G43" s="57">
        <f>(D43-D42)*'1_Constantes'!$F$13</f>
        <v>0</v>
      </c>
      <c r="H43" s="57">
        <f t="shared" si="0"/>
        <v>60</v>
      </c>
      <c r="J43" s="113">
        <f>IF('1_Constantes'!$B$27=1,'4_Rampe'!Y43,'3_Consigne'!R43*2)</f>
        <v>-34.377467707849419</v>
      </c>
      <c r="K43" s="68">
        <f>J43*'1_Constantes'!$H$13</f>
        <v>-68.754935415698839</v>
      </c>
      <c r="L43" s="73">
        <f>(J43+J42)*'1_Constantes'!$I$13</f>
        <v>0</v>
      </c>
      <c r="M43" s="57">
        <f>(J43-J42)*'1_Constantes'!$J$13</f>
        <v>0</v>
      </c>
      <c r="N43" s="57">
        <f t="shared" si="1"/>
        <v>-68.754935415698839</v>
      </c>
      <c r="P43" s="68">
        <f t="shared" si="2"/>
        <v>-128.75493541569884</v>
      </c>
      <c r="Q43" s="57">
        <f t="shared" si="3"/>
        <v>-8.7549354156988386</v>
      </c>
      <c r="S43" s="54">
        <f>P43*'1_Constantes'!$B$4/60</f>
        <v>-1.0729577951308238E-2</v>
      </c>
      <c r="T43" s="44">
        <f>Q43*'1_Constantes'!$B$4/60</f>
        <v>-7.2957795130823664E-4</v>
      </c>
      <c r="V43" s="54">
        <f>V42-S43*'1_Constantes'!$J$4</f>
        <v>790.87719079092994</v>
      </c>
      <c r="W43" s="44">
        <f>W42+T43*'1_Constantes'!$J$4</f>
        <v>-53.777190790930042</v>
      </c>
    </row>
    <row r="44" spans="2:23" x14ac:dyDescent="0.25">
      <c r="B44" s="13">
        <f>'2_Odometrie'!B44</f>
        <v>0.20000000000000009</v>
      </c>
      <c r="D44" s="113">
        <f>IF('1_Constantes'!$B$27=1,'4_Rampe'!W44/2,'3_Consigne'!P44)</f>
        <v>61.5</v>
      </c>
      <c r="E44" s="68">
        <f>D44*'1_Constantes'!$D$13</f>
        <v>61.5</v>
      </c>
      <c r="F44" s="73">
        <f>(D44+D43)*'1_Constantes'!$E$13</f>
        <v>0</v>
      </c>
      <c r="G44" s="57">
        <f>(D44-D43)*'1_Constantes'!$F$13</f>
        <v>0</v>
      </c>
      <c r="H44" s="57">
        <f t="shared" si="0"/>
        <v>61.5</v>
      </c>
      <c r="J44" s="113">
        <f>IF('1_Constantes'!$B$27=1,'4_Rampe'!Y44,'3_Consigne'!R44*2)</f>
        <v>-35.236904400545654</v>
      </c>
      <c r="K44" s="68">
        <f>J44*'1_Constantes'!$H$13</f>
        <v>-70.473808801091309</v>
      </c>
      <c r="L44" s="73">
        <f>(J44+J43)*'1_Constantes'!$I$13</f>
        <v>0</v>
      </c>
      <c r="M44" s="57">
        <f>(J44-J43)*'1_Constantes'!$J$13</f>
        <v>0</v>
      </c>
      <c r="N44" s="57">
        <f t="shared" si="1"/>
        <v>-70.473808801091309</v>
      </c>
      <c r="P44" s="68">
        <f t="shared" si="2"/>
        <v>-131.97380880109131</v>
      </c>
      <c r="Q44" s="57">
        <f t="shared" si="3"/>
        <v>-8.9738088010913089</v>
      </c>
      <c r="S44" s="54">
        <f>P44*'1_Constantes'!$B$4/60</f>
        <v>-1.0997817400090943E-2</v>
      </c>
      <c r="T44" s="44">
        <f>Q44*'1_Constantes'!$B$4/60</f>
        <v>-7.4781740009094238E-4</v>
      </c>
      <c r="V44" s="54">
        <f>V43-S44*'1_Constantes'!$J$4</f>
        <v>830.46933343125738</v>
      </c>
      <c r="W44" s="44">
        <f>W43+T44*'1_Constantes'!$J$4</f>
        <v>-56.469333431257432</v>
      </c>
    </row>
    <row r="45" spans="2:23" x14ac:dyDescent="0.25">
      <c r="B45" s="13">
        <f>'2_Odometrie'!B45</f>
        <v>0.2050000000000001</v>
      </c>
      <c r="D45" s="113">
        <f>IF('1_Constantes'!$B$27=1,'4_Rampe'!W45/2,'3_Consigne'!P45)</f>
        <v>63</v>
      </c>
      <c r="E45" s="68">
        <f>D45*'1_Constantes'!$D$13</f>
        <v>63</v>
      </c>
      <c r="F45" s="73">
        <f>(D45+D44)*'1_Constantes'!$E$13</f>
        <v>0</v>
      </c>
      <c r="G45" s="57">
        <f>(D45-D44)*'1_Constantes'!$F$13</f>
        <v>0</v>
      </c>
      <c r="H45" s="57">
        <f t="shared" si="0"/>
        <v>63</v>
      </c>
      <c r="J45" s="113">
        <f>IF('1_Constantes'!$B$27=1,'4_Rampe'!Y45,'3_Consigne'!R45*2)</f>
        <v>-36.09634109324189</v>
      </c>
      <c r="K45" s="68">
        <f>J45*'1_Constantes'!$H$13</f>
        <v>-72.192682186483779</v>
      </c>
      <c r="L45" s="73">
        <f>(J45+J44)*'1_Constantes'!$I$13</f>
        <v>0</v>
      </c>
      <c r="M45" s="57">
        <f>(J45-J44)*'1_Constantes'!$J$13</f>
        <v>0</v>
      </c>
      <c r="N45" s="57">
        <f t="shared" si="1"/>
        <v>-72.192682186483779</v>
      </c>
      <c r="P45" s="68">
        <f t="shared" si="2"/>
        <v>-135.19268218648378</v>
      </c>
      <c r="Q45" s="57">
        <f t="shared" si="3"/>
        <v>-9.1926821864837791</v>
      </c>
      <c r="S45" s="54">
        <f>P45*'1_Constantes'!$B$4/60</f>
        <v>-1.126605684887365E-2</v>
      </c>
      <c r="T45" s="44">
        <f>Q45*'1_Constantes'!$B$4/60</f>
        <v>-7.6605684887364823E-4</v>
      </c>
      <c r="V45" s="54">
        <f>V44-S45*'1_Constantes'!$J$4</f>
        <v>871.0271380872025</v>
      </c>
      <c r="W45" s="44">
        <f>W44+T45*'1_Constantes'!$J$4</f>
        <v>-59.227138087202569</v>
      </c>
    </row>
    <row r="46" spans="2:23" x14ac:dyDescent="0.25">
      <c r="B46" s="13">
        <f>'2_Odometrie'!B46</f>
        <v>0.2100000000000001</v>
      </c>
      <c r="D46" s="113">
        <f>IF('1_Constantes'!$B$27=1,'4_Rampe'!W46/2,'3_Consigne'!P46)</f>
        <v>64.5</v>
      </c>
      <c r="E46" s="68">
        <f>D46*'1_Constantes'!$D$13</f>
        <v>64.5</v>
      </c>
      <c r="F46" s="73">
        <f>(D46+D45)*'1_Constantes'!$E$13</f>
        <v>0</v>
      </c>
      <c r="G46" s="57">
        <f>(D46-D45)*'1_Constantes'!$F$13</f>
        <v>0</v>
      </c>
      <c r="H46" s="57">
        <f t="shared" si="0"/>
        <v>64.5</v>
      </c>
      <c r="J46" s="113">
        <f>IF('1_Constantes'!$B$27=1,'4_Rampe'!Y46,'3_Consigne'!R46*2)</f>
        <v>-36.955777785938125</v>
      </c>
      <c r="K46" s="68">
        <f>J46*'1_Constantes'!$H$13</f>
        <v>-73.911555571876249</v>
      </c>
      <c r="L46" s="73">
        <f>(J46+J45)*'1_Constantes'!$I$13</f>
        <v>0</v>
      </c>
      <c r="M46" s="57">
        <f>(J46-J45)*'1_Constantes'!$J$13</f>
        <v>0</v>
      </c>
      <c r="N46" s="57">
        <f t="shared" si="1"/>
        <v>-73.911555571876249</v>
      </c>
      <c r="P46" s="68">
        <f t="shared" si="2"/>
        <v>-138.41155557187625</v>
      </c>
      <c r="Q46" s="57">
        <f t="shared" si="3"/>
        <v>-9.4115555718762494</v>
      </c>
      <c r="S46" s="54">
        <f>P46*'1_Constantes'!$B$4/60</f>
        <v>-1.1534296297656354E-2</v>
      </c>
      <c r="T46" s="44">
        <f>Q46*'1_Constantes'!$B$4/60</f>
        <v>-7.8429629765635418E-4</v>
      </c>
      <c r="V46" s="54">
        <f>V45-S46*'1_Constantes'!$J$4</f>
        <v>912.55060475876542</v>
      </c>
      <c r="W46" s="44">
        <f>W45+T46*'1_Constantes'!$J$4</f>
        <v>-62.050604758765445</v>
      </c>
    </row>
    <row r="47" spans="2:23" x14ac:dyDescent="0.25">
      <c r="B47" s="13">
        <f>'2_Odometrie'!B47</f>
        <v>0.21500000000000011</v>
      </c>
      <c r="D47" s="113">
        <f>IF('1_Constantes'!$B$27=1,'4_Rampe'!W47/2,'3_Consigne'!P47)</f>
        <v>66</v>
      </c>
      <c r="E47" s="68">
        <f>D47*'1_Constantes'!$D$13</f>
        <v>66</v>
      </c>
      <c r="F47" s="73">
        <f>(D47+D46)*'1_Constantes'!$E$13</f>
        <v>0</v>
      </c>
      <c r="G47" s="57">
        <f>(D47-D46)*'1_Constantes'!$F$13</f>
        <v>0</v>
      </c>
      <c r="H47" s="57">
        <f t="shared" si="0"/>
        <v>66</v>
      </c>
      <c r="J47" s="113">
        <f>IF('1_Constantes'!$B$27=1,'4_Rampe'!Y47,'3_Consigne'!R47*2)</f>
        <v>-37.81521447863436</v>
      </c>
      <c r="K47" s="68">
        <f>J47*'1_Constantes'!$H$13</f>
        <v>-75.63042895726872</v>
      </c>
      <c r="L47" s="73">
        <f>(J47+J46)*'1_Constantes'!$I$13</f>
        <v>0</v>
      </c>
      <c r="M47" s="57">
        <f>(J47-J46)*'1_Constantes'!$J$13</f>
        <v>0</v>
      </c>
      <c r="N47" s="57">
        <f t="shared" si="1"/>
        <v>-75.63042895726872</v>
      </c>
      <c r="P47" s="68">
        <f t="shared" si="2"/>
        <v>-141.63042895726872</v>
      </c>
      <c r="Q47" s="57">
        <f t="shared" si="3"/>
        <v>-9.6304289572687196</v>
      </c>
      <c r="S47" s="54">
        <f>P47*'1_Constantes'!$B$4/60</f>
        <v>-1.1802535746439059E-2</v>
      </c>
      <c r="T47" s="44">
        <f>Q47*'1_Constantes'!$B$4/60</f>
        <v>-8.0253574643906003E-4</v>
      </c>
      <c r="V47" s="54">
        <f>V46-S47*'1_Constantes'!$J$4</f>
        <v>955.03973344594601</v>
      </c>
      <c r="W47" s="44">
        <f>W46+T47*'1_Constantes'!$J$4</f>
        <v>-64.939733445946061</v>
      </c>
    </row>
    <row r="48" spans="2:23" x14ac:dyDescent="0.25">
      <c r="B48" s="13">
        <f>'2_Odometrie'!B48</f>
        <v>0.22000000000000011</v>
      </c>
      <c r="D48" s="113">
        <f>IF('1_Constantes'!$B$27=1,'4_Rampe'!W48/2,'3_Consigne'!P48)</f>
        <v>67.5</v>
      </c>
      <c r="E48" s="68">
        <f>D48*'1_Constantes'!$D$13</f>
        <v>67.5</v>
      </c>
      <c r="F48" s="73">
        <f>(D48+D47)*'1_Constantes'!$E$13</f>
        <v>0</v>
      </c>
      <c r="G48" s="57">
        <f>(D48-D47)*'1_Constantes'!$F$13</f>
        <v>0</v>
      </c>
      <c r="H48" s="57">
        <f t="shared" si="0"/>
        <v>67.5</v>
      </c>
      <c r="J48" s="113">
        <f>IF('1_Constantes'!$B$27=1,'4_Rampe'!Y48,'3_Consigne'!R48*2)</f>
        <v>-38.674651171330595</v>
      </c>
      <c r="K48" s="68">
        <f>J48*'1_Constantes'!$H$13</f>
        <v>-77.34930234266119</v>
      </c>
      <c r="L48" s="73">
        <f>(J48+J47)*'1_Constantes'!$I$13</f>
        <v>0</v>
      </c>
      <c r="M48" s="57">
        <f>(J48-J47)*'1_Constantes'!$J$13</f>
        <v>0</v>
      </c>
      <c r="N48" s="57">
        <f t="shared" si="1"/>
        <v>-77.34930234266119</v>
      </c>
      <c r="P48" s="68">
        <f t="shared" si="2"/>
        <v>-144.84930234266119</v>
      </c>
      <c r="Q48" s="57">
        <f t="shared" si="3"/>
        <v>-9.8493023426611899</v>
      </c>
      <c r="S48" s="54">
        <f>P48*'1_Constantes'!$B$4/60</f>
        <v>-1.2070775195221766E-2</v>
      </c>
      <c r="T48" s="44">
        <f>Q48*'1_Constantes'!$B$4/60</f>
        <v>-8.2077519522176577E-4</v>
      </c>
      <c r="V48" s="54">
        <f>V47-S48*'1_Constantes'!$J$4</f>
        <v>998.4945241487444</v>
      </c>
      <c r="W48" s="44">
        <f>W47+T48*'1_Constantes'!$J$4</f>
        <v>-67.894524148744424</v>
      </c>
    </row>
    <row r="49" spans="2:23" x14ac:dyDescent="0.25">
      <c r="B49" s="13">
        <f>'2_Odometrie'!B49</f>
        <v>0.22500000000000012</v>
      </c>
      <c r="D49" s="113">
        <f>IF('1_Constantes'!$B$27=1,'4_Rampe'!W49/2,'3_Consigne'!P49)</f>
        <v>69</v>
      </c>
      <c r="E49" s="68">
        <f>D49*'1_Constantes'!$D$13</f>
        <v>69</v>
      </c>
      <c r="F49" s="73">
        <f>(D49+D48)*'1_Constantes'!$E$13</f>
        <v>0</v>
      </c>
      <c r="G49" s="57">
        <f>(D49-D48)*'1_Constantes'!$F$13</f>
        <v>0</v>
      </c>
      <c r="H49" s="57">
        <f t="shared" si="0"/>
        <v>69</v>
      </c>
      <c r="J49" s="113">
        <f>IF('1_Constantes'!$B$27=1,'4_Rampe'!Y49,'3_Consigne'!R49*2)</f>
        <v>-39.53408786402683</v>
      </c>
      <c r="K49" s="68">
        <f>J49*'1_Constantes'!$H$13</f>
        <v>-79.06817572805366</v>
      </c>
      <c r="L49" s="73">
        <f>(J49+J48)*'1_Constantes'!$I$13</f>
        <v>0</v>
      </c>
      <c r="M49" s="57">
        <f>(J49-J48)*'1_Constantes'!$J$13</f>
        <v>0</v>
      </c>
      <c r="N49" s="57">
        <f t="shared" si="1"/>
        <v>-79.06817572805366</v>
      </c>
      <c r="P49" s="68">
        <f t="shared" si="2"/>
        <v>-148.06817572805366</v>
      </c>
      <c r="Q49" s="57">
        <f t="shared" si="3"/>
        <v>-10.06817572805366</v>
      </c>
      <c r="S49" s="54">
        <f>P49*'1_Constantes'!$B$4/60</f>
        <v>-1.2339014644004472E-2</v>
      </c>
      <c r="T49" s="44">
        <f>Q49*'1_Constantes'!$B$4/60</f>
        <v>-8.3901464400447173E-4</v>
      </c>
      <c r="V49" s="54">
        <f>V48-S49*'1_Constantes'!$J$4</f>
        <v>1042.9149768671605</v>
      </c>
      <c r="W49" s="44">
        <f>W48+T49*'1_Constantes'!$J$4</f>
        <v>-70.914976867160519</v>
      </c>
    </row>
    <row r="50" spans="2:23" x14ac:dyDescent="0.25">
      <c r="B50" s="13">
        <f>'2_Odometrie'!B50</f>
        <v>0.23000000000000012</v>
      </c>
      <c r="D50" s="113">
        <f>IF('1_Constantes'!$B$27=1,'4_Rampe'!W50/2,'3_Consigne'!P50)</f>
        <v>70.5</v>
      </c>
      <c r="E50" s="68">
        <f>D50*'1_Constantes'!$D$13</f>
        <v>70.5</v>
      </c>
      <c r="F50" s="73">
        <f>(D50+D49)*'1_Constantes'!$E$13</f>
        <v>0</v>
      </c>
      <c r="G50" s="57">
        <f>(D50-D49)*'1_Constantes'!$F$13</f>
        <v>0</v>
      </c>
      <c r="H50" s="57">
        <f t="shared" si="0"/>
        <v>70.5</v>
      </c>
      <c r="J50" s="113">
        <f>IF('1_Constantes'!$B$27=1,'4_Rampe'!Y50,'3_Consigne'!R50*2)</f>
        <v>-40.393524556723065</v>
      </c>
      <c r="K50" s="68">
        <f>J50*'1_Constantes'!$H$13</f>
        <v>-80.78704911344613</v>
      </c>
      <c r="L50" s="73">
        <f>(J50+J49)*'1_Constantes'!$I$13</f>
        <v>0</v>
      </c>
      <c r="M50" s="57">
        <f>(J50-J49)*'1_Constantes'!$J$13</f>
        <v>0</v>
      </c>
      <c r="N50" s="57">
        <f t="shared" si="1"/>
        <v>-80.78704911344613</v>
      </c>
      <c r="P50" s="68">
        <f t="shared" si="2"/>
        <v>-151.28704911344613</v>
      </c>
      <c r="Q50" s="57">
        <f t="shared" si="3"/>
        <v>-10.28704911344613</v>
      </c>
      <c r="S50" s="54">
        <f>P50*'1_Constantes'!$B$4/60</f>
        <v>-1.2607254092787177E-2</v>
      </c>
      <c r="T50" s="44">
        <f>Q50*'1_Constantes'!$B$4/60</f>
        <v>-8.5725409278717757E-4</v>
      </c>
      <c r="V50" s="54">
        <f>V49-S50*'1_Constantes'!$J$4</f>
        <v>1088.3010916011942</v>
      </c>
      <c r="W50" s="44">
        <f>W49+T50*'1_Constantes'!$J$4</f>
        <v>-74.001091601194361</v>
      </c>
    </row>
    <row r="51" spans="2:23" x14ac:dyDescent="0.25">
      <c r="B51" s="13">
        <f>'2_Odometrie'!B51</f>
        <v>0.23500000000000013</v>
      </c>
      <c r="D51" s="113">
        <f>IF('1_Constantes'!$B$27=1,'4_Rampe'!W51/2,'3_Consigne'!P51)</f>
        <v>72</v>
      </c>
      <c r="E51" s="68">
        <f>D51*'1_Constantes'!$D$13</f>
        <v>72</v>
      </c>
      <c r="F51" s="73">
        <f>(D51+D50)*'1_Constantes'!$E$13</f>
        <v>0</v>
      </c>
      <c r="G51" s="57">
        <f>(D51-D50)*'1_Constantes'!$F$13</f>
        <v>0</v>
      </c>
      <c r="H51" s="57">
        <f t="shared" si="0"/>
        <v>72</v>
      </c>
      <c r="J51" s="113">
        <f>IF('1_Constantes'!$B$27=1,'4_Rampe'!Y51,'3_Consigne'!R51*2)</f>
        <v>-41.252961249419307</v>
      </c>
      <c r="K51" s="68">
        <f>J51*'1_Constantes'!$H$13</f>
        <v>-82.505922498838615</v>
      </c>
      <c r="L51" s="73">
        <f>(J51+J50)*'1_Constantes'!$I$13</f>
        <v>0</v>
      </c>
      <c r="M51" s="57">
        <f>(J51-J50)*'1_Constantes'!$J$13</f>
        <v>0</v>
      </c>
      <c r="N51" s="57">
        <f t="shared" si="1"/>
        <v>-82.505922498838615</v>
      </c>
      <c r="P51" s="68">
        <f t="shared" si="2"/>
        <v>-154.50592249883863</v>
      </c>
      <c r="Q51" s="57">
        <f t="shared" si="3"/>
        <v>-10.505922498838615</v>
      </c>
      <c r="S51" s="54">
        <f>P51*'1_Constantes'!$B$4/60</f>
        <v>-1.2875493541569886E-2</v>
      </c>
      <c r="T51" s="44">
        <f>Q51*'1_Constantes'!$B$4/60</f>
        <v>-8.7549354156988462E-4</v>
      </c>
      <c r="V51" s="54">
        <f>V50-S51*'1_Constantes'!$J$4</f>
        <v>1134.6528683508459</v>
      </c>
      <c r="W51" s="44">
        <f>W50+T51*'1_Constantes'!$J$4</f>
        <v>-77.152868350845949</v>
      </c>
    </row>
    <row r="52" spans="2:23" x14ac:dyDescent="0.25">
      <c r="B52" s="13">
        <f>'2_Odometrie'!B52</f>
        <v>0.24000000000000013</v>
      </c>
      <c r="D52" s="113">
        <f>IF('1_Constantes'!$B$27=1,'4_Rampe'!W52/2,'3_Consigne'!P52)</f>
        <v>73.5</v>
      </c>
      <c r="E52" s="68">
        <f>D52*'1_Constantes'!$D$13</f>
        <v>73.5</v>
      </c>
      <c r="F52" s="73">
        <f>(D52+D51)*'1_Constantes'!$E$13</f>
        <v>0</v>
      </c>
      <c r="G52" s="57">
        <f>(D52-D51)*'1_Constantes'!$F$13</f>
        <v>0</v>
      </c>
      <c r="H52" s="57">
        <f t="shared" si="0"/>
        <v>73.5</v>
      </c>
      <c r="J52" s="113">
        <f>IF('1_Constantes'!$B$27=1,'4_Rampe'!Y52,'3_Consigne'!R52*2)</f>
        <v>-42.112397942115535</v>
      </c>
      <c r="K52" s="68">
        <f>J52*'1_Constantes'!$H$13</f>
        <v>-84.224795884231071</v>
      </c>
      <c r="L52" s="73">
        <f>(J52+J51)*'1_Constantes'!$I$13</f>
        <v>0</v>
      </c>
      <c r="M52" s="57">
        <f>(J52-J51)*'1_Constantes'!$J$13</f>
        <v>0</v>
      </c>
      <c r="N52" s="57">
        <f t="shared" si="1"/>
        <v>-84.224795884231071</v>
      </c>
      <c r="P52" s="68">
        <f t="shared" si="2"/>
        <v>-157.72479588423107</v>
      </c>
      <c r="Q52" s="57">
        <f t="shared" si="3"/>
        <v>-10.724795884231071</v>
      </c>
      <c r="S52" s="54">
        <f>P52*'1_Constantes'!$B$4/60</f>
        <v>-1.314373299035259E-2</v>
      </c>
      <c r="T52" s="44">
        <f>Q52*'1_Constantes'!$B$4/60</f>
        <v>-8.9373299035258927E-4</v>
      </c>
      <c r="V52" s="54">
        <f>V51-S52*'1_Constantes'!$J$4</f>
        <v>1181.9703071161152</v>
      </c>
      <c r="W52" s="44">
        <f>W51+T52*'1_Constantes'!$J$4</f>
        <v>-80.370307116115271</v>
      </c>
    </row>
    <row r="53" spans="2:23" x14ac:dyDescent="0.25">
      <c r="B53" s="13">
        <f>'2_Odometrie'!B53</f>
        <v>0.24500000000000013</v>
      </c>
      <c r="D53" s="113">
        <f>IF('1_Constantes'!$B$27=1,'4_Rampe'!W53/2,'3_Consigne'!P53)</f>
        <v>75</v>
      </c>
      <c r="E53" s="68">
        <f>D53*'1_Constantes'!$D$13</f>
        <v>75</v>
      </c>
      <c r="F53" s="73">
        <f>(D53+D52)*'1_Constantes'!$E$13</f>
        <v>0</v>
      </c>
      <c r="G53" s="57">
        <f>(D53-D52)*'1_Constantes'!$F$13</f>
        <v>0</v>
      </c>
      <c r="H53" s="57">
        <f t="shared" si="0"/>
        <v>75</v>
      </c>
      <c r="J53" s="113">
        <f>IF('1_Constantes'!$B$27=1,'4_Rampe'!Y53,'3_Consigne'!R53*2)</f>
        <v>-42.971834634811778</v>
      </c>
      <c r="K53" s="68">
        <f>J53*'1_Constantes'!$H$13</f>
        <v>-85.943669269623555</v>
      </c>
      <c r="L53" s="73">
        <f>(J53+J52)*'1_Constantes'!$I$13</f>
        <v>0</v>
      </c>
      <c r="M53" s="57">
        <f>(J53-J52)*'1_Constantes'!$J$13</f>
        <v>0</v>
      </c>
      <c r="N53" s="57">
        <f t="shared" si="1"/>
        <v>-85.943669269623555</v>
      </c>
      <c r="P53" s="68">
        <f t="shared" si="2"/>
        <v>-160.94366926962357</v>
      </c>
      <c r="Q53" s="57">
        <f t="shared" si="3"/>
        <v>-10.943669269623555</v>
      </c>
      <c r="S53" s="54">
        <f>P53*'1_Constantes'!$B$4/60</f>
        <v>-1.3411972439135299E-2</v>
      </c>
      <c r="T53" s="44">
        <f>Q53*'1_Constantes'!$B$4/60</f>
        <v>-9.1197243913529631E-4</v>
      </c>
      <c r="V53" s="54">
        <f>V52-S53*'1_Constantes'!$J$4</f>
        <v>1230.2534078970023</v>
      </c>
      <c r="W53" s="44">
        <f>W52+T53*'1_Constantes'!$J$4</f>
        <v>-83.653407897002339</v>
      </c>
    </row>
    <row r="54" spans="2:23" x14ac:dyDescent="0.25">
      <c r="B54" s="13">
        <f>'2_Odometrie'!B54</f>
        <v>0.25000000000000011</v>
      </c>
      <c r="D54" s="113">
        <f>IF('1_Constantes'!$B$27=1,'4_Rampe'!W54/2,'3_Consigne'!P54)</f>
        <v>76.5</v>
      </c>
      <c r="E54" s="68">
        <f>D54*'1_Constantes'!$D$13</f>
        <v>76.5</v>
      </c>
      <c r="F54" s="73">
        <f>(D54+D53)*'1_Constantes'!$E$13</f>
        <v>0</v>
      </c>
      <c r="G54" s="57">
        <f>(D54-D53)*'1_Constantes'!$F$13</f>
        <v>0</v>
      </c>
      <c r="H54" s="57">
        <f t="shared" si="0"/>
        <v>76.5</v>
      </c>
      <c r="J54" s="113">
        <f>IF('1_Constantes'!$B$27=1,'4_Rampe'!Y54,'3_Consigne'!R54*2)</f>
        <v>-43.831271327508013</v>
      </c>
      <c r="K54" s="68">
        <f>J54*'1_Constantes'!$H$13</f>
        <v>-87.662542655016026</v>
      </c>
      <c r="L54" s="73">
        <f>(J54+J53)*'1_Constantes'!$I$13</f>
        <v>0</v>
      </c>
      <c r="M54" s="57">
        <f>(J54-J53)*'1_Constantes'!$J$13</f>
        <v>0</v>
      </c>
      <c r="N54" s="57">
        <f t="shared" si="1"/>
        <v>-87.662542655016026</v>
      </c>
      <c r="P54" s="68">
        <f t="shared" si="2"/>
        <v>-164.16254265501601</v>
      </c>
      <c r="Q54" s="57">
        <f t="shared" si="3"/>
        <v>-11.162542655016026</v>
      </c>
      <c r="S54" s="54">
        <f>P54*'1_Constantes'!$B$4/60</f>
        <v>-1.3680211887918002E-2</v>
      </c>
      <c r="T54" s="44">
        <f>Q54*'1_Constantes'!$B$4/60</f>
        <v>-9.3021188791800216E-4</v>
      </c>
      <c r="V54" s="54">
        <f>V53-S54*'1_Constantes'!$J$4</f>
        <v>1279.502170693507</v>
      </c>
      <c r="W54" s="44">
        <f>W53+T54*'1_Constantes'!$J$4</f>
        <v>-87.002170693507139</v>
      </c>
    </row>
    <row r="55" spans="2:23" x14ac:dyDescent="0.25">
      <c r="B55" s="13">
        <f>'2_Odometrie'!B55</f>
        <v>0.25500000000000012</v>
      </c>
      <c r="D55" s="113">
        <f>IF('1_Constantes'!$B$27=1,'4_Rampe'!W55/2,'3_Consigne'!P55)</f>
        <v>78</v>
      </c>
      <c r="E55" s="68">
        <f>D55*'1_Constantes'!$D$13</f>
        <v>78</v>
      </c>
      <c r="F55" s="73">
        <f>(D55+D54)*'1_Constantes'!$E$13</f>
        <v>0</v>
      </c>
      <c r="G55" s="57">
        <f>(D55-D54)*'1_Constantes'!$F$13</f>
        <v>0</v>
      </c>
      <c r="H55" s="57">
        <f t="shared" si="0"/>
        <v>78</v>
      </c>
      <c r="J55" s="113">
        <f>IF('1_Constantes'!$B$27=1,'4_Rampe'!Y55,'3_Consigne'!R55*2)</f>
        <v>-44.690708020204241</v>
      </c>
      <c r="K55" s="68">
        <f>J55*'1_Constantes'!$H$13</f>
        <v>-89.381416040408482</v>
      </c>
      <c r="L55" s="73">
        <f>(J55+J54)*'1_Constantes'!$I$13</f>
        <v>0</v>
      </c>
      <c r="M55" s="57">
        <f>(J55-J54)*'1_Constantes'!$J$13</f>
        <v>0</v>
      </c>
      <c r="N55" s="57">
        <f t="shared" si="1"/>
        <v>-89.381416040408482</v>
      </c>
      <c r="P55" s="68">
        <f t="shared" si="2"/>
        <v>-167.38141604040848</v>
      </c>
      <c r="Q55" s="57">
        <f t="shared" si="3"/>
        <v>-11.381416040408482</v>
      </c>
      <c r="S55" s="54">
        <f>P55*'1_Constantes'!$B$4/60</f>
        <v>-1.3948451336700706E-2</v>
      </c>
      <c r="T55" s="44">
        <f>Q55*'1_Constantes'!$B$4/60</f>
        <v>-9.4845133670070682E-4</v>
      </c>
      <c r="V55" s="54">
        <f>V54-S55*'1_Constantes'!$J$4</f>
        <v>1329.7165955056296</v>
      </c>
      <c r="W55" s="44">
        <f>W54+T55*'1_Constantes'!$J$4</f>
        <v>-90.416595505629687</v>
      </c>
    </row>
    <row r="56" spans="2:23" x14ac:dyDescent="0.25">
      <c r="B56" s="13">
        <f>'2_Odometrie'!B56</f>
        <v>0.26000000000000012</v>
      </c>
      <c r="D56" s="113">
        <f>IF('1_Constantes'!$B$27=1,'4_Rampe'!W56/2,'3_Consigne'!P56)</f>
        <v>79.5</v>
      </c>
      <c r="E56" s="68">
        <f>D56*'1_Constantes'!$D$13</f>
        <v>79.5</v>
      </c>
      <c r="F56" s="73">
        <f>(D56+D55)*'1_Constantes'!$E$13</f>
        <v>0</v>
      </c>
      <c r="G56" s="57">
        <f>(D56-D55)*'1_Constantes'!$F$13</f>
        <v>0</v>
      </c>
      <c r="H56" s="57">
        <f t="shared" si="0"/>
        <v>79.5</v>
      </c>
      <c r="J56" s="113">
        <f>IF('1_Constantes'!$B$27=1,'4_Rampe'!Y56,'3_Consigne'!R56*2)</f>
        <v>-45.550144712900483</v>
      </c>
      <c r="K56" s="68">
        <f>J56*'1_Constantes'!$H$13</f>
        <v>-91.100289425800966</v>
      </c>
      <c r="L56" s="73">
        <f>(J56+J55)*'1_Constantes'!$I$13</f>
        <v>0</v>
      </c>
      <c r="M56" s="57">
        <f>(J56-J55)*'1_Constantes'!$J$13</f>
        <v>0</v>
      </c>
      <c r="N56" s="57">
        <f t="shared" si="1"/>
        <v>-91.100289425800966</v>
      </c>
      <c r="P56" s="68">
        <f t="shared" si="2"/>
        <v>-170.60028942580095</v>
      </c>
      <c r="Q56" s="57">
        <f t="shared" si="3"/>
        <v>-11.600289425800966</v>
      </c>
      <c r="S56" s="54">
        <f>P56*'1_Constantes'!$B$4/60</f>
        <v>-1.4216690785483413E-2</v>
      </c>
      <c r="T56" s="44">
        <f>Q56*'1_Constantes'!$B$4/60</f>
        <v>-9.6669078548341386E-4</v>
      </c>
      <c r="V56" s="54">
        <f>V55-S56*'1_Constantes'!$J$4</f>
        <v>1380.8966823333699</v>
      </c>
      <c r="W56" s="44">
        <f>W55+T56*'1_Constantes'!$J$4</f>
        <v>-93.896682333369981</v>
      </c>
    </row>
    <row r="57" spans="2:23" x14ac:dyDescent="0.25">
      <c r="B57" s="13">
        <f>'2_Odometrie'!B57</f>
        <v>0.26500000000000012</v>
      </c>
      <c r="D57" s="113">
        <f>IF('1_Constantes'!$B$27=1,'4_Rampe'!W57/2,'3_Consigne'!P57)</f>
        <v>81</v>
      </c>
      <c r="E57" s="68">
        <f>D57*'1_Constantes'!$D$13</f>
        <v>81</v>
      </c>
      <c r="F57" s="73">
        <f>(D57+D56)*'1_Constantes'!$E$13</f>
        <v>0</v>
      </c>
      <c r="G57" s="57">
        <f>(D57-D56)*'1_Constantes'!$F$13</f>
        <v>0</v>
      </c>
      <c r="H57" s="57">
        <f t="shared" si="0"/>
        <v>81</v>
      </c>
      <c r="J57" s="113">
        <f>IF('1_Constantes'!$B$27=1,'4_Rampe'!Y57,'3_Consigne'!R57*2)</f>
        <v>-46.409581405596711</v>
      </c>
      <c r="K57" s="68">
        <f>J57*'1_Constantes'!$H$13</f>
        <v>-92.819162811193422</v>
      </c>
      <c r="L57" s="73">
        <f>(J57+J56)*'1_Constantes'!$I$13</f>
        <v>0</v>
      </c>
      <c r="M57" s="57">
        <f>(J57-J56)*'1_Constantes'!$J$13</f>
        <v>0</v>
      </c>
      <c r="N57" s="57">
        <f t="shared" si="1"/>
        <v>-92.819162811193422</v>
      </c>
      <c r="P57" s="68">
        <f t="shared" si="2"/>
        <v>-173.81916281119342</v>
      </c>
      <c r="Q57" s="57">
        <f t="shared" si="3"/>
        <v>-11.819162811193422</v>
      </c>
      <c r="S57" s="54">
        <f>P57*'1_Constantes'!$B$4/60</f>
        <v>-1.4484930234266119E-2</v>
      </c>
      <c r="T57" s="44">
        <f>Q57*'1_Constantes'!$B$4/60</f>
        <v>-9.849302342661184E-4</v>
      </c>
      <c r="V57" s="54">
        <f>V56-S57*'1_Constantes'!$J$4</f>
        <v>1433.0424311767279</v>
      </c>
      <c r="W57" s="44">
        <f>W56+T57*'1_Constantes'!$J$4</f>
        <v>-97.442431176728007</v>
      </c>
    </row>
    <row r="58" spans="2:23" x14ac:dyDescent="0.25">
      <c r="B58" s="13">
        <f>'2_Odometrie'!B58</f>
        <v>0.27000000000000013</v>
      </c>
      <c r="D58" s="113">
        <f>IF('1_Constantes'!$B$27=1,'4_Rampe'!W58/2,'3_Consigne'!P58)</f>
        <v>82.5</v>
      </c>
      <c r="E58" s="68">
        <f>D58*'1_Constantes'!$D$13</f>
        <v>82.5</v>
      </c>
      <c r="F58" s="73">
        <f>(D58+D57)*'1_Constantes'!$E$13</f>
        <v>0</v>
      </c>
      <c r="G58" s="57">
        <f>(D58-D57)*'1_Constantes'!$F$13</f>
        <v>0</v>
      </c>
      <c r="H58" s="57">
        <f t="shared" si="0"/>
        <v>82.5</v>
      </c>
      <c r="J58" s="113">
        <f>IF('1_Constantes'!$B$27=1,'4_Rampe'!Y58,'3_Consigne'!R58*2)</f>
        <v>-47.269018098292953</v>
      </c>
      <c r="K58" s="68">
        <f>J58*'1_Constantes'!$H$13</f>
        <v>-94.538036196585907</v>
      </c>
      <c r="L58" s="73">
        <f>(J58+J57)*'1_Constantes'!$I$13</f>
        <v>0</v>
      </c>
      <c r="M58" s="57">
        <f>(J58-J57)*'1_Constantes'!$J$13</f>
        <v>0</v>
      </c>
      <c r="N58" s="57">
        <f t="shared" si="1"/>
        <v>-94.538036196585907</v>
      </c>
      <c r="P58" s="68">
        <f t="shared" si="2"/>
        <v>-177.03803619658589</v>
      </c>
      <c r="Q58" s="57">
        <f t="shared" si="3"/>
        <v>-12.038036196585907</v>
      </c>
      <c r="S58" s="54">
        <f>P58*'1_Constantes'!$B$4/60</f>
        <v>-1.4753169683048824E-2</v>
      </c>
      <c r="T58" s="44">
        <f>Q58*'1_Constantes'!$B$4/60</f>
        <v>-1.0031696830488256E-3</v>
      </c>
      <c r="V58" s="54">
        <f>V57-S58*'1_Constantes'!$J$4</f>
        <v>1486.1538420357035</v>
      </c>
      <c r="W58" s="44">
        <f>W57+T58*'1_Constantes'!$J$4</f>
        <v>-101.05384203570378</v>
      </c>
    </row>
    <row r="59" spans="2:23" x14ac:dyDescent="0.25">
      <c r="B59" s="13">
        <f>'2_Odometrie'!B59</f>
        <v>0.27500000000000013</v>
      </c>
      <c r="D59" s="113">
        <f>IF('1_Constantes'!$B$27=1,'4_Rampe'!W59/2,'3_Consigne'!P59)</f>
        <v>84</v>
      </c>
      <c r="E59" s="68">
        <f>D59*'1_Constantes'!$D$13</f>
        <v>84</v>
      </c>
      <c r="F59" s="73">
        <f>(D59+D58)*'1_Constantes'!$E$13</f>
        <v>0</v>
      </c>
      <c r="G59" s="57">
        <f>(D59-D58)*'1_Constantes'!$F$13</f>
        <v>0</v>
      </c>
      <c r="H59" s="57">
        <f t="shared" si="0"/>
        <v>84</v>
      </c>
      <c r="J59" s="113">
        <f>IF('1_Constantes'!$B$27=1,'4_Rampe'!Y59,'3_Consigne'!R59*2)</f>
        <v>-48.128454790989181</v>
      </c>
      <c r="K59" s="68">
        <f>J59*'1_Constantes'!$H$13</f>
        <v>-96.256909581978363</v>
      </c>
      <c r="L59" s="73">
        <f>(J59+J58)*'1_Constantes'!$I$13</f>
        <v>0</v>
      </c>
      <c r="M59" s="57">
        <f>(J59-J58)*'1_Constantes'!$J$13</f>
        <v>0</v>
      </c>
      <c r="N59" s="57">
        <f t="shared" si="1"/>
        <v>-96.256909581978363</v>
      </c>
      <c r="P59" s="68">
        <f t="shared" si="2"/>
        <v>-180.25690958197836</v>
      </c>
      <c r="Q59" s="57">
        <f t="shared" si="3"/>
        <v>-12.256909581978363</v>
      </c>
      <c r="S59" s="54">
        <f>P59*'1_Constantes'!$B$4/60</f>
        <v>-1.5021409131831531E-2</v>
      </c>
      <c r="T59" s="44">
        <f>Q59*'1_Constantes'!$B$4/60</f>
        <v>-1.0214091318315303E-3</v>
      </c>
      <c r="V59" s="54">
        <f>V58-S59*'1_Constantes'!$J$4</f>
        <v>1540.2309149102971</v>
      </c>
      <c r="W59" s="44">
        <f>W58+T59*'1_Constantes'!$J$4</f>
        <v>-104.73091491029729</v>
      </c>
    </row>
    <row r="60" spans="2:23" x14ac:dyDescent="0.25">
      <c r="B60" s="13">
        <f>'2_Odometrie'!B60</f>
        <v>0.28000000000000014</v>
      </c>
      <c r="D60" s="113">
        <f>IF('1_Constantes'!$B$27=1,'4_Rampe'!W60/2,'3_Consigne'!P60)</f>
        <v>85.5</v>
      </c>
      <c r="E60" s="68">
        <f>D60*'1_Constantes'!$D$13</f>
        <v>85.5</v>
      </c>
      <c r="F60" s="73">
        <f>(D60+D59)*'1_Constantes'!$E$13</f>
        <v>0</v>
      </c>
      <c r="G60" s="57">
        <f>(D60-D59)*'1_Constantes'!$F$13</f>
        <v>0</v>
      </c>
      <c r="H60" s="57">
        <f t="shared" si="0"/>
        <v>85.5</v>
      </c>
      <c r="J60" s="113">
        <f>IF('1_Constantes'!$B$27=1,'4_Rampe'!Y60,'3_Consigne'!R60*2)</f>
        <v>-48.987891483685424</v>
      </c>
      <c r="K60" s="68">
        <f>J60*'1_Constantes'!$H$13</f>
        <v>-97.975782967370847</v>
      </c>
      <c r="L60" s="73">
        <f>(J60+J59)*'1_Constantes'!$I$13</f>
        <v>0</v>
      </c>
      <c r="M60" s="57">
        <f>(J60-J59)*'1_Constantes'!$J$13</f>
        <v>0</v>
      </c>
      <c r="N60" s="57">
        <f t="shared" si="1"/>
        <v>-97.975782967370847</v>
      </c>
      <c r="P60" s="68">
        <f t="shared" si="2"/>
        <v>-183.47578296737083</v>
      </c>
      <c r="Q60" s="57">
        <f t="shared" si="3"/>
        <v>-12.475782967370847</v>
      </c>
      <c r="S60" s="54">
        <f>P60*'1_Constantes'!$B$4/60</f>
        <v>-1.5289648580614237E-2</v>
      </c>
      <c r="T60" s="44">
        <f>Q60*'1_Constantes'!$B$4/60</f>
        <v>-1.0396485806142372E-3</v>
      </c>
      <c r="V60" s="54">
        <f>V59-S60*'1_Constantes'!$J$4</f>
        <v>1595.2736498005083</v>
      </c>
      <c r="W60" s="44">
        <f>W59+T60*'1_Constantes'!$J$4</f>
        <v>-108.47364980050854</v>
      </c>
    </row>
    <row r="61" spans="2:23" x14ac:dyDescent="0.25">
      <c r="B61" s="13">
        <f>'2_Odometrie'!B61</f>
        <v>0.28500000000000014</v>
      </c>
      <c r="D61" s="113">
        <f>IF('1_Constantes'!$B$27=1,'4_Rampe'!W61/2,'3_Consigne'!P61)</f>
        <v>87</v>
      </c>
      <c r="E61" s="68">
        <f>D61*'1_Constantes'!$D$13</f>
        <v>87</v>
      </c>
      <c r="F61" s="73">
        <f>(D61+D60)*'1_Constantes'!$E$13</f>
        <v>0</v>
      </c>
      <c r="G61" s="57">
        <f>(D61-D60)*'1_Constantes'!$F$13</f>
        <v>0</v>
      </c>
      <c r="H61" s="57">
        <f t="shared" si="0"/>
        <v>87</v>
      </c>
      <c r="J61" s="113">
        <f>IF('1_Constantes'!$B$27=1,'4_Rampe'!Y61,'3_Consigne'!R61*2)</f>
        <v>-49.847328176381659</v>
      </c>
      <c r="K61" s="68">
        <f>J61*'1_Constantes'!$H$13</f>
        <v>-99.694656352763317</v>
      </c>
      <c r="L61" s="73">
        <f>(J61+J60)*'1_Constantes'!$I$13</f>
        <v>0</v>
      </c>
      <c r="M61" s="57">
        <f>(J61-J60)*'1_Constantes'!$J$13</f>
        <v>0</v>
      </c>
      <c r="N61" s="57">
        <f t="shared" si="1"/>
        <v>-99.694656352763317</v>
      </c>
      <c r="P61" s="68">
        <f t="shared" si="2"/>
        <v>-186.69465635276333</v>
      </c>
      <c r="Q61" s="57">
        <f t="shared" si="3"/>
        <v>-12.694656352763317</v>
      </c>
      <c r="S61" s="54">
        <f>P61*'1_Constantes'!$B$4/60</f>
        <v>-1.5557888029396946E-2</v>
      </c>
      <c r="T61" s="44">
        <f>Q61*'1_Constantes'!$B$4/60</f>
        <v>-1.0578880293969431E-3</v>
      </c>
      <c r="V61" s="54">
        <f>V60-S61*'1_Constantes'!$J$4</f>
        <v>1651.2820467063373</v>
      </c>
      <c r="W61" s="44">
        <f>W60+T61*'1_Constantes'!$J$4</f>
        <v>-112.28204670633754</v>
      </c>
    </row>
    <row r="62" spans="2:23" x14ac:dyDescent="0.25">
      <c r="B62" s="13">
        <f>'2_Odometrie'!B62</f>
        <v>0.29000000000000015</v>
      </c>
      <c r="D62" s="113">
        <f>IF('1_Constantes'!$B$27=1,'4_Rampe'!W62/2,'3_Consigne'!P62)</f>
        <v>88.5</v>
      </c>
      <c r="E62" s="68">
        <f>D62*'1_Constantes'!$D$13</f>
        <v>88.5</v>
      </c>
      <c r="F62" s="73">
        <f>(D62+D61)*'1_Constantes'!$E$13</f>
        <v>0</v>
      </c>
      <c r="G62" s="57">
        <f>(D62-D61)*'1_Constantes'!$F$13</f>
        <v>0</v>
      </c>
      <c r="H62" s="57">
        <f t="shared" si="0"/>
        <v>88.5</v>
      </c>
      <c r="J62" s="113">
        <f>IF('1_Constantes'!$B$27=1,'4_Rampe'!Y62,'3_Consigne'!R62*2)</f>
        <v>-50.706764869077894</v>
      </c>
      <c r="K62" s="68">
        <f>J62*'1_Constantes'!$H$13</f>
        <v>-101.41352973815579</v>
      </c>
      <c r="L62" s="73">
        <f>(J62+J61)*'1_Constantes'!$I$13</f>
        <v>0</v>
      </c>
      <c r="M62" s="57">
        <f>(J62-J61)*'1_Constantes'!$J$13</f>
        <v>0</v>
      </c>
      <c r="N62" s="57">
        <f t="shared" si="1"/>
        <v>-101.41352973815579</v>
      </c>
      <c r="P62" s="68">
        <f t="shared" si="2"/>
        <v>-189.91352973815577</v>
      </c>
      <c r="Q62" s="57">
        <f t="shared" si="3"/>
        <v>-12.913529738155788</v>
      </c>
      <c r="S62" s="54">
        <f>P62*'1_Constantes'!$B$4/60</f>
        <v>-1.5826127478179648E-2</v>
      </c>
      <c r="T62" s="44">
        <f>Q62*'1_Constantes'!$B$4/60</f>
        <v>-1.0761274781796489E-3</v>
      </c>
      <c r="V62" s="54">
        <f>V61-S62*'1_Constantes'!$J$4</f>
        <v>1708.2561056277841</v>
      </c>
      <c r="W62" s="44">
        <f>W61+T62*'1_Constantes'!$J$4</f>
        <v>-116.15610562778427</v>
      </c>
    </row>
    <row r="63" spans="2:23" x14ac:dyDescent="0.25">
      <c r="B63" s="13">
        <f>'2_Odometrie'!B63</f>
        <v>0.29500000000000015</v>
      </c>
      <c r="D63" s="113">
        <f>IF('1_Constantes'!$B$27=1,'4_Rampe'!W63/2,'3_Consigne'!P63)</f>
        <v>90</v>
      </c>
      <c r="E63" s="68">
        <f>D63*'1_Constantes'!$D$13</f>
        <v>90</v>
      </c>
      <c r="F63" s="73">
        <f>(D63+D62)*'1_Constantes'!$E$13</f>
        <v>0</v>
      </c>
      <c r="G63" s="57">
        <f>(D63-D62)*'1_Constantes'!$F$13</f>
        <v>0</v>
      </c>
      <c r="H63" s="57">
        <f t="shared" si="0"/>
        <v>90</v>
      </c>
      <c r="J63" s="113">
        <f>IF('1_Constantes'!$B$27=1,'4_Rampe'!Y63,'3_Consigne'!R63*2)</f>
        <v>-51.566201561774129</v>
      </c>
      <c r="K63" s="68">
        <f>J63*'1_Constantes'!$H$13</f>
        <v>-103.13240312354826</v>
      </c>
      <c r="L63" s="73">
        <f>(J63+J62)*'1_Constantes'!$I$13</f>
        <v>0</v>
      </c>
      <c r="M63" s="57">
        <f>(J63-J62)*'1_Constantes'!$J$13</f>
        <v>0</v>
      </c>
      <c r="N63" s="57">
        <f t="shared" si="1"/>
        <v>-103.13240312354826</v>
      </c>
      <c r="P63" s="68">
        <f t="shared" si="2"/>
        <v>-193.13240312354827</v>
      </c>
      <c r="Q63" s="57">
        <f t="shared" si="3"/>
        <v>-13.132403123548258</v>
      </c>
      <c r="S63" s="54">
        <f>P63*'1_Constantes'!$B$4/60</f>
        <v>-1.6094366926962356E-2</v>
      </c>
      <c r="T63" s="44">
        <f>Q63*'1_Constantes'!$B$4/60</f>
        <v>-1.0943669269623548E-3</v>
      </c>
      <c r="V63" s="54">
        <f>V62-S63*'1_Constantes'!$J$4</f>
        <v>1766.1958265648486</v>
      </c>
      <c r="W63" s="44">
        <f>W62+T63*'1_Constantes'!$J$4</f>
        <v>-120.09582656484875</v>
      </c>
    </row>
    <row r="64" spans="2:23" x14ac:dyDescent="0.25">
      <c r="B64" s="13">
        <f>'2_Odometrie'!B64</f>
        <v>0.30000000000000016</v>
      </c>
      <c r="D64" s="113">
        <f>IF('1_Constantes'!$B$27=1,'4_Rampe'!W64/2,'3_Consigne'!P64)</f>
        <v>91.5</v>
      </c>
      <c r="E64" s="68">
        <f>D64*'1_Constantes'!$D$13</f>
        <v>91.5</v>
      </c>
      <c r="F64" s="73">
        <f>(D64+D63)*'1_Constantes'!$E$13</f>
        <v>0</v>
      </c>
      <c r="G64" s="57">
        <f>(D64-D63)*'1_Constantes'!$F$13</f>
        <v>0</v>
      </c>
      <c r="H64" s="57">
        <f t="shared" si="0"/>
        <v>91.5</v>
      </c>
      <c r="J64" s="113">
        <f>IF('1_Constantes'!$B$27=1,'4_Rampe'!Y64,'3_Consigne'!R64*2)</f>
        <v>-52.425638254470364</v>
      </c>
      <c r="K64" s="68">
        <f>J64*'1_Constantes'!$H$13</f>
        <v>-104.85127650894073</v>
      </c>
      <c r="L64" s="73">
        <f>(J64+J63)*'1_Constantes'!$I$13</f>
        <v>0</v>
      </c>
      <c r="M64" s="57">
        <f>(J64-J63)*'1_Constantes'!$J$13</f>
        <v>0</v>
      </c>
      <c r="N64" s="57">
        <f t="shared" si="1"/>
        <v>-104.85127650894073</v>
      </c>
      <c r="P64" s="68">
        <f t="shared" si="2"/>
        <v>-196.35127650894071</v>
      </c>
      <c r="Q64" s="57">
        <f t="shared" si="3"/>
        <v>-13.351276508940728</v>
      </c>
      <c r="S64" s="54">
        <f>P64*'1_Constantes'!$B$4/60</f>
        <v>-1.6362606375745058E-2</v>
      </c>
      <c r="T64" s="44">
        <f>Q64*'1_Constantes'!$B$4/60</f>
        <v>-1.1126063757450609E-3</v>
      </c>
      <c r="V64" s="54">
        <f>V63-S64*'1_Constantes'!$J$4</f>
        <v>1825.1012095175308</v>
      </c>
      <c r="W64" s="44">
        <f>W63+T64*'1_Constantes'!$J$4</f>
        <v>-124.10120951753098</v>
      </c>
    </row>
    <row r="65" spans="2:23" x14ac:dyDescent="0.25">
      <c r="B65" s="13">
        <f>'2_Odometrie'!B65</f>
        <v>0.30500000000000016</v>
      </c>
      <c r="D65" s="113">
        <f>IF('1_Constantes'!$B$27=1,'4_Rampe'!W65/2,'3_Consigne'!P65)</f>
        <v>93</v>
      </c>
      <c r="E65" s="68">
        <f>D65*'1_Constantes'!$D$13</f>
        <v>93</v>
      </c>
      <c r="F65" s="73">
        <f>(D65+D64)*'1_Constantes'!$E$13</f>
        <v>0</v>
      </c>
      <c r="G65" s="57">
        <f>(D65-D64)*'1_Constantes'!$F$13</f>
        <v>0</v>
      </c>
      <c r="H65" s="57">
        <f t="shared" si="0"/>
        <v>93</v>
      </c>
      <c r="J65" s="113">
        <f>IF('1_Constantes'!$B$27=1,'4_Rampe'!Y65,'3_Consigne'!R65*2)</f>
        <v>-53.285074947166599</v>
      </c>
      <c r="K65" s="68">
        <f>J65*'1_Constantes'!$H$13</f>
        <v>-106.5701498943332</v>
      </c>
      <c r="L65" s="73">
        <f>(J65+J64)*'1_Constantes'!$I$13</f>
        <v>0</v>
      </c>
      <c r="M65" s="57">
        <f>(J65-J64)*'1_Constantes'!$J$13</f>
        <v>0</v>
      </c>
      <c r="N65" s="57">
        <f t="shared" si="1"/>
        <v>-106.5701498943332</v>
      </c>
      <c r="P65" s="68">
        <f t="shared" si="2"/>
        <v>-199.57014989433321</v>
      </c>
      <c r="Q65" s="57">
        <f t="shared" si="3"/>
        <v>-13.570149894333198</v>
      </c>
      <c r="S65" s="54">
        <f>P65*'1_Constantes'!$B$4/60</f>
        <v>-1.6630845824527767E-2</v>
      </c>
      <c r="T65" s="44">
        <f>Q65*'1_Constantes'!$B$4/60</f>
        <v>-1.1308458245277667E-3</v>
      </c>
      <c r="V65" s="54">
        <f>V64-S65*'1_Constantes'!$J$4</f>
        <v>1884.9722544858307</v>
      </c>
      <c r="W65" s="44">
        <f>W64+T65*'1_Constantes'!$J$4</f>
        <v>-128.17225448583093</v>
      </c>
    </row>
    <row r="66" spans="2:23" x14ac:dyDescent="0.25">
      <c r="B66" s="13">
        <f>'2_Odometrie'!B66</f>
        <v>0.31000000000000016</v>
      </c>
      <c r="D66" s="113">
        <f>IF('1_Constantes'!$B$27=1,'4_Rampe'!W66/2,'3_Consigne'!P66)</f>
        <v>94.5</v>
      </c>
      <c r="E66" s="68">
        <f>D66*'1_Constantes'!$D$13</f>
        <v>94.5</v>
      </c>
      <c r="F66" s="73">
        <f>(D66+D65)*'1_Constantes'!$E$13</f>
        <v>0</v>
      </c>
      <c r="G66" s="57">
        <f>(D66-D65)*'1_Constantes'!$F$13</f>
        <v>0</v>
      </c>
      <c r="H66" s="57">
        <f t="shared" si="0"/>
        <v>94.5</v>
      </c>
      <c r="J66" s="113">
        <f>IF('1_Constantes'!$B$27=1,'4_Rampe'!Y66,'3_Consigne'!R66*2)</f>
        <v>-54.144511639862841</v>
      </c>
      <c r="K66" s="68">
        <f>J66*'1_Constantes'!$H$13</f>
        <v>-108.28902327972568</v>
      </c>
      <c r="L66" s="73">
        <f>(J66+J65)*'1_Constantes'!$I$13</f>
        <v>0</v>
      </c>
      <c r="M66" s="57">
        <f>(J66-J65)*'1_Constantes'!$J$13</f>
        <v>0</v>
      </c>
      <c r="N66" s="57">
        <f t="shared" si="1"/>
        <v>-108.28902327972568</v>
      </c>
      <c r="P66" s="68">
        <f t="shared" si="2"/>
        <v>-202.78902327972568</v>
      </c>
      <c r="Q66" s="57">
        <f t="shared" si="3"/>
        <v>-13.789023279725683</v>
      </c>
      <c r="S66" s="54">
        <f>P66*'1_Constantes'!$B$4/60</f>
        <v>-1.6899085273310473E-2</v>
      </c>
      <c r="T66" s="44">
        <f>Q66*'1_Constantes'!$B$4/60</f>
        <v>-1.1490852733104736E-3</v>
      </c>
      <c r="V66" s="54">
        <f>V65-S66*'1_Constantes'!$J$4</f>
        <v>1945.8089614697485</v>
      </c>
      <c r="W66" s="44">
        <f>W65+T66*'1_Constantes'!$J$4</f>
        <v>-132.30896146974862</v>
      </c>
    </row>
    <row r="67" spans="2:23" x14ac:dyDescent="0.25">
      <c r="B67" s="13">
        <f>'2_Odometrie'!B67</f>
        <v>0.31500000000000017</v>
      </c>
      <c r="D67" s="113">
        <f>IF('1_Constantes'!$B$27=1,'4_Rampe'!W67/2,'3_Consigne'!P67)</f>
        <v>96</v>
      </c>
      <c r="E67" s="68">
        <f>D67*'1_Constantes'!$D$13</f>
        <v>96</v>
      </c>
      <c r="F67" s="73">
        <f>(D67+D66)*'1_Constantes'!$E$13</f>
        <v>0</v>
      </c>
      <c r="G67" s="57">
        <f>(D67-D66)*'1_Constantes'!$F$13</f>
        <v>0</v>
      </c>
      <c r="H67" s="57">
        <f t="shared" si="0"/>
        <v>96</v>
      </c>
      <c r="J67" s="113">
        <f>IF('1_Constantes'!$B$27=1,'4_Rampe'!Y67,'3_Consigne'!R67*2)</f>
        <v>-55.003948332559069</v>
      </c>
      <c r="K67" s="68">
        <f>J67*'1_Constantes'!$H$13</f>
        <v>-110.00789666511814</v>
      </c>
      <c r="L67" s="73">
        <f>(J67+J66)*'1_Constantes'!$I$13</f>
        <v>0</v>
      </c>
      <c r="M67" s="57">
        <f>(J67-J66)*'1_Constantes'!$J$13</f>
        <v>0</v>
      </c>
      <c r="N67" s="57">
        <f t="shared" si="1"/>
        <v>-110.00789666511814</v>
      </c>
      <c r="P67" s="68">
        <f t="shared" si="2"/>
        <v>-206.00789666511815</v>
      </c>
      <c r="Q67" s="57">
        <f t="shared" si="3"/>
        <v>-14.007896665118139</v>
      </c>
      <c r="S67" s="54">
        <f>P67*'1_Constantes'!$B$4/60</f>
        <v>-1.7167324722093182E-2</v>
      </c>
      <c r="T67" s="44">
        <f>Q67*'1_Constantes'!$B$4/60</f>
        <v>-1.1673247220931782E-3</v>
      </c>
      <c r="V67" s="54">
        <f>V66-S67*'1_Constantes'!$J$4</f>
        <v>2007.611330469284</v>
      </c>
      <c r="W67" s="44">
        <f>W66+T67*'1_Constantes'!$J$4</f>
        <v>-136.51133046928408</v>
      </c>
    </row>
    <row r="68" spans="2:23" x14ac:dyDescent="0.25">
      <c r="B68" s="13">
        <f>'2_Odometrie'!B68</f>
        <v>0.32000000000000017</v>
      </c>
      <c r="D68" s="113">
        <f>IF('1_Constantes'!$B$27=1,'4_Rampe'!W68/2,'3_Consigne'!P68)</f>
        <v>97.5</v>
      </c>
      <c r="E68" s="68">
        <f>D68*'1_Constantes'!$D$13</f>
        <v>97.5</v>
      </c>
      <c r="F68" s="73">
        <f>(D68+D67)*'1_Constantes'!$E$13</f>
        <v>0</v>
      </c>
      <c r="G68" s="57">
        <f>(D68-D67)*'1_Constantes'!$F$13</f>
        <v>0</v>
      </c>
      <c r="H68" s="57">
        <f t="shared" si="0"/>
        <v>97.5</v>
      </c>
      <c r="J68" s="113">
        <f>IF('1_Constantes'!$B$27=1,'4_Rampe'!Y68,'3_Consigne'!R68*2)</f>
        <v>-55.863385025255312</v>
      </c>
      <c r="K68" s="68">
        <f>J68*'1_Constantes'!$H$13</f>
        <v>-111.72677005051062</v>
      </c>
      <c r="L68" s="73">
        <f>(J68+J67)*'1_Constantes'!$I$13</f>
        <v>0</v>
      </c>
      <c r="M68" s="57">
        <f>(J68-J67)*'1_Constantes'!$J$13</f>
        <v>0</v>
      </c>
      <c r="N68" s="57">
        <f t="shared" si="1"/>
        <v>-111.72677005051062</v>
      </c>
      <c r="P68" s="68">
        <f t="shared" si="2"/>
        <v>-209.22677005051062</v>
      </c>
      <c r="Q68" s="57">
        <f t="shared" si="3"/>
        <v>-14.226770050510623</v>
      </c>
      <c r="S68" s="54">
        <f>P68*'1_Constantes'!$B$4/60</f>
        <v>-1.7435564170875887E-2</v>
      </c>
      <c r="T68" s="44">
        <f>Q68*'1_Constantes'!$B$4/60</f>
        <v>-1.1855641708758853E-3</v>
      </c>
      <c r="V68" s="54">
        <f>V67-S68*'1_Constantes'!$J$4</f>
        <v>2070.3793614844371</v>
      </c>
      <c r="W68" s="44">
        <f>W67+T68*'1_Constantes'!$J$4</f>
        <v>-140.77936148443726</v>
      </c>
    </row>
    <row r="69" spans="2:23" x14ac:dyDescent="0.25">
      <c r="B69" s="13">
        <f>'2_Odometrie'!B69</f>
        <v>0.32500000000000018</v>
      </c>
      <c r="D69" s="113">
        <f>IF('1_Constantes'!$B$27=1,'4_Rampe'!W69/2,'3_Consigne'!P69)</f>
        <v>99</v>
      </c>
      <c r="E69" s="68">
        <f>D69*'1_Constantes'!$D$13</f>
        <v>99</v>
      </c>
      <c r="F69" s="73">
        <f>(D69+D68)*'1_Constantes'!$E$13</f>
        <v>0</v>
      </c>
      <c r="G69" s="57">
        <f>(D69-D68)*'1_Constantes'!$F$13</f>
        <v>0</v>
      </c>
      <c r="H69" s="57">
        <f t="shared" ref="H69:H132" si="4">G69+F69+E69</f>
        <v>99</v>
      </c>
      <c r="J69" s="113">
        <f>IF('1_Constantes'!$B$27=1,'4_Rampe'!Y69,'3_Consigne'!R69*2)</f>
        <v>-54.71746943499366</v>
      </c>
      <c r="K69" s="68">
        <f>J69*'1_Constantes'!$H$13</f>
        <v>-109.43493886998732</v>
      </c>
      <c r="L69" s="73">
        <f>(J69+J68)*'1_Constantes'!$I$13</f>
        <v>0</v>
      </c>
      <c r="M69" s="57">
        <f>(J69-J68)*'1_Constantes'!$J$13</f>
        <v>0</v>
      </c>
      <c r="N69" s="57">
        <f t="shared" ref="N69:N132" si="5">M69+L69+K69</f>
        <v>-109.43493886998732</v>
      </c>
      <c r="P69" s="68">
        <f t="shared" ref="P69:P132" si="6">(N69-H69)</f>
        <v>-208.43493886998732</v>
      </c>
      <c r="Q69" s="57">
        <f t="shared" ref="Q69:Q132" si="7">(N69+H69)</f>
        <v>-10.43493886998732</v>
      </c>
      <c r="S69" s="54">
        <f>P69*'1_Constantes'!$B$4/60</f>
        <v>-1.7369578239165611E-2</v>
      </c>
      <c r="T69" s="44">
        <f>Q69*'1_Constantes'!$B$4/60</f>
        <v>-8.6957823916561003E-4</v>
      </c>
      <c r="V69" s="54">
        <f>V68-S69*'1_Constantes'!$J$4</f>
        <v>2132.9098431454331</v>
      </c>
      <c r="W69" s="44">
        <f>W68+T69*'1_Constantes'!$J$4</f>
        <v>-143.90984314543346</v>
      </c>
    </row>
    <row r="70" spans="2:23" x14ac:dyDescent="0.25">
      <c r="B70" s="13">
        <f>'2_Odometrie'!B70</f>
        <v>0.33000000000000018</v>
      </c>
      <c r="D70" s="113">
        <f>IF('1_Constantes'!$B$27=1,'4_Rampe'!W70/2,'3_Consigne'!P70)</f>
        <v>100.5</v>
      </c>
      <c r="E70" s="68">
        <f>D70*'1_Constantes'!$D$13</f>
        <v>100.5</v>
      </c>
      <c r="F70" s="73">
        <f>(D70+D69)*'1_Constantes'!$E$13</f>
        <v>0</v>
      </c>
      <c r="G70" s="57">
        <f>(D70-D69)*'1_Constantes'!$F$13</f>
        <v>0</v>
      </c>
      <c r="H70" s="57">
        <f t="shared" si="4"/>
        <v>100.5</v>
      </c>
      <c r="J70" s="113">
        <f>IF('1_Constantes'!$B$27=1,'4_Rampe'!Y70,'3_Consigne'!R70*2)</f>
        <v>-53.571553844732009</v>
      </c>
      <c r="K70" s="68">
        <f>J70*'1_Constantes'!$H$13</f>
        <v>-107.14310768946402</v>
      </c>
      <c r="L70" s="73">
        <f>(J70+J69)*'1_Constantes'!$I$13</f>
        <v>0</v>
      </c>
      <c r="M70" s="57">
        <f>(J70-J69)*'1_Constantes'!$J$13</f>
        <v>0</v>
      </c>
      <c r="N70" s="57">
        <f t="shared" si="5"/>
        <v>-107.14310768946402</v>
      </c>
      <c r="P70" s="68">
        <f t="shared" si="6"/>
        <v>-207.64310768946402</v>
      </c>
      <c r="Q70" s="57">
        <f t="shared" si="7"/>
        <v>-6.6431076894640171</v>
      </c>
      <c r="S70" s="54">
        <f>P70*'1_Constantes'!$B$4/60</f>
        <v>-1.7303592307455335E-2</v>
      </c>
      <c r="T70" s="44">
        <f>Q70*'1_Constantes'!$B$4/60</f>
        <v>-5.5359230745533473E-4</v>
      </c>
      <c r="V70" s="54">
        <f>V69-S70*'1_Constantes'!$J$4</f>
        <v>2195.2027754522724</v>
      </c>
      <c r="W70" s="44">
        <f>W69+T70*'1_Constantes'!$J$4</f>
        <v>-145.90277545227266</v>
      </c>
    </row>
    <row r="71" spans="2:23" x14ac:dyDescent="0.25">
      <c r="B71" s="13">
        <f>'2_Odometrie'!B71</f>
        <v>0.33500000000000019</v>
      </c>
      <c r="D71" s="113">
        <f>IF('1_Constantes'!$B$27=1,'4_Rampe'!W71/2,'3_Consigne'!P71)</f>
        <v>102</v>
      </c>
      <c r="E71" s="68">
        <f>D71*'1_Constantes'!$D$13</f>
        <v>102</v>
      </c>
      <c r="F71" s="73">
        <f>(D71+D70)*'1_Constantes'!$E$13</f>
        <v>0</v>
      </c>
      <c r="G71" s="57">
        <f>(D71-D70)*'1_Constantes'!$F$13</f>
        <v>0</v>
      </c>
      <c r="H71" s="57">
        <f t="shared" si="4"/>
        <v>102</v>
      </c>
      <c r="J71" s="113">
        <f>IF('1_Constantes'!$B$27=1,'4_Rampe'!Y71,'3_Consigne'!R71*2)</f>
        <v>-54.430990537428251</v>
      </c>
      <c r="K71" s="68">
        <f>J71*'1_Constantes'!$H$13</f>
        <v>-108.8619810748565</v>
      </c>
      <c r="L71" s="73">
        <f>(J71+J70)*'1_Constantes'!$I$13</f>
        <v>0</v>
      </c>
      <c r="M71" s="57">
        <f>(J71-J70)*'1_Constantes'!$J$13</f>
        <v>0</v>
      </c>
      <c r="N71" s="57">
        <f t="shared" si="5"/>
        <v>-108.8619810748565</v>
      </c>
      <c r="P71" s="68">
        <f t="shared" si="6"/>
        <v>-210.86198107485649</v>
      </c>
      <c r="Q71" s="57">
        <f t="shared" si="7"/>
        <v>-6.8619810748565016</v>
      </c>
      <c r="S71" s="54">
        <f>P71*'1_Constantes'!$B$4/60</f>
        <v>-1.7571831756238041E-2</v>
      </c>
      <c r="T71" s="44">
        <f>Q71*'1_Constantes'!$B$4/60</f>
        <v>-5.7183175623804177E-4</v>
      </c>
      <c r="V71" s="54">
        <f>V70-S71*'1_Constantes'!$J$4</f>
        <v>2258.4613697747295</v>
      </c>
      <c r="W71" s="44">
        <f>W70+T71*'1_Constantes'!$J$4</f>
        <v>-147.9613697747296</v>
      </c>
    </row>
    <row r="72" spans="2:23" x14ac:dyDescent="0.25">
      <c r="B72" s="13">
        <f>'2_Odometrie'!B72</f>
        <v>0.34000000000000019</v>
      </c>
      <c r="D72" s="113">
        <f>IF('1_Constantes'!$B$27=1,'4_Rampe'!W72/2,'3_Consigne'!P72)</f>
        <v>103.5</v>
      </c>
      <c r="E72" s="68">
        <f>D72*'1_Constantes'!$D$13</f>
        <v>103.5</v>
      </c>
      <c r="F72" s="73">
        <f>(D72+D71)*'1_Constantes'!$E$13</f>
        <v>0</v>
      </c>
      <c r="G72" s="57">
        <f>(D72-D71)*'1_Constantes'!$F$13</f>
        <v>0</v>
      </c>
      <c r="H72" s="57">
        <f t="shared" si="4"/>
        <v>103.5</v>
      </c>
      <c r="J72" s="113">
        <f>IF('1_Constantes'!$B$27=1,'4_Rampe'!Y72,'3_Consigne'!R72*2)</f>
        <v>-53.285074947166599</v>
      </c>
      <c r="K72" s="68">
        <f>J72*'1_Constantes'!$H$13</f>
        <v>-106.5701498943332</v>
      </c>
      <c r="L72" s="73">
        <f>(J72+J71)*'1_Constantes'!$I$13</f>
        <v>0</v>
      </c>
      <c r="M72" s="57">
        <f>(J72-J71)*'1_Constantes'!$J$13</f>
        <v>0</v>
      </c>
      <c r="N72" s="57">
        <f t="shared" si="5"/>
        <v>-106.5701498943332</v>
      </c>
      <c r="P72" s="68">
        <f t="shared" si="6"/>
        <v>-210.07014989433321</v>
      </c>
      <c r="Q72" s="57">
        <f t="shared" si="7"/>
        <v>-3.0701498943331984</v>
      </c>
      <c r="S72" s="54">
        <f>P72*'1_Constantes'!$B$4/60</f>
        <v>-1.7505845824527768E-2</v>
      </c>
      <c r="T72" s="44">
        <f>Q72*'1_Constantes'!$B$4/60</f>
        <v>-2.5584582452776653E-4</v>
      </c>
      <c r="V72" s="54">
        <f>V71-S72*'1_Constantes'!$J$4</f>
        <v>2321.4824147430295</v>
      </c>
      <c r="W72" s="44">
        <f>W71+T72*'1_Constantes'!$J$4</f>
        <v>-148.88241474302956</v>
      </c>
    </row>
    <row r="73" spans="2:23" x14ac:dyDescent="0.25">
      <c r="B73" s="13">
        <f>'2_Odometrie'!B73</f>
        <v>0.3450000000000002</v>
      </c>
      <c r="D73" s="113">
        <f>IF('1_Constantes'!$B$27=1,'4_Rampe'!W73/2,'3_Consigne'!P73)</f>
        <v>105</v>
      </c>
      <c r="E73" s="68">
        <f>D73*'1_Constantes'!$D$13</f>
        <v>105</v>
      </c>
      <c r="F73" s="73">
        <f>(D73+D72)*'1_Constantes'!$E$13</f>
        <v>0</v>
      </c>
      <c r="G73" s="57">
        <f>(D73-D72)*'1_Constantes'!$F$13</f>
        <v>0</v>
      </c>
      <c r="H73" s="57">
        <f t="shared" si="4"/>
        <v>105</v>
      </c>
      <c r="J73" s="113">
        <f>IF('1_Constantes'!$B$27=1,'4_Rampe'!Y73,'3_Consigne'!R73*2)</f>
        <v>-54.144511639862841</v>
      </c>
      <c r="K73" s="68">
        <f>J73*'1_Constantes'!$H$13</f>
        <v>-108.28902327972568</v>
      </c>
      <c r="L73" s="73">
        <f>(J73+J72)*'1_Constantes'!$I$13</f>
        <v>0</v>
      </c>
      <c r="M73" s="57">
        <f>(J73-J72)*'1_Constantes'!$J$13</f>
        <v>0</v>
      </c>
      <c r="N73" s="57">
        <f t="shared" si="5"/>
        <v>-108.28902327972568</v>
      </c>
      <c r="P73" s="68">
        <f t="shared" si="6"/>
        <v>-213.28902327972568</v>
      </c>
      <c r="Q73" s="57">
        <f t="shared" si="7"/>
        <v>-3.2890232797256829</v>
      </c>
      <c r="S73" s="54">
        <f>P73*'1_Constantes'!$B$4/60</f>
        <v>-1.7774085273310473E-2</v>
      </c>
      <c r="T73" s="44">
        <f>Q73*'1_Constantes'!$B$4/60</f>
        <v>-2.7408527331047357E-4</v>
      </c>
      <c r="V73" s="54">
        <f>V72-S73*'1_Constantes'!$J$4</f>
        <v>2385.4691217269474</v>
      </c>
      <c r="W73" s="44">
        <f>W72+T73*'1_Constantes'!$J$4</f>
        <v>-149.86912172694727</v>
      </c>
    </row>
    <row r="74" spans="2:23" x14ac:dyDescent="0.25">
      <c r="B74" s="13">
        <f>'2_Odometrie'!B74</f>
        <v>0.3500000000000002</v>
      </c>
      <c r="D74" s="113">
        <f>IF('1_Constantes'!$B$27=1,'4_Rampe'!W74/2,'3_Consigne'!P74)</f>
        <v>106.5</v>
      </c>
      <c r="E74" s="68">
        <f>D74*'1_Constantes'!$D$13</f>
        <v>106.5</v>
      </c>
      <c r="F74" s="73">
        <f>(D74+D73)*'1_Constantes'!$E$13</f>
        <v>0</v>
      </c>
      <c r="G74" s="57">
        <f>(D74-D73)*'1_Constantes'!$F$13</f>
        <v>0</v>
      </c>
      <c r="H74" s="57">
        <f t="shared" si="4"/>
        <v>106.5</v>
      </c>
      <c r="J74" s="113">
        <f>IF('1_Constantes'!$B$27=1,'4_Rampe'!Y74,'3_Consigne'!R74*2)</f>
        <v>-55.003948332559069</v>
      </c>
      <c r="K74" s="68">
        <f>J74*'1_Constantes'!$H$13</f>
        <v>-110.00789666511814</v>
      </c>
      <c r="L74" s="73">
        <f>(J74+J73)*'1_Constantes'!$I$13</f>
        <v>0</v>
      </c>
      <c r="M74" s="57">
        <f>(J74-J73)*'1_Constantes'!$J$13</f>
        <v>0</v>
      </c>
      <c r="N74" s="57">
        <f t="shared" si="5"/>
        <v>-110.00789666511814</v>
      </c>
      <c r="P74" s="68">
        <f t="shared" si="6"/>
        <v>-216.50789666511815</v>
      </c>
      <c r="Q74" s="57">
        <f t="shared" si="7"/>
        <v>-3.5078966651181389</v>
      </c>
      <c r="S74" s="54">
        <f>P74*'1_Constantes'!$B$4/60</f>
        <v>-1.8042324722093179E-2</v>
      </c>
      <c r="T74" s="44">
        <f>Q74*'1_Constantes'!$B$4/60</f>
        <v>-2.9232472209317822E-4</v>
      </c>
      <c r="V74" s="54">
        <f>V73-S74*'1_Constantes'!$J$4</f>
        <v>2450.4214907264827</v>
      </c>
      <c r="W74" s="44">
        <f>W73+T74*'1_Constantes'!$J$4</f>
        <v>-150.92149072648272</v>
      </c>
    </row>
    <row r="75" spans="2:23" x14ac:dyDescent="0.25">
      <c r="B75" s="13">
        <f>'2_Odometrie'!B75</f>
        <v>0.3550000000000002</v>
      </c>
      <c r="D75" s="113">
        <f>IF('1_Constantes'!$B$27=1,'4_Rampe'!W75/2,'3_Consigne'!P75)</f>
        <v>108</v>
      </c>
      <c r="E75" s="68">
        <f>D75*'1_Constantes'!$D$13</f>
        <v>108</v>
      </c>
      <c r="F75" s="73">
        <f>(D75+D74)*'1_Constantes'!$E$13</f>
        <v>0</v>
      </c>
      <c r="G75" s="57">
        <f>(D75-D74)*'1_Constantes'!$F$13</f>
        <v>0</v>
      </c>
      <c r="H75" s="57">
        <f t="shared" si="4"/>
        <v>108</v>
      </c>
      <c r="J75" s="113">
        <f>IF('1_Constantes'!$B$27=1,'4_Rampe'!Y75,'3_Consigne'!R75*2)</f>
        <v>-53.858032742297425</v>
      </c>
      <c r="K75" s="68">
        <f>J75*'1_Constantes'!$H$13</f>
        <v>-107.71606548459485</v>
      </c>
      <c r="L75" s="73">
        <f>(J75+J74)*'1_Constantes'!$I$13</f>
        <v>0</v>
      </c>
      <c r="M75" s="57">
        <f>(J75-J74)*'1_Constantes'!$J$13</f>
        <v>0</v>
      </c>
      <c r="N75" s="57">
        <f t="shared" si="5"/>
        <v>-107.71606548459485</v>
      </c>
      <c r="P75" s="68">
        <f t="shared" si="6"/>
        <v>-215.71606548459485</v>
      </c>
      <c r="Q75" s="57">
        <f t="shared" si="7"/>
        <v>0.28393451540515002</v>
      </c>
      <c r="S75" s="54">
        <f>P75*'1_Constantes'!$B$4/60</f>
        <v>-1.7976338790382906E-2</v>
      </c>
      <c r="T75" s="44">
        <f>Q75*'1_Constantes'!$B$4/60</f>
        <v>2.3661209617095836E-5</v>
      </c>
      <c r="V75" s="54">
        <f>V74-S75*'1_Constantes'!$J$4</f>
        <v>2515.1363103718613</v>
      </c>
      <c r="W75" s="44">
        <f>W74+T75*'1_Constantes'!$J$4</f>
        <v>-150.83631037186117</v>
      </c>
    </row>
    <row r="76" spans="2:23" x14ac:dyDescent="0.25">
      <c r="B76" s="13">
        <f>'2_Odometrie'!B76</f>
        <v>0.36000000000000021</v>
      </c>
      <c r="D76" s="113">
        <f>IF('1_Constantes'!$B$27=1,'4_Rampe'!W76/2,'3_Consigne'!P76)</f>
        <v>109.5</v>
      </c>
      <c r="E76" s="68">
        <f>D76*'1_Constantes'!$D$13</f>
        <v>109.5</v>
      </c>
      <c r="F76" s="73">
        <f>(D76+D75)*'1_Constantes'!$E$13</f>
        <v>0</v>
      </c>
      <c r="G76" s="57">
        <f>(D76-D75)*'1_Constantes'!$F$13</f>
        <v>0</v>
      </c>
      <c r="H76" s="57">
        <f t="shared" si="4"/>
        <v>109.5</v>
      </c>
      <c r="J76" s="113">
        <f>IF('1_Constantes'!$B$27=1,'4_Rampe'!Y76,'3_Consigne'!R76*2)</f>
        <v>-52.712117152035781</v>
      </c>
      <c r="K76" s="68">
        <f>J76*'1_Constantes'!$H$13</f>
        <v>-105.42423430407156</v>
      </c>
      <c r="L76" s="73">
        <f>(J76+J75)*'1_Constantes'!$I$13</f>
        <v>0</v>
      </c>
      <c r="M76" s="57">
        <f>(J76-J75)*'1_Constantes'!$J$13</f>
        <v>0</v>
      </c>
      <c r="N76" s="57">
        <f t="shared" si="5"/>
        <v>-105.42423430407156</v>
      </c>
      <c r="P76" s="68">
        <f t="shared" si="6"/>
        <v>-214.92423430407155</v>
      </c>
      <c r="Q76" s="57">
        <f t="shared" si="7"/>
        <v>4.075765695928439</v>
      </c>
      <c r="S76" s="54">
        <f>P76*'1_Constantes'!$B$4/60</f>
        <v>-1.791035285867263E-2</v>
      </c>
      <c r="T76" s="44">
        <f>Q76*'1_Constantes'!$B$4/60</f>
        <v>3.3964714132736994E-4</v>
      </c>
      <c r="V76" s="54">
        <f>V75-S76*'1_Constantes'!$J$4</f>
        <v>2579.6135806630828</v>
      </c>
      <c r="W76" s="44">
        <f>W75+T76*'1_Constantes'!$J$4</f>
        <v>-149.61358066308264</v>
      </c>
    </row>
    <row r="77" spans="2:23" x14ac:dyDescent="0.25">
      <c r="B77" s="13">
        <f>'2_Odometrie'!B77</f>
        <v>0.36500000000000021</v>
      </c>
      <c r="D77" s="113">
        <f>IF('1_Constantes'!$B$27=1,'4_Rampe'!W77/2,'3_Consigne'!P77)</f>
        <v>111</v>
      </c>
      <c r="E77" s="68">
        <f>D77*'1_Constantes'!$D$13</f>
        <v>111</v>
      </c>
      <c r="F77" s="73">
        <f>(D77+D76)*'1_Constantes'!$E$13</f>
        <v>0</v>
      </c>
      <c r="G77" s="57">
        <f>(D77-D76)*'1_Constantes'!$F$13</f>
        <v>0</v>
      </c>
      <c r="H77" s="57">
        <f t="shared" si="4"/>
        <v>111</v>
      </c>
      <c r="J77" s="113">
        <f>IF('1_Constantes'!$B$27=1,'4_Rampe'!Y77,'3_Consigne'!R77*2)</f>
        <v>-51.566201561774129</v>
      </c>
      <c r="K77" s="68">
        <f>J77*'1_Constantes'!$H$13</f>
        <v>-103.13240312354826</v>
      </c>
      <c r="L77" s="73">
        <f>(J77+J76)*'1_Constantes'!$I$13</f>
        <v>0</v>
      </c>
      <c r="M77" s="57">
        <f>(J77-J76)*'1_Constantes'!$J$13</f>
        <v>0</v>
      </c>
      <c r="N77" s="57">
        <f t="shared" si="5"/>
        <v>-103.13240312354826</v>
      </c>
      <c r="P77" s="68">
        <f t="shared" si="6"/>
        <v>-214.13240312354827</v>
      </c>
      <c r="Q77" s="57">
        <f t="shared" si="7"/>
        <v>7.8675968764517421</v>
      </c>
      <c r="S77" s="54">
        <f>P77*'1_Constantes'!$B$4/60</f>
        <v>-1.7844366926962354E-2</v>
      </c>
      <c r="T77" s="44">
        <f>Q77*'1_Constantes'!$B$4/60</f>
        <v>6.5563307303764513E-4</v>
      </c>
      <c r="V77" s="54">
        <f>V76-S77*'1_Constantes'!$J$4</f>
        <v>2643.8533016001475</v>
      </c>
      <c r="W77" s="44">
        <f>W76+T77*'1_Constantes'!$J$4</f>
        <v>-147.25330160014713</v>
      </c>
    </row>
    <row r="78" spans="2:23" x14ac:dyDescent="0.25">
      <c r="B78" s="13">
        <f>'2_Odometrie'!B78</f>
        <v>0.37000000000000022</v>
      </c>
      <c r="D78" s="113">
        <f>IF('1_Constantes'!$B$27=1,'4_Rampe'!W78/2,'3_Consigne'!P78)</f>
        <v>112.5</v>
      </c>
      <c r="E78" s="68">
        <f>D78*'1_Constantes'!$D$13</f>
        <v>112.5</v>
      </c>
      <c r="F78" s="73">
        <f>(D78+D77)*'1_Constantes'!$E$13</f>
        <v>0</v>
      </c>
      <c r="G78" s="57">
        <f>(D78-D77)*'1_Constantes'!$F$13</f>
        <v>0</v>
      </c>
      <c r="H78" s="57">
        <f t="shared" si="4"/>
        <v>112.5</v>
      </c>
      <c r="J78" s="113">
        <f>IF('1_Constantes'!$B$27=1,'4_Rampe'!Y78,'3_Consigne'!R78*2)</f>
        <v>-50.420285971512484</v>
      </c>
      <c r="K78" s="68">
        <f>J78*'1_Constantes'!$H$13</f>
        <v>-100.84057194302497</v>
      </c>
      <c r="L78" s="73">
        <f>(J78+J77)*'1_Constantes'!$I$13</f>
        <v>0</v>
      </c>
      <c r="M78" s="57">
        <f>(J78-J77)*'1_Constantes'!$J$13</f>
        <v>0</v>
      </c>
      <c r="N78" s="57">
        <f t="shared" si="5"/>
        <v>-100.84057194302497</v>
      </c>
      <c r="P78" s="68">
        <f t="shared" si="6"/>
        <v>-213.34057194302497</v>
      </c>
      <c r="Q78" s="57">
        <f t="shared" si="7"/>
        <v>11.659428056975031</v>
      </c>
      <c r="S78" s="54">
        <f>P78*'1_Constantes'!$B$4/60</f>
        <v>-1.7778380995252082E-2</v>
      </c>
      <c r="T78" s="44">
        <f>Q78*'1_Constantes'!$B$4/60</f>
        <v>9.7161900474791924E-4</v>
      </c>
      <c r="V78" s="54">
        <f>V77-S78*'1_Constantes'!$J$4</f>
        <v>2707.855473183055</v>
      </c>
      <c r="W78" s="44">
        <f>W77+T78*'1_Constantes'!$J$4</f>
        <v>-143.75547318305462</v>
      </c>
    </row>
    <row r="79" spans="2:23" x14ac:dyDescent="0.25">
      <c r="B79" s="13">
        <f>'2_Odometrie'!B79</f>
        <v>0.37500000000000022</v>
      </c>
      <c r="D79" s="113">
        <f>IF('1_Constantes'!$B$27=1,'4_Rampe'!W79/2,'3_Consigne'!P79)</f>
        <v>114</v>
      </c>
      <c r="E79" s="68">
        <f>D79*'1_Constantes'!$D$13</f>
        <v>114</v>
      </c>
      <c r="F79" s="73">
        <f>(D79+D78)*'1_Constantes'!$E$13</f>
        <v>0</v>
      </c>
      <c r="G79" s="57">
        <f>(D79-D78)*'1_Constantes'!$F$13</f>
        <v>0</v>
      </c>
      <c r="H79" s="57">
        <f t="shared" si="4"/>
        <v>114</v>
      </c>
      <c r="J79" s="113">
        <f>IF('1_Constantes'!$B$27=1,'4_Rampe'!Y79,'3_Consigne'!R79*2)</f>
        <v>-51.27972266420872</v>
      </c>
      <c r="K79" s="68">
        <f>J79*'1_Constantes'!$H$13</f>
        <v>-102.55944532841744</v>
      </c>
      <c r="L79" s="73">
        <f>(J79+J78)*'1_Constantes'!$I$13</f>
        <v>0</v>
      </c>
      <c r="M79" s="57">
        <f>(J79-J78)*'1_Constantes'!$J$13</f>
        <v>0</v>
      </c>
      <c r="N79" s="57">
        <f t="shared" si="5"/>
        <v>-102.55944532841744</v>
      </c>
      <c r="P79" s="68">
        <f t="shared" si="6"/>
        <v>-216.55944532841744</v>
      </c>
      <c r="Q79" s="57">
        <f t="shared" si="7"/>
        <v>11.440554671582561</v>
      </c>
      <c r="S79" s="54">
        <f>P79*'1_Constantes'!$B$4/60</f>
        <v>-1.8046620444034787E-2</v>
      </c>
      <c r="T79" s="44">
        <f>Q79*'1_Constantes'!$B$4/60</f>
        <v>9.533795559652134E-4</v>
      </c>
      <c r="V79" s="54">
        <f>V78-S79*'1_Constantes'!$J$4</f>
        <v>2772.8233067815804</v>
      </c>
      <c r="W79" s="44">
        <f>W78+T79*'1_Constantes'!$J$4</f>
        <v>-140.32330678157984</v>
      </c>
    </row>
    <row r="80" spans="2:23" x14ac:dyDescent="0.25">
      <c r="B80" s="13">
        <f>'2_Odometrie'!B80</f>
        <v>0.38000000000000023</v>
      </c>
      <c r="D80" s="113">
        <f>IF('1_Constantes'!$B$27=1,'4_Rampe'!W80/2,'3_Consigne'!P80)</f>
        <v>115.5</v>
      </c>
      <c r="E80" s="68">
        <f>D80*'1_Constantes'!$D$13</f>
        <v>115.5</v>
      </c>
      <c r="F80" s="73">
        <f>(D80+D79)*'1_Constantes'!$E$13</f>
        <v>0</v>
      </c>
      <c r="G80" s="57">
        <f>(D80-D79)*'1_Constantes'!$F$13</f>
        <v>0</v>
      </c>
      <c r="H80" s="57">
        <f t="shared" si="4"/>
        <v>115.5</v>
      </c>
      <c r="J80" s="113">
        <f>IF('1_Constantes'!$B$27=1,'4_Rampe'!Y80,'3_Consigne'!R80*2)</f>
        <v>-50.133807073947068</v>
      </c>
      <c r="K80" s="68">
        <f>J80*'1_Constantes'!$H$13</f>
        <v>-100.26761414789414</v>
      </c>
      <c r="L80" s="73">
        <f>(J80+J79)*'1_Constantes'!$I$13</f>
        <v>0</v>
      </c>
      <c r="M80" s="57">
        <f>(J80-J79)*'1_Constantes'!$J$13</f>
        <v>0</v>
      </c>
      <c r="N80" s="57">
        <f t="shared" si="5"/>
        <v>-100.26761414789414</v>
      </c>
      <c r="P80" s="68">
        <f t="shared" si="6"/>
        <v>-215.76761414789414</v>
      </c>
      <c r="Q80" s="57">
        <f t="shared" si="7"/>
        <v>15.232385852105864</v>
      </c>
      <c r="S80" s="54">
        <f>P80*'1_Constantes'!$B$4/60</f>
        <v>-1.7980634512324511E-2</v>
      </c>
      <c r="T80" s="44">
        <f>Q80*'1_Constantes'!$B$4/60</f>
        <v>1.2693654876754887E-3</v>
      </c>
      <c r="V80" s="54">
        <f>V79-S80*'1_Constantes'!$J$4</f>
        <v>2837.5535910259487</v>
      </c>
      <c r="W80" s="44">
        <f>W79+T80*'1_Constantes'!$J$4</f>
        <v>-135.75359102594808</v>
      </c>
    </row>
    <row r="81" spans="2:23" x14ac:dyDescent="0.25">
      <c r="B81" s="13">
        <f>'2_Odometrie'!B81</f>
        <v>0.38500000000000023</v>
      </c>
      <c r="D81" s="113">
        <f>IF('1_Constantes'!$B$27=1,'4_Rampe'!W81/2,'3_Consigne'!P81)</f>
        <v>117</v>
      </c>
      <c r="E81" s="68">
        <f>D81*'1_Constantes'!$D$13</f>
        <v>117</v>
      </c>
      <c r="F81" s="73">
        <f>(D81+D80)*'1_Constantes'!$E$13</f>
        <v>0</v>
      </c>
      <c r="G81" s="57">
        <f>(D81-D80)*'1_Constantes'!$F$13</f>
        <v>0</v>
      </c>
      <c r="H81" s="57">
        <f t="shared" si="4"/>
        <v>117</v>
      </c>
      <c r="J81" s="113">
        <f>IF('1_Constantes'!$B$27=1,'4_Rampe'!Y81,'3_Consigne'!R81*2)</f>
        <v>-50.99324376664331</v>
      </c>
      <c r="K81" s="68">
        <f>J81*'1_Constantes'!$H$13</f>
        <v>-101.98648753328662</v>
      </c>
      <c r="L81" s="73">
        <f>(J81+J80)*'1_Constantes'!$I$13</f>
        <v>0</v>
      </c>
      <c r="M81" s="57">
        <f>(J81-J80)*'1_Constantes'!$J$13</f>
        <v>0</v>
      </c>
      <c r="N81" s="57">
        <f t="shared" si="5"/>
        <v>-101.98648753328662</v>
      </c>
      <c r="P81" s="68">
        <f t="shared" si="6"/>
        <v>-218.98648753328661</v>
      </c>
      <c r="Q81" s="57">
        <f t="shared" si="7"/>
        <v>15.013512466713379</v>
      </c>
      <c r="S81" s="54">
        <f>P81*'1_Constantes'!$B$4/60</f>
        <v>-1.8248873961107217E-2</v>
      </c>
      <c r="T81" s="44">
        <f>Q81*'1_Constantes'!$B$4/60</f>
        <v>1.2511260388927818E-3</v>
      </c>
      <c r="V81" s="54">
        <f>V80-S81*'1_Constantes'!$J$4</f>
        <v>2903.2495372859348</v>
      </c>
      <c r="W81" s="44">
        <f>W80+T81*'1_Constantes'!$J$4</f>
        <v>-131.24953728593408</v>
      </c>
    </row>
    <row r="82" spans="2:23" x14ac:dyDescent="0.25">
      <c r="B82" s="13">
        <f>'2_Odometrie'!B82</f>
        <v>0.39000000000000024</v>
      </c>
      <c r="D82" s="113">
        <f>IF('1_Constantes'!$B$27=1,'4_Rampe'!W82/2,'3_Consigne'!P82)</f>
        <v>118.5</v>
      </c>
      <c r="E82" s="68">
        <f>D82*'1_Constantes'!$D$13</f>
        <v>118.5</v>
      </c>
      <c r="F82" s="73">
        <f>(D82+D81)*'1_Constantes'!$E$13</f>
        <v>0</v>
      </c>
      <c r="G82" s="57">
        <f>(D82-D81)*'1_Constantes'!$F$13</f>
        <v>0</v>
      </c>
      <c r="H82" s="57">
        <f t="shared" si="4"/>
        <v>118.5</v>
      </c>
      <c r="J82" s="113">
        <f>IF('1_Constantes'!$B$27=1,'4_Rampe'!Y82,'3_Consigne'!R82*2)</f>
        <v>-49.847328176381659</v>
      </c>
      <c r="K82" s="68">
        <f>J82*'1_Constantes'!$H$13</f>
        <v>-99.694656352763317</v>
      </c>
      <c r="L82" s="73">
        <f>(J82+J81)*'1_Constantes'!$I$13</f>
        <v>0</v>
      </c>
      <c r="M82" s="57">
        <f>(J82-J81)*'1_Constantes'!$J$13</f>
        <v>0</v>
      </c>
      <c r="N82" s="57">
        <f t="shared" si="5"/>
        <v>-99.694656352763317</v>
      </c>
      <c r="P82" s="68">
        <f t="shared" si="6"/>
        <v>-218.19465635276333</v>
      </c>
      <c r="Q82" s="57">
        <f t="shared" si="7"/>
        <v>18.805343647236683</v>
      </c>
      <c r="S82" s="54">
        <f>P82*'1_Constantes'!$B$4/60</f>
        <v>-1.8182888029396944E-2</v>
      </c>
      <c r="T82" s="44">
        <f>Q82*'1_Constantes'!$B$4/60</f>
        <v>1.5671119706030568E-3</v>
      </c>
      <c r="V82" s="54">
        <f>V81-S82*'1_Constantes'!$J$4</f>
        <v>2968.7079341917638</v>
      </c>
      <c r="W82" s="44">
        <f>W81+T82*'1_Constantes'!$J$4</f>
        <v>-125.60793419176308</v>
      </c>
    </row>
    <row r="83" spans="2:23" x14ac:dyDescent="0.25">
      <c r="B83" s="13">
        <f>'2_Odometrie'!B83</f>
        <v>0.39500000000000024</v>
      </c>
      <c r="D83" s="113">
        <f>IF('1_Constantes'!$B$27=1,'4_Rampe'!W83/2,'3_Consigne'!P83)</f>
        <v>120</v>
      </c>
      <c r="E83" s="68">
        <f>D83*'1_Constantes'!$D$13</f>
        <v>120</v>
      </c>
      <c r="F83" s="73">
        <f>(D83+D82)*'1_Constantes'!$E$13</f>
        <v>0</v>
      </c>
      <c r="G83" s="57">
        <f>(D83-D82)*'1_Constantes'!$F$13</f>
        <v>0</v>
      </c>
      <c r="H83" s="57">
        <f t="shared" si="4"/>
        <v>120</v>
      </c>
      <c r="J83" s="113">
        <f>IF('1_Constantes'!$B$27=1,'4_Rampe'!Y83,'3_Consigne'!R83*2)</f>
        <v>-48.701412586120014</v>
      </c>
      <c r="K83" s="68">
        <f>J83*'1_Constantes'!$H$13</f>
        <v>-97.402825172240028</v>
      </c>
      <c r="L83" s="73">
        <f>(J83+J82)*'1_Constantes'!$I$13</f>
        <v>0</v>
      </c>
      <c r="M83" s="57">
        <f>(J83-J82)*'1_Constantes'!$J$13</f>
        <v>0</v>
      </c>
      <c r="N83" s="57">
        <f t="shared" si="5"/>
        <v>-97.402825172240028</v>
      </c>
      <c r="P83" s="68">
        <f t="shared" si="6"/>
        <v>-217.40282517224003</v>
      </c>
      <c r="Q83" s="57">
        <f t="shared" si="7"/>
        <v>22.597174827759972</v>
      </c>
      <c r="S83" s="54">
        <f>P83*'1_Constantes'!$B$4/60</f>
        <v>-1.8116902097686672E-2</v>
      </c>
      <c r="T83" s="44">
        <f>Q83*'1_Constantes'!$B$4/60</f>
        <v>1.8830979023133311E-3</v>
      </c>
      <c r="V83" s="54">
        <f>V82-S83*'1_Constantes'!$J$4</f>
        <v>3033.928781743436</v>
      </c>
      <c r="W83" s="44">
        <f>W82+T83*'1_Constantes'!$J$4</f>
        <v>-118.82878174343509</v>
      </c>
    </row>
    <row r="84" spans="2:23" x14ac:dyDescent="0.25">
      <c r="B84" s="13">
        <f>'2_Odometrie'!B84</f>
        <v>0.40000000000000024</v>
      </c>
      <c r="D84" s="113">
        <f>IF('1_Constantes'!$B$27=1,'4_Rampe'!W84/2,'3_Consigne'!P84)</f>
        <v>121.5</v>
      </c>
      <c r="E84" s="68">
        <f>D84*'1_Constantes'!$D$13</f>
        <v>121.5</v>
      </c>
      <c r="F84" s="73">
        <f>(D84+D83)*'1_Constantes'!$E$13</f>
        <v>0</v>
      </c>
      <c r="G84" s="57">
        <f>(D84-D83)*'1_Constantes'!$F$13</f>
        <v>0</v>
      </c>
      <c r="H84" s="57">
        <f t="shared" si="4"/>
        <v>121.5</v>
      </c>
      <c r="J84" s="113">
        <f>IF('1_Constantes'!$B$27=1,'4_Rampe'!Y84,'3_Consigne'!R84*2)</f>
        <v>-49.560849278816249</v>
      </c>
      <c r="K84" s="68">
        <f>J84*'1_Constantes'!$H$13</f>
        <v>-99.121698557632499</v>
      </c>
      <c r="L84" s="73">
        <f>(J84+J83)*'1_Constantes'!$I$13</f>
        <v>0</v>
      </c>
      <c r="M84" s="57">
        <f>(J84-J83)*'1_Constantes'!$J$13</f>
        <v>0</v>
      </c>
      <c r="N84" s="57">
        <f t="shared" si="5"/>
        <v>-99.121698557632499</v>
      </c>
      <c r="P84" s="68">
        <f t="shared" si="6"/>
        <v>-220.6216985576325</v>
      </c>
      <c r="Q84" s="57">
        <f t="shared" si="7"/>
        <v>22.378301442367501</v>
      </c>
      <c r="S84" s="54">
        <f>P84*'1_Constantes'!$B$4/60</f>
        <v>-1.8385141546469374E-2</v>
      </c>
      <c r="T84" s="44">
        <f>Q84*'1_Constantes'!$B$4/60</f>
        <v>1.8648584535306252E-3</v>
      </c>
      <c r="V84" s="54">
        <f>V83-S84*'1_Constantes'!$J$4</f>
        <v>3100.1152913107258</v>
      </c>
      <c r="W84" s="44">
        <f>W83+T84*'1_Constantes'!$J$4</f>
        <v>-112.11529131072484</v>
      </c>
    </row>
    <row r="85" spans="2:23" x14ac:dyDescent="0.25">
      <c r="B85" s="13">
        <f>'2_Odometrie'!B85</f>
        <v>0.40500000000000025</v>
      </c>
      <c r="D85" s="113">
        <f>IF('1_Constantes'!$B$27=1,'4_Rampe'!W85/2,'3_Consigne'!P85)</f>
        <v>123</v>
      </c>
      <c r="E85" s="68">
        <f>D85*'1_Constantes'!$D$13</f>
        <v>123</v>
      </c>
      <c r="F85" s="73">
        <f>(D85+D84)*'1_Constantes'!$E$13</f>
        <v>0</v>
      </c>
      <c r="G85" s="57">
        <f>(D85-D84)*'1_Constantes'!$F$13</f>
        <v>0</v>
      </c>
      <c r="H85" s="57">
        <f t="shared" si="4"/>
        <v>123</v>
      </c>
      <c r="J85" s="113">
        <f>IF('1_Constantes'!$B$27=1,'4_Rampe'!Y85,'3_Consigne'!R85*2)</f>
        <v>-48.414933688554598</v>
      </c>
      <c r="K85" s="68">
        <f>J85*'1_Constantes'!$H$13</f>
        <v>-96.829867377109196</v>
      </c>
      <c r="L85" s="73">
        <f>(J85+J84)*'1_Constantes'!$I$13</f>
        <v>0</v>
      </c>
      <c r="M85" s="57">
        <f>(J85-J84)*'1_Constantes'!$J$13</f>
        <v>0</v>
      </c>
      <c r="N85" s="57">
        <f t="shared" si="5"/>
        <v>-96.829867377109196</v>
      </c>
      <c r="P85" s="68">
        <f t="shared" si="6"/>
        <v>-219.8298673771092</v>
      </c>
      <c r="Q85" s="57">
        <f t="shared" si="7"/>
        <v>26.170132622890804</v>
      </c>
      <c r="S85" s="54">
        <f>P85*'1_Constantes'!$B$4/60</f>
        <v>-1.8319155614759101E-2</v>
      </c>
      <c r="T85" s="44">
        <f>Q85*'1_Constantes'!$B$4/60</f>
        <v>2.1808443852409007E-3</v>
      </c>
      <c r="V85" s="54">
        <f>V84-S85*'1_Constantes'!$J$4</f>
        <v>3166.0642515238587</v>
      </c>
      <c r="W85" s="44">
        <f>W84+T85*'1_Constantes'!$J$4</f>
        <v>-104.2642515238576</v>
      </c>
    </row>
    <row r="86" spans="2:23" x14ac:dyDescent="0.25">
      <c r="B86" s="13">
        <f>'2_Odometrie'!B86</f>
        <v>0.41000000000000025</v>
      </c>
      <c r="D86" s="113">
        <f>IF('1_Constantes'!$B$27=1,'4_Rampe'!W86/2,'3_Consigne'!P86)</f>
        <v>124.5</v>
      </c>
      <c r="E86" s="68">
        <f>D86*'1_Constantes'!$D$13</f>
        <v>124.5</v>
      </c>
      <c r="F86" s="73">
        <f>(D86+D85)*'1_Constantes'!$E$13</f>
        <v>0</v>
      </c>
      <c r="G86" s="57">
        <f>(D86-D85)*'1_Constantes'!$F$13</f>
        <v>0</v>
      </c>
      <c r="H86" s="57">
        <f t="shared" si="4"/>
        <v>124.5</v>
      </c>
      <c r="J86" s="113">
        <f>IF('1_Constantes'!$B$27=1,'4_Rampe'!Y86,'3_Consigne'!R86*2)</f>
        <v>-49.27437038125084</v>
      </c>
      <c r="K86" s="68">
        <f>J86*'1_Constantes'!$H$13</f>
        <v>-98.54874076250168</v>
      </c>
      <c r="L86" s="73">
        <f>(J86+J85)*'1_Constantes'!$I$13</f>
        <v>0</v>
      </c>
      <c r="M86" s="57">
        <f>(J86-J85)*'1_Constantes'!$J$13</f>
        <v>0</v>
      </c>
      <c r="N86" s="57">
        <f t="shared" si="5"/>
        <v>-98.54874076250168</v>
      </c>
      <c r="P86" s="68">
        <f t="shared" si="6"/>
        <v>-223.04874076250167</v>
      </c>
      <c r="Q86" s="57">
        <f t="shared" si="7"/>
        <v>25.95125923749832</v>
      </c>
      <c r="S86" s="54">
        <f>P86*'1_Constantes'!$B$4/60</f>
        <v>-1.8587395063541803E-2</v>
      </c>
      <c r="T86" s="44">
        <f>Q86*'1_Constantes'!$B$4/60</f>
        <v>2.1626049364581934E-3</v>
      </c>
      <c r="V86" s="54">
        <f>V85-S86*'1_Constantes'!$J$4</f>
        <v>3232.9788737526092</v>
      </c>
      <c r="W86" s="44">
        <f>W85+T86*'1_Constantes'!$J$4</f>
        <v>-96.478873752608095</v>
      </c>
    </row>
    <row r="87" spans="2:23" x14ac:dyDescent="0.25">
      <c r="B87" s="13">
        <f>'2_Odometrie'!B87</f>
        <v>0.41500000000000026</v>
      </c>
      <c r="D87" s="113">
        <f>IF('1_Constantes'!$B$27=1,'4_Rampe'!W87/2,'3_Consigne'!P87)</f>
        <v>126</v>
      </c>
      <c r="E87" s="68">
        <f>D87*'1_Constantes'!$D$13</f>
        <v>126</v>
      </c>
      <c r="F87" s="73">
        <f>(D87+D86)*'1_Constantes'!$E$13</f>
        <v>0</v>
      </c>
      <c r="G87" s="57">
        <f>(D87-D86)*'1_Constantes'!$F$13</f>
        <v>0</v>
      </c>
      <c r="H87" s="57">
        <f t="shared" si="4"/>
        <v>126</v>
      </c>
      <c r="J87" s="113">
        <f>IF('1_Constantes'!$B$27=1,'4_Rampe'!Y87,'3_Consigne'!R87*2)</f>
        <v>-48.128454790989181</v>
      </c>
      <c r="K87" s="68">
        <f>J87*'1_Constantes'!$H$13</f>
        <v>-96.256909581978363</v>
      </c>
      <c r="L87" s="73">
        <f>(J87+J86)*'1_Constantes'!$I$13</f>
        <v>0</v>
      </c>
      <c r="M87" s="57">
        <f>(J87-J86)*'1_Constantes'!$J$13</f>
        <v>0</v>
      </c>
      <c r="N87" s="57">
        <f t="shared" si="5"/>
        <v>-96.256909581978363</v>
      </c>
      <c r="P87" s="68">
        <f t="shared" si="6"/>
        <v>-222.25690958197836</v>
      </c>
      <c r="Q87" s="57">
        <f t="shared" si="7"/>
        <v>29.743090418021637</v>
      </c>
      <c r="S87" s="54">
        <f>P87*'1_Constantes'!$B$4/60</f>
        <v>-1.8521409131831531E-2</v>
      </c>
      <c r="T87" s="44">
        <f>Q87*'1_Constantes'!$B$4/60</f>
        <v>2.47859086816847E-3</v>
      </c>
      <c r="V87" s="54">
        <f>V86-S87*'1_Constantes'!$J$4</f>
        <v>3299.6559466272029</v>
      </c>
      <c r="W87" s="44">
        <f>W86+T87*'1_Constantes'!$J$4</f>
        <v>-87.555946627201607</v>
      </c>
    </row>
    <row r="88" spans="2:23" x14ac:dyDescent="0.25">
      <c r="B88" s="13">
        <f>'2_Odometrie'!B88</f>
        <v>0.42000000000000026</v>
      </c>
      <c r="D88" s="113">
        <f>IF('1_Constantes'!$B$27=1,'4_Rampe'!W88/2,'3_Consigne'!P88)</f>
        <v>127.5</v>
      </c>
      <c r="E88" s="68">
        <f>D88*'1_Constantes'!$D$13</f>
        <v>127.5</v>
      </c>
      <c r="F88" s="73">
        <f>(D88+D87)*'1_Constantes'!$E$13</f>
        <v>0</v>
      </c>
      <c r="G88" s="57">
        <f>(D88-D87)*'1_Constantes'!$F$13</f>
        <v>0</v>
      </c>
      <c r="H88" s="57">
        <f t="shared" si="4"/>
        <v>127.5</v>
      </c>
      <c r="J88" s="113">
        <f>IF('1_Constantes'!$B$27=1,'4_Rampe'!Y88,'3_Consigne'!R88*2)</f>
        <v>-46.982539200727537</v>
      </c>
      <c r="K88" s="68">
        <f>J88*'1_Constantes'!$H$13</f>
        <v>-93.965078401455074</v>
      </c>
      <c r="L88" s="73">
        <f>(J88+J87)*'1_Constantes'!$I$13</f>
        <v>0</v>
      </c>
      <c r="M88" s="57">
        <f>(J88-J87)*'1_Constantes'!$J$13</f>
        <v>0</v>
      </c>
      <c r="N88" s="57">
        <f t="shared" si="5"/>
        <v>-93.965078401455074</v>
      </c>
      <c r="P88" s="68">
        <f t="shared" si="6"/>
        <v>-221.46507840145506</v>
      </c>
      <c r="Q88" s="57">
        <f t="shared" si="7"/>
        <v>33.534921598544926</v>
      </c>
      <c r="S88" s="54">
        <f>P88*'1_Constantes'!$B$4/60</f>
        <v>-1.8455423200121258E-2</v>
      </c>
      <c r="T88" s="44">
        <f>Q88*'1_Constantes'!$B$4/60</f>
        <v>2.794576799878744E-3</v>
      </c>
      <c r="V88" s="54">
        <f>V87-S88*'1_Constantes'!$J$4</f>
        <v>3366.0954701476394</v>
      </c>
      <c r="W88" s="44">
        <f>W87+T88*'1_Constantes'!$J$4</f>
        <v>-77.49547014763813</v>
      </c>
    </row>
    <row r="89" spans="2:23" x14ac:dyDescent="0.25">
      <c r="B89" s="13">
        <f>'2_Odometrie'!B89</f>
        <v>0.42500000000000027</v>
      </c>
      <c r="D89" s="113">
        <f>IF('1_Constantes'!$B$27=1,'4_Rampe'!W89/2,'3_Consigne'!P89)</f>
        <v>129</v>
      </c>
      <c r="E89" s="68">
        <f>D89*'1_Constantes'!$D$13</f>
        <v>129</v>
      </c>
      <c r="F89" s="73">
        <f>(D89+D88)*'1_Constantes'!$E$13</f>
        <v>0</v>
      </c>
      <c r="G89" s="57">
        <f>(D89-D88)*'1_Constantes'!$F$13</f>
        <v>0</v>
      </c>
      <c r="H89" s="57">
        <f t="shared" si="4"/>
        <v>129</v>
      </c>
      <c r="J89" s="113">
        <f>IF('1_Constantes'!$B$27=1,'4_Rampe'!Y89,'3_Consigne'!R89*2)</f>
        <v>-47.841975893423779</v>
      </c>
      <c r="K89" s="68">
        <f>J89*'1_Constantes'!$H$13</f>
        <v>-95.683951786847558</v>
      </c>
      <c r="L89" s="73">
        <f>(J89+J88)*'1_Constantes'!$I$13</f>
        <v>0</v>
      </c>
      <c r="M89" s="57">
        <f>(J89-J88)*'1_Constantes'!$J$13</f>
        <v>0</v>
      </c>
      <c r="N89" s="57">
        <f t="shared" si="5"/>
        <v>-95.683951786847558</v>
      </c>
      <c r="P89" s="68">
        <f t="shared" si="6"/>
        <v>-224.68395178684756</v>
      </c>
      <c r="Q89" s="57">
        <f t="shared" si="7"/>
        <v>33.316048213152442</v>
      </c>
      <c r="S89" s="54">
        <f>P89*'1_Constantes'!$B$4/60</f>
        <v>-1.8723662648903964E-2</v>
      </c>
      <c r="T89" s="44">
        <f>Q89*'1_Constantes'!$B$4/60</f>
        <v>2.776337351096037E-3</v>
      </c>
      <c r="V89" s="54">
        <f>V88-S89*'1_Constantes'!$J$4</f>
        <v>3433.5006556836938</v>
      </c>
      <c r="W89" s="44">
        <f>W88+T89*'1_Constantes'!$J$4</f>
        <v>-67.500655683692401</v>
      </c>
    </row>
    <row r="90" spans="2:23" x14ac:dyDescent="0.25">
      <c r="B90" s="13">
        <f>'2_Odometrie'!B90</f>
        <v>0.43000000000000027</v>
      </c>
      <c r="D90" s="113">
        <f>IF('1_Constantes'!$B$27=1,'4_Rampe'!W90/2,'3_Consigne'!P90)</f>
        <v>130.5</v>
      </c>
      <c r="E90" s="68">
        <f>D90*'1_Constantes'!$D$13</f>
        <v>130.5</v>
      </c>
      <c r="F90" s="73">
        <f>(D90+D89)*'1_Constantes'!$E$13</f>
        <v>0</v>
      </c>
      <c r="G90" s="57">
        <f>(D90-D89)*'1_Constantes'!$F$13</f>
        <v>0</v>
      </c>
      <c r="H90" s="57">
        <f t="shared" si="4"/>
        <v>130.5</v>
      </c>
      <c r="J90" s="113">
        <f>IF('1_Constantes'!$B$27=1,'4_Rampe'!Y90,'3_Consigne'!R90*2)</f>
        <v>-46.696060303162128</v>
      </c>
      <c r="K90" s="68">
        <f>J90*'1_Constantes'!$H$13</f>
        <v>-93.392120606324255</v>
      </c>
      <c r="L90" s="73">
        <f>(J90+J89)*'1_Constantes'!$I$13</f>
        <v>0</v>
      </c>
      <c r="M90" s="57">
        <f>(J90-J89)*'1_Constantes'!$J$13</f>
        <v>0</v>
      </c>
      <c r="N90" s="57">
        <f t="shared" si="5"/>
        <v>-93.392120606324255</v>
      </c>
      <c r="P90" s="68">
        <f t="shared" si="6"/>
        <v>-223.89212060632426</v>
      </c>
      <c r="Q90" s="57">
        <f t="shared" si="7"/>
        <v>37.107879393675745</v>
      </c>
      <c r="S90" s="54">
        <f>P90*'1_Constantes'!$B$4/60</f>
        <v>-1.8657676717193688E-2</v>
      </c>
      <c r="T90" s="44">
        <f>Q90*'1_Constantes'!$B$4/60</f>
        <v>3.0923232828063123E-3</v>
      </c>
      <c r="V90" s="54">
        <f>V89-S90*'1_Constantes'!$J$4</f>
        <v>3500.6682918655911</v>
      </c>
      <c r="W90" s="44">
        <f>W89+T90*'1_Constantes'!$J$4</f>
        <v>-56.368291865589676</v>
      </c>
    </row>
    <row r="91" spans="2:23" x14ac:dyDescent="0.25">
      <c r="B91" s="13">
        <f>'2_Odometrie'!B91</f>
        <v>0.43500000000000028</v>
      </c>
      <c r="D91" s="113">
        <f>IF('1_Constantes'!$B$27=1,'4_Rampe'!W91/2,'3_Consigne'!P91)</f>
        <v>132</v>
      </c>
      <c r="E91" s="68">
        <f>D91*'1_Constantes'!$D$13</f>
        <v>132</v>
      </c>
      <c r="F91" s="73">
        <f>(D91+D90)*'1_Constantes'!$E$13</f>
        <v>0</v>
      </c>
      <c r="G91" s="57">
        <f>(D91-D90)*'1_Constantes'!$F$13</f>
        <v>0</v>
      </c>
      <c r="H91" s="57">
        <f t="shared" si="4"/>
        <v>132</v>
      </c>
      <c r="J91" s="113">
        <f>IF('1_Constantes'!$B$27=1,'4_Rampe'!Y91,'3_Consigne'!R91*2)</f>
        <v>-47.555496995858363</v>
      </c>
      <c r="K91" s="68">
        <f>J91*'1_Constantes'!$H$13</f>
        <v>-95.110993991716725</v>
      </c>
      <c r="L91" s="73">
        <f>(J91+J90)*'1_Constantes'!$I$13</f>
        <v>0</v>
      </c>
      <c r="M91" s="57">
        <f>(J91-J90)*'1_Constantes'!$J$13</f>
        <v>0</v>
      </c>
      <c r="N91" s="57">
        <f t="shared" si="5"/>
        <v>-95.110993991716725</v>
      </c>
      <c r="P91" s="68">
        <f t="shared" si="6"/>
        <v>-227.11099399171673</v>
      </c>
      <c r="Q91" s="57">
        <f t="shared" si="7"/>
        <v>36.889006008283275</v>
      </c>
      <c r="S91" s="54">
        <f>P91*'1_Constantes'!$B$4/60</f>
        <v>-1.8925916165976393E-2</v>
      </c>
      <c r="T91" s="44">
        <f>Q91*'1_Constantes'!$B$4/60</f>
        <v>3.0740838340236063E-3</v>
      </c>
      <c r="V91" s="54">
        <f>V90-S91*'1_Constantes'!$J$4</f>
        <v>3568.8015900631062</v>
      </c>
      <c r="W91" s="44">
        <f>W90+T91*'1_Constantes'!$J$4</f>
        <v>-45.30159006310469</v>
      </c>
    </row>
    <row r="92" spans="2:23" x14ac:dyDescent="0.25">
      <c r="B92" s="13">
        <f>'2_Odometrie'!B92</f>
        <v>0.44000000000000028</v>
      </c>
      <c r="D92" s="113">
        <f>IF('1_Constantes'!$B$27=1,'4_Rampe'!W92/2,'3_Consigne'!P92)</f>
        <v>133.5</v>
      </c>
      <c r="E92" s="68">
        <f>D92*'1_Constantes'!$D$13</f>
        <v>133.5</v>
      </c>
      <c r="F92" s="73">
        <f>(D92+D91)*'1_Constantes'!$E$13</f>
        <v>0</v>
      </c>
      <c r="G92" s="57">
        <f>(D92-D91)*'1_Constantes'!$F$13</f>
        <v>0</v>
      </c>
      <c r="H92" s="57">
        <f t="shared" si="4"/>
        <v>133.5</v>
      </c>
      <c r="J92" s="113">
        <f>IF('1_Constantes'!$B$27=1,'4_Rampe'!Y92,'3_Consigne'!R92*2)</f>
        <v>-46.409581405596711</v>
      </c>
      <c r="K92" s="68">
        <f>J92*'1_Constantes'!$H$13</f>
        <v>-92.819162811193422</v>
      </c>
      <c r="L92" s="73">
        <f>(J92+J91)*'1_Constantes'!$I$13</f>
        <v>0</v>
      </c>
      <c r="M92" s="57">
        <f>(J92-J91)*'1_Constantes'!$J$13</f>
        <v>0</v>
      </c>
      <c r="N92" s="57">
        <f t="shared" si="5"/>
        <v>-92.819162811193422</v>
      </c>
      <c r="P92" s="68">
        <f t="shared" si="6"/>
        <v>-226.31916281119342</v>
      </c>
      <c r="Q92" s="57">
        <f t="shared" si="7"/>
        <v>40.680837188806578</v>
      </c>
      <c r="S92" s="54">
        <f>P92*'1_Constantes'!$B$4/60</f>
        <v>-1.8859930234266121E-2</v>
      </c>
      <c r="T92" s="44">
        <f>Q92*'1_Constantes'!$B$4/60</f>
        <v>3.3900697657338816E-3</v>
      </c>
      <c r="V92" s="54">
        <f>V91-S92*'1_Constantes'!$J$4</f>
        <v>3636.6973389064642</v>
      </c>
      <c r="W92" s="44">
        <f>W91+T92*'1_Constantes'!$J$4</f>
        <v>-33.097338906462717</v>
      </c>
    </row>
    <row r="93" spans="2:23" x14ac:dyDescent="0.25">
      <c r="B93" s="13">
        <f>'2_Odometrie'!B93</f>
        <v>0.44500000000000028</v>
      </c>
      <c r="D93" s="113">
        <f>IF('1_Constantes'!$B$27=1,'4_Rampe'!W93/2,'3_Consigne'!P93)</f>
        <v>135</v>
      </c>
      <c r="E93" s="68">
        <f>D93*'1_Constantes'!$D$13</f>
        <v>135</v>
      </c>
      <c r="F93" s="73">
        <f>(D93+D92)*'1_Constantes'!$E$13</f>
        <v>0</v>
      </c>
      <c r="G93" s="57">
        <f>(D93-D92)*'1_Constantes'!$F$13</f>
        <v>0</v>
      </c>
      <c r="H93" s="57">
        <f t="shared" si="4"/>
        <v>135</v>
      </c>
      <c r="J93" s="113">
        <f>IF('1_Constantes'!$B$27=1,'4_Rampe'!Y93,'3_Consigne'!R93*2)</f>
        <v>-47.269018098292953</v>
      </c>
      <c r="K93" s="68">
        <f>J93*'1_Constantes'!$H$13</f>
        <v>-94.538036196585907</v>
      </c>
      <c r="L93" s="73">
        <f>(J93+J92)*'1_Constantes'!$I$13</f>
        <v>0</v>
      </c>
      <c r="M93" s="57">
        <f>(J93-J92)*'1_Constantes'!$J$13</f>
        <v>0</v>
      </c>
      <c r="N93" s="57">
        <f t="shared" si="5"/>
        <v>-94.538036196585907</v>
      </c>
      <c r="P93" s="68">
        <f t="shared" si="6"/>
        <v>-229.53803619658589</v>
      </c>
      <c r="Q93" s="57">
        <f t="shared" si="7"/>
        <v>40.461963803414093</v>
      </c>
      <c r="S93" s="54">
        <f>P93*'1_Constantes'!$B$4/60</f>
        <v>-1.9128169683048823E-2</v>
      </c>
      <c r="T93" s="44">
        <f>Q93*'1_Constantes'!$B$4/60</f>
        <v>3.3718303169511742E-3</v>
      </c>
      <c r="V93" s="54">
        <f>V92-S93*'1_Constantes'!$J$4</f>
        <v>3705.5587497654401</v>
      </c>
      <c r="W93" s="44">
        <f>W92+T93*'1_Constantes'!$J$4</f>
        <v>-20.95874976543849</v>
      </c>
    </row>
    <row r="94" spans="2:23" x14ac:dyDescent="0.25">
      <c r="B94" s="13">
        <f>'2_Odometrie'!B94</f>
        <v>0.45000000000000029</v>
      </c>
      <c r="D94" s="113">
        <f>IF('1_Constantes'!$B$27=1,'4_Rampe'!W94/2,'3_Consigne'!P94)</f>
        <v>136.5</v>
      </c>
      <c r="E94" s="68">
        <f>D94*'1_Constantes'!$D$13</f>
        <v>136.5</v>
      </c>
      <c r="F94" s="73">
        <f>(D94+D93)*'1_Constantes'!$E$13</f>
        <v>0</v>
      </c>
      <c r="G94" s="57">
        <f>(D94-D93)*'1_Constantes'!$F$13</f>
        <v>0</v>
      </c>
      <c r="H94" s="57">
        <f t="shared" si="4"/>
        <v>136.5</v>
      </c>
      <c r="J94" s="113">
        <f>IF('1_Constantes'!$B$27=1,'4_Rampe'!Y94,'3_Consigne'!R94*2)</f>
        <v>-46.123102508031309</v>
      </c>
      <c r="K94" s="68">
        <f>J94*'1_Constantes'!$H$13</f>
        <v>-92.246205016062618</v>
      </c>
      <c r="L94" s="73">
        <f>(J94+J93)*'1_Constantes'!$I$13</f>
        <v>0</v>
      </c>
      <c r="M94" s="57">
        <f>(J94-J93)*'1_Constantes'!$J$13</f>
        <v>0</v>
      </c>
      <c r="N94" s="57">
        <f t="shared" si="5"/>
        <v>-92.246205016062618</v>
      </c>
      <c r="P94" s="68">
        <f t="shared" si="6"/>
        <v>-228.74620501606262</v>
      </c>
      <c r="Q94" s="57">
        <f t="shared" si="7"/>
        <v>44.253794983937382</v>
      </c>
      <c r="S94" s="54">
        <f>P94*'1_Constantes'!$B$4/60</f>
        <v>-1.9062183751338554E-2</v>
      </c>
      <c r="T94" s="44">
        <f>Q94*'1_Constantes'!$B$4/60</f>
        <v>3.6878162486614486E-3</v>
      </c>
      <c r="V94" s="54">
        <f>V93-S94*'1_Constantes'!$J$4</f>
        <v>3774.1826112702588</v>
      </c>
      <c r="W94" s="44">
        <f>W93+T94*'1_Constantes'!$J$4</f>
        <v>-7.6826112702572757</v>
      </c>
    </row>
    <row r="95" spans="2:23" x14ac:dyDescent="0.25">
      <c r="B95" s="13">
        <f>'2_Odometrie'!B95</f>
        <v>0.45500000000000029</v>
      </c>
      <c r="D95" s="113">
        <f>IF('1_Constantes'!$B$27=1,'4_Rampe'!W95/2,'3_Consigne'!P95)</f>
        <v>138</v>
      </c>
      <c r="E95" s="68">
        <f>D95*'1_Constantes'!$D$13</f>
        <v>138</v>
      </c>
      <c r="F95" s="73">
        <f>(D95+D94)*'1_Constantes'!$E$13</f>
        <v>0</v>
      </c>
      <c r="G95" s="57">
        <f>(D95-D94)*'1_Constantes'!$F$13</f>
        <v>0</v>
      </c>
      <c r="H95" s="57">
        <f t="shared" si="4"/>
        <v>138</v>
      </c>
      <c r="J95" s="113">
        <f>IF('1_Constantes'!$B$27=1,'4_Rampe'!Y95,'3_Consigne'!R95*2)</f>
        <v>-46.982539200727537</v>
      </c>
      <c r="K95" s="68">
        <f>J95*'1_Constantes'!$H$13</f>
        <v>-93.965078401455074</v>
      </c>
      <c r="L95" s="73">
        <f>(J95+J94)*'1_Constantes'!$I$13</f>
        <v>0</v>
      </c>
      <c r="M95" s="57">
        <f>(J95-J94)*'1_Constantes'!$J$13</f>
        <v>0</v>
      </c>
      <c r="N95" s="57">
        <f t="shared" si="5"/>
        <v>-93.965078401455074</v>
      </c>
      <c r="P95" s="68">
        <f t="shared" si="6"/>
        <v>-231.96507840145506</v>
      </c>
      <c r="Q95" s="57">
        <f t="shared" si="7"/>
        <v>44.034921598544926</v>
      </c>
      <c r="S95" s="54">
        <f>P95*'1_Constantes'!$B$4/60</f>
        <v>-1.9330423200121256E-2</v>
      </c>
      <c r="T95" s="44">
        <f>Q95*'1_Constantes'!$B$4/60</f>
        <v>3.6695767998787443E-3</v>
      </c>
      <c r="V95" s="54">
        <f>V94-S95*'1_Constantes'!$J$4</f>
        <v>3843.7721347906954</v>
      </c>
      <c r="W95" s="44">
        <f>W94+T95*'1_Constantes'!$J$4</f>
        <v>5.5278652093062046</v>
      </c>
    </row>
    <row r="96" spans="2:23" x14ac:dyDescent="0.25">
      <c r="B96" s="13">
        <f>'2_Odometrie'!B96</f>
        <v>0.4600000000000003</v>
      </c>
      <c r="D96" s="113">
        <f>IF('1_Constantes'!$B$27=1,'4_Rampe'!W96/2,'3_Consigne'!P96)</f>
        <v>139.5</v>
      </c>
      <c r="E96" s="68">
        <f>D96*'1_Constantes'!$D$13</f>
        <v>139.5</v>
      </c>
      <c r="F96" s="73">
        <f>(D96+D95)*'1_Constantes'!$E$13</f>
        <v>0</v>
      </c>
      <c r="G96" s="57">
        <f>(D96-D95)*'1_Constantes'!$F$13</f>
        <v>0</v>
      </c>
      <c r="H96" s="57">
        <f t="shared" si="4"/>
        <v>139.5</v>
      </c>
      <c r="J96" s="113">
        <f>IF('1_Constantes'!$B$27=1,'4_Rampe'!Y96,'3_Consigne'!R96*2)</f>
        <v>-45.836623610465892</v>
      </c>
      <c r="K96" s="68">
        <f>J96*'1_Constantes'!$H$13</f>
        <v>-91.673247220931785</v>
      </c>
      <c r="L96" s="73">
        <f>(J96+J95)*'1_Constantes'!$I$13</f>
        <v>0</v>
      </c>
      <c r="M96" s="57">
        <f>(J96-J95)*'1_Constantes'!$J$13</f>
        <v>0</v>
      </c>
      <c r="N96" s="57">
        <f t="shared" si="5"/>
        <v>-91.673247220931785</v>
      </c>
      <c r="P96" s="68">
        <f t="shared" si="6"/>
        <v>-231.17324722093178</v>
      </c>
      <c r="Q96" s="57">
        <f t="shared" si="7"/>
        <v>47.826752779068215</v>
      </c>
      <c r="S96" s="54">
        <f>P96*'1_Constantes'!$B$4/60</f>
        <v>-1.9264437268410983E-2</v>
      </c>
      <c r="T96" s="44">
        <f>Q96*'1_Constantes'!$B$4/60</f>
        <v>3.9855627315890183E-3</v>
      </c>
      <c r="V96" s="54">
        <f>V95-S96*'1_Constantes'!$J$4</f>
        <v>3913.1241089569749</v>
      </c>
      <c r="W96" s="44">
        <f>W95+T96*'1_Constantes'!$J$4</f>
        <v>19.87589104302667</v>
      </c>
    </row>
    <row r="97" spans="2:23" x14ac:dyDescent="0.25">
      <c r="B97" s="13">
        <f>'2_Odometrie'!B97</f>
        <v>0.4650000000000003</v>
      </c>
      <c r="D97" s="113">
        <f>IF('1_Constantes'!$B$27=1,'4_Rampe'!W97/2,'3_Consigne'!P97)</f>
        <v>141</v>
      </c>
      <c r="E97" s="68">
        <f>D97*'1_Constantes'!$D$13</f>
        <v>141</v>
      </c>
      <c r="F97" s="73">
        <f>(D97+D96)*'1_Constantes'!$E$13</f>
        <v>0</v>
      </c>
      <c r="G97" s="57">
        <f>(D97-D96)*'1_Constantes'!$F$13</f>
        <v>0</v>
      </c>
      <c r="H97" s="57">
        <f t="shared" si="4"/>
        <v>141</v>
      </c>
      <c r="J97" s="113">
        <f>IF('1_Constantes'!$B$27=1,'4_Rampe'!Y97,'3_Consigne'!R97*2)</f>
        <v>-44.690708020204241</v>
      </c>
      <c r="K97" s="68">
        <f>J97*'1_Constantes'!$H$13</f>
        <v>-89.381416040408482</v>
      </c>
      <c r="L97" s="73">
        <f>(J97+J96)*'1_Constantes'!$I$13</f>
        <v>0</v>
      </c>
      <c r="M97" s="57">
        <f>(J97-J96)*'1_Constantes'!$J$13</f>
        <v>0</v>
      </c>
      <c r="N97" s="57">
        <f t="shared" si="5"/>
        <v>-89.381416040408482</v>
      </c>
      <c r="P97" s="68">
        <f t="shared" si="6"/>
        <v>-230.38141604040848</v>
      </c>
      <c r="Q97" s="57">
        <f t="shared" si="7"/>
        <v>51.618583959591518</v>
      </c>
      <c r="S97" s="54">
        <f>P97*'1_Constantes'!$B$4/60</f>
        <v>-1.9198451336700707E-2</v>
      </c>
      <c r="T97" s="44">
        <f>Q97*'1_Constantes'!$B$4/60</f>
        <v>4.3015486632992936E-3</v>
      </c>
      <c r="V97" s="54">
        <f>V96-S97*'1_Constantes'!$J$4</f>
        <v>3982.2385337690976</v>
      </c>
      <c r="W97" s="44">
        <f>W96+T97*'1_Constantes'!$J$4</f>
        <v>35.361466230904128</v>
      </c>
    </row>
    <row r="98" spans="2:23" x14ac:dyDescent="0.25">
      <c r="B98" s="13">
        <f>'2_Odometrie'!B98</f>
        <v>0.47000000000000031</v>
      </c>
      <c r="D98" s="113">
        <f>IF('1_Constantes'!$B$27=1,'4_Rampe'!W98/2,'3_Consigne'!P98)</f>
        <v>142.5</v>
      </c>
      <c r="E98" s="68">
        <f>D98*'1_Constantes'!$D$13</f>
        <v>142.5</v>
      </c>
      <c r="F98" s="73">
        <f>(D98+D97)*'1_Constantes'!$E$13</f>
        <v>0</v>
      </c>
      <c r="G98" s="57">
        <f>(D98-D97)*'1_Constantes'!$F$13</f>
        <v>0</v>
      </c>
      <c r="H98" s="57">
        <f t="shared" si="4"/>
        <v>142.5</v>
      </c>
      <c r="J98" s="113">
        <f>IF('1_Constantes'!$B$27=1,'4_Rampe'!Y98,'3_Consigne'!R98*2)</f>
        <v>-43.544792429942596</v>
      </c>
      <c r="K98" s="68">
        <f>J98*'1_Constantes'!$H$13</f>
        <v>-87.089584859885193</v>
      </c>
      <c r="L98" s="73">
        <f>(J98+J97)*'1_Constantes'!$I$13</f>
        <v>0</v>
      </c>
      <c r="M98" s="57">
        <f>(J98-J97)*'1_Constantes'!$J$13</f>
        <v>0</v>
      </c>
      <c r="N98" s="57">
        <f t="shared" si="5"/>
        <v>-87.089584859885193</v>
      </c>
      <c r="P98" s="68">
        <f t="shared" si="6"/>
        <v>-229.58958485988518</v>
      </c>
      <c r="Q98" s="57">
        <f t="shared" si="7"/>
        <v>55.410415140114807</v>
      </c>
      <c r="S98" s="54">
        <f>P98*'1_Constantes'!$B$4/60</f>
        <v>-1.9132465404990431E-2</v>
      </c>
      <c r="T98" s="44">
        <f>Q98*'1_Constantes'!$B$4/60</f>
        <v>4.6175345950095672E-3</v>
      </c>
      <c r="V98" s="54">
        <f>V97-S98*'1_Constantes'!$J$4</f>
        <v>4051.1154092270631</v>
      </c>
      <c r="W98" s="44">
        <f>W97+T98*'1_Constantes'!$J$4</f>
        <v>51.984590772938574</v>
      </c>
    </row>
    <row r="99" spans="2:23" x14ac:dyDescent="0.25">
      <c r="B99" s="13">
        <f>'2_Odometrie'!B99</f>
        <v>0.47500000000000031</v>
      </c>
      <c r="D99" s="113">
        <f>IF('1_Constantes'!$B$27=1,'4_Rampe'!W99/2,'3_Consigne'!P99)</f>
        <v>144</v>
      </c>
      <c r="E99" s="68">
        <f>D99*'1_Constantes'!$D$13</f>
        <v>144</v>
      </c>
      <c r="F99" s="73">
        <f>(D99+D98)*'1_Constantes'!$E$13</f>
        <v>0</v>
      </c>
      <c r="G99" s="57">
        <f>(D99-D98)*'1_Constantes'!$F$13</f>
        <v>0</v>
      </c>
      <c r="H99" s="57">
        <f t="shared" si="4"/>
        <v>144</v>
      </c>
      <c r="J99" s="113">
        <f>IF('1_Constantes'!$B$27=1,'4_Rampe'!Y99,'3_Consigne'!R99*2)</f>
        <v>-44.404229122638839</v>
      </c>
      <c r="K99" s="68">
        <f>J99*'1_Constantes'!$H$13</f>
        <v>-88.808458245277677</v>
      </c>
      <c r="L99" s="73">
        <f>(J99+J98)*'1_Constantes'!$I$13</f>
        <v>0</v>
      </c>
      <c r="M99" s="57">
        <f>(J99-J98)*'1_Constantes'!$J$13</f>
        <v>0</v>
      </c>
      <c r="N99" s="57">
        <f t="shared" si="5"/>
        <v>-88.808458245277677</v>
      </c>
      <c r="P99" s="68">
        <f t="shared" si="6"/>
        <v>-232.80845824527768</v>
      </c>
      <c r="Q99" s="57">
        <f t="shared" si="7"/>
        <v>55.191541754722323</v>
      </c>
      <c r="S99" s="54">
        <f>P99*'1_Constantes'!$B$4/60</f>
        <v>-1.940070485377314E-2</v>
      </c>
      <c r="T99" s="44">
        <f>Q99*'1_Constantes'!$B$4/60</f>
        <v>4.5992951462268611E-3</v>
      </c>
      <c r="V99" s="54">
        <f>V98-S99*'1_Constantes'!$J$4</f>
        <v>4120.9579467006461</v>
      </c>
      <c r="W99" s="44">
        <f>W98+T99*'1_Constantes'!$J$4</f>
        <v>68.542053299355274</v>
      </c>
    </row>
    <row r="100" spans="2:23" x14ac:dyDescent="0.25">
      <c r="B100" s="13">
        <f>'2_Odometrie'!B100</f>
        <v>0.48000000000000032</v>
      </c>
      <c r="D100" s="113">
        <f>IF('1_Constantes'!$B$27=1,'4_Rampe'!W100/2,'3_Consigne'!P100)</f>
        <v>145.5</v>
      </c>
      <c r="E100" s="68">
        <f>D100*'1_Constantes'!$D$13</f>
        <v>145.5</v>
      </c>
      <c r="F100" s="73">
        <f>(D100+D99)*'1_Constantes'!$E$13</f>
        <v>0</v>
      </c>
      <c r="G100" s="57">
        <f>(D100-D99)*'1_Constantes'!$F$13</f>
        <v>0</v>
      </c>
      <c r="H100" s="57">
        <f t="shared" si="4"/>
        <v>145.5</v>
      </c>
      <c r="J100" s="113">
        <f>IF('1_Constantes'!$B$27=1,'4_Rampe'!Y100,'3_Consigne'!R100*2)</f>
        <v>-45.263665815335067</v>
      </c>
      <c r="K100" s="68">
        <f>J100*'1_Constantes'!$H$13</f>
        <v>-90.527331630670133</v>
      </c>
      <c r="L100" s="73">
        <f>(J100+J99)*'1_Constantes'!$I$13</f>
        <v>0</v>
      </c>
      <c r="M100" s="57">
        <f>(J100-J99)*'1_Constantes'!$J$13</f>
        <v>0</v>
      </c>
      <c r="N100" s="57">
        <f t="shared" si="5"/>
        <v>-90.527331630670133</v>
      </c>
      <c r="P100" s="68">
        <f t="shared" si="6"/>
        <v>-236.02733163067012</v>
      </c>
      <c r="Q100" s="57">
        <f t="shared" si="7"/>
        <v>54.972668369329867</v>
      </c>
      <c r="S100" s="54">
        <f>P100*'1_Constantes'!$B$4/60</f>
        <v>-1.9668944302555842E-2</v>
      </c>
      <c r="T100" s="44">
        <f>Q100*'1_Constantes'!$B$4/60</f>
        <v>4.5810556974441559E-3</v>
      </c>
      <c r="V100" s="54">
        <f>V99-S100*'1_Constantes'!$J$4</f>
        <v>4191.7661461898469</v>
      </c>
      <c r="W100" s="44">
        <f>W99+T100*'1_Constantes'!$J$4</f>
        <v>85.033853810154227</v>
      </c>
    </row>
    <row r="101" spans="2:23" x14ac:dyDescent="0.25">
      <c r="B101" s="13">
        <f>'2_Odometrie'!B101</f>
        <v>0.48500000000000032</v>
      </c>
      <c r="D101" s="113">
        <f>IF('1_Constantes'!$B$27=1,'4_Rampe'!W101/2,'3_Consigne'!P101)</f>
        <v>147</v>
      </c>
      <c r="E101" s="68">
        <f>D101*'1_Constantes'!$D$13</f>
        <v>147</v>
      </c>
      <c r="F101" s="73">
        <f>(D101+D100)*'1_Constantes'!$E$13</f>
        <v>0</v>
      </c>
      <c r="G101" s="57">
        <f>(D101-D100)*'1_Constantes'!$F$13</f>
        <v>0</v>
      </c>
      <c r="H101" s="57">
        <f t="shared" si="4"/>
        <v>147</v>
      </c>
      <c r="J101" s="113">
        <f>IF('1_Constantes'!$B$27=1,'4_Rampe'!Y101,'3_Consigne'!R101*2)</f>
        <v>-44.117750225073422</v>
      </c>
      <c r="K101" s="68">
        <f>J101*'1_Constantes'!$H$13</f>
        <v>-88.235500450146844</v>
      </c>
      <c r="L101" s="73">
        <f>(J101+J100)*'1_Constantes'!$I$13</f>
        <v>0</v>
      </c>
      <c r="M101" s="57">
        <f>(J101-J100)*'1_Constantes'!$J$13</f>
        <v>0</v>
      </c>
      <c r="N101" s="57">
        <f t="shared" si="5"/>
        <v>-88.235500450146844</v>
      </c>
      <c r="P101" s="68">
        <f t="shared" si="6"/>
        <v>-235.23550045014684</v>
      </c>
      <c r="Q101" s="57">
        <f t="shared" si="7"/>
        <v>58.764499549853156</v>
      </c>
      <c r="S101" s="54">
        <f>P101*'1_Constantes'!$B$4/60</f>
        <v>-1.960295837084557E-2</v>
      </c>
      <c r="T101" s="44">
        <f>Q101*'1_Constantes'!$B$4/60</f>
        <v>4.8970416291544295E-3</v>
      </c>
      <c r="V101" s="54">
        <f>V100-S101*'1_Constantes'!$J$4</f>
        <v>4262.3367963248911</v>
      </c>
      <c r="W101" s="44">
        <f>W100+T101*'1_Constantes'!$J$4</f>
        <v>102.66320367511017</v>
      </c>
    </row>
    <row r="102" spans="2:23" x14ac:dyDescent="0.25">
      <c r="B102" s="13">
        <f>'2_Odometrie'!B102</f>
        <v>0.49000000000000032</v>
      </c>
      <c r="D102" s="113">
        <f>IF('1_Constantes'!$B$27=1,'4_Rampe'!W102/2,'3_Consigne'!P102)</f>
        <v>148.5</v>
      </c>
      <c r="E102" s="68">
        <f>D102*'1_Constantes'!$D$13</f>
        <v>148.5</v>
      </c>
      <c r="F102" s="73">
        <f>(D102+D101)*'1_Constantes'!$E$13</f>
        <v>0</v>
      </c>
      <c r="G102" s="57">
        <f>(D102-D101)*'1_Constantes'!$F$13</f>
        <v>0</v>
      </c>
      <c r="H102" s="57">
        <f t="shared" si="4"/>
        <v>148.5</v>
      </c>
      <c r="J102" s="113">
        <f>IF('1_Constantes'!$B$27=1,'4_Rampe'!Y102,'3_Consigne'!R102*2)</f>
        <v>-42.971834634811778</v>
      </c>
      <c r="K102" s="68">
        <f>J102*'1_Constantes'!$H$13</f>
        <v>-85.943669269623555</v>
      </c>
      <c r="L102" s="73">
        <f>(J102+J101)*'1_Constantes'!$I$13</f>
        <v>0</v>
      </c>
      <c r="M102" s="57">
        <f>(J102-J101)*'1_Constantes'!$J$13</f>
        <v>0</v>
      </c>
      <c r="N102" s="57">
        <f t="shared" si="5"/>
        <v>-85.943669269623555</v>
      </c>
      <c r="P102" s="68">
        <f t="shared" si="6"/>
        <v>-234.44366926962357</v>
      </c>
      <c r="Q102" s="57">
        <f t="shared" si="7"/>
        <v>62.556330730376445</v>
      </c>
      <c r="S102" s="54">
        <f>P102*'1_Constantes'!$B$4/60</f>
        <v>-1.9536972439135301E-2</v>
      </c>
      <c r="T102" s="44">
        <f>Q102*'1_Constantes'!$B$4/60</f>
        <v>5.2130275608647031E-3</v>
      </c>
      <c r="V102" s="54">
        <f>V101-S102*'1_Constantes'!$J$4</f>
        <v>4332.6698971057785</v>
      </c>
      <c r="W102" s="44">
        <f>W101+T102*'1_Constantes'!$J$4</f>
        <v>121.4301028942231</v>
      </c>
    </row>
    <row r="103" spans="2:23" x14ac:dyDescent="0.25">
      <c r="B103" s="13">
        <f>'2_Odometrie'!B103</f>
        <v>0.49500000000000033</v>
      </c>
      <c r="D103" s="113">
        <f>IF('1_Constantes'!$B$27=1,'4_Rampe'!W103/2,'3_Consigne'!P103)</f>
        <v>150</v>
      </c>
      <c r="E103" s="68">
        <f>D103*'1_Constantes'!$D$13</f>
        <v>150</v>
      </c>
      <c r="F103" s="73">
        <f>(D103+D102)*'1_Constantes'!$E$13</f>
        <v>0</v>
      </c>
      <c r="G103" s="57">
        <f>(D103-D102)*'1_Constantes'!$F$13</f>
        <v>0</v>
      </c>
      <c r="H103" s="57">
        <f t="shared" si="4"/>
        <v>150</v>
      </c>
      <c r="J103" s="113">
        <f>IF('1_Constantes'!$B$27=1,'4_Rampe'!Y103,'3_Consigne'!R103*2)</f>
        <v>-41.825919044550126</v>
      </c>
      <c r="K103" s="68">
        <f>J103*'1_Constantes'!$H$13</f>
        <v>-83.651838089100252</v>
      </c>
      <c r="L103" s="73">
        <f>(J103+J102)*'1_Constantes'!$I$13</f>
        <v>0</v>
      </c>
      <c r="M103" s="57">
        <f>(J103-J102)*'1_Constantes'!$J$13</f>
        <v>0</v>
      </c>
      <c r="N103" s="57">
        <f t="shared" si="5"/>
        <v>-83.651838089100252</v>
      </c>
      <c r="P103" s="68">
        <f t="shared" si="6"/>
        <v>-233.65183808910024</v>
      </c>
      <c r="Q103" s="57">
        <f t="shared" si="7"/>
        <v>66.348161910899748</v>
      </c>
      <c r="S103" s="54">
        <f>P103*'1_Constantes'!$B$4/60</f>
        <v>-1.9470986507425021E-2</v>
      </c>
      <c r="T103" s="44">
        <f>Q103*'1_Constantes'!$B$4/60</f>
        <v>5.5290134925749792E-3</v>
      </c>
      <c r="V103" s="54">
        <f>V102-S103*'1_Constantes'!$J$4</f>
        <v>4402.7654485325083</v>
      </c>
      <c r="W103" s="44">
        <f>W102+T103*'1_Constantes'!$J$4</f>
        <v>141.33455146749301</v>
      </c>
    </row>
    <row r="104" spans="2:23" x14ac:dyDescent="0.25">
      <c r="B104" s="13">
        <f>'2_Odometrie'!B104</f>
        <v>0.50000000000000033</v>
      </c>
      <c r="D104" s="113">
        <f>IF('1_Constantes'!$B$27=1,'4_Rampe'!W104/2,'3_Consigne'!P104)</f>
        <v>151.5</v>
      </c>
      <c r="E104" s="68">
        <f>D104*'1_Constantes'!$D$13</f>
        <v>151.5</v>
      </c>
      <c r="F104" s="73">
        <f>(D104+D103)*'1_Constantes'!$E$13</f>
        <v>0</v>
      </c>
      <c r="G104" s="57">
        <f>(D104-D103)*'1_Constantes'!$F$13</f>
        <v>0</v>
      </c>
      <c r="H104" s="57">
        <f t="shared" si="4"/>
        <v>151.5</v>
      </c>
      <c r="J104" s="113">
        <f>IF('1_Constantes'!$B$27=1,'4_Rampe'!Y104,'3_Consigne'!R104*2)</f>
        <v>-42.685355737246368</v>
      </c>
      <c r="K104" s="68">
        <f>J104*'1_Constantes'!$H$13</f>
        <v>-85.370711474492737</v>
      </c>
      <c r="L104" s="73">
        <f>(J104+J103)*'1_Constantes'!$I$13</f>
        <v>0</v>
      </c>
      <c r="M104" s="57">
        <f>(J104-J103)*'1_Constantes'!$J$13</f>
        <v>0</v>
      </c>
      <c r="N104" s="57">
        <f t="shared" si="5"/>
        <v>-85.370711474492737</v>
      </c>
      <c r="P104" s="68">
        <f t="shared" si="6"/>
        <v>-236.87071147449274</v>
      </c>
      <c r="Q104" s="57">
        <f t="shared" si="7"/>
        <v>66.129288525507263</v>
      </c>
      <c r="S104" s="54">
        <f>P104*'1_Constantes'!$B$4/60</f>
        <v>-1.973922595620773E-2</v>
      </c>
      <c r="T104" s="44">
        <f>Q104*'1_Constantes'!$B$4/60</f>
        <v>5.5107740437922723E-3</v>
      </c>
      <c r="V104" s="54">
        <f>V103-S104*'1_Constantes'!$J$4</f>
        <v>4473.8266619748565</v>
      </c>
      <c r="W104" s="44">
        <f>W103+T104*'1_Constantes'!$J$4</f>
        <v>161.1733380251452</v>
      </c>
    </row>
    <row r="105" spans="2:23" x14ac:dyDescent="0.25">
      <c r="B105" s="13">
        <f>'2_Odometrie'!B105</f>
        <v>0.50500000000000034</v>
      </c>
      <c r="D105" s="113">
        <f>IF('1_Constantes'!$B$27=1,'4_Rampe'!W105/2,'3_Consigne'!P105)</f>
        <v>153</v>
      </c>
      <c r="E105" s="68">
        <f>D105*'1_Constantes'!$D$13</f>
        <v>153</v>
      </c>
      <c r="F105" s="73">
        <f>(D105+D104)*'1_Constantes'!$E$13</f>
        <v>0</v>
      </c>
      <c r="G105" s="57">
        <f>(D105-D104)*'1_Constantes'!$F$13</f>
        <v>0</v>
      </c>
      <c r="H105" s="57">
        <f t="shared" si="4"/>
        <v>153</v>
      </c>
      <c r="J105" s="113">
        <f>IF('1_Constantes'!$B$27=1,'4_Rampe'!Y105,'3_Consigne'!R105*2)</f>
        <v>-41.53944014698471</v>
      </c>
      <c r="K105" s="68">
        <f>J105*'1_Constantes'!$H$13</f>
        <v>-83.078880293969419</v>
      </c>
      <c r="L105" s="73">
        <f>(J105+J104)*'1_Constantes'!$I$13</f>
        <v>0</v>
      </c>
      <c r="M105" s="57">
        <f>(J105-J104)*'1_Constantes'!$J$13</f>
        <v>0</v>
      </c>
      <c r="N105" s="57">
        <f t="shared" si="5"/>
        <v>-83.078880293969419</v>
      </c>
      <c r="P105" s="68">
        <f t="shared" si="6"/>
        <v>-236.07888029396941</v>
      </c>
      <c r="Q105" s="57">
        <f t="shared" si="7"/>
        <v>69.921119706030581</v>
      </c>
      <c r="S105" s="54">
        <f>P105*'1_Constantes'!$B$4/60</f>
        <v>-1.9673240024497451E-2</v>
      </c>
      <c r="T105" s="44">
        <f>Q105*'1_Constantes'!$B$4/60</f>
        <v>5.8267599755025485E-3</v>
      </c>
      <c r="V105" s="54">
        <f>V104-S105*'1_Constantes'!$J$4</f>
        <v>4544.650326063047</v>
      </c>
      <c r="W105" s="44">
        <f>W104+T105*'1_Constantes'!$J$4</f>
        <v>182.14967393695437</v>
      </c>
    </row>
    <row r="106" spans="2:23" x14ac:dyDescent="0.25">
      <c r="B106" s="13">
        <f>'2_Odometrie'!B106</f>
        <v>0.51000000000000034</v>
      </c>
      <c r="D106" s="113">
        <f>IF('1_Constantes'!$B$27=1,'4_Rampe'!W106/2,'3_Consigne'!P106)</f>
        <v>154.5</v>
      </c>
      <c r="E106" s="68">
        <f>D106*'1_Constantes'!$D$13</f>
        <v>154.5</v>
      </c>
      <c r="F106" s="73">
        <f>(D106+D105)*'1_Constantes'!$E$13</f>
        <v>0</v>
      </c>
      <c r="G106" s="57">
        <f>(D106-D105)*'1_Constantes'!$F$13</f>
        <v>0</v>
      </c>
      <c r="H106" s="57">
        <f t="shared" si="4"/>
        <v>154.5</v>
      </c>
      <c r="J106" s="113">
        <f>IF('1_Constantes'!$B$27=1,'4_Rampe'!Y106,'3_Consigne'!R106*2)</f>
        <v>-42.398876839680952</v>
      </c>
      <c r="K106" s="68">
        <f>J106*'1_Constantes'!$H$13</f>
        <v>-84.797753679361904</v>
      </c>
      <c r="L106" s="73">
        <f>(J106+J105)*'1_Constantes'!$I$13</f>
        <v>0</v>
      </c>
      <c r="M106" s="57">
        <f>(J106-J105)*'1_Constantes'!$J$13</f>
        <v>0</v>
      </c>
      <c r="N106" s="57">
        <f t="shared" si="5"/>
        <v>-84.797753679361904</v>
      </c>
      <c r="P106" s="68">
        <f t="shared" si="6"/>
        <v>-239.2977536793619</v>
      </c>
      <c r="Q106" s="57">
        <f t="shared" si="7"/>
        <v>69.702246320638096</v>
      </c>
      <c r="S106" s="54">
        <f>P106*'1_Constantes'!$B$4/60</f>
        <v>-1.994147947328016E-2</v>
      </c>
      <c r="T106" s="44">
        <f>Q106*'1_Constantes'!$B$4/60</f>
        <v>5.8085205267198415E-3</v>
      </c>
      <c r="V106" s="54">
        <f>V105-S106*'1_Constantes'!$J$4</f>
        <v>4616.4396521668559</v>
      </c>
      <c r="W106" s="44">
        <f>W105+T106*'1_Constantes'!$J$4</f>
        <v>203.06034783314581</v>
      </c>
    </row>
    <row r="107" spans="2:23" x14ac:dyDescent="0.25">
      <c r="B107" s="13">
        <f>'2_Odometrie'!B107</f>
        <v>0.51500000000000035</v>
      </c>
      <c r="D107" s="113">
        <f>IF('1_Constantes'!$B$27=1,'4_Rampe'!W107/2,'3_Consigne'!P107)</f>
        <v>156</v>
      </c>
      <c r="E107" s="68">
        <f>D107*'1_Constantes'!$D$13</f>
        <v>156</v>
      </c>
      <c r="F107" s="73">
        <f>(D107+D106)*'1_Constantes'!$E$13</f>
        <v>0</v>
      </c>
      <c r="G107" s="57">
        <f>(D107-D106)*'1_Constantes'!$F$13</f>
        <v>0</v>
      </c>
      <c r="H107" s="57">
        <f t="shared" si="4"/>
        <v>156</v>
      </c>
      <c r="J107" s="113">
        <f>IF('1_Constantes'!$B$27=1,'4_Rampe'!Y107,'3_Consigne'!R107*2)</f>
        <v>-41.252961249419307</v>
      </c>
      <c r="K107" s="68">
        <f>J107*'1_Constantes'!$H$13</f>
        <v>-82.505922498838615</v>
      </c>
      <c r="L107" s="73">
        <f>(J107+J106)*'1_Constantes'!$I$13</f>
        <v>0</v>
      </c>
      <c r="M107" s="57">
        <f>(J107-J106)*'1_Constantes'!$J$13</f>
        <v>0</v>
      </c>
      <c r="N107" s="57">
        <f t="shared" si="5"/>
        <v>-82.505922498838615</v>
      </c>
      <c r="P107" s="68">
        <f t="shared" si="6"/>
        <v>-238.50592249883863</v>
      </c>
      <c r="Q107" s="57">
        <f t="shared" si="7"/>
        <v>73.494077501161385</v>
      </c>
      <c r="S107" s="54">
        <f>P107*'1_Constantes'!$B$4/60</f>
        <v>-1.9875493541569884E-2</v>
      </c>
      <c r="T107" s="44">
        <f>Q107*'1_Constantes'!$B$4/60</f>
        <v>6.1245064584301151E-3</v>
      </c>
      <c r="V107" s="54">
        <f>V106-S107*'1_Constantes'!$J$4</f>
        <v>4687.9914289165072</v>
      </c>
      <c r="W107" s="44">
        <f>W106+T107*'1_Constantes'!$J$4</f>
        <v>225.10857108349421</v>
      </c>
    </row>
    <row r="108" spans="2:23" x14ac:dyDescent="0.25">
      <c r="B108" s="13">
        <f>'2_Odometrie'!B108</f>
        <v>0.52000000000000035</v>
      </c>
      <c r="D108" s="113">
        <f>IF('1_Constantes'!$B$27=1,'4_Rampe'!W108/2,'3_Consigne'!P108)</f>
        <v>157.5</v>
      </c>
      <c r="E108" s="68">
        <f>D108*'1_Constantes'!$D$13</f>
        <v>157.5</v>
      </c>
      <c r="F108" s="73">
        <f>(D108+D107)*'1_Constantes'!$E$13</f>
        <v>0</v>
      </c>
      <c r="G108" s="57">
        <f>(D108-D107)*'1_Constantes'!$F$13</f>
        <v>0</v>
      </c>
      <c r="H108" s="57">
        <f t="shared" si="4"/>
        <v>157.5</v>
      </c>
      <c r="J108" s="113">
        <f>IF('1_Constantes'!$B$27=1,'4_Rampe'!Y108,'3_Consigne'!R108*2)</f>
        <v>-42.112397942115535</v>
      </c>
      <c r="K108" s="68">
        <f>J108*'1_Constantes'!$H$13</f>
        <v>-84.224795884231071</v>
      </c>
      <c r="L108" s="73">
        <f>(J108+J107)*'1_Constantes'!$I$13</f>
        <v>0</v>
      </c>
      <c r="M108" s="57">
        <f>(J108-J107)*'1_Constantes'!$J$13</f>
        <v>0</v>
      </c>
      <c r="N108" s="57">
        <f t="shared" si="5"/>
        <v>-84.224795884231071</v>
      </c>
      <c r="P108" s="68">
        <f t="shared" si="6"/>
        <v>-241.72479588423107</v>
      </c>
      <c r="Q108" s="57">
        <f t="shared" si="7"/>
        <v>73.275204115768929</v>
      </c>
      <c r="S108" s="54">
        <f>P108*'1_Constantes'!$B$4/60</f>
        <v>-2.0143732990352589E-2</v>
      </c>
      <c r="T108" s="44">
        <f>Q108*'1_Constantes'!$B$4/60</f>
        <v>6.1062670096474108E-3</v>
      </c>
      <c r="V108" s="54">
        <f>V107-S108*'1_Constantes'!$J$4</f>
        <v>4760.5088676817768</v>
      </c>
      <c r="W108" s="44">
        <f>W107+T108*'1_Constantes'!$J$4</f>
        <v>247.09113231822488</v>
      </c>
    </row>
    <row r="109" spans="2:23" x14ac:dyDescent="0.25">
      <c r="B109" s="13">
        <f>'2_Odometrie'!B109</f>
        <v>0.52500000000000036</v>
      </c>
      <c r="D109" s="113">
        <f>IF('1_Constantes'!$B$27=1,'4_Rampe'!W109/2,'3_Consigne'!P109)</f>
        <v>159</v>
      </c>
      <c r="E109" s="68">
        <f>D109*'1_Constantes'!$D$13</f>
        <v>159</v>
      </c>
      <c r="F109" s="73">
        <f>(D109+D108)*'1_Constantes'!$E$13</f>
        <v>0</v>
      </c>
      <c r="G109" s="57">
        <f>(D109-D108)*'1_Constantes'!$F$13</f>
        <v>0</v>
      </c>
      <c r="H109" s="57">
        <f t="shared" si="4"/>
        <v>159</v>
      </c>
      <c r="J109" s="113">
        <f>IF('1_Constantes'!$B$27=1,'4_Rampe'!Y109,'3_Consigne'!R109*2)</f>
        <v>-40.966482351853891</v>
      </c>
      <c r="K109" s="68">
        <f>J109*'1_Constantes'!$H$13</f>
        <v>-81.932964703707782</v>
      </c>
      <c r="L109" s="73">
        <f>(J109+J108)*'1_Constantes'!$I$13</f>
        <v>0</v>
      </c>
      <c r="M109" s="57">
        <f>(J109-J108)*'1_Constantes'!$J$13</f>
        <v>0</v>
      </c>
      <c r="N109" s="57">
        <f t="shared" si="5"/>
        <v>-81.932964703707782</v>
      </c>
      <c r="P109" s="68">
        <f t="shared" si="6"/>
        <v>-240.9329647037078</v>
      </c>
      <c r="Q109" s="57">
        <f t="shared" si="7"/>
        <v>77.067035296292218</v>
      </c>
      <c r="S109" s="54">
        <f>P109*'1_Constantes'!$B$4/60</f>
        <v>-2.0077747058642317E-2</v>
      </c>
      <c r="T109" s="44">
        <f>Q109*'1_Constantes'!$B$4/60</f>
        <v>6.4222529413576852E-3</v>
      </c>
      <c r="V109" s="54">
        <f>V108-S109*'1_Constantes'!$J$4</f>
        <v>4832.7887570928888</v>
      </c>
      <c r="W109" s="44">
        <f>W108+T109*'1_Constantes'!$J$4</f>
        <v>270.21124290711253</v>
      </c>
    </row>
    <row r="110" spans="2:23" x14ac:dyDescent="0.25">
      <c r="B110" s="13">
        <f>'2_Odometrie'!B110</f>
        <v>0.53000000000000036</v>
      </c>
      <c r="D110" s="113">
        <f>IF('1_Constantes'!$B$27=1,'4_Rampe'!W110/2,'3_Consigne'!P110)</f>
        <v>160.5</v>
      </c>
      <c r="E110" s="68">
        <f>D110*'1_Constantes'!$D$13</f>
        <v>160.5</v>
      </c>
      <c r="F110" s="73">
        <f>(D110+D109)*'1_Constantes'!$E$13</f>
        <v>0</v>
      </c>
      <c r="G110" s="57">
        <f>(D110-D109)*'1_Constantes'!$F$13</f>
        <v>0</v>
      </c>
      <c r="H110" s="57">
        <f t="shared" si="4"/>
        <v>160.5</v>
      </c>
      <c r="J110" s="113">
        <f>IF('1_Constantes'!$B$27=1,'4_Rampe'!Y110,'3_Consigne'!R110*2)</f>
        <v>-41.825919044550126</v>
      </c>
      <c r="K110" s="68">
        <f>J110*'1_Constantes'!$H$13</f>
        <v>-83.651838089100252</v>
      </c>
      <c r="L110" s="73">
        <f>(J110+J109)*'1_Constantes'!$I$13</f>
        <v>0</v>
      </c>
      <c r="M110" s="57">
        <f>(J110-J109)*'1_Constantes'!$J$13</f>
        <v>0</v>
      </c>
      <c r="N110" s="57">
        <f t="shared" si="5"/>
        <v>-83.651838089100252</v>
      </c>
      <c r="P110" s="68">
        <f t="shared" si="6"/>
        <v>-244.15183808910024</v>
      </c>
      <c r="Q110" s="57">
        <f t="shared" si="7"/>
        <v>76.848161910899748</v>
      </c>
      <c r="S110" s="54">
        <f>P110*'1_Constantes'!$B$4/60</f>
        <v>-2.0345986507425022E-2</v>
      </c>
      <c r="T110" s="44">
        <f>Q110*'1_Constantes'!$B$4/60</f>
        <v>6.4040134925749791E-3</v>
      </c>
      <c r="V110" s="54">
        <f>V109-S110*'1_Constantes'!$J$4</f>
        <v>4906.0343085196191</v>
      </c>
      <c r="W110" s="44">
        <f>W109+T110*'1_Constantes'!$J$4</f>
        <v>293.26569148038249</v>
      </c>
    </row>
    <row r="111" spans="2:23" x14ac:dyDescent="0.25">
      <c r="B111" s="13">
        <f>'2_Odometrie'!B111</f>
        <v>0.53500000000000036</v>
      </c>
      <c r="D111" s="113">
        <f>IF('1_Constantes'!$B$27=1,'4_Rampe'!W111/2,'3_Consigne'!P111)</f>
        <v>162</v>
      </c>
      <c r="E111" s="68">
        <f>D111*'1_Constantes'!$D$13</f>
        <v>162</v>
      </c>
      <c r="F111" s="73">
        <f>(D111+D110)*'1_Constantes'!$E$13</f>
        <v>0</v>
      </c>
      <c r="G111" s="57">
        <f>(D111-D110)*'1_Constantes'!$F$13</f>
        <v>0</v>
      </c>
      <c r="H111" s="57">
        <f t="shared" si="4"/>
        <v>162</v>
      </c>
      <c r="J111" s="113">
        <f>IF('1_Constantes'!$B$27=1,'4_Rampe'!Y111,'3_Consigne'!R111*2)</f>
        <v>-40.680003454288482</v>
      </c>
      <c r="K111" s="68">
        <f>J111*'1_Constantes'!$H$13</f>
        <v>-81.360006908576963</v>
      </c>
      <c r="L111" s="73">
        <f>(J111+J110)*'1_Constantes'!$I$13</f>
        <v>0</v>
      </c>
      <c r="M111" s="57">
        <f>(J111-J110)*'1_Constantes'!$J$13</f>
        <v>0</v>
      </c>
      <c r="N111" s="57">
        <f t="shared" si="5"/>
        <v>-81.360006908576963</v>
      </c>
      <c r="P111" s="68">
        <f t="shared" si="6"/>
        <v>-243.36000690857696</v>
      </c>
      <c r="Q111" s="57">
        <f t="shared" si="7"/>
        <v>80.639993091423037</v>
      </c>
      <c r="S111" s="54">
        <f>P111*'1_Constantes'!$B$4/60</f>
        <v>-2.028000057571475E-2</v>
      </c>
      <c r="T111" s="44">
        <f>Q111*'1_Constantes'!$B$4/60</f>
        <v>6.7199994242852527E-3</v>
      </c>
      <c r="V111" s="54">
        <f>V110-S111*'1_Constantes'!$J$4</f>
        <v>4979.0423105921918</v>
      </c>
      <c r="W111" s="44">
        <f>W110+T111*'1_Constantes'!$J$4</f>
        <v>317.45768940780943</v>
      </c>
    </row>
    <row r="112" spans="2:23" x14ac:dyDescent="0.25">
      <c r="B112" s="13">
        <f>'2_Odometrie'!B112</f>
        <v>0.54000000000000037</v>
      </c>
      <c r="D112" s="113">
        <f>IF('1_Constantes'!$B$27=1,'4_Rampe'!W112/2,'3_Consigne'!P112)</f>
        <v>163.5</v>
      </c>
      <c r="E112" s="68">
        <f>D112*'1_Constantes'!$D$13</f>
        <v>163.5</v>
      </c>
      <c r="F112" s="73">
        <f>(D112+D111)*'1_Constantes'!$E$13</f>
        <v>0</v>
      </c>
      <c r="G112" s="57">
        <f>(D112-D111)*'1_Constantes'!$F$13</f>
        <v>0</v>
      </c>
      <c r="H112" s="57">
        <f t="shared" si="4"/>
        <v>163.5</v>
      </c>
      <c r="J112" s="113">
        <f>IF('1_Constantes'!$B$27=1,'4_Rampe'!Y112,'3_Consigne'!R112*2)</f>
        <v>-39.53408786402683</v>
      </c>
      <c r="K112" s="68">
        <f>J112*'1_Constantes'!$H$13</f>
        <v>-79.06817572805366</v>
      </c>
      <c r="L112" s="73">
        <f>(J112+J111)*'1_Constantes'!$I$13</f>
        <v>0</v>
      </c>
      <c r="M112" s="57">
        <f>(J112-J111)*'1_Constantes'!$J$13</f>
        <v>0</v>
      </c>
      <c r="N112" s="57">
        <f t="shared" si="5"/>
        <v>-79.06817572805366</v>
      </c>
      <c r="P112" s="68">
        <f t="shared" si="6"/>
        <v>-242.56817572805366</v>
      </c>
      <c r="Q112" s="57">
        <f t="shared" si="7"/>
        <v>84.43182427194634</v>
      </c>
      <c r="S112" s="54">
        <f>P112*'1_Constantes'!$B$4/60</f>
        <v>-2.021401464400447E-2</v>
      </c>
      <c r="T112" s="44">
        <f>Q112*'1_Constantes'!$B$4/60</f>
        <v>7.0359853559955289E-3</v>
      </c>
      <c r="V112" s="54">
        <f>V111-S112*'1_Constantes'!$J$4</f>
        <v>5051.8127633106078</v>
      </c>
      <c r="W112" s="44">
        <f>W111+T112*'1_Constantes'!$J$4</f>
        <v>342.78723668939335</v>
      </c>
    </row>
    <row r="113" spans="2:23" x14ac:dyDescent="0.25">
      <c r="B113" s="13">
        <f>'2_Odometrie'!B113</f>
        <v>0.54500000000000037</v>
      </c>
      <c r="D113" s="113">
        <f>IF('1_Constantes'!$B$27=1,'4_Rampe'!W113/2,'3_Consigne'!P113)</f>
        <v>165</v>
      </c>
      <c r="E113" s="68">
        <f>D113*'1_Constantes'!$D$13</f>
        <v>165</v>
      </c>
      <c r="F113" s="73">
        <f>(D113+D112)*'1_Constantes'!$E$13</f>
        <v>0</v>
      </c>
      <c r="G113" s="57">
        <f>(D113-D112)*'1_Constantes'!$F$13</f>
        <v>0</v>
      </c>
      <c r="H113" s="57">
        <f t="shared" si="4"/>
        <v>165</v>
      </c>
      <c r="J113" s="113">
        <f>IF('1_Constantes'!$B$27=1,'4_Rampe'!Y113,'3_Consigne'!R113*2)</f>
        <v>-40.393524556723065</v>
      </c>
      <c r="K113" s="68">
        <f>J113*'1_Constantes'!$H$13</f>
        <v>-80.78704911344613</v>
      </c>
      <c r="L113" s="73">
        <f>(J113+J112)*'1_Constantes'!$I$13</f>
        <v>0</v>
      </c>
      <c r="M113" s="57">
        <f>(J113-J112)*'1_Constantes'!$J$13</f>
        <v>0</v>
      </c>
      <c r="N113" s="57">
        <f t="shared" si="5"/>
        <v>-80.78704911344613</v>
      </c>
      <c r="P113" s="68">
        <f t="shared" si="6"/>
        <v>-245.78704911344613</v>
      </c>
      <c r="Q113" s="57">
        <f t="shared" si="7"/>
        <v>84.21295088655387</v>
      </c>
      <c r="S113" s="54">
        <f>P113*'1_Constantes'!$B$4/60</f>
        <v>-2.0482254092787179E-2</v>
      </c>
      <c r="T113" s="44">
        <f>Q113*'1_Constantes'!$B$4/60</f>
        <v>7.0177459072128228E-3</v>
      </c>
      <c r="V113" s="54">
        <f>V112-S113*'1_Constantes'!$J$4</f>
        <v>5125.5488780446412</v>
      </c>
      <c r="W113" s="44">
        <f>W112+T113*'1_Constantes'!$J$4</f>
        <v>368.05112195535952</v>
      </c>
    </row>
    <row r="114" spans="2:23" x14ac:dyDescent="0.25">
      <c r="B114" s="13">
        <f>'2_Odometrie'!B114</f>
        <v>0.55000000000000038</v>
      </c>
      <c r="D114" s="113">
        <f>IF('1_Constantes'!$B$27=1,'4_Rampe'!W114/2,'3_Consigne'!P114)</f>
        <v>166.5</v>
      </c>
      <c r="E114" s="68">
        <f>D114*'1_Constantes'!$D$13</f>
        <v>166.5</v>
      </c>
      <c r="F114" s="73">
        <f>(D114+D113)*'1_Constantes'!$E$13</f>
        <v>0</v>
      </c>
      <c r="G114" s="57">
        <f>(D114-D113)*'1_Constantes'!$F$13</f>
        <v>0</v>
      </c>
      <c r="H114" s="57">
        <f t="shared" si="4"/>
        <v>166.5</v>
      </c>
      <c r="J114" s="113">
        <f>IF('1_Constantes'!$B$27=1,'4_Rampe'!Y114,'3_Consigne'!R114*2)</f>
        <v>-39.247608966461421</v>
      </c>
      <c r="K114" s="68">
        <f>J114*'1_Constantes'!$H$13</f>
        <v>-78.495217932922841</v>
      </c>
      <c r="L114" s="73">
        <f>(J114+J113)*'1_Constantes'!$I$13</f>
        <v>0</v>
      </c>
      <c r="M114" s="57">
        <f>(J114-J113)*'1_Constantes'!$J$13</f>
        <v>0</v>
      </c>
      <c r="N114" s="57">
        <f t="shared" si="5"/>
        <v>-78.495217932922841</v>
      </c>
      <c r="P114" s="68">
        <f t="shared" si="6"/>
        <v>-244.99521793292286</v>
      </c>
      <c r="Q114" s="57">
        <f t="shared" si="7"/>
        <v>88.004782067077159</v>
      </c>
      <c r="S114" s="54">
        <f>P114*'1_Constantes'!$B$4/60</f>
        <v>-2.0416268161076903E-2</v>
      </c>
      <c r="T114" s="44">
        <f>Q114*'1_Constantes'!$B$4/60</f>
        <v>7.3337318389230964E-3</v>
      </c>
      <c r="V114" s="54">
        <f>V113-S114*'1_Constantes'!$J$4</f>
        <v>5199.047443424518</v>
      </c>
      <c r="W114" s="44">
        <f>W113+T114*'1_Constantes'!$J$4</f>
        <v>394.45255657548267</v>
      </c>
    </row>
    <row r="115" spans="2:23" x14ac:dyDescent="0.25">
      <c r="B115" s="13">
        <f>'2_Odometrie'!B115</f>
        <v>0.55500000000000038</v>
      </c>
      <c r="D115" s="113">
        <f>IF('1_Constantes'!$B$27=1,'4_Rampe'!W115/2,'3_Consigne'!P115)</f>
        <v>168</v>
      </c>
      <c r="E115" s="68">
        <f>D115*'1_Constantes'!$D$13</f>
        <v>168</v>
      </c>
      <c r="F115" s="73">
        <f>(D115+D114)*'1_Constantes'!$E$13</f>
        <v>0</v>
      </c>
      <c r="G115" s="57">
        <f>(D115-D114)*'1_Constantes'!$F$13</f>
        <v>0</v>
      </c>
      <c r="H115" s="57">
        <f t="shared" si="4"/>
        <v>168</v>
      </c>
      <c r="J115" s="113">
        <f>IF('1_Constantes'!$B$27=1,'4_Rampe'!Y115,'3_Consigne'!R115*2)</f>
        <v>-38.101693376199776</v>
      </c>
      <c r="K115" s="68">
        <f>J115*'1_Constantes'!$H$13</f>
        <v>-76.203386752399553</v>
      </c>
      <c r="L115" s="73">
        <f>(J115+J114)*'1_Constantes'!$I$13</f>
        <v>0</v>
      </c>
      <c r="M115" s="57">
        <f>(J115-J114)*'1_Constantes'!$J$13</f>
        <v>0</v>
      </c>
      <c r="N115" s="57">
        <f t="shared" si="5"/>
        <v>-76.203386752399553</v>
      </c>
      <c r="P115" s="68">
        <f t="shared" si="6"/>
        <v>-244.20338675239955</v>
      </c>
      <c r="Q115" s="57">
        <f t="shared" si="7"/>
        <v>91.796613247600447</v>
      </c>
      <c r="S115" s="54">
        <f>P115*'1_Constantes'!$B$4/60</f>
        <v>-2.0350282229366631E-2</v>
      </c>
      <c r="T115" s="44">
        <f>Q115*'1_Constantes'!$B$4/60</f>
        <v>7.6497177706333708E-3</v>
      </c>
      <c r="V115" s="54">
        <f>V114-S115*'1_Constantes'!$J$4</f>
        <v>5272.3084594502379</v>
      </c>
      <c r="W115" s="44">
        <f>W114+T115*'1_Constantes'!$J$4</f>
        <v>421.99154054976282</v>
      </c>
    </row>
    <row r="116" spans="2:23" x14ac:dyDescent="0.25">
      <c r="B116" s="13">
        <f>'2_Odometrie'!B116</f>
        <v>0.56000000000000039</v>
      </c>
      <c r="D116" s="113">
        <f>IF('1_Constantes'!$B$27=1,'4_Rampe'!W116/2,'3_Consigne'!P116)</f>
        <v>169.5</v>
      </c>
      <c r="E116" s="68">
        <f>D116*'1_Constantes'!$D$13</f>
        <v>169.5</v>
      </c>
      <c r="F116" s="73">
        <f>(D116+D115)*'1_Constantes'!$E$13</f>
        <v>0</v>
      </c>
      <c r="G116" s="57">
        <f>(D116-D115)*'1_Constantes'!$F$13</f>
        <v>0</v>
      </c>
      <c r="H116" s="57">
        <f t="shared" si="4"/>
        <v>169.5</v>
      </c>
      <c r="J116" s="113">
        <f>IF('1_Constantes'!$B$27=1,'4_Rampe'!Y116,'3_Consigne'!R116*2)</f>
        <v>-38.961130068896011</v>
      </c>
      <c r="K116" s="68">
        <f>J116*'1_Constantes'!$H$13</f>
        <v>-77.922260137792023</v>
      </c>
      <c r="L116" s="73">
        <f>(J116+J115)*'1_Constantes'!$I$13</f>
        <v>0</v>
      </c>
      <c r="M116" s="57">
        <f>(J116-J115)*'1_Constantes'!$J$13</f>
        <v>0</v>
      </c>
      <c r="N116" s="57">
        <f t="shared" si="5"/>
        <v>-77.922260137792023</v>
      </c>
      <c r="P116" s="68">
        <f t="shared" si="6"/>
        <v>-247.42226013779202</v>
      </c>
      <c r="Q116" s="57">
        <f t="shared" si="7"/>
        <v>91.577739862207977</v>
      </c>
      <c r="S116" s="54">
        <f>P116*'1_Constantes'!$B$4/60</f>
        <v>-2.0618521678149336E-2</v>
      </c>
      <c r="T116" s="44">
        <f>Q116*'1_Constantes'!$B$4/60</f>
        <v>7.6314783218506647E-3</v>
      </c>
      <c r="V116" s="54">
        <f>V115-S116*'1_Constantes'!$J$4</f>
        <v>5346.5351374915754</v>
      </c>
      <c r="W116" s="44">
        <f>W115+T116*'1_Constantes'!$J$4</f>
        <v>449.4648625084252</v>
      </c>
    </row>
    <row r="117" spans="2:23" x14ac:dyDescent="0.25">
      <c r="B117" s="13">
        <f>'2_Odometrie'!B117</f>
        <v>0.56500000000000039</v>
      </c>
      <c r="D117" s="113">
        <f>IF('1_Constantes'!$B$27=1,'4_Rampe'!W117/2,'3_Consigne'!P117)</f>
        <v>171</v>
      </c>
      <c r="E117" s="68">
        <f>D117*'1_Constantes'!$D$13</f>
        <v>171</v>
      </c>
      <c r="F117" s="73">
        <f>(D117+D116)*'1_Constantes'!$E$13</f>
        <v>0</v>
      </c>
      <c r="G117" s="57">
        <f>(D117-D116)*'1_Constantes'!$F$13</f>
        <v>0</v>
      </c>
      <c r="H117" s="57">
        <f t="shared" si="4"/>
        <v>171</v>
      </c>
      <c r="J117" s="113">
        <f>IF('1_Constantes'!$B$27=1,'4_Rampe'!Y117,'3_Consigne'!R117*2)</f>
        <v>-37.81521447863436</v>
      </c>
      <c r="K117" s="68">
        <f>J117*'1_Constantes'!$H$13</f>
        <v>-75.63042895726872</v>
      </c>
      <c r="L117" s="73">
        <f>(J117+J116)*'1_Constantes'!$I$13</f>
        <v>0</v>
      </c>
      <c r="M117" s="57">
        <f>(J117-J116)*'1_Constantes'!$J$13</f>
        <v>0</v>
      </c>
      <c r="N117" s="57">
        <f t="shared" si="5"/>
        <v>-75.63042895726872</v>
      </c>
      <c r="P117" s="68">
        <f t="shared" si="6"/>
        <v>-246.63042895726872</v>
      </c>
      <c r="Q117" s="57">
        <f t="shared" si="7"/>
        <v>95.36957104273128</v>
      </c>
      <c r="S117" s="54">
        <f>P117*'1_Constantes'!$B$4/60</f>
        <v>-2.055253574643906E-2</v>
      </c>
      <c r="T117" s="44">
        <f>Q117*'1_Constantes'!$B$4/60</f>
        <v>7.9474642535609409E-3</v>
      </c>
      <c r="V117" s="54">
        <f>V116-S117*'1_Constantes'!$J$4</f>
        <v>5420.5242661787561</v>
      </c>
      <c r="W117" s="44">
        <f>W116+T117*'1_Constantes'!$J$4</f>
        <v>478.07573382124457</v>
      </c>
    </row>
    <row r="118" spans="2:23" x14ac:dyDescent="0.25">
      <c r="B118" s="13">
        <f>'2_Odometrie'!B118</f>
        <v>0.5700000000000004</v>
      </c>
      <c r="D118" s="113">
        <f>IF('1_Constantes'!$B$27=1,'4_Rampe'!W118/2,'3_Consigne'!P118)</f>
        <v>172.5</v>
      </c>
      <c r="E118" s="68">
        <f>D118*'1_Constantes'!$D$13</f>
        <v>172.5</v>
      </c>
      <c r="F118" s="73">
        <f>(D118+D117)*'1_Constantes'!$E$13</f>
        <v>0</v>
      </c>
      <c r="G118" s="57">
        <f>(D118-D117)*'1_Constantes'!$F$13</f>
        <v>0</v>
      </c>
      <c r="H118" s="57">
        <f t="shared" si="4"/>
        <v>172.5</v>
      </c>
      <c r="J118" s="113">
        <f>IF('1_Constantes'!$B$27=1,'4_Rampe'!Y118,'3_Consigne'!R118*2)</f>
        <v>-38.674651171330595</v>
      </c>
      <c r="K118" s="68">
        <f>J118*'1_Constantes'!$H$13</f>
        <v>-77.34930234266119</v>
      </c>
      <c r="L118" s="73">
        <f>(J118+J117)*'1_Constantes'!$I$13</f>
        <v>0</v>
      </c>
      <c r="M118" s="57">
        <f>(J118-J117)*'1_Constantes'!$J$13</f>
        <v>0</v>
      </c>
      <c r="N118" s="57">
        <f t="shared" si="5"/>
        <v>-77.34930234266119</v>
      </c>
      <c r="P118" s="68">
        <f t="shared" si="6"/>
        <v>-249.84930234266119</v>
      </c>
      <c r="Q118" s="57">
        <f t="shared" si="7"/>
        <v>95.15069765733881</v>
      </c>
      <c r="S118" s="54">
        <f>P118*'1_Constantes'!$B$4/60</f>
        <v>-2.0820775195221766E-2</v>
      </c>
      <c r="T118" s="44">
        <f>Q118*'1_Constantes'!$B$4/60</f>
        <v>7.929224804778234E-3</v>
      </c>
      <c r="V118" s="54">
        <f>V117-S118*'1_Constantes'!$J$4</f>
        <v>5495.4790568815542</v>
      </c>
      <c r="W118" s="44">
        <f>W117+T118*'1_Constantes'!$J$4</f>
        <v>506.62094311844623</v>
      </c>
    </row>
    <row r="119" spans="2:23" x14ac:dyDescent="0.25">
      <c r="B119" s="13">
        <f>'2_Odometrie'!B119</f>
        <v>0.5750000000000004</v>
      </c>
      <c r="D119" s="113">
        <f>IF('1_Constantes'!$B$27=1,'4_Rampe'!W119/2,'3_Consigne'!P119)</f>
        <v>174</v>
      </c>
      <c r="E119" s="68">
        <f>D119*'1_Constantes'!$D$13</f>
        <v>174</v>
      </c>
      <c r="F119" s="73">
        <f>(D119+D118)*'1_Constantes'!$E$13</f>
        <v>0</v>
      </c>
      <c r="G119" s="57">
        <f>(D119-D118)*'1_Constantes'!$F$13</f>
        <v>0</v>
      </c>
      <c r="H119" s="57">
        <f t="shared" si="4"/>
        <v>174</v>
      </c>
      <c r="J119" s="113">
        <f>IF('1_Constantes'!$B$27=1,'4_Rampe'!Y119,'3_Consigne'!R119*2)</f>
        <v>-37.52873558106895</v>
      </c>
      <c r="K119" s="68">
        <f>J119*'1_Constantes'!$H$13</f>
        <v>-75.057471162137901</v>
      </c>
      <c r="L119" s="73">
        <f>(J119+J118)*'1_Constantes'!$I$13</f>
        <v>0</v>
      </c>
      <c r="M119" s="57">
        <f>(J119-J118)*'1_Constantes'!$J$13</f>
        <v>0</v>
      </c>
      <c r="N119" s="57">
        <f t="shared" si="5"/>
        <v>-75.057471162137901</v>
      </c>
      <c r="P119" s="68">
        <f t="shared" si="6"/>
        <v>-249.05747116213792</v>
      </c>
      <c r="Q119" s="57">
        <f t="shared" si="7"/>
        <v>98.942528837862099</v>
      </c>
      <c r="S119" s="54">
        <f>P119*'1_Constantes'!$B$4/60</f>
        <v>-2.0754789263511493E-2</v>
      </c>
      <c r="T119" s="44">
        <f>Q119*'1_Constantes'!$B$4/60</f>
        <v>8.2452107364885084E-3</v>
      </c>
      <c r="V119" s="54">
        <f>V118-S119*'1_Constantes'!$J$4</f>
        <v>5570.1962982301957</v>
      </c>
      <c r="W119" s="44">
        <f>W118+T119*'1_Constantes'!$J$4</f>
        <v>536.30370176980489</v>
      </c>
    </row>
    <row r="120" spans="2:23" x14ac:dyDescent="0.25">
      <c r="B120" s="13">
        <f>'2_Odometrie'!B120</f>
        <v>0.5800000000000004</v>
      </c>
      <c r="D120" s="113">
        <f>IF('1_Constantes'!$B$27=1,'4_Rampe'!W120/2,'3_Consigne'!P120)</f>
        <v>175.5</v>
      </c>
      <c r="E120" s="68">
        <f>D120*'1_Constantes'!$D$13</f>
        <v>175.5</v>
      </c>
      <c r="F120" s="73">
        <f>(D120+D119)*'1_Constantes'!$E$13</f>
        <v>0</v>
      </c>
      <c r="G120" s="57">
        <f>(D120-D119)*'1_Constantes'!$F$13</f>
        <v>0</v>
      </c>
      <c r="H120" s="57">
        <f t="shared" si="4"/>
        <v>175.5</v>
      </c>
      <c r="J120" s="113">
        <f>IF('1_Constantes'!$B$27=1,'4_Rampe'!Y120,'3_Consigne'!R120*2)</f>
        <v>-36.382819990807299</v>
      </c>
      <c r="K120" s="68">
        <f>J120*'1_Constantes'!$H$13</f>
        <v>-72.765639981614598</v>
      </c>
      <c r="L120" s="73">
        <f>(J120+J119)*'1_Constantes'!$I$13</f>
        <v>0</v>
      </c>
      <c r="M120" s="57">
        <f>(J120-J119)*'1_Constantes'!$J$13</f>
        <v>0</v>
      </c>
      <c r="N120" s="57">
        <f t="shared" si="5"/>
        <v>-72.765639981614598</v>
      </c>
      <c r="P120" s="68">
        <f t="shared" si="6"/>
        <v>-248.26563998161458</v>
      </c>
      <c r="Q120" s="57">
        <f t="shared" si="7"/>
        <v>102.7343600183854</v>
      </c>
      <c r="S120" s="54">
        <f>P120*'1_Constantes'!$B$4/60</f>
        <v>-2.0688803331801217E-2</v>
      </c>
      <c r="T120" s="44">
        <f>Q120*'1_Constantes'!$B$4/60</f>
        <v>8.5611966681987846E-3</v>
      </c>
      <c r="V120" s="54">
        <f>V119-S120*'1_Constantes'!$J$4</f>
        <v>5644.6759902246804</v>
      </c>
      <c r="W120" s="44">
        <f>W119+T120*'1_Constantes'!$J$4</f>
        <v>567.12400977532047</v>
      </c>
    </row>
    <row r="121" spans="2:23" x14ac:dyDescent="0.25">
      <c r="B121" s="13">
        <f>'2_Odometrie'!B121</f>
        <v>0.58500000000000041</v>
      </c>
      <c r="D121" s="113">
        <f>IF('1_Constantes'!$B$27=1,'4_Rampe'!W121/2,'3_Consigne'!P121)</f>
        <v>177</v>
      </c>
      <c r="E121" s="68">
        <f>D121*'1_Constantes'!$D$13</f>
        <v>177</v>
      </c>
      <c r="F121" s="73">
        <f>(D121+D120)*'1_Constantes'!$E$13</f>
        <v>0</v>
      </c>
      <c r="G121" s="57">
        <f>(D121-D120)*'1_Constantes'!$F$13</f>
        <v>0</v>
      </c>
      <c r="H121" s="57">
        <f t="shared" si="4"/>
        <v>177</v>
      </c>
      <c r="J121" s="113">
        <f>IF('1_Constantes'!$B$27=1,'4_Rampe'!Y121,'3_Consigne'!R121*2)</f>
        <v>-37.242256683503534</v>
      </c>
      <c r="K121" s="68">
        <f>J121*'1_Constantes'!$H$13</f>
        <v>-74.484513367007068</v>
      </c>
      <c r="L121" s="73">
        <f>(J121+J120)*'1_Constantes'!$I$13</f>
        <v>0</v>
      </c>
      <c r="M121" s="57">
        <f>(J121-J120)*'1_Constantes'!$J$13</f>
        <v>0</v>
      </c>
      <c r="N121" s="57">
        <f t="shared" si="5"/>
        <v>-74.484513367007068</v>
      </c>
      <c r="P121" s="68">
        <f t="shared" si="6"/>
        <v>-251.48451336700708</v>
      </c>
      <c r="Q121" s="57">
        <f t="shared" si="7"/>
        <v>102.51548663299293</v>
      </c>
      <c r="S121" s="54">
        <f>P121*'1_Constantes'!$B$4/60</f>
        <v>-2.0957042780583923E-2</v>
      </c>
      <c r="T121" s="44">
        <f>Q121*'1_Constantes'!$B$4/60</f>
        <v>8.5429572194160776E-3</v>
      </c>
      <c r="V121" s="54">
        <f>V120-S121*'1_Constantes'!$J$4</f>
        <v>5720.1213442347826</v>
      </c>
      <c r="W121" s="44">
        <f>W120+T121*'1_Constantes'!$J$4</f>
        <v>597.87865576521835</v>
      </c>
    </row>
    <row r="122" spans="2:23" x14ac:dyDescent="0.25">
      <c r="B122" s="13">
        <f>'2_Odometrie'!B122</f>
        <v>0.59000000000000041</v>
      </c>
      <c r="D122" s="113">
        <f>IF('1_Constantes'!$B$27=1,'4_Rampe'!W122/2,'3_Consigne'!P122)</f>
        <v>178.5</v>
      </c>
      <c r="E122" s="68">
        <f>D122*'1_Constantes'!$D$13</f>
        <v>178.5</v>
      </c>
      <c r="F122" s="73">
        <f>(D122+D121)*'1_Constantes'!$E$13</f>
        <v>0</v>
      </c>
      <c r="G122" s="57">
        <f>(D122-D121)*'1_Constantes'!$F$13</f>
        <v>0</v>
      </c>
      <c r="H122" s="57">
        <f t="shared" si="4"/>
        <v>178.5</v>
      </c>
      <c r="J122" s="113">
        <f>IF('1_Constantes'!$B$27=1,'4_Rampe'!Y122,'3_Consigne'!R122*2)</f>
        <v>-36.09634109324189</v>
      </c>
      <c r="K122" s="68">
        <f>J122*'1_Constantes'!$H$13</f>
        <v>-72.192682186483779</v>
      </c>
      <c r="L122" s="73">
        <f>(J122+J121)*'1_Constantes'!$I$13</f>
        <v>0</v>
      </c>
      <c r="M122" s="57">
        <f>(J122-J121)*'1_Constantes'!$J$13</f>
        <v>0</v>
      </c>
      <c r="N122" s="57">
        <f t="shared" si="5"/>
        <v>-72.192682186483779</v>
      </c>
      <c r="P122" s="68">
        <f t="shared" si="6"/>
        <v>-250.69268218648378</v>
      </c>
      <c r="Q122" s="57">
        <f t="shared" si="7"/>
        <v>106.30731781351622</v>
      </c>
      <c r="S122" s="54">
        <f>P122*'1_Constantes'!$B$4/60</f>
        <v>-2.089105684887365E-2</v>
      </c>
      <c r="T122" s="44">
        <f>Q122*'1_Constantes'!$B$4/60</f>
        <v>8.8589431511263521E-3</v>
      </c>
      <c r="V122" s="54">
        <f>V121-S122*'1_Constantes'!$J$4</f>
        <v>5795.329148890728</v>
      </c>
      <c r="W122" s="44">
        <f>W121+T122*'1_Constantes'!$J$4</f>
        <v>629.77085110927328</v>
      </c>
    </row>
    <row r="123" spans="2:23" x14ac:dyDescent="0.25">
      <c r="B123" s="13">
        <f>'2_Odometrie'!B123</f>
        <v>0.59500000000000042</v>
      </c>
      <c r="D123" s="113">
        <f>IF('1_Constantes'!$B$27=1,'4_Rampe'!W123/2,'3_Consigne'!P123)</f>
        <v>180</v>
      </c>
      <c r="E123" s="68">
        <f>D123*'1_Constantes'!$D$13</f>
        <v>180</v>
      </c>
      <c r="F123" s="73">
        <f>(D123+D122)*'1_Constantes'!$E$13</f>
        <v>0</v>
      </c>
      <c r="G123" s="57">
        <f>(D123-D122)*'1_Constantes'!$F$13</f>
        <v>0</v>
      </c>
      <c r="H123" s="57">
        <f t="shared" si="4"/>
        <v>180</v>
      </c>
      <c r="J123" s="113">
        <f>IF('1_Constantes'!$B$27=1,'4_Rampe'!Y123,'3_Consigne'!R123*2)</f>
        <v>-34.950425502980245</v>
      </c>
      <c r="K123" s="68">
        <f>J123*'1_Constantes'!$H$13</f>
        <v>-69.90085100596049</v>
      </c>
      <c r="L123" s="73">
        <f>(J123+J122)*'1_Constantes'!$I$13</f>
        <v>0</v>
      </c>
      <c r="M123" s="57">
        <f>(J123-J122)*'1_Constantes'!$J$13</f>
        <v>0</v>
      </c>
      <c r="N123" s="57">
        <f t="shared" si="5"/>
        <v>-69.90085100596049</v>
      </c>
      <c r="P123" s="68">
        <f t="shared" si="6"/>
        <v>-249.90085100596048</v>
      </c>
      <c r="Q123" s="57">
        <f t="shared" si="7"/>
        <v>110.09914899403951</v>
      </c>
      <c r="S123" s="54">
        <f>P123*'1_Constantes'!$B$4/60</f>
        <v>-2.0825070917163371E-2</v>
      </c>
      <c r="T123" s="44">
        <f>Q123*'1_Constantes'!$B$4/60</f>
        <v>9.1749290828366265E-3</v>
      </c>
      <c r="V123" s="54">
        <f>V122-S123*'1_Constantes'!$J$4</f>
        <v>5870.2994041925158</v>
      </c>
      <c r="W123" s="44">
        <f>W122+T123*'1_Constantes'!$J$4</f>
        <v>662.80059580748514</v>
      </c>
    </row>
    <row r="124" spans="2:23" x14ac:dyDescent="0.25">
      <c r="B124" s="13">
        <f>'2_Odometrie'!B124</f>
        <v>0.60000000000000042</v>
      </c>
      <c r="D124" s="113">
        <f>IF('1_Constantes'!$B$27=1,'4_Rampe'!W124/2,'3_Consigne'!P124)</f>
        <v>181.5</v>
      </c>
      <c r="E124" s="68">
        <f>D124*'1_Constantes'!$D$13</f>
        <v>181.5</v>
      </c>
      <c r="F124" s="73">
        <f>(D124+D123)*'1_Constantes'!$E$13</f>
        <v>0</v>
      </c>
      <c r="G124" s="57">
        <f>(D124-D123)*'1_Constantes'!$F$13</f>
        <v>0</v>
      </c>
      <c r="H124" s="57">
        <f t="shared" si="4"/>
        <v>181.5</v>
      </c>
      <c r="J124" s="113">
        <f>IF('1_Constantes'!$B$27=1,'4_Rampe'!Y124,'3_Consigne'!R124*2)</f>
        <v>-35.80986219567648</v>
      </c>
      <c r="K124" s="68">
        <f>J124*'1_Constantes'!$H$13</f>
        <v>-71.61972439135296</v>
      </c>
      <c r="L124" s="73">
        <f>(J124+J123)*'1_Constantes'!$I$13</f>
        <v>0</v>
      </c>
      <c r="M124" s="57">
        <f>(J124-J123)*'1_Constantes'!$J$13</f>
        <v>0</v>
      </c>
      <c r="N124" s="57">
        <f t="shared" si="5"/>
        <v>-71.61972439135296</v>
      </c>
      <c r="P124" s="68">
        <f t="shared" si="6"/>
        <v>-253.11972439135297</v>
      </c>
      <c r="Q124" s="57">
        <f t="shared" si="7"/>
        <v>109.88027560864704</v>
      </c>
      <c r="S124" s="54">
        <f>P124*'1_Constantes'!$B$4/60</f>
        <v>-2.1093310365946083E-2</v>
      </c>
      <c r="T124" s="44">
        <f>Q124*'1_Constantes'!$B$4/60</f>
        <v>9.1566896340539196E-3</v>
      </c>
      <c r="V124" s="54">
        <f>V123-S124*'1_Constantes'!$J$4</f>
        <v>5946.235321509922</v>
      </c>
      <c r="W124" s="44">
        <f>W123+T124*'1_Constantes'!$J$4</f>
        <v>695.76467849007929</v>
      </c>
    </row>
    <row r="125" spans="2:23" x14ac:dyDescent="0.25">
      <c r="B125" s="13">
        <f>'2_Odometrie'!B125</f>
        <v>0.60500000000000043</v>
      </c>
      <c r="D125" s="113">
        <f>IF('1_Constantes'!$B$27=1,'4_Rampe'!W125/2,'3_Consigne'!P125)</f>
        <v>183</v>
      </c>
      <c r="E125" s="68">
        <f>D125*'1_Constantes'!$D$13</f>
        <v>183</v>
      </c>
      <c r="F125" s="73">
        <f>(D125+D124)*'1_Constantes'!$E$13</f>
        <v>0</v>
      </c>
      <c r="G125" s="57">
        <f>(D125-D124)*'1_Constantes'!$F$13</f>
        <v>0</v>
      </c>
      <c r="H125" s="57">
        <f t="shared" si="4"/>
        <v>183</v>
      </c>
      <c r="J125" s="113">
        <f>IF('1_Constantes'!$B$27=1,'4_Rampe'!Y125,'3_Consigne'!R125*2)</f>
        <v>-34.663946605414829</v>
      </c>
      <c r="K125" s="68">
        <f>J125*'1_Constantes'!$H$13</f>
        <v>-69.327893210829657</v>
      </c>
      <c r="L125" s="73">
        <f>(J125+J124)*'1_Constantes'!$I$13</f>
        <v>0</v>
      </c>
      <c r="M125" s="57">
        <f>(J125-J124)*'1_Constantes'!$J$13</f>
        <v>0</v>
      </c>
      <c r="N125" s="57">
        <f t="shared" si="5"/>
        <v>-69.327893210829657</v>
      </c>
      <c r="P125" s="68">
        <f t="shared" si="6"/>
        <v>-252.32789321082964</v>
      </c>
      <c r="Q125" s="57">
        <f t="shared" si="7"/>
        <v>113.67210678917034</v>
      </c>
      <c r="S125" s="54">
        <f>P125*'1_Constantes'!$B$4/60</f>
        <v>-2.1027324434235807E-2</v>
      </c>
      <c r="T125" s="44">
        <f>Q125*'1_Constantes'!$B$4/60</f>
        <v>9.4726755657641958E-3</v>
      </c>
      <c r="V125" s="54">
        <f>V124-S125*'1_Constantes'!$J$4</f>
        <v>6021.9336894731705</v>
      </c>
      <c r="W125" s="44">
        <f>W124+T125*'1_Constantes'!$J$4</f>
        <v>729.86631052683038</v>
      </c>
    </row>
    <row r="126" spans="2:23" x14ac:dyDescent="0.25">
      <c r="B126" s="13">
        <f>'2_Odometrie'!B126</f>
        <v>0.61000000000000043</v>
      </c>
      <c r="D126" s="113">
        <f>IF('1_Constantes'!$B$27=1,'4_Rampe'!W126/2,'3_Consigne'!P126)</f>
        <v>184.5</v>
      </c>
      <c r="E126" s="68">
        <f>D126*'1_Constantes'!$D$13</f>
        <v>184.5</v>
      </c>
      <c r="F126" s="73">
        <f>(D126+D125)*'1_Constantes'!$E$13</f>
        <v>0</v>
      </c>
      <c r="G126" s="57">
        <f>(D126-D125)*'1_Constantes'!$F$13</f>
        <v>0</v>
      </c>
      <c r="H126" s="57">
        <f t="shared" si="4"/>
        <v>184.5</v>
      </c>
      <c r="J126" s="113">
        <f>IF('1_Constantes'!$B$27=1,'4_Rampe'!Y126,'3_Consigne'!R126*2)</f>
        <v>-35.523383298111064</v>
      </c>
      <c r="K126" s="68">
        <f>J126*'1_Constantes'!$H$13</f>
        <v>-71.046766596222128</v>
      </c>
      <c r="L126" s="73">
        <f>(J126+J125)*'1_Constantes'!$I$13</f>
        <v>0</v>
      </c>
      <c r="M126" s="57">
        <f>(J126-J125)*'1_Constantes'!$J$13</f>
        <v>0</v>
      </c>
      <c r="N126" s="57">
        <f t="shared" si="5"/>
        <v>-71.046766596222128</v>
      </c>
      <c r="P126" s="68">
        <f t="shared" si="6"/>
        <v>-255.54676659622214</v>
      </c>
      <c r="Q126" s="57">
        <f t="shared" si="7"/>
        <v>113.45323340377787</v>
      </c>
      <c r="S126" s="54">
        <f>P126*'1_Constantes'!$B$4/60</f>
        <v>-2.1295563883018512E-2</v>
      </c>
      <c r="T126" s="44">
        <f>Q126*'1_Constantes'!$B$4/60</f>
        <v>9.4544361169814888E-3</v>
      </c>
      <c r="V126" s="54">
        <f>V125-S126*'1_Constantes'!$J$4</f>
        <v>6098.5977194520374</v>
      </c>
      <c r="W126" s="44">
        <f>W125+T126*'1_Constantes'!$J$4</f>
        <v>763.90228054796376</v>
      </c>
    </row>
    <row r="127" spans="2:23" x14ac:dyDescent="0.25">
      <c r="B127" s="13">
        <f>'2_Odometrie'!B127</f>
        <v>0.61500000000000044</v>
      </c>
      <c r="D127" s="113">
        <f>IF('1_Constantes'!$B$27=1,'4_Rampe'!W127/2,'3_Consigne'!P127)</f>
        <v>186</v>
      </c>
      <c r="E127" s="68">
        <f>D127*'1_Constantes'!$D$13</f>
        <v>186</v>
      </c>
      <c r="F127" s="73">
        <f>(D127+D126)*'1_Constantes'!$E$13</f>
        <v>0</v>
      </c>
      <c r="G127" s="57">
        <f>(D127-D126)*'1_Constantes'!$F$13</f>
        <v>0</v>
      </c>
      <c r="H127" s="57">
        <f t="shared" si="4"/>
        <v>186</v>
      </c>
      <c r="J127" s="113">
        <f>IF('1_Constantes'!$B$27=1,'4_Rampe'!Y127,'3_Consigne'!R127*2)</f>
        <v>-34.377467707849419</v>
      </c>
      <c r="K127" s="68">
        <f>J127*'1_Constantes'!$H$13</f>
        <v>-68.754935415698839</v>
      </c>
      <c r="L127" s="73">
        <f>(J127+J126)*'1_Constantes'!$I$13</f>
        <v>0</v>
      </c>
      <c r="M127" s="57">
        <f>(J127-J126)*'1_Constantes'!$J$13</f>
        <v>0</v>
      </c>
      <c r="N127" s="57">
        <f t="shared" si="5"/>
        <v>-68.754935415698839</v>
      </c>
      <c r="P127" s="68">
        <f t="shared" si="6"/>
        <v>-254.75493541569884</v>
      </c>
      <c r="Q127" s="57">
        <f t="shared" si="7"/>
        <v>117.24506458430116</v>
      </c>
      <c r="S127" s="54">
        <f>P127*'1_Constantes'!$B$4/60</f>
        <v>-2.1229577951308237E-2</v>
      </c>
      <c r="T127" s="44">
        <f>Q127*'1_Constantes'!$B$4/60</f>
        <v>9.770422048691765E-3</v>
      </c>
      <c r="V127" s="54">
        <f>V126-S127*'1_Constantes'!$J$4</f>
        <v>6175.0242000767466</v>
      </c>
      <c r="W127" s="44">
        <f>W126+T127*'1_Constantes'!$J$4</f>
        <v>799.07579992325407</v>
      </c>
    </row>
    <row r="128" spans="2:23" x14ac:dyDescent="0.25">
      <c r="B128" s="13">
        <f>'2_Odometrie'!B128</f>
        <v>0.62000000000000044</v>
      </c>
      <c r="D128" s="113">
        <f>IF('1_Constantes'!$B$27=1,'4_Rampe'!W128/2,'3_Consigne'!P128)</f>
        <v>187.5</v>
      </c>
      <c r="E128" s="68">
        <f>D128*'1_Constantes'!$D$13</f>
        <v>187.5</v>
      </c>
      <c r="F128" s="73">
        <f>(D128+D127)*'1_Constantes'!$E$13</f>
        <v>0</v>
      </c>
      <c r="G128" s="57">
        <f>(D128-D127)*'1_Constantes'!$F$13</f>
        <v>0</v>
      </c>
      <c r="H128" s="57">
        <f t="shared" si="4"/>
        <v>187.5</v>
      </c>
      <c r="J128" s="113">
        <f>IF('1_Constantes'!$B$27=1,'4_Rampe'!Y128,'3_Consigne'!R128*2)</f>
        <v>-35.236904400545654</v>
      </c>
      <c r="K128" s="68">
        <f>J128*'1_Constantes'!$H$13</f>
        <v>-70.473808801091309</v>
      </c>
      <c r="L128" s="73">
        <f>(J128+J127)*'1_Constantes'!$I$13</f>
        <v>0</v>
      </c>
      <c r="M128" s="57">
        <f>(J128-J127)*'1_Constantes'!$J$13</f>
        <v>0</v>
      </c>
      <c r="N128" s="57">
        <f t="shared" si="5"/>
        <v>-70.473808801091309</v>
      </c>
      <c r="P128" s="68">
        <f t="shared" si="6"/>
        <v>-257.97380880109131</v>
      </c>
      <c r="Q128" s="57">
        <f t="shared" si="7"/>
        <v>117.02619119890869</v>
      </c>
      <c r="S128" s="54">
        <f>P128*'1_Constantes'!$B$4/60</f>
        <v>-2.1497817400090942E-2</v>
      </c>
      <c r="T128" s="44">
        <f>Q128*'1_Constantes'!$B$4/60</f>
        <v>9.7521825999090581E-3</v>
      </c>
      <c r="V128" s="54">
        <f>V127-S128*'1_Constantes'!$J$4</f>
        <v>6252.4163427170743</v>
      </c>
      <c r="W128" s="44">
        <f>W127+T128*'1_Constantes'!$J$4</f>
        <v>834.18365728292667</v>
      </c>
    </row>
    <row r="129" spans="2:23" x14ac:dyDescent="0.25">
      <c r="B129" s="13">
        <f>'2_Odometrie'!B129</f>
        <v>0.62500000000000044</v>
      </c>
      <c r="D129" s="113">
        <f>IF('1_Constantes'!$B$27=1,'4_Rampe'!W129/2,'3_Consigne'!P129)</f>
        <v>189</v>
      </c>
      <c r="E129" s="68">
        <f>D129*'1_Constantes'!$D$13</f>
        <v>189</v>
      </c>
      <c r="F129" s="73">
        <f>(D129+D128)*'1_Constantes'!$E$13</f>
        <v>0</v>
      </c>
      <c r="G129" s="57">
        <f>(D129-D128)*'1_Constantes'!$F$13</f>
        <v>0</v>
      </c>
      <c r="H129" s="57">
        <f t="shared" si="4"/>
        <v>189</v>
      </c>
      <c r="J129" s="113">
        <f>IF('1_Constantes'!$B$27=1,'4_Rampe'!Y129,'3_Consigne'!R129*2)</f>
        <v>-34.09098881028401</v>
      </c>
      <c r="K129" s="68">
        <f>J129*'1_Constantes'!$H$13</f>
        <v>-68.18197762056802</v>
      </c>
      <c r="L129" s="73">
        <f>(J129+J128)*'1_Constantes'!$I$13</f>
        <v>0</v>
      </c>
      <c r="M129" s="57">
        <f>(J129-J128)*'1_Constantes'!$J$13</f>
        <v>0</v>
      </c>
      <c r="N129" s="57">
        <f t="shared" si="5"/>
        <v>-68.18197762056802</v>
      </c>
      <c r="P129" s="68">
        <f t="shared" si="6"/>
        <v>-257.18197762056803</v>
      </c>
      <c r="Q129" s="57">
        <f t="shared" si="7"/>
        <v>120.81802237943198</v>
      </c>
      <c r="S129" s="54">
        <f>P129*'1_Constantes'!$B$4/60</f>
        <v>-2.1431831468380669E-2</v>
      </c>
      <c r="T129" s="44">
        <f>Q129*'1_Constantes'!$B$4/60</f>
        <v>1.0068168531619331E-2</v>
      </c>
      <c r="V129" s="54">
        <f>V128-S129*'1_Constantes'!$J$4</f>
        <v>6329.5709360032442</v>
      </c>
      <c r="W129" s="44">
        <f>W128+T129*'1_Constantes'!$J$4</f>
        <v>870.42906399675621</v>
      </c>
    </row>
    <row r="130" spans="2:23" x14ac:dyDescent="0.25">
      <c r="B130" s="13">
        <f>'2_Odometrie'!B130</f>
        <v>0.63000000000000045</v>
      </c>
      <c r="D130" s="113">
        <f>IF('1_Constantes'!$B$27=1,'4_Rampe'!W130/2,'3_Consigne'!P130)</f>
        <v>190.5</v>
      </c>
      <c r="E130" s="68">
        <f>D130*'1_Constantes'!$D$13</f>
        <v>190.5</v>
      </c>
      <c r="F130" s="73">
        <f>(D130+D129)*'1_Constantes'!$E$13</f>
        <v>0</v>
      </c>
      <c r="G130" s="57">
        <f>(D130-D129)*'1_Constantes'!$F$13</f>
        <v>0</v>
      </c>
      <c r="H130" s="57">
        <f t="shared" si="4"/>
        <v>190.5</v>
      </c>
      <c r="J130" s="113">
        <f>IF('1_Constantes'!$B$27=1,'4_Rampe'!Y130,'3_Consigne'!R130*2)</f>
        <v>-32.945073220022358</v>
      </c>
      <c r="K130" s="68">
        <f>J130*'1_Constantes'!$H$13</f>
        <v>-65.890146440044717</v>
      </c>
      <c r="L130" s="73">
        <f>(J130+J129)*'1_Constantes'!$I$13</f>
        <v>0</v>
      </c>
      <c r="M130" s="57">
        <f>(J130-J129)*'1_Constantes'!$J$13</f>
        <v>0</v>
      </c>
      <c r="N130" s="57">
        <f t="shared" si="5"/>
        <v>-65.890146440044717</v>
      </c>
      <c r="P130" s="68">
        <f t="shared" si="6"/>
        <v>-256.3901464400447</v>
      </c>
      <c r="Q130" s="57">
        <f t="shared" si="7"/>
        <v>124.60985355995528</v>
      </c>
      <c r="S130" s="54">
        <f>P130*'1_Constantes'!$B$4/60</f>
        <v>-2.136584553667039E-2</v>
      </c>
      <c r="T130" s="44">
        <f>Q130*'1_Constantes'!$B$4/60</f>
        <v>1.0384154463329607E-2</v>
      </c>
      <c r="V130" s="54">
        <f>V129-S130*'1_Constantes'!$J$4</f>
        <v>6406.4879799352575</v>
      </c>
      <c r="W130" s="44">
        <f>W129+T130*'1_Constantes'!$J$4</f>
        <v>907.8120200647428</v>
      </c>
    </row>
    <row r="131" spans="2:23" x14ac:dyDescent="0.25">
      <c r="B131" s="13">
        <f>'2_Odometrie'!B131</f>
        <v>0.63500000000000045</v>
      </c>
      <c r="D131" s="113">
        <f>IF('1_Constantes'!$B$27=1,'4_Rampe'!W131/2,'3_Consigne'!P131)</f>
        <v>192</v>
      </c>
      <c r="E131" s="68">
        <f>D131*'1_Constantes'!$D$13</f>
        <v>192</v>
      </c>
      <c r="F131" s="73">
        <f>(D131+D130)*'1_Constantes'!$E$13</f>
        <v>0</v>
      </c>
      <c r="G131" s="57">
        <f>(D131-D130)*'1_Constantes'!$F$13</f>
        <v>0</v>
      </c>
      <c r="H131" s="57">
        <f t="shared" si="4"/>
        <v>192</v>
      </c>
      <c r="J131" s="113">
        <f>IF('1_Constantes'!$B$27=1,'4_Rampe'!Y131,'3_Consigne'!R131*2)</f>
        <v>-33.804509912718594</v>
      </c>
      <c r="K131" s="68">
        <f>J131*'1_Constantes'!$H$13</f>
        <v>-67.609019825437187</v>
      </c>
      <c r="L131" s="73">
        <f>(J131+J130)*'1_Constantes'!$I$13</f>
        <v>0</v>
      </c>
      <c r="M131" s="57">
        <f>(J131-J130)*'1_Constantes'!$J$13</f>
        <v>0</v>
      </c>
      <c r="N131" s="57">
        <f t="shared" si="5"/>
        <v>-67.609019825437187</v>
      </c>
      <c r="P131" s="68">
        <f t="shared" si="6"/>
        <v>-259.6090198254372</v>
      </c>
      <c r="Q131" s="57">
        <f t="shared" si="7"/>
        <v>124.39098017456281</v>
      </c>
      <c r="S131" s="54">
        <f>P131*'1_Constantes'!$B$4/60</f>
        <v>-2.1634084985453102E-2</v>
      </c>
      <c r="T131" s="44">
        <f>Q131*'1_Constantes'!$B$4/60</f>
        <v>1.0365915014546902E-2</v>
      </c>
      <c r="V131" s="54">
        <f>V130-S131*'1_Constantes'!$J$4</f>
        <v>6484.3706858828882</v>
      </c>
      <c r="W131" s="44">
        <f>W130+T131*'1_Constantes'!$J$4</f>
        <v>945.12931411711168</v>
      </c>
    </row>
    <row r="132" spans="2:23" x14ac:dyDescent="0.25">
      <c r="B132" s="13">
        <f>'2_Odometrie'!B132</f>
        <v>0.64000000000000046</v>
      </c>
      <c r="D132" s="113">
        <f>IF('1_Constantes'!$B$27=1,'4_Rampe'!W132/2,'3_Consigne'!P132)</f>
        <v>193.5</v>
      </c>
      <c r="E132" s="68">
        <f>D132*'1_Constantes'!$D$13</f>
        <v>193.5</v>
      </c>
      <c r="F132" s="73">
        <f>(D132+D131)*'1_Constantes'!$E$13</f>
        <v>0</v>
      </c>
      <c r="G132" s="57">
        <f>(D132-D131)*'1_Constantes'!$F$13</f>
        <v>0</v>
      </c>
      <c r="H132" s="57">
        <f t="shared" si="4"/>
        <v>193.5</v>
      </c>
      <c r="J132" s="113">
        <f>IF('1_Constantes'!$B$27=1,'4_Rampe'!Y132,'3_Consigne'!R132*2)</f>
        <v>-32.658594322456942</v>
      </c>
      <c r="K132" s="68">
        <f>J132*'1_Constantes'!$H$13</f>
        <v>-65.317188644913884</v>
      </c>
      <c r="L132" s="73">
        <f>(J132+J131)*'1_Constantes'!$I$13</f>
        <v>0</v>
      </c>
      <c r="M132" s="57">
        <f>(J132-J131)*'1_Constantes'!$J$13</f>
        <v>0</v>
      </c>
      <c r="N132" s="57">
        <f t="shared" si="5"/>
        <v>-65.317188644913884</v>
      </c>
      <c r="P132" s="68">
        <f t="shared" si="6"/>
        <v>-258.81718864491387</v>
      </c>
      <c r="Q132" s="57">
        <f t="shared" si="7"/>
        <v>128.18281135508613</v>
      </c>
      <c r="S132" s="54">
        <f>P132*'1_Constantes'!$B$4/60</f>
        <v>-2.156809905374282E-2</v>
      </c>
      <c r="T132" s="44">
        <f>Q132*'1_Constantes'!$B$4/60</f>
        <v>1.0681900946257178E-2</v>
      </c>
      <c r="V132" s="54">
        <f>V131-S132*'1_Constantes'!$J$4</f>
        <v>6562.0158424763622</v>
      </c>
      <c r="W132" s="44">
        <f>W131+T132*'1_Constantes'!$J$4</f>
        <v>983.58415752363749</v>
      </c>
    </row>
    <row r="133" spans="2:23" x14ac:dyDescent="0.25">
      <c r="B133" s="13">
        <f>'2_Odometrie'!B133</f>
        <v>0.64500000000000046</v>
      </c>
      <c r="D133" s="113">
        <f>IF('1_Constantes'!$B$27=1,'4_Rampe'!W133/2,'3_Consigne'!P133)</f>
        <v>195</v>
      </c>
      <c r="E133" s="68">
        <f>D133*'1_Constantes'!$D$13</f>
        <v>195</v>
      </c>
      <c r="F133" s="73">
        <f>(D133+D132)*'1_Constantes'!$E$13</f>
        <v>0</v>
      </c>
      <c r="G133" s="57">
        <f>(D133-D132)*'1_Constantes'!$F$13</f>
        <v>0</v>
      </c>
      <c r="H133" s="57">
        <f t="shared" ref="H133:H196" si="8">G133+F133+E133</f>
        <v>195</v>
      </c>
      <c r="J133" s="113">
        <f>IF('1_Constantes'!$B$27=1,'4_Rampe'!Y133,'3_Consigne'!R133*2)</f>
        <v>-33.518031015153184</v>
      </c>
      <c r="K133" s="68">
        <f>J133*'1_Constantes'!$H$13</f>
        <v>-67.036062030306368</v>
      </c>
      <c r="L133" s="73">
        <f>(J133+J132)*'1_Constantes'!$I$13</f>
        <v>0</v>
      </c>
      <c r="M133" s="57">
        <f>(J133-J132)*'1_Constantes'!$J$13</f>
        <v>0</v>
      </c>
      <c r="N133" s="57">
        <f t="shared" ref="N133:N196" si="9">M133+L133+K133</f>
        <v>-67.036062030306368</v>
      </c>
      <c r="P133" s="68">
        <f t="shared" ref="P133:P196" si="10">(N133-H133)</f>
        <v>-262.03606203030637</v>
      </c>
      <c r="Q133" s="57">
        <f t="shared" ref="Q133:Q196" si="11">(N133+H133)</f>
        <v>127.96393796969363</v>
      </c>
      <c r="S133" s="54">
        <f>P133*'1_Constantes'!$B$4/60</f>
        <v>-2.1836338502525532E-2</v>
      </c>
      <c r="T133" s="44">
        <f>Q133*'1_Constantes'!$B$4/60</f>
        <v>1.0663661497474469E-2</v>
      </c>
      <c r="V133" s="54">
        <f>V132-S133*'1_Constantes'!$J$4</f>
        <v>6640.6266610854545</v>
      </c>
      <c r="W133" s="44">
        <f>W132+T133*'1_Constantes'!$J$4</f>
        <v>1021.9733389145456</v>
      </c>
    </row>
    <row r="134" spans="2:23" x14ac:dyDescent="0.25">
      <c r="B134" s="13">
        <f>'2_Odometrie'!B134</f>
        <v>0.65000000000000047</v>
      </c>
      <c r="D134" s="113">
        <f>IF('1_Constantes'!$B$27=1,'4_Rampe'!W134/2,'3_Consigne'!P134)</f>
        <v>196.5</v>
      </c>
      <c r="E134" s="68">
        <f>D134*'1_Constantes'!$D$13</f>
        <v>196.5</v>
      </c>
      <c r="F134" s="73">
        <f>(D134+D133)*'1_Constantes'!$E$13</f>
        <v>0</v>
      </c>
      <c r="G134" s="57">
        <f>(D134-D133)*'1_Constantes'!$F$13</f>
        <v>0</v>
      </c>
      <c r="H134" s="57">
        <f t="shared" si="8"/>
        <v>196.5</v>
      </c>
      <c r="J134" s="113">
        <f>IF('1_Constantes'!$B$27=1,'4_Rampe'!Y134,'3_Consigne'!R134*2)</f>
        <v>-32.372115424891533</v>
      </c>
      <c r="K134" s="68">
        <f>J134*'1_Constantes'!$H$13</f>
        <v>-64.744230849783065</v>
      </c>
      <c r="L134" s="73">
        <f>(J134+J133)*'1_Constantes'!$I$13</f>
        <v>0</v>
      </c>
      <c r="M134" s="57">
        <f>(J134-J133)*'1_Constantes'!$J$13</f>
        <v>0</v>
      </c>
      <c r="N134" s="57">
        <f t="shared" si="9"/>
        <v>-64.744230849783065</v>
      </c>
      <c r="P134" s="68">
        <f t="shared" si="10"/>
        <v>-261.24423084978309</v>
      </c>
      <c r="Q134" s="57">
        <f t="shared" si="11"/>
        <v>131.75576915021693</v>
      </c>
      <c r="S134" s="54">
        <f>P134*'1_Constantes'!$B$4/60</f>
        <v>-2.1770352570815259E-2</v>
      </c>
      <c r="T134" s="44">
        <f>Q134*'1_Constantes'!$B$4/60</f>
        <v>1.0979647429184745E-2</v>
      </c>
      <c r="V134" s="54">
        <f>V133-S134*'1_Constantes'!$J$4</f>
        <v>6718.9999303403893</v>
      </c>
      <c r="W134" s="44">
        <f>W133+T134*'1_Constantes'!$J$4</f>
        <v>1061.5000696596107</v>
      </c>
    </row>
    <row r="135" spans="2:23" x14ac:dyDescent="0.25">
      <c r="B135" s="13">
        <f>'2_Odometrie'!B135</f>
        <v>0.65500000000000047</v>
      </c>
      <c r="D135" s="113">
        <f>IF('1_Constantes'!$B$27=1,'4_Rampe'!W135/2,'3_Consigne'!P135)</f>
        <v>198</v>
      </c>
      <c r="E135" s="68">
        <f>D135*'1_Constantes'!$D$13</f>
        <v>198</v>
      </c>
      <c r="F135" s="73">
        <f>(D135+D134)*'1_Constantes'!$E$13</f>
        <v>0</v>
      </c>
      <c r="G135" s="57">
        <f>(D135-D134)*'1_Constantes'!$F$13</f>
        <v>0</v>
      </c>
      <c r="H135" s="57">
        <f t="shared" si="8"/>
        <v>198</v>
      </c>
      <c r="J135" s="113">
        <f>IF('1_Constantes'!$B$27=1,'4_Rampe'!Y135,'3_Consigne'!R135*2)</f>
        <v>-31.226199834629888</v>
      </c>
      <c r="K135" s="68">
        <f>J135*'1_Constantes'!$H$13</f>
        <v>-62.452399669259776</v>
      </c>
      <c r="L135" s="73">
        <f>(J135+J134)*'1_Constantes'!$I$13</f>
        <v>0</v>
      </c>
      <c r="M135" s="57">
        <f>(J135-J134)*'1_Constantes'!$J$13</f>
        <v>0</v>
      </c>
      <c r="N135" s="57">
        <f t="shared" si="9"/>
        <v>-62.452399669259776</v>
      </c>
      <c r="P135" s="68">
        <f t="shared" si="10"/>
        <v>-260.45239966925976</v>
      </c>
      <c r="Q135" s="57">
        <f t="shared" si="11"/>
        <v>135.54760033074024</v>
      </c>
      <c r="S135" s="54">
        <f>P135*'1_Constantes'!$B$4/60</f>
        <v>-2.170436663910498E-2</v>
      </c>
      <c r="T135" s="44">
        <f>Q135*'1_Constantes'!$B$4/60</f>
        <v>1.129563336089502E-2</v>
      </c>
      <c r="V135" s="54">
        <f>V134-S135*'1_Constantes'!$J$4</f>
        <v>6797.1356502411672</v>
      </c>
      <c r="W135" s="44">
        <f>W134+T135*'1_Constantes'!$J$4</f>
        <v>1102.1643497588327</v>
      </c>
    </row>
    <row r="136" spans="2:23" x14ac:dyDescent="0.25">
      <c r="B136" s="13">
        <f>'2_Odometrie'!B136</f>
        <v>0.66000000000000048</v>
      </c>
      <c r="D136" s="113">
        <f>IF('1_Constantes'!$B$27=1,'4_Rampe'!W136/2,'3_Consigne'!P136)</f>
        <v>199.5</v>
      </c>
      <c r="E136" s="68">
        <f>D136*'1_Constantes'!$D$13</f>
        <v>199.5</v>
      </c>
      <c r="F136" s="73">
        <f>(D136+D135)*'1_Constantes'!$E$13</f>
        <v>0</v>
      </c>
      <c r="G136" s="57">
        <f>(D136-D135)*'1_Constantes'!$F$13</f>
        <v>0</v>
      </c>
      <c r="H136" s="57">
        <f t="shared" si="8"/>
        <v>199.5</v>
      </c>
      <c r="J136" s="113">
        <f>IF('1_Constantes'!$B$27=1,'4_Rampe'!Y136,'3_Consigne'!R136*2)</f>
        <v>-32.085636527326123</v>
      </c>
      <c r="K136" s="68">
        <f>J136*'1_Constantes'!$H$13</f>
        <v>-64.171273054652247</v>
      </c>
      <c r="L136" s="73">
        <f>(J136+J135)*'1_Constantes'!$I$13</f>
        <v>0</v>
      </c>
      <c r="M136" s="57">
        <f>(J136-J135)*'1_Constantes'!$J$13</f>
        <v>0</v>
      </c>
      <c r="N136" s="57">
        <f t="shared" si="9"/>
        <v>-64.171273054652247</v>
      </c>
      <c r="P136" s="68">
        <f t="shared" si="10"/>
        <v>-263.67127305465226</v>
      </c>
      <c r="Q136" s="57">
        <f t="shared" si="11"/>
        <v>135.32872694534774</v>
      </c>
      <c r="S136" s="54">
        <f>P136*'1_Constantes'!$B$4/60</f>
        <v>-2.1972606087887689E-2</v>
      </c>
      <c r="T136" s="44">
        <f>Q136*'1_Constantes'!$B$4/60</f>
        <v>1.1277393912112311E-2</v>
      </c>
      <c r="V136" s="54">
        <f>V135-S136*'1_Constantes'!$J$4</f>
        <v>6876.2370321575627</v>
      </c>
      <c r="W136" s="44">
        <f>W135+T136*'1_Constantes'!$J$4</f>
        <v>1142.7629678424371</v>
      </c>
    </row>
    <row r="137" spans="2:23" x14ac:dyDescent="0.25">
      <c r="B137" s="13">
        <f>'2_Odometrie'!B137</f>
        <v>0.66500000000000048</v>
      </c>
      <c r="D137" s="113">
        <f>IF('1_Constantes'!$B$27=1,'4_Rampe'!W137/2,'3_Consigne'!P137)</f>
        <v>201</v>
      </c>
      <c r="E137" s="68">
        <f>D137*'1_Constantes'!$D$13</f>
        <v>201</v>
      </c>
      <c r="F137" s="73">
        <f>(D137+D136)*'1_Constantes'!$E$13</f>
        <v>0</v>
      </c>
      <c r="G137" s="57">
        <f>(D137-D136)*'1_Constantes'!$F$13</f>
        <v>0</v>
      </c>
      <c r="H137" s="57">
        <f t="shared" si="8"/>
        <v>201</v>
      </c>
      <c r="J137" s="113">
        <f>IF('1_Constantes'!$B$27=1,'4_Rampe'!Y137,'3_Consigne'!R137*2)</f>
        <v>-30.939720937064475</v>
      </c>
      <c r="K137" s="68">
        <f>J137*'1_Constantes'!$H$13</f>
        <v>-61.87944187412895</v>
      </c>
      <c r="L137" s="73">
        <f>(J137+J136)*'1_Constantes'!$I$13</f>
        <v>0</v>
      </c>
      <c r="M137" s="57">
        <f>(J137-J136)*'1_Constantes'!$J$13</f>
        <v>0</v>
      </c>
      <c r="N137" s="57">
        <f t="shared" si="9"/>
        <v>-61.87944187412895</v>
      </c>
      <c r="P137" s="68">
        <f t="shared" si="10"/>
        <v>-262.87944187412893</v>
      </c>
      <c r="Q137" s="57">
        <f t="shared" si="11"/>
        <v>139.12055812587104</v>
      </c>
      <c r="S137" s="54">
        <f>P137*'1_Constantes'!$B$4/60</f>
        <v>-2.1906620156177409E-2</v>
      </c>
      <c r="T137" s="44">
        <f>Q137*'1_Constantes'!$B$4/60</f>
        <v>1.1593379843822587E-2</v>
      </c>
      <c r="V137" s="54">
        <f>V136-S137*'1_Constantes'!$J$4</f>
        <v>6955.1008647198014</v>
      </c>
      <c r="W137" s="44">
        <f>W136+T137*'1_Constantes'!$J$4</f>
        <v>1184.4991352801985</v>
      </c>
    </row>
    <row r="138" spans="2:23" x14ac:dyDescent="0.25">
      <c r="B138" s="13">
        <f>'2_Odometrie'!B138</f>
        <v>0.67000000000000048</v>
      </c>
      <c r="D138" s="113">
        <f>IF('1_Constantes'!$B$27=1,'4_Rampe'!W138/2,'3_Consigne'!P138)</f>
        <v>202.5</v>
      </c>
      <c r="E138" s="68">
        <f>D138*'1_Constantes'!$D$13</f>
        <v>202.5</v>
      </c>
      <c r="F138" s="73">
        <f>(D138+D137)*'1_Constantes'!$E$13</f>
        <v>0</v>
      </c>
      <c r="G138" s="57">
        <f>(D138-D137)*'1_Constantes'!$F$13</f>
        <v>0</v>
      </c>
      <c r="H138" s="57">
        <f t="shared" si="8"/>
        <v>202.5</v>
      </c>
      <c r="J138" s="113">
        <f>IF('1_Constantes'!$B$27=1,'4_Rampe'!Y138,'3_Consigne'!R138*2)</f>
        <v>-31.79915762976071</v>
      </c>
      <c r="K138" s="68">
        <f>J138*'1_Constantes'!$H$13</f>
        <v>-63.598315259521421</v>
      </c>
      <c r="L138" s="73">
        <f>(J138+J137)*'1_Constantes'!$I$13</f>
        <v>0</v>
      </c>
      <c r="M138" s="57">
        <f>(J138-J137)*'1_Constantes'!$J$13</f>
        <v>0</v>
      </c>
      <c r="N138" s="57">
        <f t="shared" si="9"/>
        <v>-63.598315259521421</v>
      </c>
      <c r="P138" s="68">
        <f t="shared" si="10"/>
        <v>-266.09831525952143</v>
      </c>
      <c r="Q138" s="57">
        <f t="shared" si="11"/>
        <v>138.90168474047857</v>
      </c>
      <c r="S138" s="54">
        <f>P138*'1_Constantes'!$B$4/60</f>
        <v>-2.2174859604960118E-2</v>
      </c>
      <c r="T138" s="44">
        <f>Q138*'1_Constantes'!$B$4/60</f>
        <v>1.157514039503988E-2</v>
      </c>
      <c r="V138" s="54">
        <f>V137-S138*'1_Constantes'!$J$4</f>
        <v>7034.9303592976576</v>
      </c>
      <c r="W138" s="44">
        <f>W137+T138*'1_Constantes'!$J$4</f>
        <v>1226.1696407023421</v>
      </c>
    </row>
    <row r="139" spans="2:23" x14ac:dyDescent="0.25">
      <c r="B139" s="13">
        <f>'2_Odometrie'!B139</f>
        <v>0.67500000000000049</v>
      </c>
      <c r="D139" s="113">
        <f>IF('1_Constantes'!$B$27=1,'4_Rampe'!W139/2,'3_Consigne'!P139)</f>
        <v>204</v>
      </c>
      <c r="E139" s="68">
        <f>D139*'1_Constantes'!$D$13</f>
        <v>204</v>
      </c>
      <c r="F139" s="73">
        <f>(D139+D138)*'1_Constantes'!$E$13</f>
        <v>0</v>
      </c>
      <c r="G139" s="57">
        <f>(D139-D138)*'1_Constantes'!$F$13</f>
        <v>0</v>
      </c>
      <c r="H139" s="57">
        <f t="shared" si="8"/>
        <v>204</v>
      </c>
      <c r="J139" s="113">
        <f>IF('1_Constantes'!$B$27=1,'4_Rampe'!Y139,'3_Consigne'!R139*2)</f>
        <v>-30.653242039499066</v>
      </c>
      <c r="K139" s="68">
        <f>J139*'1_Constantes'!$H$13</f>
        <v>-61.306484078998132</v>
      </c>
      <c r="L139" s="73">
        <f>(J139+J138)*'1_Constantes'!$I$13</f>
        <v>0</v>
      </c>
      <c r="M139" s="57">
        <f>(J139-J138)*'1_Constantes'!$J$13</f>
        <v>0</v>
      </c>
      <c r="N139" s="57">
        <f t="shared" si="9"/>
        <v>-61.306484078998132</v>
      </c>
      <c r="P139" s="68">
        <f t="shared" si="10"/>
        <v>-265.30648407899815</v>
      </c>
      <c r="Q139" s="57">
        <f t="shared" si="11"/>
        <v>142.69351592100188</v>
      </c>
      <c r="S139" s="54">
        <f>P139*'1_Constantes'!$B$4/60</f>
        <v>-2.2108873673249849E-2</v>
      </c>
      <c r="T139" s="44">
        <f>Q139*'1_Constantes'!$B$4/60</f>
        <v>1.1891126326750157E-2</v>
      </c>
      <c r="V139" s="54">
        <f>V138-S139*'1_Constantes'!$J$4</f>
        <v>7114.522304521357</v>
      </c>
      <c r="W139" s="44">
        <f>W138+T139*'1_Constantes'!$J$4</f>
        <v>1268.9776954786428</v>
      </c>
    </row>
    <row r="140" spans="2:23" x14ac:dyDescent="0.25">
      <c r="B140" s="13">
        <f>'2_Odometrie'!B140</f>
        <v>0.68000000000000049</v>
      </c>
      <c r="D140" s="113">
        <f>IF('1_Constantes'!$B$27=1,'4_Rampe'!W140/2,'3_Consigne'!P140)</f>
        <v>205.5</v>
      </c>
      <c r="E140" s="68">
        <f>D140*'1_Constantes'!$D$13</f>
        <v>205.5</v>
      </c>
      <c r="F140" s="73">
        <f>(D140+D139)*'1_Constantes'!$E$13</f>
        <v>0</v>
      </c>
      <c r="G140" s="57">
        <f>(D140-D139)*'1_Constantes'!$F$13</f>
        <v>0</v>
      </c>
      <c r="H140" s="57">
        <f t="shared" si="8"/>
        <v>205.5</v>
      </c>
      <c r="J140" s="113">
        <f>IF('1_Constantes'!$B$27=1,'4_Rampe'!Y140,'3_Consigne'!R140*2)</f>
        <v>-29.507326449237414</v>
      </c>
      <c r="K140" s="68">
        <f>J140*'1_Constantes'!$H$13</f>
        <v>-59.014652898474829</v>
      </c>
      <c r="L140" s="73">
        <f>(J140+J139)*'1_Constantes'!$I$13</f>
        <v>0</v>
      </c>
      <c r="M140" s="57">
        <f>(J140-J139)*'1_Constantes'!$J$13</f>
        <v>0</v>
      </c>
      <c r="N140" s="57">
        <f t="shared" si="9"/>
        <v>-59.014652898474829</v>
      </c>
      <c r="P140" s="68">
        <f t="shared" si="10"/>
        <v>-264.51465289847482</v>
      </c>
      <c r="Q140" s="57">
        <f t="shared" si="11"/>
        <v>146.48534710152518</v>
      </c>
      <c r="S140" s="54">
        <f>P140*'1_Constantes'!$B$4/60</f>
        <v>-2.204288774153957E-2</v>
      </c>
      <c r="T140" s="44">
        <f>Q140*'1_Constantes'!$B$4/60</f>
        <v>1.2207112258460433E-2</v>
      </c>
      <c r="V140" s="54">
        <f>V139-S140*'1_Constantes'!$J$4</f>
        <v>7193.8767003908997</v>
      </c>
      <c r="W140" s="44">
        <f>W139+T140*'1_Constantes'!$J$4</f>
        <v>1312.9232996091002</v>
      </c>
    </row>
    <row r="141" spans="2:23" x14ac:dyDescent="0.25">
      <c r="B141" s="13">
        <f>'2_Odometrie'!B141</f>
        <v>0.6850000000000005</v>
      </c>
      <c r="D141" s="113">
        <f>IF('1_Constantes'!$B$27=1,'4_Rampe'!W141/2,'3_Consigne'!P141)</f>
        <v>207</v>
      </c>
      <c r="E141" s="68">
        <f>D141*'1_Constantes'!$D$13</f>
        <v>207</v>
      </c>
      <c r="F141" s="73">
        <f>(D141+D140)*'1_Constantes'!$E$13</f>
        <v>0</v>
      </c>
      <c r="G141" s="57">
        <f>(D141-D140)*'1_Constantes'!$F$13</f>
        <v>0</v>
      </c>
      <c r="H141" s="57">
        <f t="shared" si="8"/>
        <v>207</v>
      </c>
      <c r="J141" s="113">
        <f>IF('1_Constantes'!$B$27=1,'4_Rampe'!Y141,'3_Consigne'!R141*2)</f>
        <v>-28.36141085897577</v>
      </c>
      <c r="K141" s="68">
        <f>J141*'1_Constantes'!$H$13</f>
        <v>-56.72282171795154</v>
      </c>
      <c r="L141" s="73">
        <f>(J141+J140)*'1_Constantes'!$I$13</f>
        <v>0</v>
      </c>
      <c r="M141" s="57">
        <f>(J141-J140)*'1_Constantes'!$J$13</f>
        <v>0</v>
      </c>
      <c r="N141" s="57">
        <f t="shared" si="9"/>
        <v>-56.72282171795154</v>
      </c>
      <c r="P141" s="68">
        <f t="shared" si="10"/>
        <v>-263.72282171795155</v>
      </c>
      <c r="Q141" s="57">
        <f t="shared" si="11"/>
        <v>150.27717828204845</v>
      </c>
      <c r="S141" s="54">
        <f>P141*'1_Constantes'!$B$4/60</f>
        <v>-2.1976901809829297E-2</v>
      </c>
      <c r="T141" s="44">
        <f>Q141*'1_Constantes'!$B$4/60</f>
        <v>1.2523098190170704E-2</v>
      </c>
      <c r="V141" s="54">
        <f>V140-S141*'1_Constantes'!$J$4</f>
        <v>7272.9935469062848</v>
      </c>
      <c r="W141" s="44">
        <f>W140+T141*'1_Constantes'!$J$4</f>
        <v>1358.0064530937148</v>
      </c>
    </row>
    <row r="142" spans="2:23" x14ac:dyDescent="0.25">
      <c r="B142" s="13">
        <f>'2_Odometrie'!B142</f>
        <v>0.6900000000000005</v>
      </c>
      <c r="D142" s="113">
        <f>IF('1_Constantes'!$B$27=1,'4_Rampe'!W142/2,'3_Consigne'!P142)</f>
        <v>208.5</v>
      </c>
      <c r="E142" s="68">
        <f>D142*'1_Constantes'!$D$13</f>
        <v>208.5</v>
      </c>
      <c r="F142" s="73">
        <f>(D142+D141)*'1_Constantes'!$E$13</f>
        <v>0</v>
      </c>
      <c r="G142" s="57">
        <f>(D142-D141)*'1_Constantes'!$F$13</f>
        <v>0</v>
      </c>
      <c r="H142" s="57">
        <f t="shared" si="8"/>
        <v>208.5</v>
      </c>
      <c r="J142" s="113">
        <f>IF('1_Constantes'!$B$27=1,'4_Rampe'!Y142,'3_Consigne'!R142*2)</f>
        <v>-29.220847551672005</v>
      </c>
      <c r="K142" s="68">
        <f>J142*'1_Constantes'!$H$13</f>
        <v>-58.44169510334401</v>
      </c>
      <c r="L142" s="73">
        <f>(J142+J141)*'1_Constantes'!$I$13</f>
        <v>0</v>
      </c>
      <c r="M142" s="57">
        <f>(J142-J141)*'1_Constantes'!$J$13</f>
        <v>0</v>
      </c>
      <c r="N142" s="57">
        <f t="shared" si="9"/>
        <v>-58.44169510334401</v>
      </c>
      <c r="P142" s="68">
        <f t="shared" si="10"/>
        <v>-266.94169510334399</v>
      </c>
      <c r="Q142" s="57">
        <f t="shared" si="11"/>
        <v>150.05830489665598</v>
      </c>
      <c r="S142" s="54">
        <f>P142*'1_Constantes'!$B$4/60</f>
        <v>-2.2245141258611999E-2</v>
      </c>
      <c r="T142" s="44">
        <f>Q142*'1_Constantes'!$B$4/60</f>
        <v>1.2504858741387999E-2</v>
      </c>
      <c r="V142" s="54">
        <f>V141-S142*'1_Constantes'!$J$4</f>
        <v>7353.0760554372882</v>
      </c>
      <c r="W142" s="44">
        <f>W141+T142*'1_Constantes'!$J$4</f>
        <v>1403.0239445627114</v>
      </c>
    </row>
    <row r="143" spans="2:23" x14ac:dyDescent="0.25">
      <c r="B143" s="13">
        <f>'2_Odometrie'!B143</f>
        <v>0.69500000000000051</v>
      </c>
      <c r="D143" s="113">
        <f>IF('1_Constantes'!$B$27=1,'4_Rampe'!W143/2,'3_Consigne'!P143)</f>
        <v>210</v>
      </c>
      <c r="E143" s="68">
        <f>D143*'1_Constantes'!$D$13</f>
        <v>210</v>
      </c>
      <c r="F143" s="73">
        <f>(D143+D142)*'1_Constantes'!$E$13</f>
        <v>0</v>
      </c>
      <c r="G143" s="57">
        <f>(D143-D142)*'1_Constantes'!$F$13</f>
        <v>0</v>
      </c>
      <c r="H143" s="57">
        <f t="shared" si="8"/>
        <v>210</v>
      </c>
      <c r="J143" s="113">
        <f>IF('1_Constantes'!$B$27=1,'4_Rampe'!Y143,'3_Consigne'!R143*2)</f>
        <v>-30.080284244368237</v>
      </c>
      <c r="K143" s="68">
        <f>J143*'1_Constantes'!$H$13</f>
        <v>-60.160568488736473</v>
      </c>
      <c r="L143" s="73">
        <f>(J143+J142)*'1_Constantes'!$I$13</f>
        <v>0</v>
      </c>
      <c r="M143" s="57">
        <f>(J143-J142)*'1_Constantes'!$J$13</f>
        <v>0</v>
      </c>
      <c r="N143" s="57">
        <f t="shared" si="9"/>
        <v>-60.160568488736473</v>
      </c>
      <c r="P143" s="68">
        <f t="shared" si="10"/>
        <v>-270.16056848873649</v>
      </c>
      <c r="Q143" s="57">
        <f t="shared" si="11"/>
        <v>149.83943151126351</v>
      </c>
      <c r="S143" s="54">
        <f>P143*'1_Constantes'!$B$4/60</f>
        <v>-2.2513380707394708E-2</v>
      </c>
      <c r="T143" s="44">
        <f>Q143*'1_Constantes'!$B$4/60</f>
        <v>1.2486619292605293E-2</v>
      </c>
      <c r="V143" s="54">
        <f>V142-S143*'1_Constantes'!$J$4</f>
        <v>7434.1242259839091</v>
      </c>
      <c r="W143" s="44">
        <f>W142+T143*'1_Constantes'!$J$4</f>
        <v>1447.9757740160906</v>
      </c>
    </row>
    <row r="144" spans="2:23" x14ac:dyDescent="0.25">
      <c r="B144" s="13">
        <f>'2_Odometrie'!B144</f>
        <v>0.70000000000000051</v>
      </c>
      <c r="D144" s="113">
        <f>IF('1_Constantes'!$B$27=1,'4_Rampe'!W144/2,'3_Consigne'!P144)</f>
        <v>211.5</v>
      </c>
      <c r="E144" s="68">
        <f>D144*'1_Constantes'!$D$13</f>
        <v>211.5</v>
      </c>
      <c r="F144" s="73">
        <f>(D144+D143)*'1_Constantes'!$E$13</f>
        <v>0</v>
      </c>
      <c r="G144" s="57">
        <f>(D144-D143)*'1_Constantes'!$F$13</f>
        <v>0</v>
      </c>
      <c r="H144" s="57">
        <f t="shared" si="8"/>
        <v>211.5</v>
      </c>
      <c r="J144" s="113">
        <f>IF('1_Constantes'!$B$27=1,'4_Rampe'!Y144,'3_Consigne'!R144*2)</f>
        <v>-28.934368654106592</v>
      </c>
      <c r="K144" s="68">
        <f>J144*'1_Constantes'!$H$13</f>
        <v>-57.868737308213184</v>
      </c>
      <c r="L144" s="73">
        <f>(J144+J143)*'1_Constantes'!$I$13</f>
        <v>0</v>
      </c>
      <c r="M144" s="57">
        <f>(J144-J143)*'1_Constantes'!$J$13</f>
        <v>0</v>
      </c>
      <c r="N144" s="57">
        <f t="shared" si="9"/>
        <v>-57.868737308213184</v>
      </c>
      <c r="P144" s="68">
        <f t="shared" si="10"/>
        <v>-269.36873730821321</v>
      </c>
      <c r="Q144" s="57">
        <f t="shared" si="11"/>
        <v>153.63126269178682</v>
      </c>
      <c r="S144" s="54">
        <f>P144*'1_Constantes'!$B$4/60</f>
        <v>-2.2447394775684432E-2</v>
      </c>
      <c r="T144" s="44">
        <f>Q144*'1_Constantes'!$B$4/60</f>
        <v>1.2802605224315568E-2</v>
      </c>
      <c r="V144" s="54">
        <f>V143-S144*'1_Constantes'!$J$4</f>
        <v>7514.9348471763733</v>
      </c>
      <c r="W144" s="44">
        <f>W143+T144*'1_Constantes'!$J$4</f>
        <v>1494.0651528236267</v>
      </c>
    </row>
    <row r="145" spans="2:23" x14ac:dyDescent="0.25">
      <c r="B145" s="13">
        <f>'2_Odometrie'!B145</f>
        <v>0.70500000000000052</v>
      </c>
      <c r="D145" s="113">
        <f>IF('1_Constantes'!$B$27=1,'4_Rampe'!W145/2,'3_Consigne'!P145)</f>
        <v>213</v>
      </c>
      <c r="E145" s="68">
        <f>D145*'1_Constantes'!$D$13</f>
        <v>213</v>
      </c>
      <c r="F145" s="73">
        <f>(D145+D144)*'1_Constantes'!$E$13</f>
        <v>0</v>
      </c>
      <c r="G145" s="57">
        <f>(D145-D144)*'1_Constantes'!$F$13</f>
        <v>0</v>
      </c>
      <c r="H145" s="57">
        <f t="shared" si="8"/>
        <v>213</v>
      </c>
      <c r="J145" s="113">
        <f>IF('1_Constantes'!$B$27=1,'4_Rampe'!Y145,'3_Consigne'!R145*2)</f>
        <v>-29.793805346802827</v>
      </c>
      <c r="K145" s="68">
        <f>J145*'1_Constantes'!$H$13</f>
        <v>-59.587610693605654</v>
      </c>
      <c r="L145" s="73">
        <f>(J145+J144)*'1_Constantes'!$I$13</f>
        <v>0</v>
      </c>
      <c r="M145" s="57">
        <f>(J145-J144)*'1_Constantes'!$J$13</f>
        <v>0</v>
      </c>
      <c r="N145" s="57">
        <f t="shared" si="9"/>
        <v>-59.587610693605654</v>
      </c>
      <c r="P145" s="68">
        <f t="shared" si="10"/>
        <v>-272.58761069360565</v>
      </c>
      <c r="Q145" s="57">
        <f t="shared" si="11"/>
        <v>153.41238930639435</v>
      </c>
      <c r="S145" s="54">
        <f>P145*'1_Constantes'!$B$4/60</f>
        <v>-2.2715634224467138E-2</v>
      </c>
      <c r="T145" s="44">
        <f>Q145*'1_Constantes'!$B$4/60</f>
        <v>1.2784365775532863E-2</v>
      </c>
      <c r="V145" s="54">
        <f>V144-S145*'1_Constantes'!$J$4</f>
        <v>7596.7111303844549</v>
      </c>
      <c r="W145" s="44">
        <f>W144+T145*'1_Constantes'!$J$4</f>
        <v>1540.088869615545</v>
      </c>
    </row>
    <row r="146" spans="2:23" x14ac:dyDescent="0.25">
      <c r="B146" s="13">
        <f>'2_Odometrie'!B146</f>
        <v>0.71000000000000052</v>
      </c>
      <c r="D146" s="113">
        <f>IF('1_Constantes'!$B$27=1,'4_Rampe'!W146/2,'3_Consigne'!P146)</f>
        <v>214.5</v>
      </c>
      <c r="E146" s="68">
        <f>D146*'1_Constantes'!$D$13</f>
        <v>214.5</v>
      </c>
      <c r="F146" s="73">
        <f>(D146+D145)*'1_Constantes'!$E$13</f>
        <v>0</v>
      </c>
      <c r="G146" s="57">
        <f>(D146-D145)*'1_Constantes'!$F$13</f>
        <v>0</v>
      </c>
      <c r="H146" s="57">
        <f t="shared" si="8"/>
        <v>214.5</v>
      </c>
      <c r="J146" s="113">
        <f>IF('1_Constantes'!$B$27=1,'4_Rampe'!Y146,'3_Consigne'!R146*2)</f>
        <v>-28.647889756541179</v>
      </c>
      <c r="K146" s="68">
        <f>J146*'1_Constantes'!$H$13</f>
        <v>-57.295779513082358</v>
      </c>
      <c r="L146" s="73">
        <f>(J146+J145)*'1_Constantes'!$I$13</f>
        <v>0</v>
      </c>
      <c r="M146" s="57">
        <f>(J146-J145)*'1_Constantes'!$J$13</f>
        <v>0</v>
      </c>
      <c r="N146" s="57">
        <f t="shared" si="9"/>
        <v>-57.295779513082358</v>
      </c>
      <c r="P146" s="68">
        <f t="shared" si="10"/>
        <v>-271.79577951308238</v>
      </c>
      <c r="Q146" s="57">
        <f t="shared" si="11"/>
        <v>157.20422048691765</v>
      </c>
      <c r="S146" s="54">
        <f>P146*'1_Constantes'!$B$4/60</f>
        <v>-2.2649648292756865E-2</v>
      </c>
      <c r="T146" s="44">
        <f>Q146*'1_Constantes'!$B$4/60</f>
        <v>1.3100351707243137E-2</v>
      </c>
      <c r="V146" s="54">
        <f>V145-S146*'1_Constantes'!$J$4</f>
        <v>7678.2498642383798</v>
      </c>
      <c r="W146" s="44">
        <f>W145+T146*'1_Constantes'!$J$4</f>
        <v>1587.2501357616204</v>
      </c>
    </row>
    <row r="147" spans="2:23" x14ac:dyDescent="0.25">
      <c r="B147" s="13">
        <f>'2_Odometrie'!B147</f>
        <v>0.71500000000000052</v>
      </c>
      <c r="D147" s="113">
        <f>IF('1_Constantes'!$B$27=1,'4_Rampe'!W147/2,'3_Consigne'!P147)</f>
        <v>216</v>
      </c>
      <c r="E147" s="68">
        <f>D147*'1_Constantes'!$D$13</f>
        <v>216</v>
      </c>
      <c r="F147" s="73">
        <f>(D147+D146)*'1_Constantes'!$E$13</f>
        <v>0</v>
      </c>
      <c r="G147" s="57">
        <f>(D147-D146)*'1_Constantes'!$F$13</f>
        <v>0</v>
      </c>
      <c r="H147" s="57">
        <f t="shared" si="8"/>
        <v>216</v>
      </c>
      <c r="J147" s="113">
        <f>IF('1_Constantes'!$B$27=1,'4_Rampe'!Y147,'3_Consigne'!R147*2)</f>
        <v>-27.501974166279535</v>
      </c>
      <c r="K147" s="68">
        <f>J147*'1_Constantes'!$H$13</f>
        <v>-55.003948332559069</v>
      </c>
      <c r="L147" s="73">
        <f>(J147+J146)*'1_Constantes'!$I$13</f>
        <v>0</v>
      </c>
      <c r="M147" s="57">
        <f>(J147-J146)*'1_Constantes'!$J$13</f>
        <v>0</v>
      </c>
      <c r="N147" s="57">
        <f t="shared" si="9"/>
        <v>-55.003948332559069</v>
      </c>
      <c r="P147" s="68">
        <f t="shared" si="10"/>
        <v>-271.00394833255905</v>
      </c>
      <c r="Q147" s="57">
        <f t="shared" si="11"/>
        <v>160.99605166744092</v>
      </c>
      <c r="S147" s="54">
        <f>P147*'1_Constantes'!$B$4/60</f>
        <v>-2.2583662361046589E-2</v>
      </c>
      <c r="T147" s="44">
        <f>Q147*'1_Constantes'!$B$4/60</f>
        <v>1.3416337638953411E-2</v>
      </c>
      <c r="V147" s="54">
        <f>V146-S147*'1_Constantes'!$J$4</f>
        <v>7759.551048738148</v>
      </c>
      <c r="W147" s="44">
        <f>W146+T147*'1_Constantes'!$J$4</f>
        <v>1635.5489512618526</v>
      </c>
    </row>
    <row r="148" spans="2:23" x14ac:dyDescent="0.25">
      <c r="B148" s="13">
        <f>'2_Odometrie'!B148</f>
        <v>0.72000000000000053</v>
      </c>
      <c r="D148" s="113">
        <f>IF('1_Constantes'!$B$27=1,'4_Rampe'!W148/2,'3_Consigne'!P148)</f>
        <v>217.5</v>
      </c>
      <c r="E148" s="68">
        <f>D148*'1_Constantes'!$D$13</f>
        <v>217.5</v>
      </c>
      <c r="F148" s="73">
        <f>(D148+D147)*'1_Constantes'!$E$13</f>
        <v>0</v>
      </c>
      <c r="G148" s="57">
        <f>(D148-D147)*'1_Constantes'!$F$13</f>
        <v>0</v>
      </c>
      <c r="H148" s="57">
        <f t="shared" si="8"/>
        <v>217.5</v>
      </c>
      <c r="J148" s="113">
        <f>IF('1_Constantes'!$B$27=1,'4_Rampe'!Y148,'3_Consigne'!R148*2)</f>
        <v>-26.356058576017887</v>
      </c>
      <c r="K148" s="68">
        <f>J148*'1_Constantes'!$H$13</f>
        <v>-52.712117152035773</v>
      </c>
      <c r="L148" s="73">
        <f>(J148+J147)*'1_Constantes'!$I$13</f>
        <v>0</v>
      </c>
      <c r="M148" s="57">
        <f>(J148-J147)*'1_Constantes'!$J$13</f>
        <v>0</v>
      </c>
      <c r="N148" s="57">
        <f t="shared" si="9"/>
        <v>-52.712117152035773</v>
      </c>
      <c r="P148" s="68">
        <f t="shared" si="10"/>
        <v>-270.21211715203577</v>
      </c>
      <c r="Q148" s="57">
        <f t="shared" si="11"/>
        <v>164.78788284796423</v>
      </c>
      <c r="S148" s="54">
        <f>P148*'1_Constantes'!$B$4/60</f>
        <v>-2.2517676429336317E-2</v>
      </c>
      <c r="T148" s="44">
        <f>Q148*'1_Constantes'!$B$4/60</f>
        <v>1.3732323570663686E-2</v>
      </c>
      <c r="V148" s="54">
        <f>V147-S148*'1_Constantes'!$J$4</f>
        <v>7840.6146838837585</v>
      </c>
      <c r="W148" s="44">
        <f>W147+T148*'1_Constantes'!$J$4</f>
        <v>1684.9853161162418</v>
      </c>
    </row>
    <row r="149" spans="2:23" x14ac:dyDescent="0.25">
      <c r="B149" s="13">
        <f>'2_Odometrie'!B149</f>
        <v>0.72500000000000053</v>
      </c>
      <c r="D149" s="113">
        <f>IF('1_Constantes'!$B$27=1,'4_Rampe'!W149/2,'3_Consigne'!P149)</f>
        <v>219</v>
      </c>
      <c r="E149" s="68">
        <f>D149*'1_Constantes'!$D$13</f>
        <v>219</v>
      </c>
      <c r="F149" s="73">
        <f>(D149+D148)*'1_Constantes'!$E$13</f>
        <v>0</v>
      </c>
      <c r="G149" s="57">
        <f>(D149-D148)*'1_Constantes'!$F$13</f>
        <v>0</v>
      </c>
      <c r="H149" s="57">
        <f t="shared" si="8"/>
        <v>219</v>
      </c>
      <c r="J149" s="113">
        <f>IF('1_Constantes'!$B$27=1,'4_Rampe'!Y149,'3_Consigne'!R149*2)</f>
        <v>-27.215495268714122</v>
      </c>
      <c r="K149" s="68">
        <f>J149*'1_Constantes'!$H$13</f>
        <v>-54.430990537428244</v>
      </c>
      <c r="L149" s="73">
        <f>(J149+J148)*'1_Constantes'!$I$13</f>
        <v>0</v>
      </c>
      <c r="M149" s="57">
        <f>(J149-J148)*'1_Constantes'!$J$13</f>
        <v>0</v>
      </c>
      <c r="N149" s="57">
        <f t="shared" si="9"/>
        <v>-54.430990537428244</v>
      </c>
      <c r="P149" s="68">
        <f t="shared" si="10"/>
        <v>-273.43099053742822</v>
      </c>
      <c r="Q149" s="57">
        <f t="shared" si="11"/>
        <v>164.56900946257176</v>
      </c>
      <c r="S149" s="54">
        <f>P149*'1_Constantes'!$B$4/60</f>
        <v>-2.2785915878119019E-2</v>
      </c>
      <c r="T149" s="44">
        <f>Q149*'1_Constantes'!$B$4/60</f>
        <v>1.3714084121880981E-2</v>
      </c>
      <c r="V149" s="54">
        <f>V148-S149*'1_Constantes'!$J$4</f>
        <v>7922.6439810449874</v>
      </c>
      <c r="W149" s="44">
        <f>W148+T149*'1_Constantes'!$J$4</f>
        <v>1734.3560189550133</v>
      </c>
    </row>
    <row r="150" spans="2:23" x14ac:dyDescent="0.25">
      <c r="B150" s="13">
        <f>'2_Odometrie'!B150</f>
        <v>0.73000000000000054</v>
      </c>
      <c r="D150" s="113">
        <f>IF('1_Constantes'!$B$27=1,'4_Rampe'!W150/2,'3_Consigne'!P150)</f>
        <v>220.5</v>
      </c>
      <c r="E150" s="68">
        <f>D150*'1_Constantes'!$D$13</f>
        <v>220.5</v>
      </c>
      <c r="F150" s="73">
        <f>(D150+D149)*'1_Constantes'!$E$13</f>
        <v>0</v>
      </c>
      <c r="G150" s="57">
        <f>(D150-D149)*'1_Constantes'!$F$13</f>
        <v>0</v>
      </c>
      <c r="H150" s="57">
        <f t="shared" si="8"/>
        <v>220.5</v>
      </c>
      <c r="J150" s="113">
        <f>IF('1_Constantes'!$B$27=1,'4_Rampe'!Y150,'3_Consigne'!R150*2)</f>
        <v>-26.069579678452474</v>
      </c>
      <c r="K150" s="68">
        <f>J150*'1_Constantes'!$H$13</f>
        <v>-52.139159356904948</v>
      </c>
      <c r="L150" s="73">
        <f>(J150+J149)*'1_Constantes'!$I$13</f>
        <v>0</v>
      </c>
      <c r="M150" s="57">
        <f>(J150-J149)*'1_Constantes'!$J$13</f>
        <v>0</v>
      </c>
      <c r="N150" s="57">
        <f t="shared" si="9"/>
        <v>-52.139159356904948</v>
      </c>
      <c r="P150" s="68">
        <f t="shared" si="10"/>
        <v>-272.63915935690494</v>
      </c>
      <c r="Q150" s="57">
        <f t="shared" si="11"/>
        <v>168.36084064309506</v>
      </c>
      <c r="S150" s="54">
        <f>P150*'1_Constantes'!$B$4/60</f>
        <v>-2.2719929946408746E-2</v>
      </c>
      <c r="T150" s="44">
        <f>Q150*'1_Constantes'!$B$4/60</f>
        <v>1.4030070053591255E-2</v>
      </c>
      <c r="V150" s="54">
        <f>V149-S150*'1_Constantes'!$J$4</f>
        <v>8004.4357288520587</v>
      </c>
      <c r="W150" s="44">
        <f>W149+T150*'1_Constantes'!$J$4</f>
        <v>1784.8642711479417</v>
      </c>
    </row>
    <row r="151" spans="2:23" x14ac:dyDescent="0.25">
      <c r="B151" s="13">
        <f>'2_Odometrie'!B151</f>
        <v>0.73500000000000054</v>
      </c>
      <c r="D151" s="113">
        <f>IF('1_Constantes'!$B$27=1,'4_Rampe'!W151/2,'3_Consigne'!P151)</f>
        <v>222</v>
      </c>
      <c r="E151" s="68">
        <f>D151*'1_Constantes'!$D$13</f>
        <v>222</v>
      </c>
      <c r="F151" s="73">
        <f>(D151+D150)*'1_Constantes'!$E$13</f>
        <v>0</v>
      </c>
      <c r="G151" s="57">
        <f>(D151-D150)*'1_Constantes'!$F$13</f>
        <v>0</v>
      </c>
      <c r="H151" s="57">
        <f t="shared" si="8"/>
        <v>222</v>
      </c>
      <c r="J151" s="113">
        <f>IF('1_Constantes'!$B$27=1,'4_Rampe'!Y151,'3_Consigne'!R151*2)</f>
        <v>-26.929016371148709</v>
      </c>
      <c r="K151" s="68">
        <f>J151*'1_Constantes'!$H$13</f>
        <v>-53.858032742297418</v>
      </c>
      <c r="L151" s="73">
        <f>(J151+J150)*'1_Constantes'!$I$13</f>
        <v>0</v>
      </c>
      <c r="M151" s="57">
        <f>(J151-J150)*'1_Constantes'!$J$13</f>
        <v>0</v>
      </c>
      <c r="N151" s="57">
        <f t="shared" si="9"/>
        <v>-53.858032742297418</v>
      </c>
      <c r="P151" s="68">
        <f t="shared" si="10"/>
        <v>-275.85803274229744</v>
      </c>
      <c r="Q151" s="57">
        <f t="shared" si="11"/>
        <v>168.14196725770259</v>
      </c>
      <c r="S151" s="54">
        <f>P151*'1_Constantes'!$B$4/60</f>
        <v>-2.2988169395191452E-2</v>
      </c>
      <c r="T151" s="44">
        <f>Q151*'1_Constantes'!$B$4/60</f>
        <v>1.4011830604808548E-2</v>
      </c>
      <c r="V151" s="54">
        <f>V150-S151*'1_Constantes'!$J$4</f>
        <v>8087.1931386747483</v>
      </c>
      <c r="W151" s="44">
        <f>W150+T151*'1_Constantes'!$J$4</f>
        <v>1835.3068613252526</v>
      </c>
    </row>
    <row r="152" spans="2:23" x14ac:dyDescent="0.25">
      <c r="B152" s="13">
        <f>'2_Odometrie'!B152</f>
        <v>0.74000000000000055</v>
      </c>
      <c r="D152" s="113">
        <f>IF('1_Constantes'!$B$27=1,'4_Rampe'!W152/2,'3_Consigne'!P152)</f>
        <v>223.5</v>
      </c>
      <c r="E152" s="68">
        <f>D152*'1_Constantes'!$D$13</f>
        <v>223.5</v>
      </c>
      <c r="F152" s="73">
        <f>(D152+D151)*'1_Constantes'!$E$13</f>
        <v>0</v>
      </c>
      <c r="G152" s="57">
        <f>(D152-D151)*'1_Constantes'!$F$13</f>
        <v>0</v>
      </c>
      <c r="H152" s="57">
        <f t="shared" si="8"/>
        <v>223.5</v>
      </c>
      <c r="J152" s="113">
        <f>IF('1_Constantes'!$B$27=1,'4_Rampe'!Y152,'3_Consigne'!R152*2)</f>
        <v>-25.783100780887064</v>
      </c>
      <c r="K152" s="68">
        <f>J152*'1_Constantes'!$H$13</f>
        <v>-51.566201561774129</v>
      </c>
      <c r="L152" s="73">
        <f>(J152+J151)*'1_Constantes'!$I$13</f>
        <v>0</v>
      </c>
      <c r="M152" s="57">
        <f>(J152-J151)*'1_Constantes'!$J$13</f>
        <v>0</v>
      </c>
      <c r="N152" s="57">
        <f t="shared" si="9"/>
        <v>-51.566201561774129</v>
      </c>
      <c r="P152" s="68">
        <f t="shared" si="10"/>
        <v>-275.06620156177411</v>
      </c>
      <c r="Q152" s="57">
        <f t="shared" si="11"/>
        <v>171.93379843822586</v>
      </c>
      <c r="S152" s="54">
        <f>P152*'1_Constantes'!$B$4/60</f>
        <v>-2.2922183463481176E-2</v>
      </c>
      <c r="T152" s="44">
        <f>Q152*'1_Constantes'!$B$4/60</f>
        <v>1.4327816536518823E-2</v>
      </c>
      <c r="V152" s="54">
        <f>V151-S152*'1_Constantes'!$J$4</f>
        <v>8169.7129991432803</v>
      </c>
      <c r="W152" s="44">
        <f>W151+T152*'1_Constantes'!$J$4</f>
        <v>1886.8870008567203</v>
      </c>
    </row>
    <row r="153" spans="2:23" x14ac:dyDescent="0.25">
      <c r="B153" s="13">
        <f>'2_Odometrie'!B153</f>
        <v>0.74500000000000055</v>
      </c>
      <c r="D153" s="113">
        <f>IF('1_Constantes'!$B$27=1,'4_Rampe'!W153/2,'3_Consigne'!P153)</f>
        <v>225</v>
      </c>
      <c r="E153" s="68">
        <f>D153*'1_Constantes'!$D$13</f>
        <v>225</v>
      </c>
      <c r="F153" s="73">
        <f>(D153+D152)*'1_Constantes'!$E$13</f>
        <v>0</v>
      </c>
      <c r="G153" s="57">
        <f>(D153-D152)*'1_Constantes'!$F$13</f>
        <v>0</v>
      </c>
      <c r="H153" s="57">
        <f t="shared" si="8"/>
        <v>225</v>
      </c>
      <c r="J153" s="113">
        <f>IF('1_Constantes'!$B$27=1,'4_Rampe'!Y153,'3_Consigne'!R153*2)</f>
        <v>-24.637185190625413</v>
      </c>
      <c r="K153" s="68">
        <f>J153*'1_Constantes'!$H$13</f>
        <v>-49.274370381250826</v>
      </c>
      <c r="L153" s="73">
        <f>(J153+J152)*'1_Constantes'!$I$13</f>
        <v>0</v>
      </c>
      <c r="M153" s="57">
        <f>(J153-J152)*'1_Constantes'!$J$13</f>
        <v>0</v>
      </c>
      <c r="N153" s="57">
        <f t="shared" si="9"/>
        <v>-49.274370381250826</v>
      </c>
      <c r="P153" s="68">
        <f t="shared" si="10"/>
        <v>-274.27437038125083</v>
      </c>
      <c r="Q153" s="57">
        <f t="shared" si="11"/>
        <v>175.72562961874917</v>
      </c>
      <c r="S153" s="54">
        <f>P153*'1_Constantes'!$B$4/60</f>
        <v>-2.2856197531770903E-2</v>
      </c>
      <c r="T153" s="44">
        <f>Q153*'1_Constantes'!$B$4/60</f>
        <v>1.4643802468229099E-2</v>
      </c>
      <c r="V153" s="54">
        <f>V152-S153*'1_Constantes'!$J$4</f>
        <v>8251.9953102576546</v>
      </c>
      <c r="W153" s="44">
        <f>W152+T153*'1_Constantes'!$J$4</f>
        <v>1939.604689742345</v>
      </c>
    </row>
    <row r="154" spans="2:23" x14ac:dyDescent="0.25">
      <c r="B154" s="13">
        <f>'2_Odometrie'!B154</f>
        <v>0.75000000000000056</v>
      </c>
      <c r="D154" s="113">
        <f>IF('1_Constantes'!$B$27=1,'4_Rampe'!W154/2,'3_Consigne'!P154)</f>
        <v>226.5</v>
      </c>
      <c r="E154" s="68">
        <f>D154*'1_Constantes'!$D$13</f>
        <v>226.5</v>
      </c>
      <c r="F154" s="73">
        <f>(D154+D153)*'1_Constantes'!$E$13</f>
        <v>0</v>
      </c>
      <c r="G154" s="57">
        <f>(D154-D153)*'1_Constantes'!$F$13</f>
        <v>0</v>
      </c>
      <c r="H154" s="57">
        <f t="shared" si="8"/>
        <v>226.5</v>
      </c>
      <c r="J154" s="113">
        <f>IF('1_Constantes'!$B$27=1,'4_Rampe'!Y154,'3_Consigne'!R154*2)</f>
        <v>-25.496621883321652</v>
      </c>
      <c r="K154" s="68">
        <f>J154*'1_Constantes'!$H$13</f>
        <v>-50.993243766643303</v>
      </c>
      <c r="L154" s="73">
        <f>(J154+J153)*'1_Constantes'!$I$13</f>
        <v>0</v>
      </c>
      <c r="M154" s="57">
        <f>(J154-J153)*'1_Constantes'!$J$13</f>
        <v>0</v>
      </c>
      <c r="N154" s="57">
        <f t="shared" si="9"/>
        <v>-50.993243766643303</v>
      </c>
      <c r="P154" s="68">
        <f t="shared" si="10"/>
        <v>-277.49324376664333</v>
      </c>
      <c r="Q154" s="57">
        <f t="shared" si="11"/>
        <v>175.5067562333567</v>
      </c>
      <c r="S154" s="54">
        <f>P154*'1_Constantes'!$B$4/60</f>
        <v>-2.3124436980553612E-2</v>
      </c>
      <c r="T154" s="44">
        <f>Q154*'1_Constantes'!$B$4/60</f>
        <v>1.4625563019446392E-2</v>
      </c>
      <c r="V154" s="54">
        <f>V153-S154*'1_Constantes'!$J$4</f>
        <v>8335.2432833876483</v>
      </c>
      <c r="W154" s="44">
        <f>W153+T154*'1_Constantes'!$J$4</f>
        <v>1992.256716612352</v>
      </c>
    </row>
    <row r="155" spans="2:23" x14ac:dyDescent="0.25">
      <c r="B155" s="13">
        <f>'2_Odometrie'!B155</f>
        <v>0.75500000000000056</v>
      </c>
      <c r="D155" s="113">
        <f>IF('1_Constantes'!$B$27=1,'4_Rampe'!W155/2,'3_Consigne'!P155)</f>
        <v>228</v>
      </c>
      <c r="E155" s="68">
        <f>D155*'1_Constantes'!$D$13</f>
        <v>228</v>
      </c>
      <c r="F155" s="73">
        <f>(D155+D154)*'1_Constantes'!$E$13</f>
        <v>0</v>
      </c>
      <c r="G155" s="57">
        <f>(D155-D154)*'1_Constantes'!$F$13</f>
        <v>0</v>
      </c>
      <c r="H155" s="57">
        <f t="shared" si="8"/>
        <v>228</v>
      </c>
      <c r="J155" s="113">
        <f>IF('1_Constantes'!$B$27=1,'4_Rampe'!Y155,'3_Consigne'!R155*2)</f>
        <v>-24.35070629306</v>
      </c>
      <c r="K155" s="68">
        <f>J155*'1_Constantes'!$H$13</f>
        <v>-48.70141258612</v>
      </c>
      <c r="L155" s="73">
        <f>(J155+J154)*'1_Constantes'!$I$13</f>
        <v>0</v>
      </c>
      <c r="M155" s="57">
        <f>(J155-J154)*'1_Constantes'!$J$13</f>
        <v>0</v>
      </c>
      <c r="N155" s="57">
        <f t="shared" si="9"/>
        <v>-48.70141258612</v>
      </c>
      <c r="P155" s="68">
        <f t="shared" si="10"/>
        <v>-276.70141258612</v>
      </c>
      <c r="Q155" s="57">
        <f t="shared" si="11"/>
        <v>179.29858741388</v>
      </c>
      <c r="S155" s="54">
        <f>P155*'1_Constantes'!$B$4/60</f>
        <v>-2.3058451048843336E-2</v>
      </c>
      <c r="T155" s="44">
        <f>Q155*'1_Constantes'!$B$4/60</f>
        <v>1.4941548951156668E-2</v>
      </c>
      <c r="V155" s="54">
        <f>V154-S155*'1_Constantes'!$J$4</f>
        <v>8418.2537071634852</v>
      </c>
      <c r="W155" s="44">
        <f>W154+T155*'1_Constantes'!$J$4</f>
        <v>2046.0462928365159</v>
      </c>
    </row>
    <row r="156" spans="2:23" x14ac:dyDescent="0.25">
      <c r="B156" s="13">
        <f>'2_Odometrie'!B156</f>
        <v>0.76000000000000056</v>
      </c>
      <c r="D156" s="113">
        <f>IF('1_Constantes'!$B$27=1,'4_Rampe'!W156/2,'3_Consigne'!P156)</f>
        <v>229.5</v>
      </c>
      <c r="E156" s="68">
        <f>D156*'1_Constantes'!$D$13</f>
        <v>229.5</v>
      </c>
      <c r="F156" s="73">
        <f>(D156+D155)*'1_Constantes'!$E$13</f>
        <v>0</v>
      </c>
      <c r="G156" s="57">
        <f>(D156-D155)*'1_Constantes'!$F$13</f>
        <v>0</v>
      </c>
      <c r="H156" s="57">
        <f t="shared" si="8"/>
        <v>229.5</v>
      </c>
      <c r="J156" s="113">
        <f>IF('1_Constantes'!$B$27=1,'4_Rampe'!Y156,'3_Consigne'!R156*2)</f>
        <v>-23.204790702798356</v>
      </c>
      <c r="K156" s="68">
        <f>J156*'1_Constantes'!$H$13</f>
        <v>-46.409581405596711</v>
      </c>
      <c r="L156" s="73">
        <f>(J156+J155)*'1_Constantes'!$I$13</f>
        <v>0</v>
      </c>
      <c r="M156" s="57">
        <f>(J156-J155)*'1_Constantes'!$J$13</f>
        <v>0</v>
      </c>
      <c r="N156" s="57">
        <f t="shared" si="9"/>
        <v>-46.409581405596711</v>
      </c>
      <c r="P156" s="68">
        <f t="shared" si="10"/>
        <v>-275.90958140559673</v>
      </c>
      <c r="Q156" s="57">
        <f t="shared" si="11"/>
        <v>183.09041859440327</v>
      </c>
      <c r="S156" s="54">
        <f>P156*'1_Constantes'!$B$4/60</f>
        <v>-2.299246511713306E-2</v>
      </c>
      <c r="T156" s="44">
        <f>Q156*'1_Constantes'!$B$4/60</f>
        <v>1.5257534882866939E-2</v>
      </c>
      <c r="V156" s="54">
        <f>V155-S156*'1_Constantes'!$J$4</f>
        <v>8501.0265815851635</v>
      </c>
      <c r="W156" s="44">
        <f>W155+T156*'1_Constantes'!$J$4</f>
        <v>2100.9734184148369</v>
      </c>
    </row>
    <row r="157" spans="2:23" x14ac:dyDescent="0.25">
      <c r="B157" s="13">
        <f>'2_Odometrie'!B157</f>
        <v>0.76500000000000057</v>
      </c>
      <c r="D157" s="113">
        <f>IF('1_Constantes'!$B$27=1,'4_Rampe'!W157/2,'3_Consigne'!P157)</f>
        <v>231</v>
      </c>
      <c r="E157" s="68">
        <f>D157*'1_Constantes'!$D$13</f>
        <v>231</v>
      </c>
      <c r="F157" s="73">
        <f>(D157+D156)*'1_Constantes'!$E$13</f>
        <v>0</v>
      </c>
      <c r="G157" s="57">
        <f>(D157-D156)*'1_Constantes'!$F$13</f>
        <v>0</v>
      </c>
      <c r="H157" s="57">
        <f t="shared" si="8"/>
        <v>231</v>
      </c>
      <c r="J157" s="113">
        <f>IF('1_Constantes'!$B$27=1,'4_Rampe'!Y157,'3_Consigne'!R157*2)</f>
        <v>-24.064227395494591</v>
      </c>
      <c r="K157" s="68">
        <f>J157*'1_Constantes'!$H$13</f>
        <v>-48.128454790989181</v>
      </c>
      <c r="L157" s="73">
        <f>(J157+J156)*'1_Constantes'!$I$13</f>
        <v>0</v>
      </c>
      <c r="M157" s="57">
        <f>(J157-J156)*'1_Constantes'!$J$13</f>
        <v>0</v>
      </c>
      <c r="N157" s="57">
        <f t="shared" si="9"/>
        <v>-48.128454790989181</v>
      </c>
      <c r="P157" s="68">
        <f t="shared" si="10"/>
        <v>-279.12845479098917</v>
      </c>
      <c r="Q157" s="57">
        <f t="shared" si="11"/>
        <v>182.87154520901083</v>
      </c>
      <c r="S157" s="54">
        <f>P157*'1_Constantes'!$B$4/60</f>
        <v>-2.3260704565915766E-2</v>
      </c>
      <c r="T157" s="44">
        <f>Q157*'1_Constantes'!$B$4/60</f>
        <v>1.5239295434084235E-2</v>
      </c>
      <c r="V157" s="54">
        <f>V156-S157*'1_Constantes'!$J$4</f>
        <v>8584.7651180224602</v>
      </c>
      <c r="W157" s="44">
        <f>W156+T157*'1_Constantes'!$J$4</f>
        <v>2155.8348819775401</v>
      </c>
    </row>
    <row r="158" spans="2:23" x14ac:dyDescent="0.25">
      <c r="B158" s="13">
        <f>'2_Odometrie'!B158</f>
        <v>0.77000000000000057</v>
      </c>
      <c r="D158" s="113">
        <f>IF('1_Constantes'!$B$27=1,'4_Rampe'!W158/2,'3_Consigne'!P158)</f>
        <v>232.5</v>
      </c>
      <c r="E158" s="68">
        <f>D158*'1_Constantes'!$D$13</f>
        <v>232.5</v>
      </c>
      <c r="F158" s="73">
        <f>(D158+D157)*'1_Constantes'!$E$13</f>
        <v>0</v>
      </c>
      <c r="G158" s="57">
        <f>(D158-D157)*'1_Constantes'!$F$13</f>
        <v>0</v>
      </c>
      <c r="H158" s="57">
        <f t="shared" si="8"/>
        <v>232.5</v>
      </c>
      <c r="J158" s="113">
        <f>IF('1_Constantes'!$B$27=1,'4_Rampe'!Y158,'3_Consigne'!R158*2)</f>
        <v>-22.918311805232943</v>
      </c>
      <c r="K158" s="68">
        <f>J158*'1_Constantes'!$H$13</f>
        <v>-45.836623610465885</v>
      </c>
      <c r="L158" s="73">
        <f>(J158+J157)*'1_Constantes'!$I$13</f>
        <v>0</v>
      </c>
      <c r="M158" s="57">
        <f>(J158-J157)*'1_Constantes'!$J$13</f>
        <v>0</v>
      </c>
      <c r="N158" s="57">
        <f t="shared" si="9"/>
        <v>-45.836623610465885</v>
      </c>
      <c r="P158" s="68">
        <f t="shared" si="10"/>
        <v>-278.33662361046589</v>
      </c>
      <c r="Q158" s="57">
        <f t="shared" si="11"/>
        <v>186.66337638953411</v>
      </c>
      <c r="S158" s="54">
        <f>P158*'1_Constantes'!$B$4/60</f>
        <v>-2.319471863420549E-2</v>
      </c>
      <c r="T158" s="44">
        <f>Q158*'1_Constantes'!$B$4/60</f>
        <v>1.555528136579451E-2</v>
      </c>
      <c r="V158" s="54">
        <f>V157-S158*'1_Constantes'!$J$4</f>
        <v>8668.2661051056002</v>
      </c>
      <c r="W158" s="44">
        <f>W157+T158*'1_Constantes'!$J$4</f>
        <v>2211.8338948944001</v>
      </c>
    </row>
    <row r="159" spans="2:23" x14ac:dyDescent="0.25">
      <c r="B159" s="13">
        <f>'2_Odometrie'!B159</f>
        <v>0.77500000000000058</v>
      </c>
      <c r="D159" s="113">
        <f>IF('1_Constantes'!$B$27=1,'4_Rampe'!W159/2,'3_Consigne'!P159)</f>
        <v>234</v>
      </c>
      <c r="E159" s="68">
        <f>D159*'1_Constantes'!$D$13</f>
        <v>234</v>
      </c>
      <c r="F159" s="73">
        <f>(D159+D158)*'1_Constantes'!$E$13</f>
        <v>0</v>
      </c>
      <c r="G159" s="57">
        <f>(D159-D158)*'1_Constantes'!$F$13</f>
        <v>0</v>
      </c>
      <c r="H159" s="57">
        <f t="shared" si="8"/>
        <v>234</v>
      </c>
      <c r="J159" s="113">
        <f>IF('1_Constantes'!$B$27=1,'4_Rampe'!Y159,'3_Consigne'!R159*2)</f>
        <v>-21.772396214971295</v>
      </c>
      <c r="K159" s="68">
        <f>J159*'1_Constantes'!$H$13</f>
        <v>-43.544792429942589</v>
      </c>
      <c r="L159" s="73">
        <f>(J159+J158)*'1_Constantes'!$I$13</f>
        <v>0</v>
      </c>
      <c r="M159" s="57">
        <f>(J159-J158)*'1_Constantes'!$J$13</f>
        <v>0</v>
      </c>
      <c r="N159" s="57">
        <f t="shared" si="9"/>
        <v>-43.544792429942589</v>
      </c>
      <c r="P159" s="68">
        <f t="shared" si="10"/>
        <v>-277.54479242994262</v>
      </c>
      <c r="Q159" s="57">
        <f t="shared" si="11"/>
        <v>190.45520757005741</v>
      </c>
      <c r="S159" s="54">
        <f>P159*'1_Constantes'!$B$4/60</f>
        <v>-2.3128732702495217E-2</v>
      </c>
      <c r="T159" s="44">
        <f>Q159*'1_Constantes'!$B$4/60</f>
        <v>1.5871267297504783E-2</v>
      </c>
      <c r="V159" s="54">
        <f>V158-S159*'1_Constantes'!$J$4</f>
        <v>8751.5295428345835</v>
      </c>
      <c r="W159" s="44">
        <f>W158+T159*'1_Constantes'!$J$4</f>
        <v>2268.9704571654174</v>
      </c>
    </row>
    <row r="160" spans="2:23" x14ac:dyDescent="0.25">
      <c r="B160" s="13">
        <f>'2_Odometrie'!B160</f>
        <v>0.78000000000000058</v>
      </c>
      <c r="D160" s="113">
        <f>IF('1_Constantes'!$B$27=1,'4_Rampe'!W160/2,'3_Consigne'!P160)</f>
        <v>235.5</v>
      </c>
      <c r="E160" s="68">
        <f>D160*'1_Constantes'!$D$13</f>
        <v>235.5</v>
      </c>
      <c r="F160" s="73">
        <f>(D160+D159)*'1_Constantes'!$E$13</f>
        <v>0</v>
      </c>
      <c r="G160" s="57">
        <f>(D160-D159)*'1_Constantes'!$F$13</f>
        <v>0</v>
      </c>
      <c r="H160" s="57">
        <f t="shared" si="8"/>
        <v>235.5</v>
      </c>
      <c r="J160" s="113">
        <f>IF('1_Constantes'!$B$27=1,'4_Rampe'!Y160,'3_Consigne'!R160*2)</f>
        <v>-22.63183290766753</v>
      </c>
      <c r="K160" s="68">
        <f>J160*'1_Constantes'!$H$13</f>
        <v>-45.26366581533506</v>
      </c>
      <c r="L160" s="73">
        <f>(J160+J159)*'1_Constantes'!$I$13</f>
        <v>0</v>
      </c>
      <c r="M160" s="57">
        <f>(J160-J159)*'1_Constantes'!$J$13</f>
        <v>0</v>
      </c>
      <c r="N160" s="57">
        <f t="shared" si="9"/>
        <v>-45.26366581533506</v>
      </c>
      <c r="P160" s="68">
        <f t="shared" si="10"/>
        <v>-280.76366581533506</v>
      </c>
      <c r="Q160" s="57">
        <f t="shared" si="11"/>
        <v>190.23633418466494</v>
      </c>
      <c r="S160" s="54">
        <f>P160*'1_Constantes'!$B$4/60</f>
        <v>-2.3396972151277919E-2</v>
      </c>
      <c r="T160" s="44">
        <f>Q160*'1_Constantes'!$B$4/60</f>
        <v>1.5853027848722077E-2</v>
      </c>
      <c r="V160" s="54">
        <f>V159-S160*'1_Constantes'!$J$4</f>
        <v>8835.7586425791833</v>
      </c>
      <c r="W160" s="44">
        <f>W159+T160*'1_Constantes'!$J$4</f>
        <v>2326.0413574208169</v>
      </c>
    </row>
    <row r="161" spans="2:23" x14ac:dyDescent="0.25">
      <c r="B161" s="13">
        <f>'2_Odometrie'!B161</f>
        <v>0.78500000000000059</v>
      </c>
      <c r="D161" s="113">
        <f>IF('1_Constantes'!$B$27=1,'4_Rampe'!W161/2,'3_Consigne'!P161)</f>
        <v>237</v>
      </c>
      <c r="E161" s="68">
        <f>D161*'1_Constantes'!$D$13</f>
        <v>237</v>
      </c>
      <c r="F161" s="73">
        <f>(D161+D160)*'1_Constantes'!$E$13</f>
        <v>0</v>
      </c>
      <c r="G161" s="57">
        <f>(D161-D160)*'1_Constantes'!$F$13</f>
        <v>0</v>
      </c>
      <c r="H161" s="57">
        <f t="shared" si="8"/>
        <v>237</v>
      </c>
      <c r="J161" s="113">
        <f>IF('1_Constantes'!$B$27=1,'4_Rampe'!Y161,'3_Consigne'!R161*2)</f>
        <v>-23.491269600363765</v>
      </c>
      <c r="K161" s="68">
        <f>J161*'1_Constantes'!$H$13</f>
        <v>-46.98253920072753</v>
      </c>
      <c r="L161" s="73">
        <f>(J161+J160)*'1_Constantes'!$I$13</f>
        <v>0</v>
      </c>
      <c r="M161" s="57">
        <f>(J161-J160)*'1_Constantes'!$J$13</f>
        <v>0</v>
      </c>
      <c r="N161" s="57">
        <f t="shared" si="9"/>
        <v>-46.98253920072753</v>
      </c>
      <c r="P161" s="68">
        <f t="shared" si="10"/>
        <v>-283.9825392007275</v>
      </c>
      <c r="Q161" s="57">
        <f t="shared" si="11"/>
        <v>190.01746079927247</v>
      </c>
      <c r="S161" s="54">
        <f>P161*'1_Constantes'!$B$4/60</f>
        <v>-2.3665211600060625E-2</v>
      </c>
      <c r="T161" s="44">
        <f>Q161*'1_Constantes'!$B$4/60</f>
        <v>1.5834788399939372E-2</v>
      </c>
      <c r="V161" s="54">
        <f>V160-S161*'1_Constantes'!$J$4</f>
        <v>8920.9534043394015</v>
      </c>
      <c r="W161" s="44">
        <f>W160+T161*'1_Constantes'!$J$4</f>
        <v>2383.0465956605985</v>
      </c>
    </row>
    <row r="162" spans="2:23" x14ac:dyDescent="0.25">
      <c r="B162" s="13">
        <f>'2_Odometrie'!B162</f>
        <v>0.79000000000000059</v>
      </c>
      <c r="D162" s="113">
        <f>IF('1_Constantes'!$B$27=1,'4_Rampe'!W162/2,'3_Consigne'!P162)</f>
        <v>238.5</v>
      </c>
      <c r="E162" s="68">
        <f>D162*'1_Constantes'!$D$13</f>
        <v>238.5</v>
      </c>
      <c r="F162" s="73">
        <f>(D162+D161)*'1_Constantes'!$E$13</f>
        <v>0</v>
      </c>
      <c r="G162" s="57">
        <f>(D162-D161)*'1_Constantes'!$F$13</f>
        <v>0</v>
      </c>
      <c r="H162" s="57">
        <f t="shared" si="8"/>
        <v>238.5</v>
      </c>
      <c r="J162" s="113">
        <f>IF('1_Constantes'!$B$27=1,'4_Rampe'!Y162,'3_Consigne'!R162*2)</f>
        <v>-22.34535401010212</v>
      </c>
      <c r="K162" s="68">
        <f>J162*'1_Constantes'!$H$13</f>
        <v>-44.690708020204241</v>
      </c>
      <c r="L162" s="73">
        <f>(J162+J161)*'1_Constantes'!$I$13</f>
        <v>0</v>
      </c>
      <c r="M162" s="57">
        <f>(J162-J161)*'1_Constantes'!$J$13</f>
        <v>0</v>
      </c>
      <c r="N162" s="57">
        <f t="shared" si="9"/>
        <v>-44.690708020204241</v>
      </c>
      <c r="P162" s="68">
        <f t="shared" si="10"/>
        <v>-283.19070802020423</v>
      </c>
      <c r="Q162" s="57">
        <f t="shared" si="11"/>
        <v>193.80929197979577</v>
      </c>
      <c r="S162" s="54">
        <f>P162*'1_Constantes'!$B$4/60</f>
        <v>-2.3599225668350356E-2</v>
      </c>
      <c r="T162" s="44">
        <f>Q162*'1_Constantes'!$B$4/60</f>
        <v>1.6150774331649648E-2</v>
      </c>
      <c r="V162" s="54">
        <f>V161-S162*'1_Constantes'!$J$4</f>
        <v>9005.9106167454629</v>
      </c>
      <c r="W162" s="44">
        <f>W161+T162*'1_Constantes'!$J$4</f>
        <v>2441.1893832545375</v>
      </c>
    </row>
    <row r="163" spans="2:23" x14ac:dyDescent="0.25">
      <c r="B163" s="13">
        <f>'2_Odometrie'!B163</f>
        <v>0.7950000000000006</v>
      </c>
      <c r="D163" s="113">
        <f>IF('1_Constantes'!$B$27=1,'4_Rampe'!W163/2,'3_Consigne'!P163)</f>
        <v>240</v>
      </c>
      <c r="E163" s="68">
        <f>D163*'1_Constantes'!$D$13</f>
        <v>240</v>
      </c>
      <c r="F163" s="73">
        <f>(D163+D162)*'1_Constantes'!$E$13</f>
        <v>0</v>
      </c>
      <c r="G163" s="57">
        <f>(D163-D162)*'1_Constantes'!$F$13</f>
        <v>0</v>
      </c>
      <c r="H163" s="57">
        <f t="shared" si="8"/>
        <v>240</v>
      </c>
      <c r="J163" s="113">
        <f>IF('1_Constantes'!$B$27=1,'4_Rampe'!Y163,'3_Consigne'!R163*2)</f>
        <v>-23.204790702798356</v>
      </c>
      <c r="K163" s="68">
        <f>J163*'1_Constantes'!$H$13</f>
        <v>-46.409581405596711</v>
      </c>
      <c r="L163" s="73">
        <f>(J163+J162)*'1_Constantes'!$I$13</f>
        <v>0</v>
      </c>
      <c r="M163" s="57">
        <f>(J163-J162)*'1_Constantes'!$J$13</f>
        <v>0</v>
      </c>
      <c r="N163" s="57">
        <f t="shared" si="9"/>
        <v>-46.409581405596711</v>
      </c>
      <c r="P163" s="68">
        <f t="shared" si="10"/>
        <v>-286.40958140559673</v>
      </c>
      <c r="Q163" s="57">
        <f t="shared" si="11"/>
        <v>193.59041859440327</v>
      </c>
      <c r="S163" s="54">
        <f>P163*'1_Constantes'!$B$4/60</f>
        <v>-2.3867465117133061E-2</v>
      </c>
      <c r="T163" s="44">
        <f>Q163*'1_Constantes'!$B$4/60</f>
        <v>1.613253488286694E-2</v>
      </c>
      <c r="V163" s="54">
        <f>V162-S163*'1_Constantes'!$J$4</f>
        <v>9091.8334911671427</v>
      </c>
      <c r="W163" s="44">
        <f>W162+T163*'1_Constantes'!$J$4</f>
        <v>2499.2665088328586</v>
      </c>
    </row>
    <row r="164" spans="2:23" x14ac:dyDescent="0.25">
      <c r="B164" s="13">
        <f>'2_Odometrie'!B164</f>
        <v>0.8000000000000006</v>
      </c>
      <c r="D164" s="113">
        <f>IF('1_Constantes'!$B$27=1,'4_Rampe'!W164/2,'3_Consigne'!P164)</f>
        <v>241.5</v>
      </c>
      <c r="E164" s="68">
        <f>D164*'1_Constantes'!$D$13</f>
        <v>241.5</v>
      </c>
      <c r="F164" s="73">
        <f>(D164+D163)*'1_Constantes'!$E$13</f>
        <v>0</v>
      </c>
      <c r="G164" s="57">
        <f>(D164-D163)*'1_Constantes'!$F$13</f>
        <v>0</v>
      </c>
      <c r="H164" s="57">
        <f t="shared" si="8"/>
        <v>241.5</v>
      </c>
      <c r="J164" s="113">
        <f>IF('1_Constantes'!$B$27=1,'4_Rampe'!Y164,'3_Consigne'!R164*2)</f>
        <v>-22.058875112536708</v>
      </c>
      <c r="K164" s="68">
        <f>J164*'1_Constantes'!$H$13</f>
        <v>-44.117750225073415</v>
      </c>
      <c r="L164" s="73">
        <f>(J164+J163)*'1_Constantes'!$I$13</f>
        <v>0</v>
      </c>
      <c r="M164" s="57">
        <f>(J164-J163)*'1_Constantes'!$J$13</f>
        <v>0</v>
      </c>
      <c r="N164" s="57">
        <f t="shared" si="9"/>
        <v>-44.117750225073415</v>
      </c>
      <c r="P164" s="68">
        <f t="shared" si="10"/>
        <v>-285.61775022507339</v>
      </c>
      <c r="Q164" s="57">
        <f t="shared" si="11"/>
        <v>197.38224977492658</v>
      </c>
      <c r="S164" s="54">
        <f>P164*'1_Constantes'!$B$4/60</f>
        <v>-2.3801479185422785E-2</v>
      </c>
      <c r="T164" s="44">
        <f>Q164*'1_Constantes'!$B$4/60</f>
        <v>1.6448520814577216E-2</v>
      </c>
      <c r="V164" s="54">
        <f>V163-S164*'1_Constantes'!$J$4</f>
        <v>9177.518816234664</v>
      </c>
      <c r="W164" s="44">
        <f>W163+T164*'1_Constantes'!$J$4</f>
        <v>2558.4811837653365</v>
      </c>
    </row>
    <row r="165" spans="2:23" x14ac:dyDescent="0.25">
      <c r="B165" s="13">
        <f>'2_Odometrie'!B165</f>
        <v>0.8050000000000006</v>
      </c>
      <c r="D165" s="113">
        <f>IF('1_Constantes'!$B$27=1,'4_Rampe'!W165/2,'3_Consigne'!P165)</f>
        <v>243</v>
      </c>
      <c r="E165" s="68">
        <f>D165*'1_Constantes'!$D$13</f>
        <v>243</v>
      </c>
      <c r="F165" s="73">
        <f>(D165+D164)*'1_Constantes'!$E$13</f>
        <v>0</v>
      </c>
      <c r="G165" s="57">
        <f>(D165-D164)*'1_Constantes'!$F$13</f>
        <v>0</v>
      </c>
      <c r="H165" s="57">
        <f t="shared" si="8"/>
        <v>243</v>
      </c>
      <c r="J165" s="113">
        <f>IF('1_Constantes'!$B$27=1,'4_Rampe'!Y165,'3_Consigne'!R165*2)</f>
        <v>-20.912959522275063</v>
      </c>
      <c r="K165" s="68">
        <f>J165*'1_Constantes'!$H$13</f>
        <v>-41.825919044550126</v>
      </c>
      <c r="L165" s="73">
        <f>(J165+J164)*'1_Constantes'!$I$13</f>
        <v>0</v>
      </c>
      <c r="M165" s="57">
        <f>(J165-J164)*'1_Constantes'!$J$13</f>
        <v>0</v>
      </c>
      <c r="N165" s="57">
        <f t="shared" si="9"/>
        <v>-41.825919044550126</v>
      </c>
      <c r="P165" s="68">
        <f t="shared" si="10"/>
        <v>-284.82591904455012</v>
      </c>
      <c r="Q165" s="57">
        <f t="shared" si="11"/>
        <v>201.17408095544988</v>
      </c>
      <c r="S165" s="54">
        <f>P165*'1_Constantes'!$B$4/60</f>
        <v>-2.3735493253712509E-2</v>
      </c>
      <c r="T165" s="44">
        <f>Q165*'1_Constantes'!$B$4/60</f>
        <v>1.6764506746287489E-2</v>
      </c>
      <c r="V165" s="54">
        <f>V164-S165*'1_Constantes'!$J$4</f>
        <v>9262.9665919480285</v>
      </c>
      <c r="W165" s="44">
        <f>W164+T165*'1_Constantes'!$J$4</f>
        <v>2618.8334080519712</v>
      </c>
    </row>
    <row r="166" spans="2:23" x14ac:dyDescent="0.25">
      <c r="B166" s="13">
        <f>'2_Odometrie'!B166</f>
        <v>0.81000000000000061</v>
      </c>
      <c r="D166" s="113">
        <f>IF('1_Constantes'!$B$27=1,'4_Rampe'!W166/2,'3_Consigne'!P166)</f>
        <v>244.5</v>
      </c>
      <c r="E166" s="68">
        <f>D166*'1_Constantes'!$D$13</f>
        <v>244.5</v>
      </c>
      <c r="F166" s="73">
        <f>(D166+D165)*'1_Constantes'!$E$13</f>
        <v>0</v>
      </c>
      <c r="G166" s="57">
        <f>(D166-D165)*'1_Constantes'!$F$13</f>
        <v>0</v>
      </c>
      <c r="H166" s="57">
        <f t="shared" si="8"/>
        <v>244.5</v>
      </c>
      <c r="J166" s="113">
        <f>IF('1_Constantes'!$B$27=1,'4_Rampe'!Y166,'3_Consigne'!R166*2)</f>
        <v>-19.767043932013411</v>
      </c>
      <c r="K166" s="68">
        <f>J166*'1_Constantes'!$H$13</f>
        <v>-39.534087864026823</v>
      </c>
      <c r="L166" s="73">
        <f>(J166+J165)*'1_Constantes'!$I$13</f>
        <v>0</v>
      </c>
      <c r="M166" s="57">
        <f>(J166-J165)*'1_Constantes'!$J$13</f>
        <v>0</v>
      </c>
      <c r="N166" s="57">
        <f t="shared" si="9"/>
        <v>-39.534087864026823</v>
      </c>
      <c r="P166" s="68">
        <f t="shared" si="10"/>
        <v>-284.03408786402684</v>
      </c>
      <c r="Q166" s="57">
        <f t="shared" si="11"/>
        <v>204.96591213597318</v>
      </c>
      <c r="S166" s="54">
        <f>P166*'1_Constantes'!$B$4/60</f>
        <v>-2.3669507322002237E-2</v>
      </c>
      <c r="T166" s="44">
        <f>Q166*'1_Constantes'!$B$4/60</f>
        <v>1.7080492677997765E-2</v>
      </c>
      <c r="V166" s="54">
        <f>V165-S166*'1_Constantes'!$J$4</f>
        <v>9348.1768183072363</v>
      </c>
      <c r="W166" s="44">
        <f>W165+T166*'1_Constantes'!$J$4</f>
        <v>2680.3231816927632</v>
      </c>
    </row>
    <row r="167" spans="2:23" x14ac:dyDescent="0.25">
      <c r="B167" s="13">
        <f>'2_Odometrie'!B167</f>
        <v>0.81500000000000061</v>
      </c>
      <c r="D167" s="113">
        <f>IF('1_Constantes'!$B$27=1,'4_Rampe'!W167/2,'3_Consigne'!P167)</f>
        <v>246</v>
      </c>
      <c r="E167" s="68">
        <f>D167*'1_Constantes'!$D$13</f>
        <v>246</v>
      </c>
      <c r="F167" s="73">
        <f>(D167+D166)*'1_Constantes'!$E$13</f>
        <v>0</v>
      </c>
      <c r="G167" s="57">
        <f>(D167-D166)*'1_Constantes'!$F$13</f>
        <v>0</v>
      </c>
      <c r="H167" s="57">
        <f t="shared" si="8"/>
        <v>246</v>
      </c>
      <c r="J167" s="113">
        <f>IF('1_Constantes'!$B$27=1,'4_Rampe'!Y167,'3_Consigne'!R167*2)</f>
        <v>-20.62648062470965</v>
      </c>
      <c r="K167" s="68">
        <f>J167*'1_Constantes'!$H$13</f>
        <v>-41.2529612494193</v>
      </c>
      <c r="L167" s="73">
        <f>(J167+J166)*'1_Constantes'!$I$13</f>
        <v>0</v>
      </c>
      <c r="M167" s="57">
        <f>(J167-J166)*'1_Constantes'!$J$13</f>
        <v>0</v>
      </c>
      <c r="N167" s="57">
        <f t="shared" si="9"/>
        <v>-41.2529612494193</v>
      </c>
      <c r="P167" s="68">
        <f t="shared" si="10"/>
        <v>-287.25296124941929</v>
      </c>
      <c r="Q167" s="57">
        <f t="shared" si="11"/>
        <v>204.74703875058071</v>
      </c>
      <c r="S167" s="54">
        <f>P167*'1_Constantes'!$B$4/60</f>
        <v>-2.3937746770784939E-2</v>
      </c>
      <c r="T167" s="44">
        <f>Q167*'1_Constantes'!$B$4/60</f>
        <v>1.706225322921506E-2</v>
      </c>
      <c r="V167" s="54">
        <f>V166-S167*'1_Constantes'!$J$4</f>
        <v>9434.3527066820625</v>
      </c>
      <c r="W167" s="44">
        <f>W166+T167*'1_Constantes'!$J$4</f>
        <v>2741.7472933179374</v>
      </c>
    </row>
    <row r="168" spans="2:23" x14ac:dyDescent="0.25">
      <c r="B168" s="13">
        <f>'2_Odometrie'!B168</f>
        <v>0.82000000000000062</v>
      </c>
      <c r="D168" s="113">
        <f>IF('1_Constantes'!$B$27=1,'4_Rampe'!W168/2,'3_Consigne'!P168)</f>
        <v>247.5</v>
      </c>
      <c r="E168" s="68">
        <f>D168*'1_Constantes'!$D$13</f>
        <v>247.5</v>
      </c>
      <c r="F168" s="73">
        <f>(D168+D167)*'1_Constantes'!$E$13</f>
        <v>0</v>
      </c>
      <c r="G168" s="57">
        <f>(D168-D167)*'1_Constantes'!$F$13</f>
        <v>0</v>
      </c>
      <c r="H168" s="57">
        <f t="shared" si="8"/>
        <v>247.5</v>
      </c>
      <c r="J168" s="113">
        <f>IF('1_Constantes'!$B$27=1,'4_Rampe'!Y168,'3_Consigne'!R168*2)</f>
        <v>-19.480565034447999</v>
      </c>
      <c r="K168" s="68">
        <f>J168*'1_Constantes'!$H$13</f>
        <v>-38.961130068895997</v>
      </c>
      <c r="L168" s="73">
        <f>(J168+J167)*'1_Constantes'!$I$13</f>
        <v>0</v>
      </c>
      <c r="M168" s="57">
        <f>(J168-J167)*'1_Constantes'!$J$13</f>
        <v>0</v>
      </c>
      <c r="N168" s="57">
        <f t="shared" si="9"/>
        <v>-38.961130068895997</v>
      </c>
      <c r="P168" s="68">
        <f t="shared" si="10"/>
        <v>-286.46113006889601</v>
      </c>
      <c r="Q168" s="57">
        <f t="shared" si="11"/>
        <v>208.53886993110399</v>
      </c>
      <c r="S168" s="54">
        <f>P168*'1_Constantes'!$B$4/60</f>
        <v>-2.3871760839074666E-2</v>
      </c>
      <c r="T168" s="44">
        <f>Q168*'1_Constantes'!$B$4/60</f>
        <v>1.7378239160925332E-2</v>
      </c>
      <c r="V168" s="54">
        <f>V167-S168*'1_Constantes'!$J$4</f>
        <v>9520.2910457027319</v>
      </c>
      <c r="W168" s="44">
        <f>W167+T168*'1_Constantes'!$J$4</f>
        <v>2804.3089542972684</v>
      </c>
    </row>
    <row r="169" spans="2:23" x14ac:dyDescent="0.25">
      <c r="B169" s="13">
        <f>'2_Odometrie'!B169</f>
        <v>0.82500000000000062</v>
      </c>
      <c r="D169" s="113">
        <f>IF('1_Constantes'!$B$27=1,'4_Rampe'!W169/2,'3_Consigne'!P169)</f>
        <v>249</v>
      </c>
      <c r="E169" s="68">
        <f>D169*'1_Constantes'!$D$13</f>
        <v>249</v>
      </c>
      <c r="F169" s="73">
        <f>(D169+D168)*'1_Constantes'!$E$13</f>
        <v>0</v>
      </c>
      <c r="G169" s="57">
        <f>(D169-D168)*'1_Constantes'!$F$13</f>
        <v>0</v>
      </c>
      <c r="H169" s="57">
        <f t="shared" si="8"/>
        <v>249</v>
      </c>
      <c r="J169" s="113">
        <f>IF('1_Constantes'!$B$27=1,'4_Rampe'!Y169,'3_Consigne'!R169*2)</f>
        <v>-20.340001727144237</v>
      </c>
      <c r="K169" s="68">
        <f>J169*'1_Constantes'!$H$13</f>
        <v>-40.680003454288475</v>
      </c>
      <c r="L169" s="73">
        <f>(J169+J168)*'1_Constantes'!$I$13</f>
        <v>0</v>
      </c>
      <c r="M169" s="57">
        <f>(J169-J168)*'1_Constantes'!$J$13</f>
        <v>0</v>
      </c>
      <c r="N169" s="57">
        <f t="shared" si="9"/>
        <v>-40.680003454288475</v>
      </c>
      <c r="P169" s="68">
        <f t="shared" si="10"/>
        <v>-289.68000345428845</v>
      </c>
      <c r="Q169" s="57">
        <f t="shared" si="11"/>
        <v>208.31999654571152</v>
      </c>
      <c r="S169" s="54">
        <f>P169*'1_Constantes'!$B$4/60</f>
        <v>-2.4140000287857368E-2</v>
      </c>
      <c r="T169" s="44">
        <f>Q169*'1_Constantes'!$B$4/60</f>
        <v>1.7359999712142627E-2</v>
      </c>
      <c r="V169" s="54">
        <f>V168-S169*'1_Constantes'!$J$4</f>
        <v>9607.1950467390179</v>
      </c>
      <c r="W169" s="44">
        <f>W168+T169*'1_Constantes'!$J$4</f>
        <v>2866.8049532609821</v>
      </c>
    </row>
    <row r="170" spans="2:23" x14ac:dyDescent="0.25">
      <c r="B170" s="13">
        <f>'2_Odometrie'!B170</f>
        <v>0.83000000000000063</v>
      </c>
      <c r="D170" s="113">
        <f>IF('1_Constantes'!$B$27=1,'4_Rampe'!W170/2,'3_Consigne'!P170)</f>
        <v>250.5</v>
      </c>
      <c r="E170" s="68">
        <f>D170*'1_Constantes'!$D$13</f>
        <v>250.5</v>
      </c>
      <c r="F170" s="73">
        <f>(D170+D169)*'1_Constantes'!$E$13</f>
        <v>0</v>
      </c>
      <c r="G170" s="57">
        <f>(D170-D169)*'1_Constantes'!$F$13</f>
        <v>0</v>
      </c>
      <c r="H170" s="57">
        <f t="shared" si="8"/>
        <v>250.5</v>
      </c>
      <c r="J170" s="113">
        <f>IF('1_Constantes'!$B$27=1,'4_Rampe'!Y170,'3_Consigne'!R170*2)</f>
        <v>-19.194086136882589</v>
      </c>
      <c r="K170" s="68">
        <f>J170*'1_Constantes'!$H$13</f>
        <v>-38.388172273765178</v>
      </c>
      <c r="L170" s="73">
        <f>(J170+J169)*'1_Constantes'!$I$13</f>
        <v>0</v>
      </c>
      <c r="M170" s="57">
        <f>(J170-J169)*'1_Constantes'!$J$13</f>
        <v>0</v>
      </c>
      <c r="N170" s="57">
        <f t="shared" si="9"/>
        <v>-38.388172273765178</v>
      </c>
      <c r="P170" s="68">
        <f t="shared" si="10"/>
        <v>-288.88817227376518</v>
      </c>
      <c r="Q170" s="57">
        <f t="shared" si="11"/>
        <v>212.11182772623482</v>
      </c>
      <c r="S170" s="54">
        <f>P170*'1_Constantes'!$B$4/60</f>
        <v>-2.4074014356147099E-2</v>
      </c>
      <c r="T170" s="44">
        <f>Q170*'1_Constantes'!$B$4/60</f>
        <v>1.7675985643852903E-2</v>
      </c>
      <c r="V170" s="54">
        <f>V169-S170*'1_Constantes'!$J$4</f>
        <v>9693.8614984211472</v>
      </c>
      <c r="W170" s="44">
        <f>W169+T170*'1_Constantes'!$J$4</f>
        <v>2930.4385015788525</v>
      </c>
    </row>
    <row r="171" spans="2:23" x14ac:dyDescent="0.25">
      <c r="B171" s="13">
        <f>'2_Odometrie'!B171</f>
        <v>0.83500000000000063</v>
      </c>
      <c r="D171" s="113">
        <f>IF('1_Constantes'!$B$27=1,'4_Rampe'!W171/2,'3_Consigne'!P171)</f>
        <v>250</v>
      </c>
      <c r="E171" s="68">
        <f>D171*'1_Constantes'!$D$13</f>
        <v>250</v>
      </c>
      <c r="F171" s="73">
        <f>(D171+D170)*'1_Constantes'!$E$13</f>
        <v>0</v>
      </c>
      <c r="G171" s="57">
        <f>(D171-D170)*'1_Constantes'!$F$13</f>
        <v>0</v>
      </c>
      <c r="H171" s="57">
        <f t="shared" si="8"/>
        <v>250</v>
      </c>
      <c r="J171" s="113">
        <f>IF('1_Constantes'!$B$27=1,'4_Rampe'!Y171,'3_Consigne'!R171*2)</f>
        <v>-18.048170546620941</v>
      </c>
      <c r="K171" s="68">
        <f>J171*'1_Constantes'!$H$13</f>
        <v>-36.096341093241882</v>
      </c>
      <c r="L171" s="73">
        <f>(J171+J170)*'1_Constantes'!$I$13</f>
        <v>0</v>
      </c>
      <c r="M171" s="57">
        <f>(J171-J170)*'1_Constantes'!$J$13</f>
        <v>0</v>
      </c>
      <c r="N171" s="57">
        <f t="shared" si="9"/>
        <v>-36.096341093241882</v>
      </c>
      <c r="P171" s="68">
        <f t="shared" si="10"/>
        <v>-286.0963410932419</v>
      </c>
      <c r="Q171" s="57">
        <f t="shared" si="11"/>
        <v>213.90365890675812</v>
      </c>
      <c r="S171" s="54">
        <f>P171*'1_Constantes'!$B$4/60</f>
        <v>-2.3841361757770161E-2</v>
      </c>
      <c r="T171" s="44">
        <f>Q171*'1_Constantes'!$B$4/60</f>
        <v>1.782530490889651E-2</v>
      </c>
      <c r="V171" s="54">
        <f>V170-S171*'1_Constantes'!$J$4</f>
        <v>9779.6904007491194</v>
      </c>
      <c r="W171" s="44">
        <f>W170+T171*'1_Constantes'!$J$4</f>
        <v>2994.6095992508799</v>
      </c>
    </row>
    <row r="172" spans="2:23" x14ac:dyDescent="0.25">
      <c r="B172" s="13">
        <f>'2_Odometrie'!B172</f>
        <v>0.84000000000000064</v>
      </c>
      <c r="D172" s="113">
        <f>IF('1_Constantes'!$B$27=1,'4_Rampe'!W172/2,'3_Consigne'!P172)</f>
        <v>250</v>
      </c>
      <c r="E172" s="68">
        <f>D172*'1_Constantes'!$D$13</f>
        <v>250</v>
      </c>
      <c r="F172" s="73">
        <f>(D172+D171)*'1_Constantes'!$E$13</f>
        <v>0</v>
      </c>
      <c r="G172" s="57">
        <f>(D172-D171)*'1_Constantes'!$F$13</f>
        <v>0</v>
      </c>
      <c r="H172" s="57">
        <f t="shared" si="8"/>
        <v>250</v>
      </c>
      <c r="J172" s="113">
        <f>IF('1_Constantes'!$B$27=1,'4_Rampe'!Y172,'3_Consigne'!R172*2)</f>
        <v>-18.907607239317176</v>
      </c>
      <c r="K172" s="68">
        <f>J172*'1_Constantes'!$H$13</f>
        <v>-37.815214478634353</v>
      </c>
      <c r="L172" s="73">
        <f>(J172+J171)*'1_Constantes'!$I$13</f>
        <v>0</v>
      </c>
      <c r="M172" s="57">
        <f>(J172-J171)*'1_Constantes'!$J$13</f>
        <v>0</v>
      </c>
      <c r="N172" s="57">
        <f t="shared" si="9"/>
        <v>-37.815214478634353</v>
      </c>
      <c r="P172" s="68">
        <f t="shared" si="10"/>
        <v>-287.81521447863435</v>
      </c>
      <c r="Q172" s="57">
        <f t="shared" si="11"/>
        <v>212.18478552136565</v>
      </c>
      <c r="S172" s="54">
        <f>P172*'1_Constantes'!$B$4/60</f>
        <v>-2.3984601206552863E-2</v>
      </c>
      <c r="T172" s="44">
        <f>Q172*'1_Constantes'!$B$4/60</f>
        <v>1.7682065460113805E-2</v>
      </c>
      <c r="V172" s="54">
        <f>V171-S172*'1_Constantes'!$J$4</f>
        <v>9866.0349650927092</v>
      </c>
      <c r="W172" s="44">
        <f>W171+T172*'1_Constantes'!$J$4</f>
        <v>3058.2650349072896</v>
      </c>
    </row>
    <row r="173" spans="2:23" x14ac:dyDescent="0.25">
      <c r="B173" s="13">
        <f>'2_Odometrie'!B173</f>
        <v>0.84500000000000064</v>
      </c>
      <c r="D173" s="113">
        <f>IF('1_Constantes'!$B$27=1,'4_Rampe'!W173/2,'3_Consigne'!P173)</f>
        <v>250</v>
      </c>
      <c r="E173" s="68">
        <f>D173*'1_Constantes'!$D$13</f>
        <v>250</v>
      </c>
      <c r="F173" s="73">
        <f>(D173+D172)*'1_Constantes'!$E$13</f>
        <v>0</v>
      </c>
      <c r="G173" s="57">
        <f>(D173-D172)*'1_Constantes'!$F$13</f>
        <v>0</v>
      </c>
      <c r="H173" s="57">
        <f t="shared" si="8"/>
        <v>250</v>
      </c>
      <c r="J173" s="113">
        <f>IF('1_Constantes'!$B$27=1,'4_Rampe'!Y173,'3_Consigne'!R173*2)</f>
        <v>-17.761691649055532</v>
      </c>
      <c r="K173" s="68">
        <f>J173*'1_Constantes'!$H$13</f>
        <v>-35.523383298111064</v>
      </c>
      <c r="L173" s="73">
        <f>(J173+J172)*'1_Constantes'!$I$13</f>
        <v>0</v>
      </c>
      <c r="M173" s="57">
        <f>(J173-J172)*'1_Constantes'!$J$13</f>
        <v>0</v>
      </c>
      <c r="N173" s="57">
        <f t="shared" si="9"/>
        <v>-35.523383298111064</v>
      </c>
      <c r="P173" s="68">
        <f t="shared" si="10"/>
        <v>-285.52338329811107</v>
      </c>
      <c r="Q173" s="57">
        <f t="shared" si="11"/>
        <v>214.47661670188893</v>
      </c>
      <c r="S173" s="54">
        <f>P173*'1_Constantes'!$B$4/60</f>
        <v>-2.379361527484259E-2</v>
      </c>
      <c r="T173" s="44">
        <f>Q173*'1_Constantes'!$B$4/60</f>
        <v>1.7873051391824081E-2</v>
      </c>
      <c r="V173" s="54">
        <f>V172-S173*'1_Constantes'!$J$4</f>
        <v>9951.6919800821433</v>
      </c>
      <c r="W173" s="44">
        <f>W172+T173*'1_Constantes'!$J$4</f>
        <v>3122.6080199178564</v>
      </c>
    </row>
    <row r="174" spans="2:23" x14ac:dyDescent="0.25">
      <c r="B174" s="13">
        <f>'2_Odometrie'!B174</f>
        <v>0.85000000000000064</v>
      </c>
      <c r="D174" s="113">
        <f>IF('1_Constantes'!$B$27=1,'4_Rampe'!W174/2,'3_Consigne'!P174)</f>
        <v>250</v>
      </c>
      <c r="E174" s="68">
        <f>D174*'1_Constantes'!$D$13</f>
        <v>250</v>
      </c>
      <c r="F174" s="73">
        <f>(D174+D173)*'1_Constantes'!$E$13</f>
        <v>0</v>
      </c>
      <c r="G174" s="57">
        <f>(D174-D173)*'1_Constantes'!$F$13</f>
        <v>0</v>
      </c>
      <c r="H174" s="57">
        <f t="shared" si="8"/>
        <v>250</v>
      </c>
      <c r="J174" s="113">
        <f>IF('1_Constantes'!$B$27=1,'4_Rampe'!Y174,'3_Consigne'!R174*2)</f>
        <v>-18.621128341751763</v>
      </c>
      <c r="K174" s="68">
        <f>J174*'1_Constantes'!$H$13</f>
        <v>-37.242256683503527</v>
      </c>
      <c r="L174" s="73">
        <f>(J174+J173)*'1_Constantes'!$I$13</f>
        <v>0</v>
      </c>
      <c r="M174" s="57">
        <f>(J174-J173)*'1_Constantes'!$J$13</f>
        <v>0</v>
      </c>
      <c r="N174" s="57">
        <f t="shared" si="9"/>
        <v>-37.242256683503527</v>
      </c>
      <c r="P174" s="68">
        <f t="shared" si="10"/>
        <v>-287.24225668350351</v>
      </c>
      <c r="Q174" s="57">
        <f t="shared" si="11"/>
        <v>212.75774331649649</v>
      </c>
      <c r="S174" s="54">
        <f>P174*'1_Constantes'!$B$4/60</f>
        <v>-2.3936854723625292E-2</v>
      </c>
      <c r="T174" s="44">
        <f>Q174*'1_Constantes'!$B$4/60</f>
        <v>1.7729811943041372E-2</v>
      </c>
      <c r="V174" s="54">
        <f>V173-S174*'1_Constantes'!$J$4</f>
        <v>10037.864657087195</v>
      </c>
      <c r="W174" s="44">
        <f>W173+T174*'1_Constantes'!$J$4</f>
        <v>3186.4353429128055</v>
      </c>
    </row>
    <row r="175" spans="2:23" x14ac:dyDescent="0.25">
      <c r="B175" s="13">
        <f>'2_Odometrie'!B175</f>
        <v>0.85500000000000065</v>
      </c>
      <c r="D175" s="113">
        <f>IF('1_Constantes'!$B$27=1,'4_Rampe'!W175/2,'3_Consigne'!P175)</f>
        <v>250</v>
      </c>
      <c r="E175" s="68">
        <f>D175*'1_Constantes'!$D$13</f>
        <v>250</v>
      </c>
      <c r="F175" s="73">
        <f>(D175+D174)*'1_Constantes'!$E$13</f>
        <v>0</v>
      </c>
      <c r="G175" s="57">
        <f>(D175-D174)*'1_Constantes'!$F$13</f>
        <v>0</v>
      </c>
      <c r="H175" s="57">
        <f t="shared" si="8"/>
        <v>250</v>
      </c>
      <c r="J175" s="113">
        <f>IF('1_Constantes'!$B$27=1,'4_Rampe'!Y175,'3_Consigne'!R175*2)</f>
        <v>-17.475212751490115</v>
      </c>
      <c r="K175" s="68">
        <f>J175*'1_Constantes'!$H$13</f>
        <v>-34.950425502980231</v>
      </c>
      <c r="L175" s="73">
        <f>(J175+J174)*'1_Constantes'!$I$13</f>
        <v>0</v>
      </c>
      <c r="M175" s="57">
        <f>(J175-J174)*'1_Constantes'!$J$13</f>
        <v>0</v>
      </c>
      <c r="N175" s="57">
        <f t="shared" si="9"/>
        <v>-34.950425502980231</v>
      </c>
      <c r="P175" s="68">
        <f t="shared" si="10"/>
        <v>-284.95042550298024</v>
      </c>
      <c r="Q175" s="57">
        <f t="shared" si="11"/>
        <v>215.04957449701976</v>
      </c>
      <c r="S175" s="54">
        <f>P175*'1_Constantes'!$B$4/60</f>
        <v>-2.3745868791915023E-2</v>
      </c>
      <c r="T175" s="44">
        <f>Q175*'1_Constantes'!$B$4/60</f>
        <v>1.7920797874751648E-2</v>
      </c>
      <c r="V175" s="54">
        <f>V174-S175*'1_Constantes'!$J$4</f>
        <v>10123.34978473809</v>
      </c>
      <c r="W175" s="44">
        <f>W174+T175*'1_Constantes'!$J$4</f>
        <v>3250.9502152619116</v>
      </c>
    </row>
    <row r="176" spans="2:23" x14ac:dyDescent="0.25">
      <c r="B176" s="13">
        <f>'2_Odometrie'!B176</f>
        <v>0.86000000000000065</v>
      </c>
      <c r="D176" s="113">
        <f>IF('1_Constantes'!$B$27=1,'4_Rampe'!W176/2,'3_Consigne'!P176)</f>
        <v>250</v>
      </c>
      <c r="E176" s="68">
        <f>D176*'1_Constantes'!$D$13</f>
        <v>250</v>
      </c>
      <c r="F176" s="73">
        <f>(D176+D175)*'1_Constantes'!$E$13</f>
        <v>0</v>
      </c>
      <c r="G176" s="57">
        <f>(D176-D175)*'1_Constantes'!$F$13</f>
        <v>0</v>
      </c>
      <c r="H176" s="57">
        <f t="shared" si="8"/>
        <v>250</v>
      </c>
      <c r="J176" s="113">
        <f>IF('1_Constantes'!$B$27=1,'4_Rampe'!Y176,'3_Consigne'!R176*2)</f>
        <v>-16.329297161228471</v>
      </c>
      <c r="K176" s="68">
        <f>J176*'1_Constantes'!$H$13</f>
        <v>-32.658594322456942</v>
      </c>
      <c r="L176" s="73">
        <f>(J176+J175)*'1_Constantes'!$I$13</f>
        <v>0</v>
      </c>
      <c r="M176" s="57">
        <f>(J176-J175)*'1_Constantes'!$J$13</f>
        <v>0</v>
      </c>
      <c r="N176" s="57">
        <f t="shared" si="9"/>
        <v>-32.658594322456942</v>
      </c>
      <c r="P176" s="68">
        <f t="shared" si="10"/>
        <v>-282.65859432245696</v>
      </c>
      <c r="Q176" s="57">
        <f t="shared" si="11"/>
        <v>217.34140567754307</v>
      </c>
      <c r="S176" s="54">
        <f>P176*'1_Constantes'!$B$4/60</f>
        <v>-2.3554882860204747E-2</v>
      </c>
      <c r="T176" s="44">
        <f>Q176*'1_Constantes'!$B$4/60</f>
        <v>1.8111783806461924E-2</v>
      </c>
      <c r="V176" s="54">
        <f>V175-S176*'1_Constantes'!$J$4</f>
        <v>10208.147363034826</v>
      </c>
      <c r="W176" s="44">
        <f>W175+T176*'1_Constantes'!$J$4</f>
        <v>3316.1526369651747</v>
      </c>
    </row>
    <row r="177" spans="2:23" x14ac:dyDescent="0.25">
      <c r="B177" s="13">
        <f>'2_Odometrie'!B177</f>
        <v>0.86500000000000066</v>
      </c>
      <c r="D177" s="113">
        <f>IF('1_Constantes'!$B$27=1,'4_Rampe'!W177/2,'3_Consigne'!P177)</f>
        <v>250</v>
      </c>
      <c r="E177" s="68">
        <f>D177*'1_Constantes'!$D$13</f>
        <v>250</v>
      </c>
      <c r="F177" s="73">
        <f>(D177+D176)*'1_Constantes'!$E$13</f>
        <v>0</v>
      </c>
      <c r="G177" s="57">
        <f>(D177-D176)*'1_Constantes'!$F$13</f>
        <v>0</v>
      </c>
      <c r="H177" s="57">
        <f t="shared" si="8"/>
        <v>250</v>
      </c>
      <c r="J177" s="113">
        <f>IF('1_Constantes'!$B$27=1,'4_Rampe'!Y177,'3_Consigne'!R177*2)</f>
        <v>-17.188733853924706</v>
      </c>
      <c r="K177" s="68">
        <f>J177*'1_Constantes'!$H$13</f>
        <v>-34.377467707849412</v>
      </c>
      <c r="L177" s="73">
        <f>(J177+J176)*'1_Constantes'!$I$13</f>
        <v>0</v>
      </c>
      <c r="M177" s="57">
        <f>(J177-J176)*'1_Constantes'!$J$13</f>
        <v>0</v>
      </c>
      <c r="N177" s="57">
        <f t="shared" si="9"/>
        <v>-34.377467707849412</v>
      </c>
      <c r="P177" s="68">
        <f t="shared" si="10"/>
        <v>-284.37746770784941</v>
      </c>
      <c r="Q177" s="57">
        <f t="shared" si="11"/>
        <v>215.62253229215059</v>
      </c>
      <c r="S177" s="54">
        <f>P177*'1_Constantes'!$B$4/60</f>
        <v>-2.3698122308987449E-2</v>
      </c>
      <c r="T177" s="44">
        <f>Q177*'1_Constantes'!$B$4/60</f>
        <v>1.7968544357679216E-2</v>
      </c>
      <c r="V177" s="54">
        <f>V176-S177*'1_Constantes'!$J$4</f>
        <v>10293.460603347181</v>
      </c>
      <c r="W177" s="44">
        <f>W176+T177*'1_Constantes'!$J$4</f>
        <v>3380.8393966528197</v>
      </c>
    </row>
    <row r="178" spans="2:23" x14ac:dyDescent="0.25">
      <c r="B178" s="13">
        <f>'2_Odometrie'!B178</f>
        <v>0.87000000000000066</v>
      </c>
      <c r="D178" s="113">
        <f>IF('1_Constantes'!$B$27=1,'4_Rampe'!W178/2,'3_Consigne'!P178)</f>
        <v>250</v>
      </c>
      <c r="E178" s="68">
        <f>D178*'1_Constantes'!$D$13</f>
        <v>250</v>
      </c>
      <c r="F178" s="73">
        <f>(D178+D177)*'1_Constantes'!$E$13</f>
        <v>0</v>
      </c>
      <c r="G178" s="57">
        <f>(D178-D177)*'1_Constantes'!$F$13</f>
        <v>0</v>
      </c>
      <c r="H178" s="57">
        <f t="shared" si="8"/>
        <v>250</v>
      </c>
      <c r="J178" s="113">
        <f>IF('1_Constantes'!$B$27=1,'4_Rampe'!Y178,'3_Consigne'!R178*2)</f>
        <v>-16.042818263663058</v>
      </c>
      <c r="K178" s="68">
        <f>J178*'1_Constantes'!$H$13</f>
        <v>-32.085636527326116</v>
      </c>
      <c r="L178" s="73">
        <f>(J178+J177)*'1_Constantes'!$I$13</f>
        <v>0</v>
      </c>
      <c r="M178" s="57">
        <f>(J178-J177)*'1_Constantes'!$J$13</f>
        <v>0</v>
      </c>
      <c r="N178" s="57">
        <f t="shared" si="9"/>
        <v>-32.085636527326116</v>
      </c>
      <c r="P178" s="68">
        <f t="shared" si="10"/>
        <v>-282.08563652732613</v>
      </c>
      <c r="Q178" s="57">
        <f t="shared" si="11"/>
        <v>217.91436347267387</v>
      </c>
      <c r="S178" s="54">
        <f>P178*'1_Constantes'!$B$4/60</f>
        <v>-2.350713637727718E-2</v>
      </c>
      <c r="T178" s="44">
        <f>Q178*'1_Constantes'!$B$4/60</f>
        <v>1.8159530289389488E-2</v>
      </c>
      <c r="V178" s="54">
        <f>V177-S178*'1_Constantes'!$J$4</f>
        <v>10378.086294305378</v>
      </c>
      <c r="W178" s="44">
        <f>W177+T178*'1_Constantes'!$J$4</f>
        <v>3446.2137056946217</v>
      </c>
    </row>
    <row r="179" spans="2:23" x14ac:dyDescent="0.25">
      <c r="B179" s="13">
        <f>'2_Odometrie'!B179</f>
        <v>0.87500000000000067</v>
      </c>
      <c r="D179" s="113">
        <f>IF('1_Constantes'!$B$27=1,'4_Rampe'!W179/2,'3_Consigne'!P179)</f>
        <v>250</v>
      </c>
      <c r="E179" s="68">
        <f>D179*'1_Constantes'!$D$13</f>
        <v>250</v>
      </c>
      <c r="F179" s="73">
        <f>(D179+D178)*'1_Constantes'!$E$13</f>
        <v>0</v>
      </c>
      <c r="G179" s="57">
        <f>(D179-D178)*'1_Constantes'!$F$13</f>
        <v>0</v>
      </c>
      <c r="H179" s="57">
        <f t="shared" si="8"/>
        <v>250</v>
      </c>
      <c r="J179" s="113">
        <f>IF('1_Constantes'!$B$27=1,'4_Rampe'!Y179,'3_Consigne'!R179*2)</f>
        <v>-16.902254956359293</v>
      </c>
      <c r="K179" s="68">
        <f>J179*'1_Constantes'!$H$13</f>
        <v>-33.804509912718586</v>
      </c>
      <c r="L179" s="73">
        <f>(J179+J178)*'1_Constantes'!$I$13</f>
        <v>0</v>
      </c>
      <c r="M179" s="57">
        <f>(J179-J178)*'1_Constantes'!$J$13</f>
        <v>0</v>
      </c>
      <c r="N179" s="57">
        <f t="shared" si="9"/>
        <v>-33.804509912718586</v>
      </c>
      <c r="P179" s="68">
        <f t="shared" si="10"/>
        <v>-283.80450991271857</v>
      </c>
      <c r="Q179" s="57">
        <f t="shared" si="11"/>
        <v>216.19549008728143</v>
      </c>
      <c r="S179" s="54">
        <f>P179*'1_Constantes'!$B$4/60</f>
        <v>-2.3650375826059881E-2</v>
      </c>
      <c r="T179" s="44">
        <f>Q179*'1_Constantes'!$B$4/60</f>
        <v>1.8016290840606786E-2</v>
      </c>
      <c r="V179" s="54">
        <f>V178-S179*'1_Constantes'!$J$4</f>
        <v>10463.227647279193</v>
      </c>
      <c r="W179" s="44">
        <f>W178+T179*'1_Constantes'!$J$4</f>
        <v>3511.0723527208061</v>
      </c>
    </row>
    <row r="180" spans="2:23" x14ac:dyDescent="0.25">
      <c r="B180" s="13">
        <f>'2_Odometrie'!B180</f>
        <v>0.88000000000000067</v>
      </c>
      <c r="D180" s="113">
        <f>IF('1_Constantes'!$B$27=1,'4_Rampe'!W180/2,'3_Consigne'!P180)</f>
        <v>250</v>
      </c>
      <c r="E180" s="68">
        <f>D180*'1_Constantes'!$D$13</f>
        <v>250</v>
      </c>
      <c r="F180" s="73">
        <f>(D180+D179)*'1_Constantes'!$E$13</f>
        <v>0</v>
      </c>
      <c r="G180" s="57">
        <f>(D180-D179)*'1_Constantes'!$F$13</f>
        <v>0</v>
      </c>
      <c r="H180" s="57">
        <f t="shared" si="8"/>
        <v>250</v>
      </c>
      <c r="J180" s="113">
        <f>IF('1_Constantes'!$B$27=1,'4_Rampe'!Y180,'3_Consigne'!R180*2)</f>
        <v>-15.756339366097645</v>
      </c>
      <c r="K180" s="68">
        <f>J180*'1_Constantes'!$H$13</f>
        <v>-31.51267873219529</v>
      </c>
      <c r="L180" s="73">
        <f>(J180+J179)*'1_Constantes'!$I$13</f>
        <v>0</v>
      </c>
      <c r="M180" s="57">
        <f>(J180-J179)*'1_Constantes'!$J$13</f>
        <v>0</v>
      </c>
      <c r="N180" s="57">
        <f t="shared" si="9"/>
        <v>-31.51267873219529</v>
      </c>
      <c r="P180" s="68">
        <f t="shared" si="10"/>
        <v>-281.5126787321953</v>
      </c>
      <c r="Q180" s="57">
        <f t="shared" si="11"/>
        <v>218.4873212678047</v>
      </c>
      <c r="S180" s="54">
        <f>P180*'1_Constantes'!$B$4/60</f>
        <v>-2.3459389894349609E-2</v>
      </c>
      <c r="T180" s="44">
        <f>Q180*'1_Constantes'!$B$4/60</f>
        <v>1.8207276772317059E-2</v>
      </c>
      <c r="V180" s="54">
        <f>V179-S180*'1_Constantes'!$J$4</f>
        <v>10547.681450898852</v>
      </c>
      <c r="W180" s="44">
        <f>W179+T180*'1_Constantes'!$J$4</f>
        <v>3576.6185491011474</v>
      </c>
    </row>
    <row r="181" spans="2:23" x14ac:dyDescent="0.25">
      <c r="B181" s="13">
        <f>'2_Odometrie'!B181</f>
        <v>0.88500000000000068</v>
      </c>
      <c r="D181" s="113">
        <f>IF('1_Constantes'!$B$27=1,'4_Rampe'!W181/2,'3_Consigne'!P181)</f>
        <v>250</v>
      </c>
      <c r="E181" s="68">
        <f>D181*'1_Constantes'!$D$13</f>
        <v>250</v>
      </c>
      <c r="F181" s="73">
        <f>(D181+D180)*'1_Constantes'!$E$13</f>
        <v>0</v>
      </c>
      <c r="G181" s="57">
        <f>(D181-D180)*'1_Constantes'!$F$13</f>
        <v>0</v>
      </c>
      <c r="H181" s="57">
        <f t="shared" si="8"/>
        <v>250</v>
      </c>
      <c r="J181" s="113">
        <f>IF('1_Constantes'!$B$27=1,'4_Rampe'!Y181,'3_Consigne'!R181*2)</f>
        <v>-14.610423775835999</v>
      </c>
      <c r="K181" s="68">
        <f>J181*'1_Constantes'!$H$13</f>
        <v>-29.220847551671998</v>
      </c>
      <c r="L181" s="73">
        <f>(J181+J180)*'1_Constantes'!$I$13</f>
        <v>0</v>
      </c>
      <c r="M181" s="57">
        <f>(J181-J180)*'1_Constantes'!$J$13</f>
        <v>0</v>
      </c>
      <c r="N181" s="57">
        <f t="shared" si="9"/>
        <v>-29.220847551671998</v>
      </c>
      <c r="P181" s="68">
        <f t="shared" si="10"/>
        <v>-279.22084755167202</v>
      </c>
      <c r="Q181" s="57">
        <f t="shared" si="11"/>
        <v>220.77915244832801</v>
      </c>
      <c r="S181" s="54">
        <f>P181*'1_Constantes'!$B$4/60</f>
        <v>-2.3268403962639336E-2</v>
      </c>
      <c r="T181" s="44">
        <f>Q181*'1_Constantes'!$B$4/60</f>
        <v>1.8398262704027335E-2</v>
      </c>
      <c r="V181" s="54">
        <f>V180-S181*'1_Constantes'!$J$4</f>
        <v>10631.447705164353</v>
      </c>
      <c r="W181" s="44">
        <f>W180+T181*'1_Constantes'!$J$4</f>
        <v>3642.8522948356458</v>
      </c>
    </row>
    <row r="182" spans="2:23" x14ac:dyDescent="0.25">
      <c r="B182" s="13">
        <f>'2_Odometrie'!B182</f>
        <v>0.89000000000000068</v>
      </c>
      <c r="D182" s="113">
        <f>IF('1_Constantes'!$B$27=1,'4_Rampe'!W182/2,'3_Consigne'!P182)</f>
        <v>250</v>
      </c>
      <c r="E182" s="68">
        <f>D182*'1_Constantes'!$D$13</f>
        <v>250</v>
      </c>
      <c r="F182" s="73">
        <f>(D182+D181)*'1_Constantes'!$E$13</f>
        <v>0</v>
      </c>
      <c r="G182" s="57">
        <f>(D182-D181)*'1_Constantes'!$F$13</f>
        <v>0</v>
      </c>
      <c r="H182" s="57">
        <f t="shared" si="8"/>
        <v>250</v>
      </c>
      <c r="J182" s="113">
        <f>IF('1_Constantes'!$B$27=1,'4_Rampe'!Y182,'3_Consigne'!R182*2)</f>
        <v>-15.469860468532234</v>
      </c>
      <c r="K182" s="68">
        <f>J182*'1_Constantes'!$H$13</f>
        <v>-30.939720937064468</v>
      </c>
      <c r="L182" s="73">
        <f>(J182+J181)*'1_Constantes'!$I$13</f>
        <v>0</v>
      </c>
      <c r="M182" s="57">
        <f>(J182-J181)*'1_Constantes'!$J$13</f>
        <v>0</v>
      </c>
      <c r="N182" s="57">
        <f t="shared" si="9"/>
        <v>-30.939720937064468</v>
      </c>
      <c r="P182" s="68">
        <f t="shared" si="10"/>
        <v>-280.93972093706446</v>
      </c>
      <c r="Q182" s="57">
        <f t="shared" si="11"/>
        <v>219.06027906293554</v>
      </c>
      <c r="S182" s="54">
        <f>P182*'1_Constantes'!$B$4/60</f>
        <v>-2.3411643411422038E-2</v>
      </c>
      <c r="T182" s="44">
        <f>Q182*'1_Constantes'!$B$4/60</f>
        <v>1.825502325524463E-2</v>
      </c>
      <c r="V182" s="54">
        <f>V181-S182*'1_Constantes'!$J$4</f>
        <v>10715.729621445473</v>
      </c>
      <c r="W182" s="44">
        <f>W181+T182*'1_Constantes'!$J$4</f>
        <v>3708.5703785545265</v>
      </c>
    </row>
    <row r="183" spans="2:23" x14ac:dyDescent="0.25">
      <c r="B183" s="13">
        <f>'2_Odometrie'!B183</f>
        <v>0.89500000000000068</v>
      </c>
      <c r="D183" s="113">
        <f>IF('1_Constantes'!$B$27=1,'4_Rampe'!W183/2,'3_Consigne'!P183)</f>
        <v>250</v>
      </c>
      <c r="E183" s="68">
        <f>D183*'1_Constantes'!$D$13</f>
        <v>250</v>
      </c>
      <c r="F183" s="73">
        <f>(D183+D182)*'1_Constantes'!$E$13</f>
        <v>0</v>
      </c>
      <c r="G183" s="57">
        <f>(D183-D182)*'1_Constantes'!$F$13</f>
        <v>0</v>
      </c>
      <c r="H183" s="57">
        <f t="shared" si="8"/>
        <v>250</v>
      </c>
      <c r="J183" s="113">
        <f>IF('1_Constantes'!$B$27=1,'4_Rampe'!Y183,'3_Consigne'!R183*2)</f>
        <v>-14.323944878270588</v>
      </c>
      <c r="K183" s="68">
        <f>J183*'1_Constantes'!$H$13</f>
        <v>-28.647889756541176</v>
      </c>
      <c r="L183" s="73">
        <f>(J183+J182)*'1_Constantes'!$I$13</f>
        <v>0</v>
      </c>
      <c r="M183" s="57">
        <f>(J183-J182)*'1_Constantes'!$J$13</f>
        <v>0</v>
      </c>
      <c r="N183" s="57">
        <f t="shared" si="9"/>
        <v>-28.647889756541176</v>
      </c>
      <c r="P183" s="68">
        <f t="shared" si="10"/>
        <v>-278.64788975654119</v>
      </c>
      <c r="Q183" s="57">
        <f t="shared" si="11"/>
        <v>221.35211024345881</v>
      </c>
      <c r="S183" s="54">
        <f>P183*'1_Constantes'!$B$4/60</f>
        <v>-2.3220657479711766E-2</v>
      </c>
      <c r="T183" s="44">
        <f>Q183*'1_Constantes'!$B$4/60</f>
        <v>1.8446009186954899E-2</v>
      </c>
      <c r="V183" s="54">
        <f>V182-S183*'1_Constantes'!$J$4</f>
        <v>10799.323988372435</v>
      </c>
      <c r="W183" s="44">
        <f>W182+T183*'1_Constantes'!$J$4</f>
        <v>3774.9760116275643</v>
      </c>
    </row>
    <row r="184" spans="2:23" x14ac:dyDescent="0.25">
      <c r="B184" s="13">
        <f>'2_Odometrie'!B184</f>
        <v>0.90000000000000069</v>
      </c>
      <c r="D184" s="113">
        <f>IF('1_Constantes'!$B$27=1,'4_Rampe'!W184/2,'3_Consigne'!P184)</f>
        <v>250</v>
      </c>
      <c r="E184" s="68">
        <f>D184*'1_Constantes'!$D$13</f>
        <v>250</v>
      </c>
      <c r="F184" s="73">
        <f>(D184+D183)*'1_Constantes'!$E$13</f>
        <v>0</v>
      </c>
      <c r="G184" s="57">
        <f>(D184-D183)*'1_Constantes'!$F$13</f>
        <v>0</v>
      </c>
      <c r="H184" s="57">
        <f t="shared" si="8"/>
        <v>250</v>
      </c>
      <c r="J184" s="113">
        <f>IF('1_Constantes'!$B$27=1,'4_Rampe'!Y184,'3_Consigne'!R184*2)</f>
        <v>-13.17802928800894</v>
      </c>
      <c r="K184" s="68">
        <f>J184*'1_Constantes'!$H$13</f>
        <v>-26.35605857601788</v>
      </c>
      <c r="L184" s="73">
        <f>(J184+J183)*'1_Constantes'!$I$13</f>
        <v>0</v>
      </c>
      <c r="M184" s="57">
        <f>(J184-J183)*'1_Constantes'!$J$13</f>
        <v>0</v>
      </c>
      <c r="N184" s="57">
        <f t="shared" si="9"/>
        <v>-26.35605857601788</v>
      </c>
      <c r="P184" s="68">
        <f t="shared" si="10"/>
        <v>-276.35605857601786</v>
      </c>
      <c r="Q184" s="57">
        <f t="shared" si="11"/>
        <v>223.64394142398211</v>
      </c>
      <c r="S184" s="54">
        <f>P184*'1_Constantes'!$B$4/60</f>
        <v>-2.3029671548001489E-2</v>
      </c>
      <c r="T184" s="44">
        <f>Q184*'1_Constantes'!$B$4/60</f>
        <v>1.8636995118665178E-2</v>
      </c>
      <c r="V184" s="54">
        <f>V183-S184*'1_Constantes'!$J$4</f>
        <v>10882.230805945241</v>
      </c>
      <c r="W184" s="44">
        <f>W183+T184*'1_Constantes'!$J$4</f>
        <v>3842.069194054759</v>
      </c>
    </row>
    <row r="185" spans="2:23" x14ac:dyDescent="0.25">
      <c r="B185" s="13">
        <f>'2_Odometrie'!B185</f>
        <v>0.90500000000000069</v>
      </c>
      <c r="D185" s="113">
        <f>IF('1_Constantes'!$B$27=1,'4_Rampe'!W185/2,'3_Consigne'!P185)</f>
        <v>250</v>
      </c>
      <c r="E185" s="68">
        <f>D185*'1_Constantes'!$D$13</f>
        <v>250</v>
      </c>
      <c r="F185" s="73">
        <f>(D185+D184)*'1_Constantes'!$E$13</f>
        <v>0</v>
      </c>
      <c r="G185" s="57">
        <f>(D185-D184)*'1_Constantes'!$F$13</f>
        <v>0</v>
      </c>
      <c r="H185" s="57">
        <f t="shared" si="8"/>
        <v>250</v>
      </c>
      <c r="J185" s="113">
        <f>IF('1_Constantes'!$B$27=1,'4_Rampe'!Y185,'3_Consigne'!R185*2)</f>
        <v>-14.037465980705177</v>
      </c>
      <c r="K185" s="68">
        <f>J185*'1_Constantes'!$H$13</f>
        <v>-28.074931961410353</v>
      </c>
      <c r="L185" s="73">
        <f>(J185+J184)*'1_Constantes'!$I$13</f>
        <v>0</v>
      </c>
      <c r="M185" s="57">
        <f>(J185-J184)*'1_Constantes'!$J$13</f>
        <v>0</v>
      </c>
      <c r="N185" s="57">
        <f t="shared" si="9"/>
        <v>-28.074931961410353</v>
      </c>
      <c r="P185" s="68">
        <f t="shared" si="10"/>
        <v>-278.07493196141036</v>
      </c>
      <c r="Q185" s="57">
        <f t="shared" si="11"/>
        <v>221.92506803858964</v>
      </c>
      <c r="S185" s="54">
        <f>P185*'1_Constantes'!$B$4/60</f>
        <v>-2.3172910996784198E-2</v>
      </c>
      <c r="T185" s="44">
        <f>Q185*'1_Constantes'!$B$4/60</f>
        <v>1.8493755669882473E-2</v>
      </c>
      <c r="V185" s="54">
        <f>V184-S185*'1_Constantes'!$J$4</f>
        <v>10965.653285533665</v>
      </c>
      <c r="W185" s="44">
        <f>W184+T185*'1_Constantes'!$J$4</f>
        <v>3908.6467144663361</v>
      </c>
    </row>
    <row r="186" spans="2:23" x14ac:dyDescent="0.25">
      <c r="B186" s="13">
        <f>'2_Odometrie'!B186</f>
        <v>0.9100000000000007</v>
      </c>
      <c r="D186" s="113">
        <f>IF('1_Constantes'!$B$27=1,'4_Rampe'!W186/2,'3_Consigne'!P186)</f>
        <v>250</v>
      </c>
      <c r="E186" s="68">
        <f>D186*'1_Constantes'!$D$13</f>
        <v>250</v>
      </c>
      <c r="F186" s="73">
        <f>(D186+D185)*'1_Constantes'!$E$13</f>
        <v>0</v>
      </c>
      <c r="G186" s="57">
        <f>(D186-D185)*'1_Constantes'!$F$13</f>
        <v>0</v>
      </c>
      <c r="H186" s="57">
        <f t="shared" si="8"/>
        <v>250</v>
      </c>
      <c r="J186" s="113">
        <f>IF('1_Constantes'!$B$27=1,'4_Rampe'!Y186,'3_Consigne'!R186*2)</f>
        <v>-12.891550390443529</v>
      </c>
      <c r="K186" s="68">
        <f>J186*'1_Constantes'!$H$13</f>
        <v>-25.783100780887057</v>
      </c>
      <c r="L186" s="73">
        <f>(J186+J185)*'1_Constantes'!$I$13</f>
        <v>0</v>
      </c>
      <c r="M186" s="57">
        <f>(J186-J185)*'1_Constantes'!$J$13</f>
        <v>0</v>
      </c>
      <c r="N186" s="57">
        <f t="shared" si="9"/>
        <v>-25.783100780887057</v>
      </c>
      <c r="P186" s="68">
        <f t="shared" si="10"/>
        <v>-275.78310078088708</v>
      </c>
      <c r="Q186" s="57">
        <f t="shared" si="11"/>
        <v>224.21689921911295</v>
      </c>
      <c r="S186" s="54">
        <f>P186*'1_Constantes'!$B$4/60</f>
        <v>-2.2981925065073922E-2</v>
      </c>
      <c r="T186" s="44">
        <f>Q186*'1_Constantes'!$B$4/60</f>
        <v>1.8684741601592746E-2</v>
      </c>
      <c r="V186" s="54">
        <f>V185-S186*'1_Constantes'!$J$4</f>
        <v>11048.388215767931</v>
      </c>
      <c r="W186" s="44">
        <f>W185+T186*'1_Constantes'!$J$4</f>
        <v>3975.9117842320702</v>
      </c>
    </row>
    <row r="187" spans="2:23" x14ac:dyDescent="0.25">
      <c r="B187" s="13">
        <f>'2_Odometrie'!B187</f>
        <v>0.9150000000000007</v>
      </c>
      <c r="D187" s="113">
        <f>IF('1_Constantes'!$B$27=1,'4_Rampe'!W187/2,'3_Consigne'!P187)</f>
        <v>250</v>
      </c>
      <c r="E187" s="68">
        <f>D187*'1_Constantes'!$D$13</f>
        <v>250</v>
      </c>
      <c r="F187" s="73">
        <f>(D187+D186)*'1_Constantes'!$E$13</f>
        <v>0</v>
      </c>
      <c r="G187" s="57">
        <f>(D187-D186)*'1_Constantes'!$F$13</f>
        <v>0</v>
      </c>
      <c r="H187" s="57">
        <f t="shared" si="8"/>
        <v>250</v>
      </c>
      <c r="J187" s="113">
        <f>IF('1_Constantes'!$B$27=1,'4_Rampe'!Y187,'3_Consigne'!R187*2)</f>
        <v>-13.750987083139764</v>
      </c>
      <c r="K187" s="68">
        <f>J187*'1_Constantes'!$H$13</f>
        <v>-27.501974166279528</v>
      </c>
      <c r="L187" s="73">
        <f>(J187+J186)*'1_Constantes'!$I$13</f>
        <v>0</v>
      </c>
      <c r="M187" s="57">
        <f>(J187-J186)*'1_Constantes'!$J$13</f>
        <v>0</v>
      </c>
      <c r="N187" s="57">
        <f t="shared" si="9"/>
        <v>-27.501974166279528</v>
      </c>
      <c r="P187" s="68">
        <f t="shared" si="10"/>
        <v>-277.50197416627952</v>
      </c>
      <c r="Q187" s="57">
        <f t="shared" si="11"/>
        <v>222.49802583372048</v>
      </c>
      <c r="S187" s="54">
        <f>P187*'1_Constantes'!$B$4/60</f>
        <v>-2.3125164513856624E-2</v>
      </c>
      <c r="T187" s="44">
        <f>Q187*'1_Constantes'!$B$4/60</f>
        <v>1.854150215281004E-2</v>
      </c>
      <c r="V187" s="54">
        <f>V186-S187*'1_Constantes'!$J$4</f>
        <v>11131.638808017815</v>
      </c>
      <c r="W187" s="44">
        <f>W186+T187*'1_Constantes'!$J$4</f>
        <v>4042.6611919821862</v>
      </c>
    </row>
    <row r="188" spans="2:23" x14ac:dyDescent="0.25">
      <c r="B188" s="13">
        <f>'2_Odometrie'!B188</f>
        <v>0.92000000000000071</v>
      </c>
      <c r="D188" s="113">
        <f>IF('1_Constantes'!$B$27=1,'4_Rampe'!W188/2,'3_Consigne'!P188)</f>
        <v>250</v>
      </c>
      <c r="E188" s="68">
        <f>D188*'1_Constantes'!$D$13</f>
        <v>250</v>
      </c>
      <c r="F188" s="73">
        <f>(D188+D187)*'1_Constantes'!$E$13</f>
        <v>0</v>
      </c>
      <c r="G188" s="57">
        <f>(D188-D187)*'1_Constantes'!$F$13</f>
        <v>0</v>
      </c>
      <c r="H188" s="57">
        <f t="shared" si="8"/>
        <v>250</v>
      </c>
      <c r="J188" s="113">
        <f>IF('1_Constantes'!$B$27=1,'4_Rampe'!Y188,'3_Consigne'!R188*2)</f>
        <v>-12.605071492878118</v>
      </c>
      <c r="K188" s="68">
        <f>J188*'1_Constantes'!$H$13</f>
        <v>-25.210142985756235</v>
      </c>
      <c r="L188" s="73">
        <f>(J188+J187)*'1_Constantes'!$I$13</f>
        <v>0</v>
      </c>
      <c r="M188" s="57">
        <f>(J188-J187)*'1_Constantes'!$J$13</f>
        <v>0</v>
      </c>
      <c r="N188" s="57">
        <f t="shared" si="9"/>
        <v>-25.210142985756235</v>
      </c>
      <c r="P188" s="68">
        <f t="shared" si="10"/>
        <v>-275.21014298575625</v>
      </c>
      <c r="Q188" s="57">
        <f t="shared" si="11"/>
        <v>224.78985701424375</v>
      </c>
      <c r="S188" s="54">
        <f>P188*'1_Constantes'!$B$4/60</f>
        <v>-2.2934178582146355E-2</v>
      </c>
      <c r="T188" s="44">
        <f>Q188*'1_Constantes'!$B$4/60</f>
        <v>1.8732488084520313E-2</v>
      </c>
      <c r="V188" s="54">
        <f>V187-S188*'1_Constantes'!$J$4</f>
        <v>11214.201850913541</v>
      </c>
      <c r="W188" s="44">
        <f>W187+T188*'1_Constantes'!$J$4</f>
        <v>4110.0981490864597</v>
      </c>
    </row>
    <row r="189" spans="2:23" x14ac:dyDescent="0.25">
      <c r="B189" s="13">
        <f>'2_Odometrie'!B189</f>
        <v>0.92500000000000071</v>
      </c>
      <c r="D189" s="113">
        <f>IF('1_Constantes'!$B$27=1,'4_Rampe'!W189/2,'3_Consigne'!P189)</f>
        <v>250</v>
      </c>
      <c r="E189" s="68">
        <f>D189*'1_Constantes'!$D$13</f>
        <v>250</v>
      </c>
      <c r="F189" s="73">
        <f>(D189+D188)*'1_Constantes'!$E$13</f>
        <v>0</v>
      </c>
      <c r="G189" s="57">
        <f>(D189-D188)*'1_Constantes'!$F$13</f>
        <v>0</v>
      </c>
      <c r="H189" s="57">
        <f t="shared" si="8"/>
        <v>250</v>
      </c>
      <c r="J189" s="113">
        <f>IF('1_Constantes'!$B$27=1,'4_Rampe'!Y189,'3_Consigne'!R189*2)</f>
        <v>-11.459155902616471</v>
      </c>
      <c r="K189" s="68">
        <f>J189*'1_Constantes'!$H$13</f>
        <v>-22.918311805232943</v>
      </c>
      <c r="L189" s="73">
        <f>(J189+J188)*'1_Constantes'!$I$13</f>
        <v>0</v>
      </c>
      <c r="M189" s="57">
        <f>(J189-J188)*'1_Constantes'!$J$13</f>
        <v>0</v>
      </c>
      <c r="N189" s="57">
        <f t="shared" si="9"/>
        <v>-22.918311805232943</v>
      </c>
      <c r="P189" s="68">
        <f t="shared" si="10"/>
        <v>-272.91831180523292</v>
      </c>
      <c r="Q189" s="57">
        <f t="shared" si="11"/>
        <v>227.08168819476705</v>
      </c>
      <c r="S189" s="54">
        <f>P189*'1_Constantes'!$B$4/60</f>
        <v>-2.2743192650436075E-2</v>
      </c>
      <c r="T189" s="44">
        <f>Q189*'1_Constantes'!$B$4/60</f>
        <v>1.8923474016230585E-2</v>
      </c>
      <c r="V189" s="54">
        <f>V188-S189*'1_Constantes'!$J$4</f>
        <v>11296.077344455111</v>
      </c>
      <c r="W189" s="44">
        <f>W188+T189*'1_Constantes'!$J$4</f>
        <v>4178.2226555448897</v>
      </c>
    </row>
    <row r="190" spans="2:23" x14ac:dyDescent="0.25">
      <c r="B190" s="13">
        <f>'2_Odometrie'!B190</f>
        <v>0.93000000000000071</v>
      </c>
      <c r="D190" s="113">
        <f>IF('1_Constantes'!$B$27=1,'4_Rampe'!W190/2,'3_Consigne'!P190)</f>
        <v>250</v>
      </c>
      <c r="E190" s="68">
        <f>D190*'1_Constantes'!$D$13</f>
        <v>250</v>
      </c>
      <c r="F190" s="73">
        <f>(D190+D189)*'1_Constantes'!$E$13</f>
        <v>0</v>
      </c>
      <c r="G190" s="57">
        <f>(D190-D189)*'1_Constantes'!$F$13</f>
        <v>0</v>
      </c>
      <c r="H190" s="57">
        <f t="shared" si="8"/>
        <v>250</v>
      </c>
      <c r="J190" s="113">
        <f>IF('1_Constantes'!$B$27=1,'4_Rampe'!Y190,'3_Consigne'!R190*2)</f>
        <v>-12.318592595312706</v>
      </c>
      <c r="K190" s="68">
        <f>J190*'1_Constantes'!$H$13</f>
        <v>-24.637185190625413</v>
      </c>
      <c r="L190" s="73">
        <f>(J190+J189)*'1_Constantes'!$I$13</f>
        <v>0</v>
      </c>
      <c r="M190" s="57">
        <f>(J190-J189)*'1_Constantes'!$J$13</f>
        <v>0</v>
      </c>
      <c r="N190" s="57">
        <f t="shared" si="9"/>
        <v>-24.637185190625413</v>
      </c>
      <c r="P190" s="68">
        <f t="shared" si="10"/>
        <v>-274.63718519062542</v>
      </c>
      <c r="Q190" s="57">
        <f t="shared" si="11"/>
        <v>225.36281480937458</v>
      </c>
      <c r="S190" s="54">
        <f>P190*'1_Constantes'!$B$4/60</f>
        <v>-2.2886432099218788E-2</v>
      </c>
      <c r="T190" s="44">
        <f>Q190*'1_Constantes'!$B$4/60</f>
        <v>1.878023456744788E-2</v>
      </c>
      <c r="V190" s="54">
        <f>V189-S190*'1_Constantes'!$J$4</f>
        <v>11378.468500012299</v>
      </c>
      <c r="W190" s="44">
        <f>W189+T190*'1_Constantes'!$J$4</f>
        <v>4245.831499987702</v>
      </c>
    </row>
    <row r="191" spans="2:23" x14ac:dyDescent="0.25">
      <c r="B191" s="13">
        <f>'2_Odometrie'!B191</f>
        <v>0.93500000000000072</v>
      </c>
      <c r="D191" s="113">
        <f>IF('1_Constantes'!$B$27=1,'4_Rampe'!W191/2,'3_Consigne'!P191)</f>
        <v>250</v>
      </c>
      <c r="E191" s="68">
        <f>D191*'1_Constantes'!$D$13</f>
        <v>250</v>
      </c>
      <c r="F191" s="73">
        <f>(D191+D190)*'1_Constantes'!$E$13</f>
        <v>0</v>
      </c>
      <c r="G191" s="57">
        <f>(D191-D190)*'1_Constantes'!$F$13</f>
        <v>0</v>
      </c>
      <c r="H191" s="57">
        <f t="shared" si="8"/>
        <v>250</v>
      </c>
      <c r="J191" s="113">
        <f>IF('1_Constantes'!$B$27=1,'4_Rampe'!Y191,'3_Consigne'!R191*2)</f>
        <v>-11.17267700505106</v>
      </c>
      <c r="K191" s="68">
        <f>J191*'1_Constantes'!$H$13</f>
        <v>-22.34535401010212</v>
      </c>
      <c r="L191" s="73">
        <f>(J191+J190)*'1_Constantes'!$I$13</f>
        <v>0</v>
      </c>
      <c r="M191" s="57">
        <f>(J191-J190)*'1_Constantes'!$J$13</f>
        <v>0</v>
      </c>
      <c r="N191" s="57">
        <f t="shared" si="9"/>
        <v>-22.34535401010212</v>
      </c>
      <c r="P191" s="68">
        <f t="shared" si="10"/>
        <v>-272.34535401010214</v>
      </c>
      <c r="Q191" s="57">
        <f t="shared" si="11"/>
        <v>227.65464598989789</v>
      </c>
      <c r="S191" s="54">
        <f>P191*'1_Constantes'!$B$4/60</f>
        <v>-2.2695446167508512E-2</v>
      </c>
      <c r="T191" s="44">
        <f>Q191*'1_Constantes'!$B$4/60</f>
        <v>1.897122049915816E-2</v>
      </c>
      <c r="V191" s="54">
        <f>V190-S191*'1_Constantes'!$J$4</f>
        <v>11460.17210621533</v>
      </c>
      <c r="W191" s="44">
        <f>W190+T191*'1_Constantes'!$J$4</f>
        <v>4314.127893784671</v>
      </c>
    </row>
    <row r="192" spans="2:23" x14ac:dyDescent="0.25">
      <c r="B192" s="13">
        <f>'2_Odometrie'!B192</f>
        <v>0.94000000000000072</v>
      </c>
      <c r="D192" s="113">
        <f>IF('1_Constantes'!$B$27=1,'4_Rampe'!W192/2,'3_Consigne'!P192)</f>
        <v>250</v>
      </c>
      <c r="E192" s="68">
        <f>D192*'1_Constantes'!$D$13</f>
        <v>250</v>
      </c>
      <c r="F192" s="73">
        <f>(D192+D191)*'1_Constantes'!$E$13</f>
        <v>0</v>
      </c>
      <c r="G192" s="57">
        <f>(D192-D191)*'1_Constantes'!$F$13</f>
        <v>0</v>
      </c>
      <c r="H192" s="57">
        <f t="shared" si="8"/>
        <v>250</v>
      </c>
      <c r="J192" s="113">
        <f>IF('1_Constantes'!$B$27=1,'4_Rampe'!Y192,'3_Consigne'!R192*2)</f>
        <v>-12.032113697747295</v>
      </c>
      <c r="K192" s="68">
        <f>J192*'1_Constantes'!$H$13</f>
        <v>-24.064227395494591</v>
      </c>
      <c r="L192" s="73">
        <f>(J192+J191)*'1_Constantes'!$I$13</f>
        <v>0</v>
      </c>
      <c r="M192" s="57">
        <f>(J192-J191)*'1_Constantes'!$J$13</f>
        <v>0</v>
      </c>
      <c r="N192" s="57">
        <f t="shared" si="9"/>
        <v>-24.064227395494591</v>
      </c>
      <c r="P192" s="68">
        <f t="shared" si="10"/>
        <v>-274.06422739549458</v>
      </c>
      <c r="Q192" s="57">
        <f t="shared" si="11"/>
        <v>225.93577260450542</v>
      </c>
      <c r="S192" s="54">
        <f>P192*'1_Constantes'!$B$4/60</f>
        <v>-2.2838685616291217E-2</v>
      </c>
      <c r="T192" s="44">
        <f>Q192*'1_Constantes'!$B$4/60</f>
        <v>1.8827981050375454E-2</v>
      </c>
      <c r="V192" s="54">
        <f>V191-S192*'1_Constantes'!$J$4</f>
        <v>11542.391374433979</v>
      </c>
      <c r="W192" s="44">
        <f>W191+T192*'1_Constantes'!$J$4</f>
        <v>4381.9086255660222</v>
      </c>
    </row>
    <row r="193" spans="2:23" x14ac:dyDescent="0.25">
      <c r="B193" s="13">
        <f>'2_Odometrie'!B193</f>
        <v>0.94500000000000073</v>
      </c>
      <c r="D193" s="113">
        <f>IF('1_Constantes'!$B$27=1,'4_Rampe'!W193/2,'3_Consigne'!P193)</f>
        <v>250</v>
      </c>
      <c r="E193" s="68">
        <f>D193*'1_Constantes'!$D$13</f>
        <v>250</v>
      </c>
      <c r="F193" s="73">
        <f>(D193+D192)*'1_Constantes'!$E$13</f>
        <v>0</v>
      </c>
      <c r="G193" s="57">
        <f>(D193-D192)*'1_Constantes'!$F$13</f>
        <v>0</v>
      </c>
      <c r="H193" s="57">
        <f t="shared" si="8"/>
        <v>250</v>
      </c>
      <c r="J193" s="113">
        <f>IF('1_Constantes'!$B$27=1,'4_Rampe'!Y193,'3_Consigne'!R193*2)</f>
        <v>-10.886198107485649</v>
      </c>
      <c r="K193" s="68">
        <f>J193*'1_Constantes'!$H$13</f>
        <v>-21.772396214971298</v>
      </c>
      <c r="L193" s="73">
        <f>(J193+J192)*'1_Constantes'!$I$13</f>
        <v>0</v>
      </c>
      <c r="M193" s="57">
        <f>(J193-J192)*'1_Constantes'!$J$13</f>
        <v>0</v>
      </c>
      <c r="N193" s="57">
        <f t="shared" si="9"/>
        <v>-21.772396214971298</v>
      </c>
      <c r="P193" s="68">
        <f t="shared" si="10"/>
        <v>-271.77239621497131</v>
      </c>
      <c r="Q193" s="57">
        <f t="shared" si="11"/>
        <v>228.22760378502869</v>
      </c>
      <c r="S193" s="54">
        <f>P193*'1_Constantes'!$B$4/60</f>
        <v>-2.2647699684580944E-2</v>
      </c>
      <c r="T193" s="44">
        <f>Q193*'1_Constantes'!$B$4/60</f>
        <v>1.9018966982085724E-2</v>
      </c>
      <c r="V193" s="54">
        <f>V192-S193*'1_Constantes'!$J$4</f>
        <v>11623.92309329847</v>
      </c>
      <c r="W193" s="44">
        <f>W192+T193*'1_Constantes'!$J$4</f>
        <v>4450.376906701531</v>
      </c>
    </row>
    <row r="194" spans="2:23" x14ac:dyDescent="0.25">
      <c r="B194" s="13">
        <f>'2_Odometrie'!B194</f>
        <v>0.95000000000000073</v>
      </c>
      <c r="D194" s="113">
        <f>IF('1_Constantes'!$B$27=1,'4_Rampe'!W194/2,'3_Consigne'!P194)</f>
        <v>250</v>
      </c>
      <c r="E194" s="68">
        <f>D194*'1_Constantes'!$D$13</f>
        <v>250</v>
      </c>
      <c r="F194" s="73">
        <f>(D194+D193)*'1_Constantes'!$E$13</f>
        <v>0</v>
      </c>
      <c r="G194" s="57">
        <f>(D194-D193)*'1_Constantes'!$F$13</f>
        <v>0</v>
      </c>
      <c r="H194" s="57">
        <f t="shared" si="8"/>
        <v>250</v>
      </c>
      <c r="J194" s="113">
        <f>IF('1_Constantes'!$B$27=1,'4_Rampe'!Y194,'3_Consigne'!R194*2)</f>
        <v>-9.7402825172240028</v>
      </c>
      <c r="K194" s="68">
        <f>J194*'1_Constantes'!$H$13</f>
        <v>-19.480565034448006</v>
      </c>
      <c r="L194" s="73">
        <f>(J194+J193)*'1_Constantes'!$I$13</f>
        <v>0</v>
      </c>
      <c r="M194" s="57">
        <f>(J194-J193)*'1_Constantes'!$J$13</f>
        <v>0</v>
      </c>
      <c r="N194" s="57">
        <f t="shared" si="9"/>
        <v>-19.480565034448006</v>
      </c>
      <c r="P194" s="68">
        <f t="shared" si="10"/>
        <v>-269.48056503444798</v>
      </c>
      <c r="Q194" s="57">
        <f t="shared" si="11"/>
        <v>230.51943496555199</v>
      </c>
      <c r="S194" s="54">
        <f>P194*'1_Constantes'!$B$4/60</f>
        <v>-2.2456713752870665E-2</v>
      </c>
      <c r="T194" s="44">
        <f>Q194*'1_Constantes'!$B$4/60</f>
        <v>1.9209952913796E-2</v>
      </c>
      <c r="V194" s="54">
        <f>V193-S194*'1_Constantes'!$J$4</f>
        <v>11704.767262808804</v>
      </c>
      <c r="W194" s="44">
        <f>W193+T194*'1_Constantes'!$J$4</f>
        <v>4519.5327371911962</v>
      </c>
    </row>
    <row r="195" spans="2:23" x14ac:dyDescent="0.25">
      <c r="B195" s="13">
        <f>'2_Odometrie'!B195</f>
        <v>0.95500000000000074</v>
      </c>
      <c r="D195" s="113">
        <f>IF('1_Constantes'!$B$27=1,'4_Rampe'!W195/2,'3_Consigne'!P195)</f>
        <v>250</v>
      </c>
      <c r="E195" s="68">
        <f>D195*'1_Constantes'!$D$13</f>
        <v>250</v>
      </c>
      <c r="F195" s="73">
        <f>(D195+D194)*'1_Constantes'!$E$13</f>
        <v>0</v>
      </c>
      <c r="G195" s="57">
        <f>(D195-D194)*'1_Constantes'!$F$13</f>
        <v>0</v>
      </c>
      <c r="H195" s="57">
        <f t="shared" si="8"/>
        <v>250</v>
      </c>
      <c r="J195" s="113">
        <f>IF('1_Constantes'!$B$27=1,'4_Rampe'!Y195,'3_Consigne'!R195*2)</f>
        <v>-10.59971920992024</v>
      </c>
      <c r="K195" s="68">
        <f>J195*'1_Constantes'!$H$13</f>
        <v>-21.199438419840479</v>
      </c>
      <c r="L195" s="73">
        <f>(J195+J194)*'1_Constantes'!$I$13</f>
        <v>0</v>
      </c>
      <c r="M195" s="57">
        <f>(J195-J194)*'1_Constantes'!$J$13</f>
        <v>0</v>
      </c>
      <c r="N195" s="57">
        <f t="shared" si="9"/>
        <v>-21.199438419840479</v>
      </c>
      <c r="P195" s="68">
        <f t="shared" si="10"/>
        <v>-271.19943841984048</v>
      </c>
      <c r="Q195" s="57">
        <f t="shared" si="11"/>
        <v>228.80056158015952</v>
      </c>
      <c r="S195" s="54">
        <f>P195*'1_Constantes'!$B$4/60</f>
        <v>-2.2599953201653374E-2</v>
      </c>
      <c r="T195" s="44">
        <f>Q195*'1_Constantes'!$B$4/60</f>
        <v>1.9066713465013294E-2</v>
      </c>
      <c r="V195" s="54">
        <f>V194-S195*'1_Constantes'!$J$4</f>
        <v>11786.127094334755</v>
      </c>
      <c r="W195" s="44">
        <f>W194+T195*'1_Constantes'!$J$4</f>
        <v>4588.1729056652439</v>
      </c>
    </row>
    <row r="196" spans="2:23" x14ac:dyDescent="0.25">
      <c r="B196" s="13">
        <f>'2_Odometrie'!B196</f>
        <v>0.96000000000000074</v>
      </c>
      <c r="D196" s="113">
        <f>IF('1_Constantes'!$B$27=1,'4_Rampe'!W196/2,'3_Consigne'!P196)</f>
        <v>250</v>
      </c>
      <c r="E196" s="68">
        <f>D196*'1_Constantes'!$D$13</f>
        <v>250</v>
      </c>
      <c r="F196" s="73">
        <f>(D196+D195)*'1_Constantes'!$E$13</f>
        <v>0</v>
      </c>
      <c r="G196" s="57">
        <f>(D196-D195)*'1_Constantes'!$F$13</f>
        <v>0</v>
      </c>
      <c r="H196" s="57">
        <f t="shared" si="8"/>
        <v>250</v>
      </c>
      <c r="J196" s="113">
        <f>IF('1_Constantes'!$B$27=1,'4_Rampe'!Y196,'3_Consigne'!R196*2)</f>
        <v>-9.4538036196585935</v>
      </c>
      <c r="K196" s="68">
        <f>J196*'1_Constantes'!$H$13</f>
        <v>-18.907607239317187</v>
      </c>
      <c r="L196" s="73">
        <f>(J196+J195)*'1_Constantes'!$I$13</f>
        <v>0</v>
      </c>
      <c r="M196" s="57">
        <f>(J196-J195)*'1_Constantes'!$J$13</f>
        <v>0</v>
      </c>
      <c r="N196" s="57">
        <f t="shared" si="9"/>
        <v>-18.907607239317187</v>
      </c>
      <c r="P196" s="68">
        <f t="shared" si="10"/>
        <v>-268.9076072393172</v>
      </c>
      <c r="Q196" s="57">
        <f t="shared" si="11"/>
        <v>231.0923927606828</v>
      </c>
      <c r="S196" s="54">
        <f>P196*'1_Constantes'!$B$4/60</f>
        <v>-2.2408967269943101E-2</v>
      </c>
      <c r="T196" s="44">
        <f>Q196*'1_Constantes'!$B$4/60</f>
        <v>1.9257699396723567E-2</v>
      </c>
      <c r="V196" s="54">
        <f>V195-S196*'1_Constantes'!$J$4</f>
        <v>11866.799376506551</v>
      </c>
      <c r="W196" s="44">
        <f>W195+T196*'1_Constantes'!$J$4</f>
        <v>4657.500623493449</v>
      </c>
    </row>
    <row r="197" spans="2:23" x14ac:dyDescent="0.25">
      <c r="B197" s="13">
        <f>'2_Odometrie'!B197</f>
        <v>0.96500000000000075</v>
      </c>
      <c r="D197" s="113">
        <f>IF('1_Constantes'!$B$27=1,'4_Rampe'!W197/2,'3_Consigne'!P197)</f>
        <v>250</v>
      </c>
      <c r="E197" s="68">
        <f>D197*'1_Constantes'!$D$13</f>
        <v>250</v>
      </c>
      <c r="F197" s="73">
        <f>(D197+D196)*'1_Constantes'!$E$13</f>
        <v>0</v>
      </c>
      <c r="G197" s="57">
        <f>(D197-D196)*'1_Constantes'!$F$13</f>
        <v>0</v>
      </c>
      <c r="H197" s="57">
        <f t="shared" ref="H197:H260" si="12">G197+F197+E197</f>
        <v>250</v>
      </c>
      <c r="J197" s="113">
        <f>IF('1_Constantes'!$B$27=1,'4_Rampe'!Y197,'3_Consigne'!R197*2)</f>
        <v>-10.313240312354827</v>
      </c>
      <c r="K197" s="68">
        <f>J197*'1_Constantes'!$H$13</f>
        <v>-20.626480624709654</v>
      </c>
      <c r="L197" s="73">
        <f>(J197+J196)*'1_Constantes'!$I$13</f>
        <v>0</v>
      </c>
      <c r="M197" s="57">
        <f>(J197-J196)*'1_Constantes'!$J$13</f>
        <v>0</v>
      </c>
      <c r="N197" s="57">
        <f t="shared" ref="N197:N260" si="13">M197+L197+K197</f>
        <v>-20.626480624709654</v>
      </c>
      <c r="P197" s="68">
        <f t="shared" ref="P197:P260" si="14">(N197-H197)</f>
        <v>-270.62648062470964</v>
      </c>
      <c r="Q197" s="57">
        <f t="shared" ref="Q197:Q260" si="15">(N197+H197)</f>
        <v>229.37351937529036</v>
      </c>
      <c r="S197" s="54">
        <f>P197*'1_Constantes'!$B$4/60</f>
        <v>-2.2552206718725806E-2</v>
      </c>
      <c r="T197" s="44">
        <f>Q197*'1_Constantes'!$B$4/60</f>
        <v>1.9114459947940865E-2</v>
      </c>
      <c r="V197" s="54">
        <f>V196-S197*'1_Constantes'!$J$4</f>
        <v>11947.987320693965</v>
      </c>
      <c r="W197" s="44">
        <f>W196+T197*'1_Constantes'!$J$4</f>
        <v>4726.3126793060364</v>
      </c>
    </row>
    <row r="198" spans="2:23" x14ac:dyDescent="0.25">
      <c r="B198" s="13">
        <f>'2_Odometrie'!B198</f>
        <v>0.97000000000000075</v>
      </c>
      <c r="D198" s="113">
        <f>IF('1_Constantes'!$B$27=1,'4_Rampe'!W198/2,'3_Consigne'!P198)</f>
        <v>250</v>
      </c>
      <c r="E198" s="68">
        <f>D198*'1_Constantes'!$D$13</f>
        <v>250</v>
      </c>
      <c r="F198" s="73">
        <f>(D198+D197)*'1_Constantes'!$E$13</f>
        <v>0</v>
      </c>
      <c r="G198" s="57">
        <f>(D198-D197)*'1_Constantes'!$F$13</f>
        <v>0</v>
      </c>
      <c r="H198" s="57">
        <f t="shared" si="12"/>
        <v>250</v>
      </c>
      <c r="J198" s="113">
        <f>IF('1_Constantes'!$B$27=1,'4_Rampe'!Y198,'3_Consigne'!R198*2)</f>
        <v>-9.1673247220931806</v>
      </c>
      <c r="K198" s="68">
        <f>J198*'1_Constantes'!$H$13</f>
        <v>-18.334649444186361</v>
      </c>
      <c r="L198" s="73">
        <f>(J198+J197)*'1_Constantes'!$I$13</f>
        <v>0</v>
      </c>
      <c r="M198" s="57">
        <f>(J198-J197)*'1_Constantes'!$J$13</f>
        <v>0</v>
      </c>
      <c r="N198" s="57">
        <f t="shared" si="13"/>
        <v>-18.334649444186361</v>
      </c>
      <c r="P198" s="68">
        <f t="shared" si="14"/>
        <v>-268.33464944418637</v>
      </c>
      <c r="Q198" s="57">
        <f t="shared" si="15"/>
        <v>231.66535055581363</v>
      </c>
      <c r="S198" s="54">
        <f>P198*'1_Constantes'!$B$4/60</f>
        <v>-2.236122078701553E-2</v>
      </c>
      <c r="T198" s="44">
        <f>Q198*'1_Constantes'!$B$4/60</f>
        <v>1.9305445879651138E-2</v>
      </c>
      <c r="V198" s="54">
        <f>V197-S198*'1_Constantes'!$J$4</f>
        <v>12028.487715527221</v>
      </c>
      <c r="W198" s="44">
        <f>W197+T198*'1_Constantes'!$J$4</f>
        <v>4795.8122844727804</v>
      </c>
    </row>
    <row r="199" spans="2:23" x14ac:dyDescent="0.25">
      <c r="B199" s="13">
        <f>'2_Odometrie'!B199</f>
        <v>0.97500000000000075</v>
      </c>
      <c r="D199" s="113">
        <f>IF('1_Constantes'!$B$27=1,'4_Rampe'!W199/2,'3_Consigne'!P199)</f>
        <v>250</v>
      </c>
      <c r="E199" s="68">
        <f>D199*'1_Constantes'!$D$13</f>
        <v>250</v>
      </c>
      <c r="F199" s="73">
        <f>(D199+D198)*'1_Constantes'!$E$13</f>
        <v>0</v>
      </c>
      <c r="G199" s="57">
        <f>(D199-D198)*'1_Constantes'!$F$13</f>
        <v>0</v>
      </c>
      <c r="H199" s="57">
        <f t="shared" si="12"/>
        <v>250</v>
      </c>
      <c r="J199" s="113">
        <f>IF('1_Constantes'!$B$27=1,'4_Rampe'!Y199,'3_Consigne'!R199*2)</f>
        <v>-8.0214091318315344</v>
      </c>
      <c r="K199" s="68">
        <f>J199*'1_Constantes'!$H$13</f>
        <v>-16.042818263663069</v>
      </c>
      <c r="L199" s="73">
        <f>(J199+J198)*'1_Constantes'!$I$13</f>
        <v>0</v>
      </c>
      <c r="M199" s="57">
        <f>(J199-J198)*'1_Constantes'!$J$13</f>
        <v>0</v>
      </c>
      <c r="N199" s="57">
        <f t="shared" si="13"/>
        <v>-16.042818263663069</v>
      </c>
      <c r="P199" s="68">
        <f t="shared" si="14"/>
        <v>-266.04281826366309</v>
      </c>
      <c r="Q199" s="57">
        <f t="shared" si="15"/>
        <v>233.95718173633693</v>
      </c>
      <c r="S199" s="54">
        <f>P199*'1_Constantes'!$B$4/60</f>
        <v>-2.2170234855305261E-2</v>
      </c>
      <c r="T199" s="44">
        <f>Q199*'1_Constantes'!$B$4/60</f>
        <v>1.949643181136141E-2</v>
      </c>
      <c r="V199" s="54">
        <f>V198-S199*'1_Constantes'!$J$4</f>
        <v>12108.300561006319</v>
      </c>
      <c r="W199" s="44">
        <f>W198+T199*'1_Constantes'!$J$4</f>
        <v>4865.9994389936819</v>
      </c>
    </row>
    <row r="200" spans="2:23" x14ac:dyDescent="0.25">
      <c r="B200" s="13">
        <f>'2_Odometrie'!B200</f>
        <v>0.98000000000000076</v>
      </c>
      <c r="D200" s="113">
        <f>IF('1_Constantes'!$B$27=1,'4_Rampe'!W200/2,'3_Consigne'!P200)</f>
        <v>250</v>
      </c>
      <c r="E200" s="68">
        <f>D200*'1_Constantes'!$D$13</f>
        <v>250</v>
      </c>
      <c r="F200" s="73">
        <f>(D200+D199)*'1_Constantes'!$E$13</f>
        <v>0</v>
      </c>
      <c r="G200" s="57">
        <f>(D200-D199)*'1_Constantes'!$F$13</f>
        <v>0</v>
      </c>
      <c r="H200" s="57">
        <f t="shared" si="12"/>
        <v>250</v>
      </c>
      <c r="J200" s="113">
        <f>IF('1_Constantes'!$B$27=1,'4_Rampe'!Y200,'3_Consigne'!R200*2)</f>
        <v>-8.8808458245277713</v>
      </c>
      <c r="K200" s="68">
        <f>J200*'1_Constantes'!$H$13</f>
        <v>-17.761691649055543</v>
      </c>
      <c r="L200" s="73">
        <f>(J200+J199)*'1_Constantes'!$I$13</f>
        <v>0</v>
      </c>
      <c r="M200" s="57">
        <f>(J200-J199)*'1_Constantes'!$J$13</f>
        <v>0</v>
      </c>
      <c r="N200" s="57">
        <f t="shared" si="13"/>
        <v>-17.761691649055543</v>
      </c>
      <c r="P200" s="68">
        <f t="shared" si="14"/>
        <v>-267.76169164905554</v>
      </c>
      <c r="Q200" s="57">
        <f t="shared" si="15"/>
        <v>232.23830835094446</v>
      </c>
      <c r="S200" s="54">
        <f>P200*'1_Constantes'!$B$4/60</f>
        <v>-2.2313474304087963E-2</v>
      </c>
      <c r="T200" s="44">
        <f>Q200*'1_Constantes'!$B$4/60</f>
        <v>1.9353192362578705E-2</v>
      </c>
      <c r="V200" s="54">
        <f>V199-S200*'1_Constantes'!$J$4</f>
        <v>12188.629068501035</v>
      </c>
      <c r="W200" s="44">
        <f>W199+T200*'1_Constantes'!$J$4</f>
        <v>4935.6709314989648</v>
      </c>
    </row>
    <row r="201" spans="2:23" x14ac:dyDescent="0.25">
      <c r="B201" s="13">
        <f>'2_Odometrie'!B201</f>
        <v>0.98500000000000076</v>
      </c>
      <c r="D201" s="113">
        <f>IF('1_Constantes'!$B$27=1,'4_Rampe'!W201/2,'3_Consigne'!P201)</f>
        <v>250</v>
      </c>
      <c r="E201" s="68">
        <f>D201*'1_Constantes'!$D$13</f>
        <v>250</v>
      </c>
      <c r="F201" s="73">
        <f>(D201+D200)*'1_Constantes'!$E$13</f>
        <v>0</v>
      </c>
      <c r="G201" s="57">
        <f>(D201-D200)*'1_Constantes'!$F$13</f>
        <v>0</v>
      </c>
      <c r="H201" s="57">
        <f t="shared" si="12"/>
        <v>250</v>
      </c>
      <c r="J201" s="113">
        <f>IF('1_Constantes'!$B$27=1,'4_Rampe'!Y201,'3_Consigne'!R201*2)</f>
        <v>-7.734930234266125</v>
      </c>
      <c r="K201" s="68">
        <f>J201*'1_Constantes'!$H$13</f>
        <v>-15.46986046853225</v>
      </c>
      <c r="L201" s="73">
        <f>(J201+J200)*'1_Constantes'!$I$13</f>
        <v>0</v>
      </c>
      <c r="M201" s="57">
        <f>(J201-J200)*'1_Constantes'!$J$13</f>
        <v>0</v>
      </c>
      <c r="N201" s="57">
        <f t="shared" si="13"/>
        <v>-15.46986046853225</v>
      </c>
      <c r="P201" s="68">
        <f t="shared" si="14"/>
        <v>-265.46986046853226</v>
      </c>
      <c r="Q201" s="57">
        <f t="shared" si="15"/>
        <v>234.53013953146774</v>
      </c>
      <c r="S201" s="54">
        <f>P201*'1_Constantes'!$B$4/60</f>
        <v>-2.2122488372377687E-2</v>
      </c>
      <c r="T201" s="44">
        <f>Q201*'1_Constantes'!$B$4/60</f>
        <v>1.9544178294288981E-2</v>
      </c>
      <c r="V201" s="54">
        <f>V200-S201*'1_Constantes'!$J$4</f>
        <v>12268.270026641596</v>
      </c>
      <c r="W201" s="44">
        <f>W200+T201*'1_Constantes'!$J$4</f>
        <v>5006.0299733584052</v>
      </c>
    </row>
    <row r="202" spans="2:23" x14ac:dyDescent="0.25">
      <c r="B202" s="13">
        <f>'2_Odometrie'!B202</f>
        <v>0.99000000000000077</v>
      </c>
      <c r="D202" s="113">
        <f>IF('1_Constantes'!$B$27=1,'4_Rampe'!W202/2,'3_Consigne'!P202)</f>
        <v>250</v>
      </c>
      <c r="E202" s="68">
        <f>D202*'1_Constantes'!$D$13</f>
        <v>250</v>
      </c>
      <c r="F202" s="73">
        <f>(D202+D201)*'1_Constantes'!$E$13</f>
        <v>0</v>
      </c>
      <c r="G202" s="57">
        <f>(D202-D201)*'1_Constantes'!$F$13</f>
        <v>0</v>
      </c>
      <c r="H202" s="57">
        <f t="shared" si="12"/>
        <v>250</v>
      </c>
      <c r="J202" s="113">
        <f>IF('1_Constantes'!$B$27=1,'4_Rampe'!Y202,'3_Consigne'!R202*2)</f>
        <v>-6.5890146440044779</v>
      </c>
      <c r="K202" s="68">
        <f>J202*'1_Constantes'!$H$13</f>
        <v>-13.178029288008956</v>
      </c>
      <c r="L202" s="73">
        <f>(J202+J201)*'1_Constantes'!$I$13</f>
        <v>0</v>
      </c>
      <c r="M202" s="57">
        <f>(J202-J201)*'1_Constantes'!$J$13</f>
        <v>0</v>
      </c>
      <c r="N202" s="57">
        <f t="shared" si="13"/>
        <v>-13.178029288008956</v>
      </c>
      <c r="P202" s="68">
        <f t="shared" si="14"/>
        <v>-263.17802928800893</v>
      </c>
      <c r="Q202" s="57">
        <f t="shared" si="15"/>
        <v>236.82197071199104</v>
      </c>
      <c r="S202" s="54">
        <f>P202*'1_Constantes'!$B$4/60</f>
        <v>-2.1931502440667414E-2</v>
      </c>
      <c r="T202" s="44">
        <f>Q202*'1_Constantes'!$B$4/60</f>
        <v>1.9735164225999254E-2</v>
      </c>
      <c r="V202" s="54">
        <f>V201-S202*'1_Constantes'!$J$4</f>
        <v>12347.223435427999</v>
      </c>
      <c r="W202" s="44">
        <f>W201+T202*'1_Constantes'!$J$4</f>
        <v>5077.0765645720021</v>
      </c>
    </row>
    <row r="203" spans="2:23" x14ac:dyDescent="0.25">
      <c r="B203" s="13">
        <f>'2_Odometrie'!B203</f>
        <v>0.99500000000000077</v>
      </c>
      <c r="D203" s="113">
        <f>IF('1_Constantes'!$B$27=1,'4_Rampe'!W203/2,'3_Consigne'!P203)</f>
        <v>250</v>
      </c>
      <c r="E203" s="68">
        <f>D203*'1_Constantes'!$D$13</f>
        <v>250</v>
      </c>
      <c r="F203" s="73">
        <f>(D203+D202)*'1_Constantes'!$E$13</f>
        <v>0</v>
      </c>
      <c r="G203" s="57">
        <f>(D203-D202)*'1_Constantes'!$F$13</f>
        <v>0</v>
      </c>
      <c r="H203" s="57">
        <f t="shared" si="12"/>
        <v>250</v>
      </c>
      <c r="J203" s="113">
        <f>IF('1_Constantes'!$B$27=1,'4_Rampe'!Y203,'3_Consigne'!R203*2)</f>
        <v>-7.448451336700713</v>
      </c>
      <c r="K203" s="68">
        <f>J203*'1_Constantes'!$H$13</f>
        <v>-14.896902673401426</v>
      </c>
      <c r="L203" s="73">
        <f>(J203+J202)*'1_Constantes'!$I$13</f>
        <v>0</v>
      </c>
      <c r="M203" s="57">
        <f>(J203-J202)*'1_Constantes'!$J$13</f>
        <v>0</v>
      </c>
      <c r="N203" s="57">
        <f t="shared" si="13"/>
        <v>-14.896902673401426</v>
      </c>
      <c r="P203" s="68">
        <f t="shared" si="14"/>
        <v>-264.89690267340143</v>
      </c>
      <c r="Q203" s="57">
        <f t="shared" si="15"/>
        <v>235.10309732659857</v>
      </c>
      <c r="S203" s="54">
        <f>P203*'1_Constantes'!$B$4/60</f>
        <v>-2.207474188945012E-2</v>
      </c>
      <c r="T203" s="44">
        <f>Q203*'1_Constantes'!$B$4/60</f>
        <v>1.9591924777216548E-2</v>
      </c>
      <c r="V203" s="54">
        <f>V202-S203*'1_Constantes'!$J$4</f>
        <v>12426.69250623002</v>
      </c>
      <c r="W203" s="44">
        <f>W202+T203*'1_Constantes'!$J$4</f>
        <v>5147.6074937699814</v>
      </c>
    </row>
    <row r="204" spans="2:23" x14ac:dyDescent="0.25">
      <c r="B204" s="13">
        <f>'2_Odometrie'!B204</f>
        <v>1.0000000000000007</v>
      </c>
      <c r="D204" s="113">
        <f>IF('1_Constantes'!$B$27=1,'4_Rampe'!W204/2,'3_Consigne'!P204)</f>
        <v>250</v>
      </c>
      <c r="E204" s="68">
        <f>D204*'1_Constantes'!$D$13</f>
        <v>250</v>
      </c>
      <c r="F204" s="73">
        <f>(D204+D203)*'1_Constantes'!$E$13</f>
        <v>0</v>
      </c>
      <c r="G204" s="57">
        <f>(D204-D203)*'1_Constantes'!$F$13</f>
        <v>0</v>
      </c>
      <c r="H204" s="57">
        <f t="shared" si="12"/>
        <v>250</v>
      </c>
      <c r="J204" s="113">
        <f>IF('1_Constantes'!$B$27=1,'4_Rampe'!Y204,'3_Consigne'!R204*2)</f>
        <v>-6.3025357464390668</v>
      </c>
      <c r="K204" s="68">
        <f>J204*'1_Constantes'!$H$13</f>
        <v>-12.605071492878134</v>
      </c>
      <c r="L204" s="73">
        <f>(J204+J203)*'1_Constantes'!$I$13</f>
        <v>0</v>
      </c>
      <c r="M204" s="57">
        <f>(J204-J203)*'1_Constantes'!$J$13</f>
        <v>0</v>
      </c>
      <c r="N204" s="57">
        <f t="shared" si="13"/>
        <v>-12.605071492878134</v>
      </c>
      <c r="P204" s="68">
        <f t="shared" si="14"/>
        <v>-262.60507149287815</v>
      </c>
      <c r="Q204" s="57">
        <f t="shared" si="15"/>
        <v>237.39492850712188</v>
      </c>
      <c r="S204" s="54">
        <f>P204*'1_Constantes'!$B$4/60</f>
        <v>-2.1883755957739847E-2</v>
      </c>
      <c r="T204" s="44">
        <f>Q204*'1_Constantes'!$B$4/60</f>
        <v>1.9782910708926824E-2</v>
      </c>
      <c r="V204" s="54">
        <f>V203-S204*'1_Constantes'!$J$4</f>
        <v>12505.474027677883</v>
      </c>
      <c r="W204" s="44">
        <f>W203+T204*'1_Constantes'!$J$4</f>
        <v>5218.8259723221181</v>
      </c>
    </row>
    <row r="205" spans="2:23" x14ac:dyDescent="0.25">
      <c r="B205" s="13">
        <f>'2_Odometrie'!B205</f>
        <v>1.0050000000000006</v>
      </c>
      <c r="D205" s="113">
        <f>IF('1_Constantes'!$B$27=1,'4_Rampe'!W205/2,'3_Consigne'!P205)</f>
        <v>250</v>
      </c>
      <c r="E205" s="68">
        <f>D205*'1_Constantes'!$D$13</f>
        <v>250</v>
      </c>
      <c r="F205" s="73">
        <f>(D205+D204)*'1_Constantes'!$E$13</f>
        <v>0</v>
      </c>
      <c r="G205" s="57">
        <f>(D205-D204)*'1_Constantes'!$F$13</f>
        <v>0</v>
      </c>
      <c r="H205" s="57">
        <f t="shared" si="12"/>
        <v>250</v>
      </c>
      <c r="J205" s="113">
        <f>IF('1_Constantes'!$B$27=1,'4_Rampe'!Y205,'3_Consigne'!R205*2)</f>
        <v>-7.1619724391353019</v>
      </c>
      <c r="K205" s="68">
        <f>J205*'1_Constantes'!$H$13</f>
        <v>-14.323944878270604</v>
      </c>
      <c r="L205" s="73">
        <f>(J205+J204)*'1_Constantes'!$I$13</f>
        <v>0</v>
      </c>
      <c r="M205" s="57">
        <f>(J205-J204)*'1_Constantes'!$J$13</f>
        <v>0</v>
      </c>
      <c r="N205" s="57">
        <f t="shared" si="13"/>
        <v>-14.323944878270604</v>
      </c>
      <c r="P205" s="68">
        <f t="shared" si="14"/>
        <v>-264.32394487827059</v>
      </c>
      <c r="Q205" s="57">
        <f t="shared" si="15"/>
        <v>235.67605512172941</v>
      </c>
      <c r="S205" s="54">
        <f>P205*'1_Constantes'!$B$4/60</f>
        <v>-2.2026995406522549E-2</v>
      </c>
      <c r="T205" s="44">
        <f>Q205*'1_Constantes'!$B$4/60</f>
        <v>1.9639671260144115E-2</v>
      </c>
      <c r="V205" s="54">
        <f>V204-S205*'1_Constantes'!$J$4</f>
        <v>12584.771211141364</v>
      </c>
      <c r="W205" s="44">
        <f>W204+T205*'1_Constantes'!$J$4</f>
        <v>5289.5287888586372</v>
      </c>
    </row>
    <row r="206" spans="2:23" x14ac:dyDescent="0.25">
      <c r="B206" s="13">
        <f>'2_Odometrie'!B206</f>
        <v>1.0100000000000005</v>
      </c>
      <c r="D206" s="113">
        <f>IF('1_Constantes'!$B$27=1,'4_Rampe'!W206/2,'3_Consigne'!P206)</f>
        <v>250</v>
      </c>
      <c r="E206" s="68">
        <f>D206*'1_Constantes'!$D$13</f>
        <v>250</v>
      </c>
      <c r="F206" s="73">
        <f>(D206+D205)*'1_Constantes'!$E$13</f>
        <v>0</v>
      </c>
      <c r="G206" s="57">
        <f>(D206-D205)*'1_Constantes'!$F$13</f>
        <v>0</v>
      </c>
      <c r="H206" s="57">
        <f t="shared" si="12"/>
        <v>250</v>
      </c>
      <c r="J206" s="113">
        <f>IF('1_Constantes'!$B$27=1,'4_Rampe'!Y206,'3_Consigne'!R206*2)</f>
        <v>-6.0160568488736548</v>
      </c>
      <c r="K206" s="68">
        <f>J206*'1_Constantes'!$H$13</f>
        <v>-12.03211369774731</v>
      </c>
      <c r="L206" s="73">
        <f>(J206+J205)*'1_Constantes'!$I$13</f>
        <v>0</v>
      </c>
      <c r="M206" s="57">
        <f>(J206-J205)*'1_Constantes'!$J$13</f>
        <v>0</v>
      </c>
      <c r="N206" s="57">
        <f t="shared" si="13"/>
        <v>-12.03211369774731</v>
      </c>
      <c r="P206" s="68">
        <f t="shared" si="14"/>
        <v>-262.03211369774732</v>
      </c>
      <c r="Q206" s="57">
        <f t="shared" si="15"/>
        <v>237.96788630225268</v>
      </c>
      <c r="S206" s="54">
        <f>P206*'1_Constantes'!$B$4/60</f>
        <v>-2.1836009474812276E-2</v>
      </c>
      <c r="T206" s="44">
        <f>Q206*'1_Constantes'!$B$4/60</f>
        <v>1.9830657191854392E-2</v>
      </c>
      <c r="V206" s="54">
        <f>V205-S206*'1_Constantes'!$J$4</f>
        <v>12663.380845250687</v>
      </c>
      <c r="W206" s="44">
        <f>W205+T206*'1_Constantes'!$J$4</f>
        <v>5360.9191547493128</v>
      </c>
    </row>
    <row r="207" spans="2:23" x14ac:dyDescent="0.25">
      <c r="B207" s="13">
        <f>'2_Odometrie'!B207</f>
        <v>1.0150000000000003</v>
      </c>
      <c r="D207" s="113">
        <f>IF('1_Constantes'!$B$27=1,'4_Rampe'!W207/2,'3_Consigne'!P207)</f>
        <v>250</v>
      </c>
      <c r="E207" s="68">
        <f>D207*'1_Constantes'!$D$13</f>
        <v>250</v>
      </c>
      <c r="F207" s="73">
        <f>(D207+D206)*'1_Constantes'!$E$13</f>
        <v>0</v>
      </c>
      <c r="G207" s="57">
        <f>(D207-D206)*'1_Constantes'!$F$13</f>
        <v>0</v>
      </c>
      <c r="H207" s="57">
        <f t="shared" si="12"/>
        <v>250</v>
      </c>
      <c r="J207" s="113">
        <f>IF('1_Constantes'!$B$27=1,'4_Rampe'!Y207,'3_Consigne'!R207*2)</f>
        <v>-4.8701412586120076</v>
      </c>
      <c r="K207" s="68">
        <f>J207*'1_Constantes'!$H$13</f>
        <v>-9.7402825172240153</v>
      </c>
      <c r="L207" s="73">
        <f>(J207+J206)*'1_Constantes'!$I$13</f>
        <v>0</v>
      </c>
      <c r="M207" s="57">
        <f>(J207-J206)*'1_Constantes'!$J$13</f>
        <v>0</v>
      </c>
      <c r="N207" s="57">
        <f t="shared" si="13"/>
        <v>-9.7402825172240153</v>
      </c>
      <c r="P207" s="68">
        <f t="shared" si="14"/>
        <v>-259.74028251722399</v>
      </c>
      <c r="Q207" s="57">
        <f t="shared" si="15"/>
        <v>240.25971748277598</v>
      </c>
      <c r="S207" s="54">
        <f>P207*'1_Constantes'!$B$4/60</f>
        <v>-2.1645023543102E-2</v>
      </c>
      <c r="T207" s="44">
        <f>Q207*'1_Constantes'!$B$4/60</f>
        <v>2.0021643123564668E-2</v>
      </c>
      <c r="V207" s="54">
        <f>V206-S207*'1_Constantes'!$J$4</f>
        <v>12741.302930005855</v>
      </c>
      <c r="W207" s="44">
        <f>W206+T207*'1_Constantes'!$J$4</f>
        <v>5432.9970699941459</v>
      </c>
    </row>
    <row r="208" spans="2:23" x14ac:dyDescent="0.25">
      <c r="B208" s="13">
        <f>'2_Odometrie'!B208</f>
        <v>1.0200000000000002</v>
      </c>
      <c r="D208" s="113">
        <f>IF('1_Constantes'!$B$27=1,'4_Rampe'!W208/2,'3_Consigne'!P208)</f>
        <v>250</v>
      </c>
      <c r="E208" s="68">
        <f>D208*'1_Constantes'!$D$13</f>
        <v>250</v>
      </c>
      <c r="F208" s="73">
        <f>(D208+D207)*'1_Constantes'!$E$13</f>
        <v>0</v>
      </c>
      <c r="G208" s="57">
        <f>(D208-D207)*'1_Constantes'!$F$13</f>
        <v>0</v>
      </c>
      <c r="H208" s="57">
        <f t="shared" si="12"/>
        <v>250</v>
      </c>
      <c r="J208" s="113">
        <f>IF('1_Constantes'!$B$27=1,'4_Rampe'!Y208,'3_Consigne'!R208*2)</f>
        <v>-5.7295779513082428</v>
      </c>
      <c r="K208" s="68">
        <f>J208*'1_Constantes'!$H$13</f>
        <v>-11.459155902616486</v>
      </c>
      <c r="L208" s="73">
        <f>(J208+J207)*'1_Constantes'!$I$13</f>
        <v>0</v>
      </c>
      <c r="M208" s="57">
        <f>(J208-J207)*'1_Constantes'!$J$13</f>
        <v>0</v>
      </c>
      <c r="N208" s="57">
        <f t="shared" si="13"/>
        <v>-11.459155902616486</v>
      </c>
      <c r="P208" s="68">
        <f t="shared" si="14"/>
        <v>-261.45915590261649</v>
      </c>
      <c r="Q208" s="57">
        <f t="shared" si="15"/>
        <v>238.54084409738351</v>
      </c>
      <c r="S208" s="54">
        <f>P208*'1_Constantes'!$B$4/60</f>
        <v>-2.1788262991884706E-2</v>
      </c>
      <c r="T208" s="44">
        <f>Q208*'1_Constantes'!$B$4/60</f>
        <v>1.9878403674781959E-2</v>
      </c>
      <c r="V208" s="54">
        <f>V207-S208*'1_Constantes'!$J$4</f>
        <v>12819.740676776641</v>
      </c>
      <c r="W208" s="44">
        <f>W207+T208*'1_Constantes'!$J$4</f>
        <v>5504.5593232233614</v>
      </c>
    </row>
    <row r="209" spans="2:23" x14ac:dyDescent="0.25">
      <c r="B209" s="13">
        <f>'2_Odometrie'!B209</f>
        <v>1.0250000000000001</v>
      </c>
      <c r="D209" s="113">
        <f>IF('1_Constantes'!$B$27=1,'4_Rampe'!W209/2,'3_Consigne'!P209)</f>
        <v>250</v>
      </c>
      <c r="E209" s="68">
        <f>D209*'1_Constantes'!$D$13</f>
        <v>250</v>
      </c>
      <c r="F209" s="73">
        <f>(D209+D208)*'1_Constantes'!$E$13</f>
        <v>0</v>
      </c>
      <c r="G209" s="57">
        <f>(D209-D208)*'1_Constantes'!$F$13</f>
        <v>0</v>
      </c>
      <c r="H209" s="57">
        <f t="shared" si="12"/>
        <v>250</v>
      </c>
      <c r="J209" s="113">
        <f>IF('1_Constantes'!$B$27=1,'4_Rampe'!Y209,'3_Consigne'!R209*2)</f>
        <v>-4.5836623610465965</v>
      </c>
      <c r="K209" s="68">
        <f>J209*'1_Constantes'!$H$13</f>
        <v>-9.167324722093193</v>
      </c>
      <c r="L209" s="73">
        <f>(J209+J208)*'1_Constantes'!$I$13</f>
        <v>0</v>
      </c>
      <c r="M209" s="57">
        <f>(J209-J208)*'1_Constantes'!$J$13</f>
        <v>0</v>
      </c>
      <c r="N209" s="57">
        <f t="shared" si="13"/>
        <v>-9.167324722093193</v>
      </c>
      <c r="P209" s="68">
        <f t="shared" si="14"/>
        <v>-259.16732472209321</v>
      </c>
      <c r="Q209" s="57">
        <f t="shared" si="15"/>
        <v>240.83267527790682</v>
      </c>
      <c r="S209" s="54">
        <f>P209*'1_Constantes'!$B$4/60</f>
        <v>-2.1597277060174436E-2</v>
      </c>
      <c r="T209" s="44">
        <f>Q209*'1_Constantes'!$B$4/60</f>
        <v>2.0069389606492235E-2</v>
      </c>
      <c r="V209" s="54">
        <f>V208-S209*'1_Constantes'!$J$4</f>
        <v>12897.490874193269</v>
      </c>
      <c r="W209" s="44">
        <f>W208+T209*'1_Constantes'!$J$4</f>
        <v>5576.8091258067334</v>
      </c>
    </row>
    <row r="210" spans="2:23" x14ac:dyDescent="0.25">
      <c r="B210" s="13">
        <f>'2_Odometrie'!B210</f>
        <v>1.03</v>
      </c>
      <c r="D210" s="113">
        <f>IF('1_Constantes'!$B$27=1,'4_Rampe'!W210/2,'3_Consigne'!P210)</f>
        <v>250</v>
      </c>
      <c r="E210" s="68">
        <f>D210*'1_Constantes'!$D$13</f>
        <v>250</v>
      </c>
      <c r="F210" s="73">
        <f>(D210+D209)*'1_Constantes'!$E$13</f>
        <v>0</v>
      </c>
      <c r="G210" s="57">
        <f>(D210-D209)*'1_Constantes'!$F$13</f>
        <v>0</v>
      </c>
      <c r="H210" s="57">
        <f t="shared" si="12"/>
        <v>250</v>
      </c>
      <c r="J210" s="113">
        <f>IF('1_Constantes'!$B$27=1,'4_Rampe'!Y210,'3_Consigne'!R210*2)</f>
        <v>-5.4430990537428317</v>
      </c>
      <c r="K210" s="68">
        <f>J210*'1_Constantes'!$H$13</f>
        <v>-10.886198107485663</v>
      </c>
      <c r="L210" s="73">
        <f>(J210+J209)*'1_Constantes'!$I$13</f>
        <v>0</v>
      </c>
      <c r="M210" s="57">
        <f>(J210-J209)*'1_Constantes'!$J$13</f>
        <v>0</v>
      </c>
      <c r="N210" s="57">
        <f t="shared" si="13"/>
        <v>-10.886198107485663</v>
      </c>
      <c r="P210" s="68">
        <f t="shared" si="14"/>
        <v>-260.88619810748565</v>
      </c>
      <c r="Q210" s="57">
        <f t="shared" si="15"/>
        <v>239.11380189251435</v>
      </c>
      <c r="S210" s="54">
        <f>P210*'1_Constantes'!$B$4/60</f>
        <v>-2.1740516508957138E-2</v>
      </c>
      <c r="T210" s="44">
        <f>Q210*'1_Constantes'!$B$4/60</f>
        <v>1.992615015770953E-2</v>
      </c>
      <c r="V210" s="54">
        <f>V209-S210*'1_Constantes'!$J$4</f>
        <v>12975.756733625514</v>
      </c>
      <c r="W210" s="44">
        <f>W209+T210*'1_Constantes'!$J$4</f>
        <v>5648.5432663744878</v>
      </c>
    </row>
    <row r="211" spans="2:23" x14ac:dyDescent="0.25">
      <c r="B211" s="13">
        <f>'2_Odometrie'!B211</f>
        <v>1.0349999999999999</v>
      </c>
      <c r="D211" s="113">
        <f>IF('1_Constantes'!$B$27=1,'4_Rampe'!W211/2,'3_Consigne'!P211)</f>
        <v>250</v>
      </c>
      <c r="E211" s="68">
        <f>D211*'1_Constantes'!$D$13</f>
        <v>250</v>
      </c>
      <c r="F211" s="73">
        <f>(D211+D210)*'1_Constantes'!$E$13</f>
        <v>0</v>
      </c>
      <c r="G211" s="57">
        <f>(D211-D210)*'1_Constantes'!$F$13</f>
        <v>0</v>
      </c>
      <c r="H211" s="57">
        <f t="shared" si="12"/>
        <v>250</v>
      </c>
      <c r="J211" s="113">
        <f>IF('1_Constantes'!$B$27=1,'4_Rampe'!Y211,'3_Consigne'!R211*2)</f>
        <v>-4.2971834634811845</v>
      </c>
      <c r="K211" s="68">
        <f>J211*'1_Constantes'!$H$13</f>
        <v>-8.594366926962369</v>
      </c>
      <c r="L211" s="73">
        <f>(J211+J210)*'1_Constantes'!$I$13</f>
        <v>0</v>
      </c>
      <c r="M211" s="57">
        <f>(J211-J210)*'1_Constantes'!$J$13</f>
        <v>0</v>
      </c>
      <c r="N211" s="57">
        <f t="shared" si="13"/>
        <v>-8.594366926962369</v>
      </c>
      <c r="P211" s="68">
        <f t="shared" si="14"/>
        <v>-258.59436692696238</v>
      </c>
      <c r="Q211" s="57">
        <f t="shared" si="15"/>
        <v>241.40563307303762</v>
      </c>
      <c r="S211" s="54">
        <f>P211*'1_Constantes'!$B$4/60</f>
        <v>-2.1549530577246866E-2</v>
      </c>
      <c r="T211" s="44">
        <f>Q211*'1_Constantes'!$B$4/60</f>
        <v>2.0117136089419802E-2</v>
      </c>
      <c r="V211" s="54">
        <f>V210-S211*'1_Constantes'!$J$4</f>
        <v>13053.335043703602</v>
      </c>
      <c r="W211" s="44">
        <f>W210+T211*'1_Constantes'!$J$4</f>
        <v>5720.9649562963987</v>
      </c>
    </row>
    <row r="212" spans="2:23" x14ac:dyDescent="0.25">
      <c r="B212" s="13">
        <f>'2_Odometrie'!B212</f>
        <v>1.0399999999999998</v>
      </c>
      <c r="D212" s="113">
        <f>IF('1_Constantes'!$B$27=1,'4_Rampe'!W212/2,'3_Consigne'!P212)</f>
        <v>250</v>
      </c>
      <c r="E212" s="68">
        <f>D212*'1_Constantes'!$D$13</f>
        <v>250</v>
      </c>
      <c r="F212" s="73">
        <f>(D212+D211)*'1_Constantes'!$E$13</f>
        <v>0</v>
      </c>
      <c r="G212" s="57">
        <f>(D212-D211)*'1_Constantes'!$F$13</f>
        <v>0</v>
      </c>
      <c r="H212" s="57">
        <f t="shared" si="12"/>
        <v>250</v>
      </c>
      <c r="J212" s="113">
        <f>IF('1_Constantes'!$B$27=1,'4_Rampe'!Y212,'3_Consigne'!R212*2)</f>
        <v>-3.1512678732195374</v>
      </c>
      <c r="K212" s="68">
        <f>J212*'1_Constantes'!$H$13</f>
        <v>-6.3025357464390748</v>
      </c>
      <c r="L212" s="73">
        <f>(J212+J211)*'1_Constantes'!$I$13</f>
        <v>0</v>
      </c>
      <c r="M212" s="57">
        <f>(J212-J211)*'1_Constantes'!$J$13</f>
        <v>0</v>
      </c>
      <c r="N212" s="57">
        <f t="shared" si="13"/>
        <v>-6.3025357464390748</v>
      </c>
      <c r="P212" s="68">
        <f t="shared" si="14"/>
        <v>-256.30253574643905</v>
      </c>
      <c r="Q212" s="57">
        <f t="shared" si="15"/>
        <v>243.69746425356092</v>
      </c>
      <c r="S212" s="54">
        <f>P212*'1_Constantes'!$B$4/60</f>
        <v>-2.135854464553659E-2</v>
      </c>
      <c r="T212" s="44">
        <f>Q212*'1_Constantes'!$B$4/60</f>
        <v>2.0308122021130078E-2</v>
      </c>
      <c r="V212" s="54">
        <f>V211-S212*'1_Constantes'!$J$4</f>
        <v>13130.225804427535</v>
      </c>
      <c r="W212" s="44">
        <f>W211+T212*'1_Constantes'!$J$4</f>
        <v>5794.074195572467</v>
      </c>
    </row>
    <row r="213" spans="2:23" x14ac:dyDescent="0.25">
      <c r="B213" s="13">
        <f>'2_Odometrie'!B213</f>
        <v>1.0449999999999997</v>
      </c>
      <c r="D213" s="113">
        <f>IF('1_Constantes'!$B$27=1,'4_Rampe'!W213/2,'3_Consigne'!P213)</f>
        <v>250</v>
      </c>
      <c r="E213" s="68">
        <f>D213*'1_Constantes'!$D$13</f>
        <v>250</v>
      </c>
      <c r="F213" s="73">
        <f>(D213+D212)*'1_Constantes'!$E$13</f>
        <v>0</v>
      </c>
      <c r="G213" s="57">
        <f>(D213-D212)*'1_Constantes'!$F$13</f>
        <v>0</v>
      </c>
      <c r="H213" s="57">
        <f t="shared" si="12"/>
        <v>250</v>
      </c>
      <c r="J213" s="113">
        <f>IF('1_Constantes'!$B$27=1,'4_Rampe'!Y213,'3_Consigne'!R213*2)</f>
        <v>-4.0107045659157725</v>
      </c>
      <c r="K213" s="68">
        <f>J213*'1_Constantes'!$H$13</f>
        <v>-8.021409131831545</v>
      </c>
      <c r="L213" s="73">
        <f>(J213+J212)*'1_Constantes'!$I$13</f>
        <v>0</v>
      </c>
      <c r="M213" s="57">
        <f>(J213-J212)*'1_Constantes'!$J$13</f>
        <v>0</v>
      </c>
      <c r="N213" s="57">
        <f t="shared" si="13"/>
        <v>-8.021409131831545</v>
      </c>
      <c r="P213" s="68">
        <f t="shared" si="14"/>
        <v>-258.02140913183155</v>
      </c>
      <c r="Q213" s="57">
        <f t="shared" si="15"/>
        <v>241.97859086816845</v>
      </c>
      <c r="S213" s="54">
        <f>P213*'1_Constantes'!$B$4/60</f>
        <v>-2.1501784094319295E-2</v>
      </c>
      <c r="T213" s="44">
        <f>Q213*'1_Constantes'!$B$4/60</f>
        <v>2.0164882572347373E-2</v>
      </c>
      <c r="V213" s="54">
        <f>V212-S213*'1_Constantes'!$J$4</f>
        <v>13207.632227167085</v>
      </c>
      <c r="W213" s="44">
        <f>W212+T213*'1_Constantes'!$J$4</f>
        <v>5866.6677728329178</v>
      </c>
    </row>
    <row r="214" spans="2:23" x14ac:dyDescent="0.25">
      <c r="B214" s="13">
        <f>'2_Odometrie'!B214</f>
        <v>1.0499999999999996</v>
      </c>
      <c r="D214" s="113">
        <f>IF('1_Constantes'!$B$27=1,'4_Rampe'!W214/2,'3_Consigne'!P214)</f>
        <v>250</v>
      </c>
      <c r="E214" s="68">
        <f>D214*'1_Constantes'!$D$13</f>
        <v>250</v>
      </c>
      <c r="F214" s="73">
        <f>(D214+D213)*'1_Constantes'!$E$13</f>
        <v>0</v>
      </c>
      <c r="G214" s="57">
        <f>(D214-D213)*'1_Constantes'!$F$13</f>
        <v>0</v>
      </c>
      <c r="H214" s="57">
        <f t="shared" si="12"/>
        <v>250</v>
      </c>
      <c r="J214" s="113">
        <f>IF('1_Constantes'!$B$27=1,'4_Rampe'!Y214,'3_Consigne'!R214*2)</f>
        <v>-2.8647889756541258</v>
      </c>
      <c r="K214" s="68">
        <f>J214*'1_Constantes'!$H$13</f>
        <v>-5.7295779513082516</v>
      </c>
      <c r="L214" s="73">
        <f>(J214+J213)*'1_Constantes'!$I$13</f>
        <v>0</v>
      </c>
      <c r="M214" s="57">
        <f>(J214-J213)*'1_Constantes'!$J$13</f>
        <v>0</v>
      </c>
      <c r="N214" s="57">
        <f t="shared" si="13"/>
        <v>-5.7295779513082516</v>
      </c>
      <c r="P214" s="68">
        <f t="shared" si="14"/>
        <v>-255.72957795130824</v>
      </c>
      <c r="Q214" s="57">
        <f t="shared" si="15"/>
        <v>244.27042204869176</v>
      </c>
      <c r="S214" s="54">
        <f>P214*'1_Constantes'!$B$4/60</f>
        <v>-2.1310798162609019E-2</v>
      </c>
      <c r="T214" s="44">
        <f>Q214*'1_Constantes'!$B$4/60</f>
        <v>2.0355868504057646E-2</v>
      </c>
      <c r="V214" s="54">
        <f>V213-S214*'1_Constantes'!$J$4</f>
        <v>13284.351100552478</v>
      </c>
      <c r="W214" s="44">
        <f>W213+T214*'1_Constantes'!$J$4</f>
        <v>5939.948899447525</v>
      </c>
    </row>
    <row r="215" spans="2:23" x14ac:dyDescent="0.25">
      <c r="B215" s="13">
        <f>'2_Odometrie'!B215</f>
        <v>1.0549999999999995</v>
      </c>
      <c r="D215" s="113">
        <f>IF('1_Constantes'!$B$27=1,'4_Rampe'!W215/2,'3_Consigne'!P215)</f>
        <v>250</v>
      </c>
      <c r="E215" s="68">
        <f>D215*'1_Constantes'!$D$13</f>
        <v>250</v>
      </c>
      <c r="F215" s="73">
        <f>(D215+D214)*'1_Constantes'!$E$13</f>
        <v>0</v>
      </c>
      <c r="G215" s="57">
        <f>(D215-D214)*'1_Constantes'!$F$13</f>
        <v>0</v>
      </c>
      <c r="H215" s="57">
        <f t="shared" si="12"/>
        <v>250</v>
      </c>
      <c r="J215" s="113">
        <f>IF('1_Constantes'!$B$27=1,'4_Rampe'!Y215,'3_Consigne'!R215*2)</f>
        <v>-3.724225668350361</v>
      </c>
      <c r="K215" s="68">
        <f>J215*'1_Constantes'!$H$13</f>
        <v>-7.4484513367007219</v>
      </c>
      <c r="L215" s="73">
        <f>(J215+J214)*'1_Constantes'!$I$13</f>
        <v>0</v>
      </c>
      <c r="M215" s="57">
        <f>(J215-J214)*'1_Constantes'!$J$13</f>
        <v>0</v>
      </c>
      <c r="N215" s="57">
        <f t="shared" si="13"/>
        <v>-7.4484513367007219</v>
      </c>
      <c r="P215" s="68">
        <f t="shared" si="14"/>
        <v>-257.44845133670071</v>
      </c>
      <c r="Q215" s="57">
        <f t="shared" si="15"/>
        <v>242.55154866329929</v>
      </c>
      <c r="S215" s="54">
        <f>P215*'1_Constantes'!$B$4/60</f>
        <v>-2.1454037611391728E-2</v>
      </c>
      <c r="T215" s="44">
        <f>Q215*'1_Constantes'!$B$4/60</f>
        <v>2.021262905527494E-2</v>
      </c>
      <c r="V215" s="54">
        <f>V214-S215*'1_Constantes'!$J$4</f>
        <v>13361.585635953488</v>
      </c>
      <c r="W215" s="44">
        <f>W214+T215*'1_Constantes'!$J$4</f>
        <v>6012.7143640465147</v>
      </c>
    </row>
    <row r="216" spans="2:23" x14ac:dyDescent="0.25">
      <c r="B216" s="13">
        <f>'2_Odometrie'!B216</f>
        <v>1.0599999999999994</v>
      </c>
      <c r="D216" s="113">
        <f>IF('1_Constantes'!$B$27=1,'4_Rampe'!W216/2,'3_Consigne'!P216)</f>
        <v>250</v>
      </c>
      <c r="E216" s="68">
        <f>D216*'1_Constantes'!$D$13</f>
        <v>250</v>
      </c>
      <c r="F216" s="73">
        <f>(D216+D215)*'1_Constantes'!$E$13</f>
        <v>0</v>
      </c>
      <c r="G216" s="57">
        <f>(D216-D215)*'1_Constantes'!$F$13</f>
        <v>0</v>
      </c>
      <c r="H216" s="57">
        <f t="shared" si="12"/>
        <v>250</v>
      </c>
      <c r="J216" s="113">
        <f>IF('1_Constantes'!$B$27=1,'4_Rampe'!Y216,'3_Consigne'!R216*2)</f>
        <v>-2.5783100780887138</v>
      </c>
      <c r="K216" s="68">
        <f>J216*'1_Constantes'!$H$13</f>
        <v>-5.1566201561774276</v>
      </c>
      <c r="L216" s="73">
        <f>(J216+J215)*'1_Constantes'!$I$13</f>
        <v>0</v>
      </c>
      <c r="M216" s="57">
        <f>(J216-J215)*'1_Constantes'!$J$13</f>
        <v>0</v>
      </c>
      <c r="N216" s="57">
        <f t="shared" si="13"/>
        <v>-5.1566201561774276</v>
      </c>
      <c r="P216" s="68">
        <f t="shared" si="14"/>
        <v>-255.15662015617744</v>
      </c>
      <c r="Q216" s="57">
        <f t="shared" si="15"/>
        <v>244.84337984382256</v>
      </c>
      <c r="S216" s="54">
        <f>P216*'1_Constantes'!$B$4/60</f>
        <v>-2.1263051679681455E-2</v>
      </c>
      <c r="T216" s="44">
        <f>Q216*'1_Constantes'!$B$4/60</f>
        <v>2.0403614986985216E-2</v>
      </c>
      <c r="V216" s="54">
        <f>V215-S216*'1_Constantes'!$J$4</f>
        <v>13438.132622000341</v>
      </c>
      <c r="W216" s="44">
        <f>W215+T216*'1_Constantes'!$J$4</f>
        <v>6086.1673779996618</v>
      </c>
    </row>
    <row r="217" spans="2:23" x14ac:dyDescent="0.25">
      <c r="B217" s="13">
        <f>'2_Odometrie'!B217</f>
        <v>1.0649999999999993</v>
      </c>
      <c r="D217" s="113">
        <f>IF('1_Constantes'!$B$27=1,'4_Rampe'!W217/2,'3_Consigne'!P217)</f>
        <v>250</v>
      </c>
      <c r="E217" s="68">
        <f>D217*'1_Constantes'!$D$13</f>
        <v>250</v>
      </c>
      <c r="F217" s="73">
        <f>(D217+D216)*'1_Constantes'!$E$13</f>
        <v>0</v>
      </c>
      <c r="G217" s="57">
        <f>(D217-D216)*'1_Constantes'!$F$13</f>
        <v>0</v>
      </c>
      <c r="H217" s="57">
        <f t="shared" si="12"/>
        <v>250</v>
      </c>
      <c r="J217" s="113">
        <f>IF('1_Constantes'!$B$27=1,'4_Rampe'!Y217,'3_Consigne'!R217*2)</f>
        <v>-1.4323944878270674</v>
      </c>
      <c r="K217" s="68">
        <f>J217*'1_Constantes'!$H$13</f>
        <v>-2.8647889756541347</v>
      </c>
      <c r="L217" s="73">
        <f>(J217+J216)*'1_Constantes'!$I$13</f>
        <v>0</v>
      </c>
      <c r="M217" s="57">
        <f>(J217-J216)*'1_Constantes'!$J$13</f>
        <v>0</v>
      </c>
      <c r="N217" s="57">
        <f t="shared" si="13"/>
        <v>-2.8647889756541347</v>
      </c>
      <c r="P217" s="68">
        <f t="shared" si="14"/>
        <v>-252.86478897565414</v>
      </c>
      <c r="Q217" s="57">
        <f t="shared" si="15"/>
        <v>247.13521102434586</v>
      </c>
      <c r="S217" s="54">
        <f>P217*'1_Constantes'!$B$4/60</f>
        <v>-2.1072065747971176E-2</v>
      </c>
      <c r="T217" s="44">
        <f>Q217*'1_Constantes'!$B$4/60</f>
        <v>2.0594600918695489E-2</v>
      </c>
      <c r="V217" s="54">
        <f>V216-S217*'1_Constantes'!$J$4</f>
        <v>13513.992058693037</v>
      </c>
      <c r="W217" s="44">
        <f>W216+T217*'1_Constantes'!$J$4</f>
        <v>6160.3079413069654</v>
      </c>
    </row>
    <row r="218" spans="2:23" x14ac:dyDescent="0.25">
      <c r="B218" s="13">
        <f>'2_Odometrie'!B218</f>
        <v>1.0699999999999992</v>
      </c>
      <c r="D218" s="113">
        <f>IF('1_Constantes'!$B$27=1,'4_Rampe'!W218/2,'3_Consigne'!P218)</f>
        <v>250</v>
      </c>
      <c r="E218" s="68">
        <f>D218*'1_Constantes'!$D$13</f>
        <v>250</v>
      </c>
      <c r="F218" s="73">
        <f>(D218+D217)*'1_Constantes'!$E$13</f>
        <v>0</v>
      </c>
      <c r="G218" s="57">
        <f>(D218-D217)*'1_Constantes'!$F$13</f>
        <v>0</v>
      </c>
      <c r="H218" s="57">
        <f t="shared" si="12"/>
        <v>250</v>
      </c>
      <c r="J218" s="113">
        <f>IF('1_Constantes'!$B$27=1,'4_Rampe'!Y218,'3_Consigne'!R218*2)</f>
        <v>-2.2918311805233018</v>
      </c>
      <c r="K218" s="68">
        <f>J218*'1_Constantes'!$H$13</f>
        <v>-4.5836623610466036</v>
      </c>
      <c r="L218" s="73">
        <f>(J218+J217)*'1_Constantes'!$I$13</f>
        <v>0</v>
      </c>
      <c r="M218" s="57">
        <f>(J218-J217)*'1_Constantes'!$J$13</f>
        <v>0</v>
      </c>
      <c r="N218" s="57">
        <f t="shared" si="13"/>
        <v>-4.5836623610466036</v>
      </c>
      <c r="P218" s="68">
        <f t="shared" si="14"/>
        <v>-254.58366236104661</v>
      </c>
      <c r="Q218" s="57">
        <f t="shared" si="15"/>
        <v>245.41633763895339</v>
      </c>
      <c r="S218" s="54">
        <f>P218*'1_Constantes'!$B$4/60</f>
        <v>-2.1215305196753884E-2</v>
      </c>
      <c r="T218" s="44">
        <f>Q218*'1_Constantes'!$B$4/60</f>
        <v>2.0451361469912784E-2</v>
      </c>
      <c r="V218" s="54">
        <f>V217-S218*'1_Constantes'!$J$4</f>
        <v>13590.36715740135</v>
      </c>
      <c r="W218" s="44">
        <f>W217+T218*'1_Constantes'!$J$4</f>
        <v>6233.9328425986514</v>
      </c>
    </row>
    <row r="219" spans="2:23" x14ac:dyDescent="0.25">
      <c r="B219" s="13">
        <f>'2_Odometrie'!B219</f>
        <v>1.0749999999999991</v>
      </c>
      <c r="D219" s="113">
        <f>IF('1_Constantes'!$B$27=1,'4_Rampe'!W219/2,'3_Consigne'!P219)</f>
        <v>250</v>
      </c>
      <c r="E219" s="68">
        <f>D219*'1_Constantes'!$D$13</f>
        <v>250</v>
      </c>
      <c r="F219" s="73">
        <f>(D219+D218)*'1_Constantes'!$E$13</f>
        <v>0</v>
      </c>
      <c r="G219" s="57">
        <f>(D219-D218)*'1_Constantes'!$F$13</f>
        <v>0</v>
      </c>
      <c r="H219" s="57">
        <f t="shared" si="12"/>
        <v>250</v>
      </c>
      <c r="J219" s="113">
        <f>IF('1_Constantes'!$B$27=1,'4_Rampe'!Y219,'3_Consigne'!R219*2)</f>
        <v>-1.1459155902616556</v>
      </c>
      <c r="K219" s="68">
        <f>J219*'1_Constantes'!$H$13</f>
        <v>-2.2918311805233111</v>
      </c>
      <c r="L219" s="73">
        <f>(J219+J218)*'1_Constantes'!$I$13</f>
        <v>0</v>
      </c>
      <c r="M219" s="57">
        <f>(J219-J218)*'1_Constantes'!$J$13</f>
        <v>0</v>
      </c>
      <c r="N219" s="57">
        <f t="shared" si="13"/>
        <v>-2.2918311805233111</v>
      </c>
      <c r="P219" s="68">
        <f t="shared" si="14"/>
        <v>-252.2918311805233</v>
      </c>
      <c r="Q219" s="57">
        <f t="shared" si="15"/>
        <v>247.7081688194767</v>
      </c>
      <c r="S219" s="54">
        <f>P219*'1_Constantes'!$B$4/60</f>
        <v>-2.1024319265043608E-2</v>
      </c>
      <c r="T219" s="44">
        <f>Q219*'1_Constantes'!$B$4/60</f>
        <v>2.064234740162306E-2</v>
      </c>
      <c r="V219" s="54">
        <f>V218-S219*'1_Constantes'!$J$4</f>
        <v>13666.054706755507</v>
      </c>
      <c r="W219" s="44">
        <f>W218+T219*'1_Constantes'!$J$4</f>
        <v>6308.2452932444949</v>
      </c>
    </row>
    <row r="220" spans="2:23" x14ac:dyDescent="0.25">
      <c r="B220" s="13">
        <f>'2_Odometrie'!B220</f>
        <v>1.079999999999999</v>
      </c>
      <c r="D220" s="113">
        <f>IF('1_Constantes'!$B$27=1,'4_Rampe'!W220/2,'3_Consigne'!P220)</f>
        <v>250</v>
      </c>
      <c r="E220" s="68">
        <f>D220*'1_Constantes'!$D$13</f>
        <v>250</v>
      </c>
      <c r="F220" s="73">
        <f>(D220+D219)*'1_Constantes'!$E$13</f>
        <v>0</v>
      </c>
      <c r="G220" s="57">
        <f>(D220-D219)*'1_Constantes'!$F$13</f>
        <v>0</v>
      </c>
      <c r="H220" s="57">
        <f t="shared" si="12"/>
        <v>250</v>
      </c>
      <c r="J220" s="113">
        <f>IF('1_Constantes'!$B$27=1,'4_Rampe'!Y220,'3_Consigne'!R220*2)</f>
        <v>-2.0053522829578903</v>
      </c>
      <c r="K220" s="68">
        <f>J220*'1_Constantes'!$H$13</f>
        <v>-4.0107045659157805</v>
      </c>
      <c r="L220" s="73">
        <f>(J220+J219)*'1_Constantes'!$I$13</f>
        <v>0</v>
      </c>
      <c r="M220" s="57">
        <f>(J220-J219)*'1_Constantes'!$J$13</f>
        <v>0</v>
      </c>
      <c r="N220" s="57">
        <f t="shared" si="13"/>
        <v>-4.0107045659157805</v>
      </c>
      <c r="P220" s="68">
        <f t="shared" si="14"/>
        <v>-254.01070456591577</v>
      </c>
      <c r="Q220" s="57">
        <f t="shared" si="15"/>
        <v>245.98929543408423</v>
      </c>
      <c r="S220" s="54">
        <f>P220*'1_Constantes'!$B$4/60</f>
        <v>-2.1167558713826314E-2</v>
      </c>
      <c r="T220" s="44">
        <f>Q220*'1_Constantes'!$B$4/60</f>
        <v>2.0499107952840354E-2</v>
      </c>
      <c r="V220" s="54">
        <f>V219-S220*'1_Constantes'!$J$4</f>
        <v>13742.257918125282</v>
      </c>
      <c r="W220" s="44">
        <f>W219+T220*'1_Constantes'!$J$4</f>
        <v>6382.0420818747198</v>
      </c>
    </row>
    <row r="221" spans="2:23" x14ac:dyDescent="0.25">
      <c r="B221" s="13">
        <f>'2_Odometrie'!B221</f>
        <v>1.0849999999999989</v>
      </c>
      <c r="D221" s="113">
        <f>IF('1_Constantes'!$B$27=1,'4_Rampe'!W221/2,'3_Consigne'!P221)</f>
        <v>250</v>
      </c>
      <c r="E221" s="68">
        <f>D221*'1_Constantes'!$D$13</f>
        <v>250</v>
      </c>
      <c r="F221" s="73">
        <f>(D221+D220)*'1_Constantes'!$E$13</f>
        <v>0</v>
      </c>
      <c r="G221" s="57">
        <f>(D221-D220)*'1_Constantes'!$F$13</f>
        <v>0</v>
      </c>
      <c r="H221" s="57">
        <f t="shared" si="12"/>
        <v>250</v>
      </c>
      <c r="J221" s="113">
        <f>IF('1_Constantes'!$B$27=1,'4_Rampe'!Y221,'3_Consigne'!R221*2)</f>
        <v>-0.85943669269624379</v>
      </c>
      <c r="K221" s="68">
        <f>J221*'1_Constantes'!$H$13</f>
        <v>-1.7188733853924876</v>
      </c>
      <c r="L221" s="73">
        <f>(J221+J220)*'1_Constantes'!$I$13</f>
        <v>0</v>
      </c>
      <c r="M221" s="57">
        <f>(J221-J220)*'1_Constantes'!$J$13</f>
        <v>0</v>
      </c>
      <c r="N221" s="57">
        <f t="shared" si="13"/>
        <v>-1.7188733853924876</v>
      </c>
      <c r="P221" s="68">
        <f t="shared" si="14"/>
        <v>-251.7188733853925</v>
      </c>
      <c r="Q221" s="57">
        <f t="shared" si="15"/>
        <v>248.2811266146075</v>
      </c>
      <c r="S221" s="54">
        <f>P221*'1_Constantes'!$B$4/60</f>
        <v>-2.0976572782116044E-2</v>
      </c>
      <c r="T221" s="44">
        <f>Q221*'1_Constantes'!$B$4/60</f>
        <v>2.0690093884550627E-2</v>
      </c>
      <c r="V221" s="54">
        <f>V220-S221*'1_Constantes'!$J$4</f>
        <v>13817.7735801409</v>
      </c>
      <c r="W221" s="44">
        <f>W220+T221*'1_Constantes'!$J$4</f>
        <v>6456.5264198591021</v>
      </c>
    </row>
    <row r="222" spans="2:23" x14ac:dyDescent="0.25">
      <c r="B222" s="13">
        <f>'2_Odometrie'!B222</f>
        <v>1.0899999999999987</v>
      </c>
      <c r="D222" s="113">
        <f>IF('1_Constantes'!$B$27=1,'4_Rampe'!W222/2,'3_Consigne'!P222)</f>
        <v>250</v>
      </c>
      <c r="E222" s="68">
        <f>D222*'1_Constantes'!$D$13</f>
        <v>250</v>
      </c>
      <c r="F222" s="73">
        <f>(D222+D221)*'1_Constantes'!$E$13</f>
        <v>0</v>
      </c>
      <c r="G222" s="57">
        <f>(D222-D221)*'1_Constantes'!$F$13</f>
        <v>0</v>
      </c>
      <c r="H222" s="57">
        <f t="shared" si="12"/>
        <v>250</v>
      </c>
      <c r="J222" s="113">
        <f>IF('1_Constantes'!$B$27=1,'4_Rampe'!Y222,'3_Consigne'!R222*2)</f>
        <v>-0.28647889756540273</v>
      </c>
      <c r="K222" s="68">
        <f>J222*'1_Constantes'!$H$13</f>
        <v>-0.57295779513080547</v>
      </c>
      <c r="L222" s="73">
        <f>(J222+J221)*'1_Constantes'!$I$13</f>
        <v>0</v>
      </c>
      <c r="M222" s="57">
        <f>(J222-J221)*'1_Constantes'!$J$13</f>
        <v>0</v>
      </c>
      <c r="N222" s="57">
        <f t="shared" si="13"/>
        <v>-0.57295779513080547</v>
      </c>
      <c r="P222" s="68">
        <f t="shared" si="14"/>
        <v>-250.5729577951308</v>
      </c>
      <c r="Q222" s="57">
        <f t="shared" si="15"/>
        <v>249.4270422048692</v>
      </c>
      <c r="S222" s="54">
        <f>P222*'1_Constantes'!$B$4/60</f>
        <v>-2.0881079816260903E-2</v>
      </c>
      <c r="T222" s="44">
        <f>Q222*'1_Constantes'!$B$4/60</f>
        <v>2.0785586850405768E-2</v>
      </c>
      <c r="V222" s="54">
        <f>V221-S222*'1_Constantes'!$J$4</f>
        <v>13892.94546747944</v>
      </c>
      <c r="W222" s="44">
        <f>W221+T222*'1_Constantes'!$J$4</f>
        <v>6531.3545325205632</v>
      </c>
    </row>
    <row r="223" spans="2:23" x14ac:dyDescent="0.25">
      <c r="B223" s="13">
        <f>'2_Odometrie'!B223</f>
        <v>1.0949999999999986</v>
      </c>
      <c r="D223" s="113">
        <f>IF('1_Constantes'!$B$27=1,'4_Rampe'!W223/2,'3_Consigne'!P223)</f>
        <v>250</v>
      </c>
      <c r="E223" s="68">
        <f>D223*'1_Constantes'!$D$13</f>
        <v>250</v>
      </c>
      <c r="F223" s="73">
        <f>(D223+D222)*'1_Constantes'!$E$13</f>
        <v>0</v>
      </c>
      <c r="G223" s="57">
        <f>(D223-D222)*'1_Constantes'!$F$13</f>
        <v>0</v>
      </c>
      <c r="H223" s="57">
        <f t="shared" si="12"/>
        <v>250</v>
      </c>
      <c r="J223" s="113">
        <f>IF('1_Constantes'!$B$27=1,'4_Rampe'!Y223,'3_Consigne'!R223*2)</f>
        <v>-0.85943669269624379</v>
      </c>
      <c r="K223" s="68">
        <f>J223*'1_Constantes'!$H$13</f>
        <v>-1.7188733853924876</v>
      </c>
      <c r="L223" s="73">
        <f>(J223+J222)*'1_Constantes'!$I$13</f>
        <v>0</v>
      </c>
      <c r="M223" s="57">
        <f>(J223-J222)*'1_Constantes'!$J$13</f>
        <v>0</v>
      </c>
      <c r="N223" s="57">
        <f t="shared" si="13"/>
        <v>-1.7188733853924876</v>
      </c>
      <c r="P223" s="68">
        <f t="shared" si="14"/>
        <v>-251.7188733853925</v>
      </c>
      <c r="Q223" s="57">
        <f t="shared" si="15"/>
        <v>248.2811266146075</v>
      </c>
      <c r="S223" s="54">
        <f>P223*'1_Constantes'!$B$4/60</f>
        <v>-2.0976572782116044E-2</v>
      </c>
      <c r="T223" s="44">
        <f>Q223*'1_Constantes'!$B$4/60</f>
        <v>2.0690093884550627E-2</v>
      </c>
      <c r="V223" s="54">
        <f>V222-S223*'1_Constantes'!$J$4</f>
        <v>13968.461129495057</v>
      </c>
      <c r="W223" s="44">
        <f>W222+T223*'1_Constantes'!$J$4</f>
        <v>6605.8388705049456</v>
      </c>
    </row>
    <row r="224" spans="2:23" x14ac:dyDescent="0.25">
      <c r="B224" s="13">
        <f>'2_Odometrie'!B224</f>
        <v>1.0999999999999985</v>
      </c>
      <c r="D224" s="113">
        <f>IF('1_Constantes'!$B$27=1,'4_Rampe'!W224/2,'3_Consigne'!P224)</f>
        <v>250</v>
      </c>
      <c r="E224" s="68">
        <f>D224*'1_Constantes'!$D$13</f>
        <v>250</v>
      </c>
      <c r="F224" s="73">
        <f>(D224+D223)*'1_Constantes'!$E$13</f>
        <v>0</v>
      </c>
      <c r="G224" s="57">
        <f>(D224-D223)*'1_Constantes'!$F$13</f>
        <v>0</v>
      </c>
      <c r="H224" s="57">
        <f t="shared" si="12"/>
        <v>250</v>
      </c>
      <c r="J224" s="113">
        <f>IF('1_Constantes'!$B$27=1,'4_Rampe'!Y224,'3_Consigne'!R224*2)</f>
        <v>0.28647889756540273</v>
      </c>
      <c r="K224" s="68">
        <f>J224*'1_Constantes'!$H$13</f>
        <v>0.57295779513080547</v>
      </c>
      <c r="L224" s="73">
        <f>(J224+J223)*'1_Constantes'!$I$13</f>
        <v>0</v>
      </c>
      <c r="M224" s="57">
        <f>(J224-J223)*'1_Constantes'!$J$13</f>
        <v>0</v>
      </c>
      <c r="N224" s="57">
        <f t="shared" si="13"/>
        <v>0.57295779513080547</v>
      </c>
      <c r="P224" s="68">
        <f t="shared" si="14"/>
        <v>-249.4270422048692</v>
      </c>
      <c r="Q224" s="57">
        <f t="shared" si="15"/>
        <v>250.5729577951308</v>
      </c>
      <c r="S224" s="54">
        <f>P224*'1_Constantes'!$B$4/60</f>
        <v>-2.0785586850405768E-2</v>
      </c>
      <c r="T224" s="44">
        <f>Q224*'1_Constantes'!$B$4/60</f>
        <v>2.0881079816260903E-2</v>
      </c>
      <c r="V224" s="54">
        <f>V223-S224*'1_Constantes'!$J$4</f>
        <v>14043.289242156518</v>
      </c>
      <c r="W224" s="44">
        <f>W223+T224*'1_Constantes'!$J$4</f>
        <v>6681.0107578434845</v>
      </c>
    </row>
    <row r="225" spans="2:23" x14ac:dyDescent="0.25">
      <c r="B225" s="13">
        <f>'2_Odometrie'!B225</f>
        <v>1.1049999999999984</v>
      </c>
      <c r="D225" s="113">
        <f>IF('1_Constantes'!$B$27=1,'4_Rampe'!W225/2,'3_Consigne'!P225)</f>
        <v>250</v>
      </c>
      <c r="E225" s="68">
        <f>D225*'1_Constantes'!$D$13</f>
        <v>250</v>
      </c>
      <c r="F225" s="73">
        <f>(D225+D224)*'1_Constantes'!$E$13</f>
        <v>0</v>
      </c>
      <c r="G225" s="57">
        <f>(D225-D224)*'1_Constantes'!$F$13</f>
        <v>0</v>
      </c>
      <c r="H225" s="57">
        <f t="shared" si="12"/>
        <v>250</v>
      </c>
      <c r="J225" s="113">
        <f>IF('1_Constantes'!$B$27=1,'4_Rampe'!Y225,'3_Consigne'!R225*2)</f>
        <v>-0.85943669269624379</v>
      </c>
      <c r="K225" s="68">
        <f>J225*'1_Constantes'!$H$13</f>
        <v>-1.7188733853924876</v>
      </c>
      <c r="L225" s="73">
        <f>(J225+J224)*'1_Constantes'!$I$13</f>
        <v>0</v>
      </c>
      <c r="M225" s="57">
        <f>(J225-J224)*'1_Constantes'!$J$13</f>
        <v>0</v>
      </c>
      <c r="N225" s="57">
        <f t="shared" si="13"/>
        <v>-1.7188733853924876</v>
      </c>
      <c r="P225" s="68">
        <f t="shared" si="14"/>
        <v>-251.7188733853925</v>
      </c>
      <c r="Q225" s="57">
        <f t="shared" si="15"/>
        <v>248.2811266146075</v>
      </c>
      <c r="S225" s="54">
        <f>P225*'1_Constantes'!$B$4/60</f>
        <v>-2.0976572782116044E-2</v>
      </c>
      <c r="T225" s="44">
        <f>Q225*'1_Constantes'!$B$4/60</f>
        <v>2.0690093884550627E-2</v>
      </c>
      <c r="V225" s="54">
        <f>V224-S225*'1_Constantes'!$J$4</f>
        <v>14118.804904172135</v>
      </c>
      <c r="W225" s="44">
        <f>W224+T225*'1_Constantes'!$J$4</f>
        <v>6755.4950958278669</v>
      </c>
    </row>
    <row r="226" spans="2:23" x14ac:dyDescent="0.25">
      <c r="B226" s="13">
        <f>'2_Odometrie'!B226</f>
        <v>1.1099999999999983</v>
      </c>
      <c r="D226" s="113">
        <f>IF('1_Constantes'!$B$27=1,'4_Rampe'!W226/2,'3_Consigne'!P226)</f>
        <v>250</v>
      </c>
      <c r="E226" s="68">
        <f>D226*'1_Constantes'!$D$13</f>
        <v>250</v>
      </c>
      <c r="F226" s="73">
        <f>(D226+D225)*'1_Constantes'!$E$13</f>
        <v>0</v>
      </c>
      <c r="G226" s="57">
        <f>(D226-D225)*'1_Constantes'!$F$13</f>
        <v>0</v>
      </c>
      <c r="H226" s="57">
        <f t="shared" si="12"/>
        <v>250</v>
      </c>
      <c r="J226" s="113">
        <f>IF('1_Constantes'!$B$27=1,'4_Rampe'!Y226,'3_Consigne'!R226*2)</f>
        <v>0.28647889756540273</v>
      </c>
      <c r="K226" s="68">
        <f>J226*'1_Constantes'!$H$13</f>
        <v>0.57295779513080547</v>
      </c>
      <c r="L226" s="73">
        <f>(J226+J225)*'1_Constantes'!$I$13</f>
        <v>0</v>
      </c>
      <c r="M226" s="57">
        <f>(J226-J225)*'1_Constantes'!$J$13</f>
        <v>0</v>
      </c>
      <c r="N226" s="57">
        <f t="shared" si="13"/>
        <v>0.57295779513080547</v>
      </c>
      <c r="P226" s="68">
        <f t="shared" si="14"/>
        <v>-249.4270422048692</v>
      </c>
      <c r="Q226" s="57">
        <f t="shared" si="15"/>
        <v>250.5729577951308</v>
      </c>
      <c r="S226" s="54">
        <f>P226*'1_Constantes'!$B$4/60</f>
        <v>-2.0785586850405768E-2</v>
      </c>
      <c r="T226" s="44">
        <f>Q226*'1_Constantes'!$B$4/60</f>
        <v>2.0881079816260903E-2</v>
      </c>
      <c r="V226" s="54">
        <f>V225-S226*'1_Constantes'!$J$4</f>
        <v>14193.633016833595</v>
      </c>
      <c r="W226" s="44">
        <f>W225+T226*'1_Constantes'!$J$4</f>
        <v>6830.6669831664058</v>
      </c>
    </row>
    <row r="227" spans="2:23" x14ac:dyDescent="0.25">
      <c r="B227" s="13">
        <f>'2_Odometrie'!B227</f>
        <v>1.1149999999999982</v>
      </c>
      <c r="D227" s="113">
        <f>IF('1_Constantes'!$B$27=1,'4_Rampe'!W227/2,'3_Consigne'!P227)</f>
        <v>250</v>
      </c>
      <c r="E227" s="68">
        <f>D227*'1_Constantes'!$D$13</f>
        <v>250</v>
      </c>
      <c r="F227" s="73">
        <f>(D227+D226)*'1_Constantes'!$E$13</f>
        <v>0</v>
      </c>
      <c r="G227" s="57">
        <f>(D227-D226)*'1_Constantes'!$F$13</f>
        <v>0</v>
      </c>
      <c r="H227" s="57">
        <f t="shared" si="12"/>
        <v>250</v>
      </c>
      <c r="J227" s="113">
        <f>IF('1_Constantes'!$B$27=1,'4_Rampe'!Y227,'3_Consigne'!R227*2)</f>
        <v>-0.85943669269624379</v>
      </c>
      <c r="K227" s="68">
        <f>J227*'1_Constantes'!$H$13</f>
        <v>-1.7188733853924876</v>
      </c>
      <c r="L227" s="73">
        <f>(J227+J226)*'1_Constantes'!$I$13</f>
        <v>0</v>
      </c>
      <c r="M227" s="57">
        <f>(J227-J226)*'1_Constantes'!$J$13</f>
        <v>0</v>
      </c>
      <c r="N227" s="57">
        <f t="shared" si="13"/>
        <v>-1.7188733853924876</v>
      </c>
      <c r="P227" s="68">
        <f t="shared" si="14"/>
        <v>-251.7188733853925</v>
      </c>
      <c r="Q227" s="57">
        <f t="shared" si="15"/>
        <v>248.2811266146075</v>
      </c>
      <c r="S227" s="54">
        <f>P227*'1_Constantes'!$B$4/60</f>
        <v>-2.0976572782116044E-2</v>
      </c>
      <c r="T227" s="44">
        <f>Q227*'1_Constantes'!$B$4/60</f>
        <v>2.0690093884550627E-2</v>
      </c>
      <c r="V227" s="54">
        <f>V226-S227*'1_Constantes'!$J$4</f>
        <v>14269.148678849213</v>
      </c>
      <c r="W227" s="44">
        <f>W226+T227*'1_Constantes'!$J$4</f>
        <v>6905.1513211507881</v>
      </c>
    </row>
    <row r="228" spans="2:23" x14ac:dyDescent="0.25">
      <c r="B228" s="13">
        <f>'2_Odometrie'!B228</f>
        <v>1.1199999999999981</v>
      </c>
      <c r="D228" s="113">
        <f>IF('1_Constantes'!$B$27=1,'4_Rampe'!W228/2,'3_Consigne'!P228)</f>
        <v>250</v>
      </c>
      <c r="E228" s="68">
        <f>D228*'1_Constantes'!$D$13</f>
        <v>250</v>
      </c>
      <c r="F228" s="73">
        <f>(D228+D227)*'1_Constantes'!$E$13</f>
        <v>0</v>
      </c>
      <c r="G228" s="57">
        <f>(D228-D227)*'1_Constantes'!$F$13</f>
        <v>0</v>
      </c>
      <c r="H228" s="57">
        <f t="shared" si="12"/>
        <v>250</v>
      </c>
      <c r="J228" s="113">
        <f>IF('1_Constantes'!$B$27=1,'4_Rampe'!Y228,'3_Consigne'!R228*2)</f>
        <v>0.28647889756540273</v>
      </c>
      <c r="K228" s="68">
        <f>J228*'1_Constantes'!$H$13</f>
        <v>0.57295779513080547</v>
      </c>
      <c r="L228" s="73">
        <f>(J228+J227)*'1_Constantes'!$I$13</f>
        <v>0</v>
      </c>
      <c r="M228" s="57">
        <f>(J228-J227)*'1_Constantes'!$J$13</f>
        <v>0</v>
      </c>
      <c r="N228" s="57">
        <f t="shared" si="13"/>
        <v>0.57295779513080547</v>
      </c>
      <c r="P228" s="68">
        <f t="shared" si="14"/>
        <v>-249.4270422048692</v>
      </c>
      <c r="Q228" s="57">
        <f t="shared" si="15"/>
        <v>250.5729577951308</v>
      </c>
      <c r="S228" s="54">
        <f>P228*'1_Constantes'!$B$4/60</f>
        <v>-2.0785586850405768E-2</v>
      </c>
      <c r="T228" s="44">
        <f>Q228*'1_Constantes'!$B$4/60</f>
        <v>2.0881079816260903E-2</v>
      </c>
      <c r="V228" s="54">
        <f>V227-S228*'1_Constantes'!$J$4</f>
        <v>14343.976791510673</v>
      </c>
      <c r="W228" s="44">
        <f>W227+T228*'1_Constantes'!$J$4</f>
        <v>6980.323208489327</v>
      </c>
    </row>
    <row r="229" spans="2:23" x14ac:dyDescent="0.25">
      <c r="B229" s="13">
        <f>'2_Odometrie'!B229</f>
        <v>1.124999999999998</v>
      </c>
      <c r="D229" s="113">
        <f>IF('1_Constantes'!$B$27=1,'4_Rampe'!W229/2,'3_Consigne'!P229)</f>
        <v>250</v>
      </c>
      <c r="E229" s="68">
        <f>D229*'1_Constantes'!$D$13</f>
        <v>250</v>
      </c>
      <c r="F229" s="73">
        <f>(D229+D228)*'1_Constantes'!$E$13</f>
        <v>0</v>
      </c>
      <c r="G229" s="57">
        <f>(D229-D228)*'1_Constantes'!$F$13</f>
        <v>0</v>
      </c>
      <c r="H229" s="57">
        <f t="shared" si="12"/>
        <v>250</v>
      </c>
      <c r="J229" s="113">
        <f>IF('1_Constantes'!$B$27=1,'4_Rampe'!Y229,'3_Consigne'!R229*2)</f>
        <v>-0.85943669269624379</v>
      </c>
      <c r="K229" s="68">
        <f>J229*'1_Constantes'!$H$13</f>
        <v>-1.7188733853924876</v>
      </c>
      <c r="L229" s="73">
        <f>(J229+J228)*'1_Constantes'!$I$13</f>
        <v>0</v>
      </c>
      <c r="M229" s="57">
        <f>(J229-J228)*'1_Constantes'!$J$13</f>
        <v>0</v>
      </c>
      <c r="N229" s="57">
        <f t="shared" si="13"/>
        <v>-1.7188733853924876</v>
      </c>
      <c r="P229" s="68">
        <f t="shared" si="14"/>
        <v>-251.7188733853925</v>
      </c>
      <c r="Q229" s="57">
        <f t="shared" si="15"/>
        <v>248.2811266146075</v>
      </c>
      <c r="S229" s="54">
        <f>P229*'1_Constantes'!$B$4/60</f>
        <v>-2.0976572782116044E-2</v>
      </c>
      <c r="T229" s="44">
        <f>Q229*'1_Constantes'!$B$4/60</f>
        <v>2.0690093884550627E-2</v>
      </c>
      <c r="V229" s="54">
        <f>V228-S229*'1_Constantes'!$J$4</f>
        <v>14419.492453526291</v>
      </c>
      <c r="W229" s="44">
        <f>W228+T229*'1_Constantes'!$J$4</f>
        <v>7054.8075464737094</v>
      </c>
    </row>
    <row r="230" spans="2:23" x14ac:dyDescent="0.25">
      <c r="B230" s="13">
        <f>'2_Odometrie'!B230</f>
        <v>1.1299999999999979</v>
      </c>
      <c r="D230" s="113">
        <f>IF('1_Constantes'!$B$27=1,'4_Rampe'!W230/2,'3_Consigne'!P230)</f>
        <v>250</v>
      </c>
      <c r="E230" s="68">
        <f>D230*'1_Constantes'!$D$13</f>
        <v>250</v>
      </c>
      <c r="F230" s="73">
        <f>(D230+D229)*'1_Constantes'!$E$13</f>
        <v>0</v>
      </c>
      <c r="G230" s="57">
        <f>(D230-D229)*'1_Constantes'!$F$13</f>
        <v>0</v>
      </c>
      <c r="H230" s="57">
        <f t="shared" si="12"/>
        <v>250</v>
      </c>
      <c r="J230" s="113">
        <f>IF('1_Constantes'!$B$27=1,'4_Rampe'!Y230,'3_Consigne'!R230*2)</f>
        <v>0.28647889756540273</v>
      </c>
      <c r="K230" s="68">
        <f>J230*'1_Constantes'!$H$13</f>
        <v>0.57295779513080547</v>
      </c>
      <c r="L230" s="73">
        <f>(J230+J229)*'1_Constantes'!$I$13</f>
        <v>0</v>
      </c>
      <c r="M230" s="57">
        <f>(J230-J229)*'1_Constantes'!$J$13</f>
        <v>0</v>
      </c>
      <c r="N230" s="57">
        <f t="shared" si="13"/>
        <v>0.57295779513080547</v>
      </c>
      <c r="P230" s="68">
        <f t="shared" si="14"/>
        <v>-249.4270422048692</v>
      </c>
      <c r="Q230" s="57">
        <f t="shared" si="15"/>
        <v>250.5729577951308</v>
      </c>
      <c r="S230" s="54">
        <f>P230*'1_Constantes'!$B$4/60</f>
        <v>-2.0785586850405768E-2</v>
      </c>
      <c r="T230" s="44">
        <f>Q230*'1_Constantes'!$B$4/60</f>
        <v>2.0881079816260903E-2</v>
      </c>
      <c r="V230" s="54">
        <f>V229-S230*'1_Constantes'!$J$4</f>
        <v>14494.320566187751</v>
      </c>
      <c r="W230" s="44">
        <f>W229+T230*'1_Constantes'!$J$4</f>
        <v>7129.9794338122483</v>
      </c>
    </row>
    <row r="231" spans="2:23" x14ac:dyDescent="0.25">
      <c r="B231" s="13">
        <f>'2_Odometrie'!B231</f>
        <v>1.1349999999999978</v>
      </c>
      <c r="D231" s="113">
        <f>IF('1_Constantes'!$B$27=1,'4_Rampe'!W231/2,'3_Consigne'!P231)</f>
        <v>250</v>
      </c>
      <c r="E231" s="68">
        <f>D231*'1_Constantes'!$D$13</f>
        <v>250</v>
      </c>
      <c r="F231" s="73">
        <f>(D231+D230)*'1_Constantes'!$E$13</f>
        <v>0</v>
      </c>
      <c r="G231" s="57">
        <f>(D231-D230)*'1_Constantes'!$F$13</f>
        <v>0</v>
      </c>
      <c r="H231" s="57">
        <f t="shared" si="12"/>
        <v>250</v>
      </c>
      <c r="J231" s="113">
        <f>IF('1_Constantes'!$B$27=1,'4_Rampe'!Y231,'3_Consigne'!R231*2)</f>
        <v>-0.85943669269624379</v>
      </c>
      <c r="K231" s="68">
        <f>J231*'1_Constantes'!$H$13</f>
        <v>-1.7188733853924876</v>
      </c>
      <c r="L231" s="73">
        <f>(J231+J230)*'1_Constantes'!$I$13</f>
        <v>0</v>
      </c>
      <c r="M231" s="57">
        <f>(J231-J230)*'1_Constantes'!$J$13</f>
        <v>0</v>
      </c>
      <c r="N231" s="57">
        <f t="shared" si="13"/>
        <v>-1.7188733853924876</v>
      </c>
      <c r="P231" s="68">
        <f t="shared" si="14"/>
        <v>-251.7188733853925</v>
      </c>
      <c r="Q231" s="57">
        <f t="shared" si="15"/>
        <v>248.2811266146075</v>
      </c>
      <c r="S231" s="54">
        <f>P231*'1_Constantes'!$B$4/60</f>
        <v>-2.0976572782116044E-2</v>
      </c>
      <c r="T231" s="44">
        <f>Q231*'1_Constantes'!$B$4/60</f>
        <v>2.0690093884550627E-2</v>
      </c>
      <c r="V231" s="54">
        <f>V230-S231*'1_Constantes'!$J$4</f>
        <v>14569.836228203369</v>
      </c>
      <c r="W231" s="44">
        <f>W230+T231*'1_Constantes'!$J$4</f>
        <v>7204.4637717966307</v>
      </c>
    </row>
    <row r="232" spans="2:23" x14ac:dyDescent="0.25">
      <c r="B232" s="13">
        <f>'2_Odometrie'!B232</f>
        <v>1.1399999999999977</v>
      </c>
      <c r="D232" s="113">
        <f>IF('1_Constantes'!$B$27=1,'4_Rampe'!W232/2,'3_Consigne'!P232)</f>
        <v>250</v>
      </c>
      <c r="E232" s="68">
        <f>D232*'1_Constantes'!$D$13</f>
        <v>250</v>
      </c>
      <c r="F232" s="73">
        <f>(D232+D231)*'1_Constantes'!$E$13</f>
        <v>0</v>
      </c>
      <c r="G232" s="57">
        <f>(D232-D231)*'1_Constantes'!$F$13</f>
        <v>0</v>
      </c>
      <c r="H232" s="57">
        <f t="shared" si="12"/>
        <v>250</v>
      </c>
      <c r="J232" s="113">
        <f>IF('1_Constantes'!$B$27=1,'4_Rampe'!Y232,'3_Consigne'!R232*2)</f>
        <v>0.28647889756540273</v>
      </c>
      <c r="K232" s="68">
        <f>J232*'1_Constantes'!$H$13</f>
        <v>0.57295779513080547</v>
      </c>
      <c r="L232" s="73">
        <f>(J232+J231)*'1_Constantes'!$I$13</f>
        <v>0</v>
      </c>
      <c r="M232" s="57">
        <f>(J232-J231)*'1_Constantes'!$J$13</f>
        <v>0</v>
      </c>
      <c r="N232" s="57">
        <f t="shared" si="13"/>
        <v>0.57295779513080547</v>
      </c>
      <c r="P232" s="68">
        <f t="shared" si="14"/>
        <v>-249.4270422048692</v>
      </c>
      <c r="Q232" s="57">
        <f t="shared" si="15"/>
        <v>250.5729577951308</v>
      </c>
      <c r="S232" s="54">
        <f>P232*'1_Constantes'!$B$4/60</f>
        <v>-2.0785586850405768E-2</v>
      </c>
      <c r="T232" s="44">
        <f>Q232*'1_Constantes'!$B$4/60</f>
        <v>2.0881079816260903E-2</v>
      </c>
      <c r="V232" s="54">
        <f>V231-S232*'1_Constantes'!$J$4</f>
        <v>14644.664340864829</v>
      </c>
      <c r="W232" s="44">
        <f>W231+T232*'1_Constantes'!$J$4</f>
        <v>7279.6356591351696</v>
      </c>
    </row>
    <row r="233" spans="2:23" x14ac:dyDescent="0.25">
      <c r="B233" s="13">
        <f>'2_Odometrie'!B233</f>
        <v>1.1449999999999976</v>
      </c>
      <c r="D233" s="113">
        <f>IF('1_Constantes'!$B$27=1,'4_Rampe'!W233/2,'3_Consigne'!P233)</f>
        <v>250</v>
      </c>
      <c r="E233" s="68">
        <f>D233*'1_Constantes'!$D$13</f>
        <v>250</v>
      </c>
      <c r="F233" s="73">
        <f>(D233+D232)*'1_Constantes'!$E$13</f>
        <v>0</v>
      </c>
      <c r="G233" s="57">
        <f>(D233-D232)*'1_Constantes'!$F$13</f>
        <v>0</v>
      </c>
      <c r="H233" s="57">
        <f t="shared" si="12"/>
        <v>250</v>
      </c>
      <c r="J233" s="113">
        <f>IF('1_Constantes'!$B$27=1,'4_Rampe'!Y233,'3_Consigne'!R233*2)</f>
        <v>-0.85943669269624379</v>
      </c>
      <c r="K233" s="68">
        <f>J233*'1_Constantes'!$H$13</f>
        <v>-1.7188733853924876</v>
      </c>
      <c r="L233" s="73">
        <f>(J233+J232)*'1_Constantes'!$I$13</f>
        <v>0</v>
      </c>
      <c r="M233" s="57">
        <f>(J233-J232)*'1_Constantes'!$J$13</f>
        <v>0</v>
      </c>
      <c r="N233" s="57">
        <f t="shared" si="13"/>
        <v>-1.7188733853924876</v>
      </c>
      <c r="P233" s="68">
        <f t="shared" si="14"/>
        <v>-251.7188733853925</v>
      </c>
      <c r="Q233" s="57">
        <f t="shared" si="15"/>
        <v>248.2811266146075</v>
      </c>
      <c r="S233" s="54">
        <f>P233*'1_Constantes'!$B$4/60</f>
        <v>-2.0976572782116044E-2</v>
      </c>
      <c r="T233" s="44">
        <f>Q233*'1_Constantes'!$B$4/60</f>
        <v>2.0690093884550627E-2</v>
      </c>
      <c r="V233" s="54">
        <f>V232-S233*'1_Constantes'!$J$4</f>
        <v>14720.180002880446</v>
      </c>
      <c r="W233" s="44">
        <f>W232+T233*'1_Constantes'!$J$4</f>
        <v>7354.119997119552</v>
      </c>
    </row>
    <row r="234" spans="2:23" x14ac:dyDescent="0.25">
      <c r="B234" s="13">
        <f>'2_Odometrie'!B234</f>
        <v>1.1499999999999975</v>
      </c>
      <c r="D234" s="113">
        <f>IF('1_Constantes'!$B$27=1,'4_Rampe'!W234/2,'3_Consigne'!P234)</f>
        <v>250</v>
      </c>
      <c r="E234" s="68">
        <f>D234*'1_Constantes'!$D$13</f>
        <v>250</v>
      </c>
      <c r="F234" s="73">
        <f>(D234+D233)*'1_Constantes'!$E$13</f>
        <v>0</v>
      </c>
      <c r="G234" s="57">
        <f>(D234-D233)*'1_Constantes'!$F$13</f>
        <v>0</v>
      </c>
      <c r="H234" s="57">
        <f t="shared" si="12"/>
        <v>250</v>
      </c>
      <c r="J234" s="113">
        <f>IF('1_Constantes'!$B$27=1,'4_Rampe'!Y234,'3_Consigne'!R234*2)</f>
        <v>0.28647889756540273</v>
      </c>
      <c r="K234" s="68">
        <f>J234*'1_Constantes'!$H$13</f>
        <v>0.57295779513080547</v>
      </c>
      <c r="L234" s="73">
        <f>(J234+J233)*'1_Constantes'!$I$13</f>
        <v>0</v>
      </c>
      <c r="M234" s="57">
        <f>(J234-J233)*'1_Constantes'!$J$13</f>
        <v>0</v>
      </c>
      <c r="N234" s="57">
        <f t="shared" si="13"/>
        <v>0.57295779513080547</v>
      </c>
      <c r="P234" s="68">
        <f t="shared" si="14"/>
        <v>-249.4270422048692</v>
      </c>
      <c r="Q234" s="57">
        <f t="shared" si="15"/>
        <v>250.5729577951308</v>
      </c>
      <c r="S234" s="54">
        <f>P234*'1_Constantes'!$B$4/60</f>
        <v>-2.0785586850405768E-2</v>
      </c>
      <c r="T234" s="44">
        <f>Q234*'1_Constantes'!$B$4/60</f>
        <v>2.0881079816260903E-2</v>
      </c>
      <c r="V234" s="54">
        <f>V233-S234*'1_Constantes'!$J$4</f>
        <v>14795.008115541907</v>
      </c>
      <c r="W234" s="44">
        <f>W233+T234*'1_Constantes'!$J$4</f>
        <v>7429.2918844580909</v>
      </c>
    </row>
    <row r="235" spans="2:23" x14ac:dyDescent="0.25">
      <c r="B235" s="13">
        <f>'2_Odometrie'!B235</f>
        <v>1.1549999999999974</v>
      </c>
      <c r="D235" s="113">
        <f>IF('1_Constantes'!$B$27=1,'4_Rampe'!W235/2,'3_Consigne'!P235)</f>
        <v>250</v>
      </c>
      <c r="E235" s="68">
        <f>D235*'1_Constantes'!$D$13</f>
        <v>250</v>
      </c>
      <c r="F235" s="73">
        <f>(D235+D234)*'1_Constantes'!$E$13</f>
        <v>0</v>
      </c>
      <c r="G235" s="57">
        <f>(D235-D234)*'1_Constantes'!$F$13</f>
        <v>0</v>
      </c>
      <c r="H235" s="57">
        <f t="shared" si="12"/>
        <v>250</v>
      </c>
      <c r="J235" s="113">
        <f>IF('1_Constantes'!$B$27=1,'4_Rampe'!Y235,'3_Consigne'!R235*2)</f>
        <v>-0.85943669269624379</v>
      </c>
      <c r="K235" s="68">
        <f>J235*'1_Constantes'!$H$13</f>
        <v>-1.7188733853924876</v>
      </c>
      <c r="L235" s="73">
        <f>(J235+J234)*'1_Constantes'!$I$13</f>
        <v>0</v>
      </c>
      <c r="M235" s="57">
        <f>(J235-J234)*'1_Constantes'!$J$13</f>
        <v>0</v>
      </c>
      <c r="N235" s="57">
        <f t="shared" si="13"/>
        <v>-1.7188733853924876</v>
      </c>
      <c r="P235" s="68">
        <f t="shared" si="14"/>
        <v>-251.7188733853925</v>
      </c>
      <c r="Q235" s="57">
        <f t="shared" si="15"/>
        <v>248.2811266146075</v>
      </c>
      <c r="S235" s="54">
        <f>P235*'1_Constantes'!$B$4/60</f>
        <v>-2.0976572782116044E-2</v>
      </c>
      <c r="T235" s="44">
        <f>Q235*'1_Constantes'!$B$4/60</f>
        <v>2.0690093884550627E-2</v>
      </c>
      <c r="V235" s="54">
        <f>V234-S235*'1_Constantes'!$J$4</f>
        <v>14870.523777557524</v>
      </c>
      <c r="W235" s="44">
        <f>W234+T235*'1_Constantes'!$J$4</f>
        <v>7503.7762224424732</v>
      </c>
    </row>
    <row r="236" spans="2:23" x14ac:dyDescent="0.25">
      <c r="B236" s="13">
        <f>'2_Odometrie'!B236</f>
        <v>1.1599999999999973</v>
      </c>
      <c r="D236" s="113">
        <f>IF('1_Constantes'!$B$27=1,'4_Rampe'!W236/2,'3_Consigne'!P236)</f>
        <v>250</v>
      </c>
      <c r="E236" s="68">
        <f>D236*'1_Constantes'!$D$13</f>
        <v>250</v>
      </c>
      <c r="F236" s="73">
        <f>(D236+D235)*'1_Constantes'!$E$13</f>
        <v>0</v>
      </c>
      <c r="G236" s="57">
        <f>(D236-D235)*'1_Constantes'!$F$13</f>
        <v>0</v>
      </c>
      <c r="H236" s="57">
        <f t="shared" si="12"/>
        <v>250</v>
      </c>
      <c r="J236" s="113">
        <f>IF('1_Constantes'!$B$27=1,'4_Rampe'!Y236,'3_Consigne'!R236*2)</f>
        <v>0.28647889756540273</v>
      </c>
      <c r="K236" s="68">
        <f>J236*'1_Constantes'!$H$13</f>
        <v>0.57295779513080547</v>
      </c>
      <c r="L236" s="73">
        <f>(J236+J235)*'1_Constantes'!$I$13</f>
        <v>0</v>
      </c>
      <c r="M236" s="57">
        <f>(J236-J235)*'1_Constantes'!$J$13</f>
        <v>0</v>
      </c>
      <c r="N236" s="57">
        <f t="shared" si="13"/>
        <v>0.57295779513080547</v>
      </c>
      <c r="P236" s="68">
        <f t="shared" si="14"/>
        <v>-249.4270422048692</v>
      </c>
      <c r="Q236" s="57">
        <f t="shared" si="15"/>
        <v>250.5729577951308</v>
      </c>
      <c r="S236" s="54">
        <f>P236*'1_Constantes'!$B$4/60</f>
        <v>-2.0785586850405768E-2</v>
      </c>
      <c r="T236" s="44">
        <f>Q236*'1_Constantes'!$B$4/60</f>
        <v>2.0881079816260903E-2</v>
      </c>
      <c r="V236" s="54">
        <f>V235-S236*'1_Constantes'!$J$4</f>
        <v>14945.351890218984</v>
      </c>
      <c r="W236" s="44">
        <f>W235+T236*'1_Constantes'!$J$4</f>
        <v>7578.9481097810121</v>
      </c>
    </row>
    <row r="237" spans="2:23" x14ac:dyDescent="0.25">
      <c r="B237" s="13">
        <f>'2_Odometrie'!B237</f>
        <v>1.1649999999999971</v>
      </c>
      <c r="D237" s="113">
        <f>IF('1_Constantes'!$B$27=1,'4_Rampe'!W237/2,'3_Consigne'!P237)</f>
        <v>250</v>
      </c>
      <c r="E237" s="68">
        <f>D237*'1_Constantes'!$D$13</f>
        <v>250</v>
      </c>
      <c r="F237" s="73">
        <f>(D237+D236)*'1_Constantes'!$E$13</f>
        <v>0</v>
      </c>
      <c r="G237" s="57">
        <f>(D237-D236)*'1_Constantes'!$F$13</f>
        <v>0</v>
      </c>
      <c r="H237" s="57">
        <f t="shared" si="12"/>
        <v>250</v>
      </c>
      <c r="J237" s="113">
        <f>IF('1_Constantes'!$B$27=1,'4_Rampe'!Y237,'3_Consigne'!R237*2)</f>
        <v>-0.85943669269624379</v>
      </c>
      <c r="K237" s="68">
        <f>J237*'1_Constantes'!$H$13</f>
        <v>-1.7188733853924876</v>
      </c>
      <c r="L237" s="73">
        <f>(J237+J236)*'1_Constantes'!$I$13</f>
        <v>0</v>
      </c>
      <c r="M237" s="57">
        <f>(J237-J236)*'1_Constantes'!$J$13</f>
        <v>0</v>
      </c>
      <c r="N237" s="57">
        <f t="shared" si="13"/>
        <v>-1.7188733853924876</v>
      </c>
      <c r="P237" s="68">
        <f t="shared" si="14"/>
        <v>-251.7188733853925</v>
      </c>
      <c r="Q237" s="57">
        <f t="shared" si="15"/>
        <v>248.2811266146075</v>
      </c>
      <c r="S237" s="54">
        <f>P237*'1_Constantes'!$B$4/60</f>
        <v>-2.0976572782116044E-2</v>
      </c>
      <c r="T237" s="44">
        <f>Q237*'1_Constantes'!$B$4/60</f>
        <v>2.0690093884550627E-2</v>
      </c>
      <c r="V237" s="54">
        <f>V236-S237*'1_Constantes'!$J$4</f>
        <v>15020.867552234602</v>
      </c>
      <c r="W237" s="44">
        <f>W236+T237*'1_Constantes'!$J$4</f>
        <v>7653.4324477653945</v>
      </c>
    </row>
    <row r="238" spans="2:23" x14ac:dyDescent="0.25">
      <c r="B238" s="13">
        <f>'2_Odometrie'!B238</f>
        <v>1.169999999999997</v>
      </c>
      <c r="D238" s="113">
        <f>IF('1_Constantes'!$B$27=1,'4_Rampe'!W238/2,'3_Consigne'!P238)</f>
        <v>250</v>
      </c>
      <c r="E238" s="68">
        <f>D238*'1_Constantes'!$D$13</f>
        <v>250</v>
      </c>
      <c r="F238" s="73">
        <f>(D238+D237)*'1_Constantes'!$E$13</f>
        <v>0</v>
      </c>
      <c r="G238" s="57">
        <f>(D238-D237)*'1_Constantes'!$F$13</f>
        <v>0</v>
      </c>
      <c r="H238" s="57">
        <f t="shared" si="12"/>
        <v>250</v>
      </c>
      <c r="J238" s="113">
        <f>IF('1_Constantes'!$B$27=1,'4_Rampe'!Y238,'3_Consigne'!R238*2)</f>
        <v>0.28647889756540273</v>
      </c>
      <c r="K238" s="68">
        <f>J238*'1_Constantes'!$H$13</f>
        <v>0.57295779513080547</v>
      </c>
      <c r="L238" s="73">
        <f>(J238+J237)*'1_Constantes'!$I$13</f>
        <v>0</v>
      </c>
      <c r="M238" s="57">
        <f>(J238-J237)*'1_Constantes'!$J$13</f>
        <v>0</v>
      </c>
      <c r="N238" s="57">
        <f t="shared" si="13"/>
        <v>0.57295779513080547</v>
      </c>
      <c r="P238" s="68">
        <f t="shared" si="14"/>
        <v>-249.4270422048692</v>
      </c>
      <c r="Q238" s="57">
        <f t="shared" si="15"/>
        <v>250.5729577951308</v>
      </c>
      <c r="S238" s="54">
        <f>P238*'1_Constantes'!$B$4/60</f>
        <v>-2.0785586850405768E-2</v>
      </c>
      <c r="T238" s="44">
        <f>Q238*'1_Constantes'!$B$4/60</f>
        <v>2.0881079816260903E-2</v>
      </c>
      <c r="V238" s="54">
        <f>V237-S238*'1_Constantes'!$J$4</f>
        <v>15095.695664896062</v>
      </c>
      <c r="W238" s="44">
        <f>W237+T238*'1_Constantes'!$J$4</f>
        <v>7728.6043351039334</v>
      </c>
    </row>
    <row r="239" spans="2:23" x14ac:dyDescent="0.25">
      <c r="B239" s="13">
        <f>'2_Odometrie'!B239</f>
        <v>1.1749999999999969</v>
      </c>
      <c r="D239" s="113">
        <f>IF('1_Constantes'!$B$27=1,'4_Rampe'!W239/2,'3_Consigne'!P239)</f>
        <v>250</v>
      </c>
      <c r="E239" s="68">
        <f>D239*'1_Constantes'!$D$13</f>
        <v>250</v>
      </c>
      <c r="F239" s="73">
        <f>(D239+D238)*'1_Constantes'!$E$13</f>
        <v>0</v>
      </c>
      <c r="G239" s="57">
        <f>(D239-D238)*'1_Constantes'!$F$13</f>
        <v>0</v>
      </c>
      <c r="H239" s="57">
        <f t="shared" si="12"/>
        <v>250</v>
      </c>
      <c r="J239" s="113">
        <f>IF('1_Constantes'!$B$27=1,'4_Rampe'!Y239,'3_Consigne'!R239*2)</f>
        <v>-0.85943669269624379</v>
      </c>
      <c r="K239" s="68">
        <f>J239*'1_Constantes'!$H$13</f>
        <v>-1.7188733853924876</v>
      </c>
      <c r="L239" s="73">
        <f>(J239+J238)*'1_Constantes'!$I$13</f>
        <v>0</v>
      </c>
      <c r="M239" s="57">
        <f>(J239-J238)*'1_Constantes'!$J$13</f>
        <v>0</v>
      </c>
      <c r="N239" s="57">
        <f t="shared" si="13"/>
        <v>-1.7188733853924876</v>
      </c>
      <c r="P239" s="68">
        <f t="shared" si="14"/>
        <v>-251.7188733853925</v>
      </c>
      <c r="Q239" s="57">
        <f t="shared" si="15"/>
        <v>248.2811266146075</v>
      </c>
      <c r="S239" s="54">
        <f>P239*'1_Constantes'!$B$4/60</f>
        <v>-2.0976572782116044E-2</v>
      </c>
      <c r="T239" s="44">
        <f>Q239*'1_Constantes'!$B$4/60</f>
        <v>2.0690093884550627E-2</v>
      </c>
      <c r="V239" s="54">
        <f>V238-S239*'1_Constantes'!$J$4</f>
        <v>15171.21132691168</v>
      </c>
      <c r="W239" s="44">
        <f>W238+T239*'1_Constantes'!$J$4</f>
        <v>7803.0886730883158</v>
      </c>
    </row>
    <row r="240" spans="2:23" x14ac:dyDescent="0.25">
      <c r="B240" s="13">
        <f>'2_Odometrie'!B240</f>
        <v>1.1799999999999968</v>
      </c>
      <c r="D240" s="113">
        <f>IF('1_Constantes'!$B$27=1,'4_Rampe'!W240/2,'3_Consigne'!P240)</f>
        <v>250</v>
      </c>
      <c r="E240" s="68">
        <f>D240*'1_Constantes'!$D$13</f>
        <v>250</v>
      </c>
      <c r="F240" s="73">
        <f>(D240+D239)*'1_Constantes'!$E$13</f>
        <v>0</v>
      </c>
      <c r="G240" s="57">
        <f>(D240-D239)*'1_Constantes'!$F$13</f>
        <v>0</v>
      </c>
      <c r="H240" s="57">
        <f t="shared" si="12"/>
        <v>250</v>
      </c>
      <c r="J240" s="113">
        <f>IF('1_Constantes'!$B$27=1,'4_Rampe'!Y240,'3_Consigne'!R240*2)</f>
        <v>0.28647889756540273</v>
      </c>
      <c r="K240" s="68">
        <f>J240*'1_Constantes'!$H$13</f>
        <v>0.57295779513080547</v>
      </c>
      <c r="L240" s="73">
        <f>(J240+J239)*'1_Constantes'!$I$13</f>
        <v>0</v>
      </c>
      <c r="M240" s="57">
        <f>(J240-J239)*'1_Constantes'!$J$13</f>
        <v>0</v>
      </c>
      <c r="N240" s="57">
        <f t="shared" si="13"/>
        <v>0.57295779513080547</v>
      </c>
      <c r="P240" s="68">
        <f t="shared" si="14"/>
        <v>-249.4270422048692</v>
      </c>
      <c r="Q240" s="57">
        <f t="shared" si="15"/>
        <v>250.5729577951308</v>
      </c>
      <c r="S240" s="54">
        <f>P240*'1_Constantes'!$B$4/60</f>
        <v>-2.0785586850405768E-2</v>
      </c>
      <c r="T240" s="44">
        <f>Q240*'1_Constantes'!$B$4/60</f>
        <v>2.0881079816260903E-2</v>
      </c>
      <c r="V240" s="54">
        <f>V239-S240*'1_Constantes'!$J$4</f>
        <v>15246.03943957314</v>
      </c>
      <c r="W240" s="44">
        <f>W239+T240*'1_Constantes'!$J$4</f>
        <v>7878.2605604268547</v>
      </c>
    </row>
    <row r="241" spans="2:23" x14ac:dyDescent="0.25">
      <c r="B241" s="13">
        <f>'2_Odometrie'!B241</f>
        <v>1.1849999999999967</v>
      </c>
      <c r="D241" s="113">
        <f>IF('1_Constantes'!$B$27=1,'4_Rampe'!W241/2,'3_Consigne'!P241)</f>
        <v>250</v>
      </c>
      <c r="E241" s="68">
        <f>D241*'1_Constantes'!$D$13</f>
        <v>250</v>
      </c>
      <c r="F241" s="73">
        <f>(D241+D240)*'1_Constantes'!$E$13</f>
        <v>0</v>
      </c>
      <c r="G241" s="57">
        <f>(D241-D240)*'1_Constantes'!$F$13</f>
        <v>0</v>
      </c>
      <c r="H241" s="57">
        <f t="shared" si="12"/>
        <v>250</v>
      </c>
      <c r="J241" s="113">
        <f>IF('1_Constantes'!$B$27=1,'4_Rampe'!Y241,'3_Consigne'!R241*2)</f>
        <v>-0.85943669269624379</v>
      </c>
      <c r="K241" s="68">
        <f>J241*'1_Constantes'!$H$13</f>
        <v>-1.7188733853924876</v>
      </c>
      <c r="L241" s="73">
        <f>(J241+J240)*'1_Constantes'!$I$13</f>
        <v>0</v>
      </c>
      <c r="M241" s="57">
        <f>(J241-J240)*'1_Constantes'!$J$13</f>
        <v>0</v>
      </c>
      <c r="N241" s="57">
        <f t="shared" si="13"/>
        <v>-1.7188733853924876</v>
      </c>
      <c r="P241" s="68">
        <f t="shared" si="14"/>
        <v>-251.7188733853925</v>
      </c>
      <c r="Q241" s="57">
        <f t="shared" si="15"/>
        <v>248.2811266146075</v>
      </c>
      <c r="S241" s="54">
        <f>P241*'1_Constantes'!$B$4/60</f>
        <v>-2.0976572782116044E-2</v>
      </c>
      <c r="T241" s="44">
        <f>Q241*'1_Constantes'!$B$4/60</f>
        <v>2.0690093884550627E-2</v>
      </c>
      <c r="V241" s="54">
        <f>V240-S241*'1_Constantes'!$J$4</f>
        <v>15321.555101588758</v>
      </c>
      <c r="W241" s="44">
        <f>W240+T241*'1_Constantes'!$J$4</f>
        <v>7952.744898411237</v>
      </c>
    </row>
    <row r="242" spans="2:23" x14ac:dyDescent="0.25">
      <c r="B242" s="13">
        <f>'2_Odometrie'!B242</f>
        <v>1.1899999999999966</v>
      </c>
      <c r="D242" s="113">
        <f>IF('1_Constantes'!$B$27=1,'4_Rampe'!W242/2,'3_Consigne'!P242)</f>
        <v>250</v>
      </c>
      <c r="E242" s="68">
        <f>D242*'1_Constantes'!$D$13</f>
        <v>250</v>
      </c>
      <c r="F242" s="73">
        <f>(D242+D241)*'1_Constantes'!$E$13</f>
        <v>0</v>
      </c>
      <c r="G242" s="57">
        <f>(D242-D241)*'1_Constantes'!$F$13</f>
        <v>0</v>
      </c>
      <c r="H242" s="57">
        <f t="shared" si="12"/>
        <v>250</v>
      </c>
      <c r="J242" s="113">
        <f>IF('1_Constantes'!$B$27=1,'4_Rampe'!Y242,'3_Consigne'!R242*2)</f>
        <v>0.28647889756540273</v>
      </c>
      <c r="K242" s="68">
        <f>J242*'1_Constantes'!$H$13</f>
        <v>0.57295779513080547</v>
      </c>
      <c r="L242" s="73">
        <f>(J242+J241)*'1_Constantes'!$I$13</f>
        <v>0</v>
      </c>
      <c r="M242" s="57">
        <f>(J242-J241)*'1_Constantes'!$J$13</f>
        <v>0</v>
      </c>
      <c r="N242" s="57">
        <f t="shared" si="13"/>
        <v>0.57295779513080547</v>
      </c>
      <c r="P242" s="68">
        <f t="shared" si="14"/>
        <v>-249.4270422048692</v>
      </c>
      <c r="Q242" s="57">
        <f t="shared" si="15"/>
        <v>250.5729577951308</v>
      </c>
      <c r="S242" s="54">
        <f>P242*'1_Constantes'!$B$4/60</f>
        <v>-2.0785586850405768E-2</v>
      </c>
      <c r="T242" s="44">
        <f>Q242*'1_Constantes'!$B$4/60</f>
        <v>2.0881079816260903E-2</v>
      </c>
      <c r="V242" s="54">
        <f>V241-S242*'1_Constantes'!$J$4</f>
        <v>15396.383214250218</v>
      </c>
      <c r="W242" s="44">
        <f>W241+T242*'1_Constantes'!$J$4</f>
        <v>8027.916785749776</v>
      </c>
    </row>
    <row r="243" spans="2:23" x14ac:dyDescent="0.25">
      <c r="B243" s="13">
        <f>'2_Odometrie'!B243</f>
        <v>1.1949999999999965</v>
      </c>
      <c r="D243" s="113">
        <f>IF('1_Constantes'!$B$27=1,'4_Rampe'!W243/2,'3_Consigne'!P243)</f>
        <v>250</v>
      </c>
      <c r="E243" s="68">
        <f>D243*'1_Constantes'!$D$13</f>
        <v>250</v>
      </c>
      <c r="F243" s="73">
        <f>(D243+D242)*'1_Constantes'!$E$13</f>
        <v>0</v>
      </c>
      <c r="G243" s="57">
        <f>(D243-D242)*'1_Constantes'!$F$13</f>
        <v>0</v>
      </c>
      <c r="H243" s="57">
        <f t="shared" si="12"/>
        <v>250</v>
      </c>
      <c r="J243" s="113">
        <f>IF('1_Constantes'!$B$27=1,'4_Rampe'!Y243,'3_Consigne'!R243*2)</f>
        <v>-0.85943669269624379</v>
      </c>
      <c r="K243" s="68">
        <f>J243*'1_Constantes'!$H$13</f>
        <v>-1.7188733853924876</v>
      </c>
      <c r="L243" s="73">
        <f>(J243+J242)*'1_Constantes'!$I$13</f>
        <v>0</v>
      </c>
      <c r="M243" s="57">
        <f>(J243-J242)*'1_Constantes'!$J$13</f>
        <v>0</v>
      </c>
      <c r="N243" s="57">
        <f t="shared" si="13"/>
        <v>-1.7188733853924876</v>
      </c>
      <c r="P243" s="68">
        <f t="shared" si="14"/>
        <v>-251.7188733853925</v>
      </c>
      <c r="Q243" s="57">
        <f t="shared" si="15"/>
        <v>248.2811266146075</v>
      </c>
      <c r="S243" s="54">
        <f>P243*'1_Constantes'!$B$4/60</f>
        <v>-2.0976572782116044E-2</v>
      </c>
      <c r="T243" s="44">
        <f>Q243*'1_Constantes'!$B$4/60</f>
        <v>2.0690093884550627E-2</v>
      </c>
      <c r="V243" s="54">
        <f>V242-S243*'1_Constantes'!$J$4</f>
        <v>15471.898876265835</v>
      </c>
      <c r="W243" s="44">
        <f>W242+T243*'1_Constantes'!$J$4</f>
        <v>8102.4011237341583</v>
      </c>
    </row>
    <row r="244" spans="2:23" x14ac:dyDescent="0.25">
      <c r="B244" s="13">
        <f>'2_Odometrie'!B244</f>
        <v>1.1999999999999964</v>
      </c>
      <c r="D244" s="113">
        <f>IF('1_Constantes'!$B$27=1,'4_Rampe'!W244/2,'3_Consigne'!P244)</f>
        <v>250</v>
      </c>
      <c r="E244" s="68">
        <f>D244*'1_Constantes'!$D$13</f>
        <v>250</v>
      </c>
      <c r="F244" s="73">
        <f>(D244+D243)*'1_Constantes'!$E$13</f>
        <v>0</v>
      </c>
      <c r="G244" s="57">
        <f>(D244-D243)*'1_Constantes'!$F$13</f>
        <v>0</v>
      </c>
      <c r="H244" s="57">
        <f t="shared" si="12"/>
        <v>250</v>
      </c>
      <c r="J244" s="113">
        <f>IF('1_Constantes'!$B$27=1,'4_Rampe'!Y244,'3_Consigne'!R244*2)</f>
        <v>0.28647889756540273</v>
      </c>
      <c r="K244" s="68">
        <f>J244*'1_Constantes'!$H$13</f>
        <v>0.57295779513080547</v>
      </c>
      <c r="L244" s="73">
        <f>(J244+J243)*'1_Constantes'!$I$13</f>
        <v>0</v>
      </c>
      <c r="M244" s="57">
        <f>(J244-J243)*'1_Constantes'!$J$13</f>
        <v>0</v>
      </c>
      <c r="N244" s="57">
        <f t="shared" si="13"/>
        <v>0.57295779513080547</v>
      </c>
      <c r="P244" s="68">
        <f t="shared" si="14"/>
        <v>-249.4270422048692</v>
      </c>
      <c r="Q244" s="57">
        <f t="shared" si="15"/>
        <v>250.5729577951308</v>
      </c>
      <c r="S244" s="54">
        <f>P244*'1_Constantes'!$B$4/60</f>
        <v>-2.0785586850405768E-2</v>
      </c>
      <c r="T244" s="44">
        <f>Q244*'1_Constantes'!$B$4/60</f>
        <v>2.0881079816260903E-2</v>
      </c>
      <c r="V244" s="54">
        <f>V243-S244*'1_Constantes'!$J$4</f>
        <v>15546.726988927296</v>
      </c>
      <c r="W244" s="44">
        <f>W243+T244*'1_Constantes'!$J$4</f>
        <v>8177.5730110726972</v>
      </c>
    </row>
    <row r="245" spans="2:23" x14ac:dyDescent="0.25">
      <c r="B245" s="13">
        <f>'2_Odometrie'!B245</f>
        <v>1.2049999999999963</v>
      </c>
      <c r="D245" s="113">
        <f>IF('1_Constantes'!$B$27=1,'4_Rampe'!W245/2,'3_Consigne'!P245)</f>
        <v>250</v>
      </c>
      <c r="E245" s="68">
        <f>D245*'1_Constantes'!$D$13</f>
        <v>250</v>
      </c>
      <c r="F245" s="73">
        <f>(D245+D244)*'1_Constantes'!$E$13</f>
        <v>0</v>
      </c>
      <c r="G245" s="57">
        <f>(D245-D244)*'1_Constantes'!$F$13</f>
        <v>0</v>
      </c>
      <c r="H245" s="57">
        <f t="shared" si="12"/>
        <v>250</v>
      </c>
      <c r="J245" s="113">
        <f>IF('1_Constantes'!$B$27=1,'4_Rampe'!Y245,'3_Consigne'!R245*2)</f>
        <v>-0.85943669269624379</v>
      </c>
      <c r="K245" s="68">
        <f>J245*'1_Constantes'!$H$13</f>
        <v>-1.7188733853924876</v>
      </c>
      <c r="L245" s="73">
        <f>(J245+J244)*'1_Constantes'!$I$13</f>
        <v>0</v>
      </c>
      <c r="M245" s="57">
        <f>(J245-J244)*'1_Constantes'!$J$13</f>
        <v>0</v>
      </c>
      <c r="N245" s="57">
        <f t="shared" si="13"/>
        <v>-1.7188733853924876</v>
      </c>
      <c r="P245" s="68">
        <f t="shared" si="14"/>
        <v>-251.7188733853925</v>
      </c>
      <c r="Q245" s="57">
        <f t="shared" si="15"/>
        <v>248.2811266146075</v>
      </c>
      <c r="S245" s="54">
        <f>P245*'1_Constantes'!$B$4/60</f>
        <v>-2.0976572782116044E-2</v>
      </c>
      <c r="T245" s="44">
        <f>Q245*'1_Constantes'!$B$4/60</f>
        <v>2.0690093884550627E-2</v>
      </c>
      <c r="V245" s="54">
        <f>V244-S245*'1_Constantes'!$J$4</f>
        <v>15622.242650942913</v>
      </c>
      <c r="W245" s="44">
        <f>W244+T245*'1_Constantes'!$J$4</f>
        <v>8252.0573490570787</v>
      </c>
    </row>
    <row r="246" spans="2:23" x14ac:dyDescent="0.25">
      <c r="B246" s="13">
        <f>'2_Odometrie'!B246</f>
        <v>1.2099999999999962</v>
      </c>
      <c r="D246" s="113">
        <f>IF('1_Constantes'!$B$27=1,'4_Rampe'!W246/2,'3_Consigne'!P246)</f>
        <v>250</v>
      </c>
      <c r="E246" s="68">
        <f>D246*'1_Constantes'!$D$13</f>
        <v>250</v>
      </c>
      <c r="F246" s="73">
        <f>(D246+D245)*'1_Constantes'!$E$13</f>
        <v>0</v>
      </c>
      <c r="G246" s="57">
        <f>(D246-D245)*'1_Constantes'!$F$13</f>
        <v>0</v>
      </c>
      <c r="H246" s="57">
        <f t="shared" si="12"/>
        <v>250</v>
      </c>
      <c r="J246" s="113">
        <f>IF('1_Constantes'!$B$27=1,'4_Rampe'!Y246,'3_Consigne'!R246*2)</f>
        <v>0.28647889756540273</v>
      </c>
      <c r="K246" s="68">
        <f>J246*'1_Constantes'!$H$13</f>
        <v>0.57295779513080547</v>
      </c>
      <c r="L246" s="73">
        <f>(J246+J245)*'1_Constantes'!$I$13</f>
        <v>0</v>
      </c>
      <c r="M246" s="57">
        <f>(J246-J245)*'1_Constantes'!$J$13</f>
        <v>0</v>
      </c>
      <c r="N246" s="57">
        <f t="shared" si="13"/>
        <v>0.57295779513080547</v>
      </c>
      <c r="P246" s="68">
        <f t="shared" si="14"/>
        <v>-249.4270422048692</v>
      </c>
      <c r="Q246" s="57">
        <f t="shared" si="15"/>
        <v>250.5729577951308</v>
      </c>
      <c r="S246" s="54">
        <f>P246*'1_Constantes'!$B$4/60</f>
        <v>-2.0785586850405768E-2</v>
      </c>
      <c r="T246" s="44">
        <f>Q246*'1_Constantes'!$B$4/60</f>
        <v>2.0881079816260903E-2</v>
      </c>
      <c r="V246" s="54">
        <f>V245-S246*'1_Constantes'!$J$4</f>
        <v>15697.070763604373</v>
      </c>
      <c r="W246" s="44">
        <f>W245+T246*'1_Constantes'!$J$4</f>
        <v>8327.2292363956185</v>
      </c>
    </row>
    <row r="247" spans="2:23" x14ac:dyDescent="0.25">
      <c r="B247" s="13">
        <f>'2_Odometrie'!B247</f>
        <v>1.2149999999999961</v>
      </c>
      <c r="D247" s="113">
        <f>IF('1_Constantes'!$B$27=1,'4_Rampe'!W247/2,'3_Consigne'!P247)</f>
        <v>250</v>
      </c>
      <c r="E247" s="68">
        <f>D247*'1_Constantes'!$D$13</f>
        <v>250</v>
      </c>
      <c r="F247" s="73">
        <f>(D247+D246)*'1_Constantes'!$E$13</f>
        <v>0</v>
      </c>
      <c r="G247" s="57">
        <f>(D247-D246)*'1_Constantes'!$F$13</f>
        <v>0</v>
      </c>
      <c r="H247" s="57">
        <f t="shared" si="12"/>
        <v>250</v>
      </c>
      <c r="J247" s="113">
        <f>IF('1_Constantes'!$B$27=1,'4_Rampe'!Y247,'3_Consigne'!R247*2)</f>
        <v>-0.85943669269624379</v>
      </c>
      <c r="K247" s="68">
        <f>J247*'1_Constantes'!$H$13</f>
        <v>-1.7188733853924876</v>
      </c>
      <c r="L247" s="73">
        <f>(J247+J246)*'1_Constantes'!$I$13</f>
        <v>0</v>
      </c>
      <c r="M247" s="57">
        <f>(J247-J246)*'1_Constantes'!$J$13</f>
        <v>0</v>
      </c>
      <c r="N247" s="57">
        <f t="shared" si="13"/>
        <v>-1.7188733853924876</v>
      </c>
      <c r="P247" s="68">
        <f t="shared" si="14"/>
        <v>-251.7188733853925</v>
      </c>
      <c r="Q247" s="57">
        <f t="shared" si="15"/>
        <v>248.2811266146075</v>
      </c>
      <c r="S247" s="54">
        <f>P247*'1_Constantes'!$B$4/60</f>
        <v>-2.0976572782116044E-2</v>
      </c>
      <c r="T247" s="44">
        <f>Q247*'1_Constantes'!$B$4/60</f>
        <v>2.0690093884550627E-2</v>
      </c>
      <c r="V247" s="54">
        <f>V246-S247*'1_Constantes'!$J$4</f>
        <v>15772.586425619991</v>
      </c>
      <c r="W247" s="44">
        <f>W246+T247*'1_Constantes'!$J$4</f>
        <v>8401.7135743800009</v>
      </c>
    </row>
    <row r="248" spans="2:23" x14ac:dyDescent="0.25">
      <c r="B248" s="13">
        <f>'2_Odometrie'!B248</f>
        <v>1.219999999999996</v>
      </c>
      <c r="D248" s="113">
        <f>IF('1_Constantes'!$B$27=1,'4_Rampe'!W248/2,'3_Consigne'!P248)</f>
        <v>250</v>
      </c>
      <c r="E248" s="68">
        <f>D248*'1_Constantes'!$D$13</f>
        <v>250</v>
      </c>
      <c r="F248" s="73">
        <f>(D248+D247)*'1_Constantes'!$E$13</f>
        <v>0</v>
      </c>
      <c r="G248" s="57">
        <f>(D248-D247)*'1_Constantes'!$F$13</f>
        <v>0</v>
      </c>
      <c r="H248" s="57">
        <f t="shared" si="12"/>
        <v>250</v>
      </c>
      <c r="J248" s="113">
        <f>IF('1_Constantes'!$B$27=1,'4_Rampe'!Y248,'3_Consigne'!R248*2)</f>
        <v>0.28647889756540273</v>
      </c>
      <c r="K248" s="68">
        <f>J248*'1_Constantes'!$H$13</f>
        <v>0.57295779513080547</v>
      </c>
      <c r="L248" s="73">
        <f>(J248+J247)*'1_Constantes'!$I$13</f>
        <v>0</v>
      </c>
      <c r="M248" s="57">
        <f>(J248-J247)*'1_Constantes'!$J$13</f>
        <v>0</v>
      </c>
      <c r="N248" s="57">
        <f t="shared" si="13"/>
        <v>0.57295779513080547</v>
      </c>
      <c r="P248" s="68">
        <f t="shared" si="14"/>
        <v>-249.4270422048692</v>
      </c>
      <c r="Q248" s="57">
        <f t="shared" si="15"/>
        <v>250.5729577951308</v>
      </c>
      <c r="S248" s="54">
        <f>P248*'1_Constantes'!$B$4/60</f>
        <v>-2.0785586850405768E-2</v>
      </c>
      <c r="T248" s="44">
        <f>Q248*'1_Constantes'!$B$4/60</f>
        <v>2.0881079816260903E-2</v>
      </c>
      <c r="V248" s="54">
        <f>V247-S248*'1_Constantes'!$J$4</f>
        <v>15847.414538281451</v>
      </c>
      <c r="W248" s="44">
        <f>W247+T248*'1_Constantes'!$J$4</f>
        <v>8476.8854617185407</v>
      </c>
    </row>
    <row r="249" spans="2:23" x14ac:dyDescent="0.25">
      <c r="B249" s="13">
        <f>'2_Odometrie'!B249</f>
        <v>1.2249999999999959</v>
      </c>
      <c r="D249" s="113">
        <f>IF('1_Constantes'!$B$27=1,'4_Rampe'!W249/2,'3_Consigne'!P249)</f>
        <v>250</v>
      </c>
      <c r="E249" s="68">
        <f>D249*'1_Constantes'!$D$13</f>
        <v>250</v>
      </c>
      <c r="F249" s="73">
        <f>(D249+D248)*'1_Constantes'!$E$13</f>
        <v>0</v>
      </c>
      <c r="G249" s="57">
        <f>(D249-D248)*'1_Constantes'!$F$13</f>
        <v>0</v>
      </c>
      <c r="H249" s="57">
        <f t="shared" si="12"/>
        <v>250</v>
      </c>
      <c r="J249" s="113">
        <f>IF('1_Constantes'!$B$27=1,'4_Rampe'!Y249,'3_Consigne'!R249*2)</f>
        <v>-0.85943669269624379</v>
      </c>
      <c r="K249" s="68">
        <f>J249*'1_Constantes'!$H$13</f>
        <v>-1.7188733853924876</v>
      </c>
      <c r="L249" s="73">
        <f>(J249+J248)*'1_Constantes'!$I$13</f>
        <v>0</v>
      </c>
      <c r="M249" s="57">
        <f>(J249-J248)*'1_Constantes'!$J$13</f>
        <v>0</v>
      </c>
      <c r="N249" s="57">
        <f t="shared" si="13"/>
        <v>-1.7188733853924876</v>
      </c>
      <c r="P249" s="68">
        <f t="shared" si="14"/>
        <v>-251.7188733853925</v>
      </c>
      <c r="Q249" s="57">
        <f t="shared" si="15"/>
        <v>248.2811266146075</v>
      </c>
      <c r="S249" s="54">
        <f>P249*'1_Constantes'!$B$4/60</f>
        <v>-2.0976572782116044E-2</v>
      </c>
      <c r="T249" s="44">
        <f>Q249*'1_Constantes'!$B$4/60</f>
        <v>2.0690093884550627E-2</v>
      </c>
      <c r="V249" s="54">
        <f>V248-S249*'1_Constantes'!$J$4</f>
        <v>15922.930200297069</v>
      </c>
      <c r="W249" s="44">
        <f>W248+T249*'1_Constantes'!$J$4</f>
        <v>8551.369799702923</v>
      </c>
    </row>
    <row r="250" spans="2:23" x14ac:dyDescent="0.25">
      <c r="B250" s="13">
        <f>'2_Odometrie'!B250</f>
        <v>1.2299999999999958</v>
      </c>
      <c r="D250" s="113">
        <f>IF('1_Constantes'!$B$27=1,'4_Rampe'!W250/2,'3_Consigne'!P250)</f>
        <v>250</v>
      </c>
      <c r="E250" s="68">
        <f>D250*'1_Constantes'!$D$13</f>
        <v>250</v>
      </c>
      <c r="F250" s="73">
        <f>(D250+D249)*'1_Constantes'!$E$13</f>
        <v>0</v>
      </c>
      <c r="G250" s="57">
        <f>(D250-D249)*'1_Constantes'!$F$13</f>
        <v>0</v>
      </c>
      <c r="H250" s="57">
        <f t="shared" si="12"/>
        <v>250</v>
      </c>
      <c r="J250" s="113">
        <f>IF('1_Constantes'!$B$27=1,'4_Rampe'!Y250,'3_Consigne'!R250*2)</f>
        <v>0.28647889756540273</v>
      </c>
      <c r="K250" s="68">
        <f>J250*'1_Constantes'!$H$13</f>
        <v>0.57295779513080547</v>
      </c>
      <c r="L250" s="73">
        <f>(J250+J249)*'1_Constantes'!$I$13</f>
        <v>0</v>
      </c>
      <c r="M250" s="57">
        <f>(J250-J249)*'1_Constantes'!$J$13</f>
        <v>0</v>
      </c>
      <c r="N250" s="57">
        <f t="shared" si="13"/>
        <v>0.57295779513080547</v>
      </c>
      <c r="P250" s="68">
        <f t="shared" si="14"/>
        <v>-249.4270422048692</v>
      </c>
      <c r="Q250" s="57">
        <f t="shared" si="15"/>
        <v>250.5729577951308</v>
      </c>
      <c r="S250" s="54">
        <f>P250*'1_Constantes'!$B$4/60</f>
        <v>-2.0785586850405768E-2</v>
      </c>
      <c r="T250" s="44">
        <f>Q250*'1_Constantes'!$B$4/60</f>
        <v>2.0881079816260903E-2</v>
      </c>
      <c r="V250" s="54">
        <f>V249-S250*'1_Constantes'!$J$4</f>
        <v>15997.758312958529</v>
      </c>
      <c r="W250" s="44">
        <f>W249+T250*'1_Constantes'!$J$4</f>
        <v>8626.5416870414629</v>
      </c>
    </row>
    <row r="251" spans="2:23" x14ac:dyDescent="0.25">
      <c r="B251" s="13">
        <f>'2_Odometrie'!B251</f>
        <v>1.2349999999999957</v>
      </c>
      <c r="D251" s="113">
        <f>IF('1_Constantes'!$B$27=1,'4_Rampe'!W251/2,'3_Consigne'!P251)</f>
        <v>250</v>
      </c>
      <c r="E251" s="68">
        <f>D251*'1_Constantes'!$D$13</f>
        <v>250</v>
      </c>
      <c r="F251" s="73">
        <f>(D251+D250)*'1_Constantes'!$E$13</f>
        <v>0</v>
      </c>
      <c r="G251" s="57">
        <f>(D251-D250)*'1_Constantes'!$F$13</f>
        <v>0</v>
      </c>
      <c r="H251" s="57">
        <f t="shared" si="12"/>
        <v>250</v>
      </c>
      <c r="J251" s="113">
        <f>IF('1_Constantes'!$B$27=1,'4_Rampe'!Y251,'3_Consigne'!R251*2)</f>
        <v>-0.85943669269624379</v>
      </c>
      <c r="K251" s="68">
        <f>J251*'1_Constantes'!$H$13</f>
        <v>-1.7188733853924876</v>
      </c>
      <c r="L251" s="73">
        <f>(J251+J250)*'1_Constantes'!$I$13</f>
        <v>0</v>
      </c>
      <c r="M251" s="57">
        <f>(J251-J250)*'1_Constantes'!$J$13</f>
        <v>0</v>
      </c>
      <c r="N251" s="57">
        <f t="shared" si="13"/>
        <v>-1.7188733853924876</v>
      </c>
      <c r="P251" s="68">
        <f t="shared" si="14"/>
        <v>-251.7188733853925</v>
      </c>
      <c r="Q251" s="57">
        <f t="shared" si="15"/>
        <v>248.2811266146075</v>
      </c>
      <c r="S251" s="54">
        <f>P251*'1_Constantes'!$B$4/60</f>
        <v>-2.0976572782116044E-2</v>
      </c>
      <c r="T251" s="44">
        <f>Q251*'1_Constantes'!$B$4/60</f>
        <v>2.0690093884550627E-2</v>
      </c>
      <c r="V251" s="54">
        <f>V250-S251*'1_Constantes'!$J$4</f>
        <v>16073.273974974147</v>
      </c>
      <c r="W251" s="44">
        <f>W250+T251*'1_Constantes'!$J$4</f>
        <v>8701.0260250258452</v>
      </c>
    </row>
    <row r="252" spans="2:23" x14ac:dyDescent="0.25">
      <c r="B252" s="13">
        <f>'2_Odometrie'!B252</f>
        <v>1.2399999999999956</v>
      </c>
      <c r="D252" s="113">
        <f>IF('1_Constantes'!$B$27=1,'4_Rampe'!W252/2,'3_Consigne'!P252)</f>
        <v>250</v>
      </c>
      <c r="E252" s="68">
        <f>D252*'1_Constantes'!$D$13</f>
        <v>250</v>
      </c>
      <c r="F252" s="73">
        <f>(D252+D251)*'1_Constantes'!$E$13</f>
        <v>0</v>
      </c>
      <c r="G252" s="57">
        <f>(D252-D251)*'1_Constantes'!$F$13</f>
        <v>0</v>
      </c>
      <c r="H252" s="57">
        <f t="shared" si="12"/>
        <v>250</v>
      </c>
      <c r="J252" s="113">
        <f>IF('1_Constantes'!$B$27=1,'4_Rampe'!Y252,'3_Consigne'!R252*2)</f>
        <v>0.28647889756540273</v>
      </c>
      <c r="K252" s="68">
        <f>J252*'1_Constantes'!$H$13</f>
        <v>0.57295779513080547</v>
      </c>
      <c r="L252" s="73">
        <f>(J252+J251)*'1_Constantes'!$I$13</f>
        <v>0</v>
      </c>
      <c r="M252" s="57">
        <f>(J252-J251)*'1_Constantes'!$J$13</f>
        <v>0</v>
      </c>
      <c r="N252" s="57">
        <f t="shared" si="13"/>
        <v>0.57295779513080547</v>
      </c>
      <c r="P252" s="68">
        <f t="shared" si="14"/>
        <v>-249.4270422048692</v>
      </c>
      <c r="Q252" s="57">
        <f t="shared" si="15"/>
        <v>250.5729577951308</v>
      </c>
      <c r="S252" s="54">
        <f>P252*'1_Constantes'!$B$4/60</f>
        <v>-2.0785586850405768E-2</v>
      </c>
      <c r="T252" s="44">
        <f>Q252*'1_Constantes'!$B$4/60</f>
        <v>2.0881079816260903E-2</v>
      </c>
      <c r="V252" s="54">
        <f>V251-S252*'1_Constantes'!$J$4</f>
        <v>16148.102087635607</v>
      </c>
      <c r="W252" s="44">
        <f>W251+T252*'1_Constantes'!$J$4</f>
        <v>8776.197912364385</v>
      </c>
    </row>
    <row r="253" spans="2:23" x14ac:dyDescent="0.25">
      <c r="B253" s="13">
        <f>'2_Odometrie'!B253</f>
        <v>1.2449999999999954</v>
      </c>
      <c r="D253" s="113">
        <f>IF('1_Constantes'!$B$27=1,'4_Rampe'!W253/2,'3_Consigne'!P253)</f>
        <v>250</v>
      </c>
      <c r="E253" s="68">
        <f>D253*'1_Constantes'!$D$13</f>
        <v>250</v>
      </c>
      <c r="F253" s="73">
        <f>(D253+D252)*'1_Constantes'!$E$13</f>
        <v>0</v>
      </c>
      <c r="G253" s="57">
        <f>(D253-D252)*'1_Constantes'!$F$13</f>
        <v>0</v>
      </c>
      <c r="H253" s="57">
        <f t="shared" si="12"/>
        <v>250</v>
      </c>
      <c r="J253" s="113">
        <f>IF('1_Constantes'!$B$27=1,'4_Rampe'!Y253,'3_Consigne'!R253*2)</f>
        <v>-0.85943669269624379</v>
      </c>
      <c r="K253" s="68">
        <f>J253*'1_Constantes'!$H$13</f>
        <v>-1.7188733853924876</v>
      </c>
      <c r="L253" s="73">
        <f>(J253+J252)*'1_Constantes'!$I$13</f>
        <v>0</v>
      </c>
      <c r="M253" s="57">
        <f>(J253-J252)*'1_Constantes'!$J$13</f>
        <v>0</v>
      </c>
      <c r="N253" s="57">
        <f t="shared" si="13"/>
        <v>-1.7188733853924876</v>
      </c>
      <c r="P253" s="68">
        <f t="shared" si="14"/>
        <v>-251.7188733853925</v>
      </c>
      <c r="Q253" s="57">
        <f t="shared" si="15"/>
        <v>248.2811266146075</v>
      </c>
      <c r="S253" s="54">
        <f>P253*'1_Constantes'!$B$4/60</f>
        <v>-2.0976572782116044E-2</v>
      </c>
      <c r="T253" s="44">
        <f>Q253*'1_Constantes'!$B$4/60</f>
        <v>2.0690093884550627E-2</v>
      </c>
      <c r="V253" s="54">
        <f>V252-S253*'1_Constantes'!$J$4</f>
        <v>16223.617749651225</v>
      </c>
      <c r="W253" s="44">
        <f>W252+T253*'1_Constantes'!$J$4</f>
        <v>8850.6822503487674</v>
      </c>
    </row>
    <row r="254" spans="2:23" x14ac:dyDescent="0.25">
      <c r="B254" s="13">
        <f>'2_Odometrie'!B254</f>
        <v>1.2499999999999953</v>
      </c>
      <c r="D254" s="113">
        <f>IF('1_Constantes'!$B$27=1,'4_Rampe'!W254/2,'3_Consigne'!P254)</f>
        <v>250</v>
      </c>
      <c r="E254" s="68">
        <f>D254*'1_Constantes'!$D$13</f>
        <v>250</v>
      </c>
      <c r="F254" s="73">
        <f>(D254+D253)*'1_Constantes'!$E$13</f>
        <v>0</v>
      </c>
      <c r="G254" s="57">
        <f>(D254-D253)*'1_Constantes'!$F$13</f>
        <v>0</v>
      </c>
      <c r="H254" s="57">
        <f t="shared" si="12"/>
        <v>250</v>
      </c>
      <c r="J254" s="113">
        <f>IF('1_Constantes'!$B$27=1,'4_Rampe'!Y254,'3_Consigne'!R254*2)</f>
        <v>0.28647889756540273</v>
      </c>
      <c r="K254" s="68">
        <f>J254*'1_Constantes'!$H$13</f>
        <v>0.57295779513080547</v>
      </c>
      <c r="L254" s="73">
        <f>(J254+J253)*'1_Constantes'!$I$13</f>
        <v>0</v>
      </c>
      <c r="M254" s="57">
        <f>(J254-J253)*'1_Constantes'!$J$13</f>
        <v>0</v>
      </c>
      <c r="N254" s="57">
        <f t="shared" si="13"/>
        <v>0.57295779513080547</v>
      </c>
      <c r="P254" s="68">
        <f t="shared" si="14"/>
        <v>-249.4270422048692</v>
      </c>
      <c r="Q254" s="57">
        <f t="shared" si="15"/>
        <v>250.5729577951308</v>
      </c>
      <c r="S254" s="54">
        <f>P254*'1_Constantes'!$B$4/60</f>
        <v>-2.0785586850405768E-2</v>
      </c>
      <c r="T254" s="44">
        <f>Q254*'1_Constantes'!$B$4/60</f>
        <v>2.0881079816260903E-2</v>
      </c>
      <c r="V254" s="54">
        <f>V253-S254*'1_Constantes'!$J$4</f>
        <v>16298.445862312685</v>
      </c>
      <c r="W254" s="44">
        <f>W253+T254*'1_Constantes'!$J$4</f>
        <v>8925.8541376873072</v>
      </c>
    </row>
    <row r="255" spans="2:23" x14ac:dyDescent="0.25">
      <c r="B255" s="13">
        <f>'2_Odometrie'!B255</f>
        <v>1.2549999999999952</v>
      </c>
      <c r="D255" s="113">
        <f>IF('1_Constantes'!$B$27=1,'4_Rampe'!W255/2,'3_Consigne'!P255)</f>
        <v>250</v>
      </c>
      <c r="E255" s="68">
        <f>D255*'1_Constantes'!$D$13</f>
        <v>250</v>
      </c>
      <c r="F255" s="73">
        <f>(D255+D254)*'1_Constantes'!$E$13</f>
        <v>0</v>
      </c>
      <c r="G255" s="57">
        <f>(D255-D254)*'1_Constantes'!$F$13</f>
        <v>0</v>
      </c>
      <c r="H255" s="57">
        <f t="shared" si="12"/>
        <v>250</v>
      </c>
      <c r="J255" s="113">
        <f>IF('1_Constantes'!$B$27=1,'4_Rampe'!Y255,'3_Consigne'!R255*2)</f>
        <v>-0.85943669269624379</v>
      </c>
      <c r="K255" s="68">
        <f>J255*'1_Constantes'!$H$13</f>
        <v>-1.7188733853924876</v>
      </c>
      <c r="L255" s="73">
        <f>(J255+J254)*'1_Constantes'!$I$13</f>
        <v>0</v>
      </c>
      <c r="M255" s="57">
        <f>(J255-J254)*'1_Constantes'!$J$13</f>
        <v>0</v>
      </c>
      <c r="N255" s="57">
        <f t="shared" si="13"/>
        <v>-1.7188733853924876</v>
      </c>
      <c r="P255" s="68">
        <f t="shared" si="14"/>
        <v>-251.7188733853925</v>
      </c>
      <c r="Q255" s="57">
        <f t="shared" si="15"/>
        <v>248.2811266146075</v>
      </c>
      <c r="S255" s="54">
        <f>P255*'1_Constantes'!$B$4/60</f>
        <v>-2.0976572782116044E-2</v>
      </c>
      <c r="T255" s="44">
        <f>Q255*'1_Constantes'!$B$4/60</f>
        <v>2.0690093884550627E-2</v>
      </c>
      <c r="V255" s="54">
        <f>V254-S255*'1_Constantes'!$J$4</f>
        <v>16373.961524328302</v>
      </c>
      <c r="W255" s="44">
        <f>W254+T255*'1_Constantes'!$J$4</f>
        <v>9000.3384756716896</v>
      </c>
    </row>
    <row r="256" spans="2:23" x14ac:dyDescent="0.25">
      <c r="B256" s="13">
        <f>'2_Odometrie'!B256</f>
        <v>1.2599999999999951</v>
      </c>
      <c r="D256" s="113">
        <f>IF('1_Constantes'!$B$27=1,'4_Rampe'!W256/2,'3_Consigne'!P256)</f>
        <v>250</v>
      </c>
      <c r="E256" s="68">
        <f>D256*'1_Constantes'!$D$13</f>
        <v>250</v>
      </c>
      <c r="F256" s="73">
        <f>(D256+D255)*'1_Constantes'!$E$13</f>
        <v>0</v>
      </c>
      <c r="G256" s="57">
        <f>(D256-D255)*'1_Constantes'!$F$13</f>
        <v>0</v>
      </c>
      <c r="H256" s="57">
        <f t="shared" si="12"/>
        <v>250</v>
      </c>
      <c r="J256" s="113">
        <f>IF('1_Constantes'!$B$27=1,'4_Rampe'!Y256,'3_Consigne'!R256*2)</f>
        <v>0.28647889756540273</v>
      </c>
      <c r="K256" s="68">
        <f>J256*'1_Constantes'!$H$13</f>
        <v>0.57295779513080547</v>
      </c>
      <c r="L256" s="73">
        <f>(J256+J255)*'1_Constantes'!$I$13</f>
        <v>0</v>
      </c>
      <c r="M256" s="57">
        <f>(J256-J255)*'1_Constantes'!$J$13</f>
        <v>0</v>
      </c>
      <c r="N256" s="57">
        <f t="shared" si="13"/>
        <v>0.57295779513080547</v>
      </c>
      <c r="P256" s="68">
        <f t="shared" si="14"/>
        <v>-249.4270422048692</v>
      </c>
      <c r="Q256" s="57">
        <f t="shared" si="15"/>
        <v>250.5729577951308</v>
      </c>
      <c r="S256" s="54">
        <f>P256*'1_Constantes'!$B$4/60</f>
        <v>-2.0785586850405768E-2</v>
      </c>
      <c r="T256" s="44">
        <f>Q256*'1_Constantes'!$B$4/60</f>
        <v>2.0881079816260903E-2</v>
      </c>
      <c r="V256" s="54">
        <f>V255-S256*'1_Constantes'!$J$4</f>
        <v>16448.789636989764</v>
      </c>
      <c r="W256" s="44">
        <f>W255+T256*'1_Constantes'!$J$4</f>
        <v>9075.5103630102294</v>
      </c>
    </row>
    <row r="257" spans="2:23" x14ac:dyDescent="0.25">
      <c r="B257" s="13">
        <f>'2_Odometrie'!B257</f>
        <v>1.264999999999995</v>
      </c>
      <c r="D257" s="113">
        <f>IF('1_Constantes'!$B$27=1,'4_Rampe'!W257/2,'3_Consigne'!P257)</f>
        <v>250</v>
      </c>
      <c r="E257" s="68">
        <f>D257*'1_Constantes'!$D$13</f>
        <v>250</v>
      </c>
      <c r="F257" s="73">
        <f>(D257+D256)*'1_Constantes'!$E$13</f>
        <v>0</v>
      </c>
      <c r="G257" s="57">
        <f>(D257-D256)*'1_Constantes'!$F$13</f>
        <v>0</v>
      </c>
      <c r="H257" s="57">
        <f t="shared" si="12"/>
        <v>250</v>
      </c>
      <c r="J257" s="113">
        <f>IF('1_Constantes'!$B$27=1,'4_Rampe'!Y257,'3_Consigne'!R257*2)</f>
        <v>-0.85943669269624379</v>
      </c>
      <c r="K257" s="68">
        <f>J257*'1_Constantes'!$H$13</f>
        <v>-1.7188733853924876</v>
      </c>
      <c r="L257" s="73">
        <f>(J257+J256)*'1_Constantes'!$I$13</f>
        <v>0</v>
      </c>
      <c r="M257" s="57">
        <f>(J257-J256)*'1_Constantes'!$J$13</f>
        <v>0</v>
      </c>
      <c r="N257" s="57">
        <f t="shared" si="13"/>
        <v>-1.7188733853924876</v>
      </c>
      <c r="P257" s="68">
        <f t="shared" si="14"/>
        <v>-251.7188733853925</v>
      </c>
      <c r="Q257" s="57">
        <f t="shared" si="15"/>
        <v>248.2811266146075</v>
      </c>
      <c r="S257" s="54">
        <f>P257*'1_Constantes'!$B$4/60</f>
        <v>-2.0976572782116044E-2</v>
      </c>
      <c r="T257" s="44">
        <f>Q257*'1_Constantes'!$B$4/60</f>
        <v>2.0690093884550627E-2</v>
      </c>
      <c r="V257" s="54">
        <f>V256-S257*'1_Constantes'!$J$4</f>
        <v>16524.305299005384</v>
      </c>
      <c r="W257" s="44">
        <f>W256+T257*'1_Constantes'!$J$4</f>
        <v>9149.9947009946118</v>
      </c>
    </row>
    <row r="258" spans="2:23" x14ac:dyDescent="0.25">
      <c r="B258" s="13">
        <f>'2_Odometrie'!B258</f>
        <v>1.2699999999999949</v>
      </c>
      <c r="D258" s="113">
        <f>IF('1_Constantes'!$B$27=1,'4_Rampe'!W258/2,'3_Consigne'!P258)</f>
        <v>250</v>
      </c>
      <c r="E258" s="68">
        <f>D258*'1_Constantes'!$D$13</f>
        <v>250</v>
      </c>
      <c r="F258" s="73">
        <f>(D258+D257)*'1_Constantes'!$E$13</f>
        <v>0</v>
      </c>
      <c r="G258" s="57">
        <f>(D258-D257)*'1_Constantes'!$F$13</f>
        <v>0</v>
      </c>
      <c r="H258" s="57">
        <f t="shared" si="12"/>
        <v>250</v>
      </c>
      <c r="J258" s="113">
        <f>IF('1_Constantes'!$B$27=1,'4_Rampe'!Y258,'3_Consigne'!R258*2)</f>
        <v>0.28647889756540273</v>
      </c>
      <c r="K258" s="68">
        <f>J258*'1_Constantes'!$H$13</f>
        <v>0.57295779513080547</v>
      </c>
      <c r="L258" s="73">
        <f>(J258+J257)*'1_Constantes'!$I$13</f>
        <v>0</v>
      </c>
      <c r="M258" s="57">
        <f>(J258-J257)*'1_Constantes'!$J$13</f>
        <v>0</v>
      </c>
      <c r="N258" s="57">
        <f t="shared" si="13"/>
        <v>0.57295779513080547</v>
      </c>
      <c r="P258" s="68">
        <f t="shared" si="14"/>
        <v>-249.4270422048692</v>
      </c>
      <c r="Q258" s="57">
        <f t="shared" si="15"/>
        <v>250.5729577951308</v>
      </c>
      <c r="S258" s="54">
        <f>P258*'1_Constantes'!$B$4/60</f>
        <v>-2.0785586850405768E-2</v>
      </c>
      <c r="T258" s="44">
        <f>Q258*'1_Constantes'!$B$4/60</f>
        <v>2.0881079816260903E-2</v>
      </c>
      <c r="V258" s="54">
        <f>V257-S258*'1_Constantes'!$J$4</f>
        <v>16599.133411666844</v>
      </c>
      <c r="W258" s="44">
        <f>W257+T258*'1_Constantes'!$J$4</f>
        <v>9225.1665883331516</v>
      </c>
    </row>
    <row r="259" spans="2:23" x14ac:dyDescent="0.25">
      <c r="B259" s="13">
        <f>'2_Odometrie'!B259</f>
        <v>1.2749999999999948</v>
      </c>
      <c r="D259" s="113">
        <f>IF('1_Constantes'!$B$27=1,'4_Rampe'!W259/2,'3_Consigne'!P259)</f>
        <v>250</v>
      </c>
      <c r="E259" s="68">
        <f>D259*'1_Constantes'!$D$13</f>
        <v>250</v>
      </c>
      <c r="F259" s="73">
        <f>(D259+D258)*'1_Constantes'!$E$13</f>
        <v>0</v>
      </c>
      <c r="G259" s="57">
        <f>(D259-D258)*'1_Constantes'!$F$13</f>
        <v>0</v>
      </c>
      <c r="H259" s="57">
        <f t="shared" si="12"/>
        <v>250</v>
      </c>
      <c r="J259" s="113">
        <f>IF('1_Constantes'!$B$27=1,'4_Rampe'!Y259,'3_Consigne'!R259*2)</f>
        <v>-0.85943669269624379</v>
      </c>
      <c r="K259" s="68">
        <f>J259*'1_Constantes'!$H$13</f>
        <v>-1.7188733853924876</v>
      </c>
      <c r="L259" s="73">
        <f>(J259+J258)*'1_Constantes'!$I$13</f>
        <v>0</v>
      </c>
      <c r="M259" s="57">
        <f>(J259-J258)*'1_Constantes'!$J$13</f>
        <v>0</v>
      </c>
      <c r="N259" s="57">
        <f t="shared" si="13"/>
        <v>-1.7188733853924876</v>
      </c>
      <c r="P259" s="68">
        <f t="shared" si="14"/>
        <v>-251.7188733853925</v>
      </c>
      <c r="Q259" s="57">
        <f t="shared" si="15"/>
        <v>248.2811266146075</v>
      </c>
      <c r="S259" s="54">
        <f>P259*'1_Constantes'!$B$4/60</f>
        <v>-2.0976572782116044E-2</v>
      </c>
      <c r="T259" s="44">
        <f>Q259*'1_Constantes'!$B$4/60</f>
        <v>2.0690093884550627E-2</v>
      </c>
      <c r="V259" s="54">
        <f>V258-S259*'1_Constantes'!$J$4</f>
        <v>16674.649073682463</v>
      </c>
      <c r="W259" s="44">
        <f>W258+T259*'1_Constantes'!$J$4</f>
        <v>9299.650926317534</v>
      </c>
    </row>
    <row r="260" spans="2:23" x14ac:dyDescent="0.25">
      <c r="B260" s="13">
        <f>'2_Odometrie'!B260</f>
        <v>1.2799999999999947</v>
      </c>
      <c r="D260" s="113">
        <f>IF('1_Constantes'!$B$27=1,'4_Rampe'!W260/2,'3_Consigne'!P260)</f>
        <v>250</v>
      </c>
      <c r="E260" s="68">
        <f>D260*'1_Constantes'!$D$13</f>
        <v>250</v>
      </c>
      <c r="F260" s="73">
        <f>(D260+D259)*'1_Constantes'!$E$13</f>
        <v>0</v>
      </c>
      <c r="G260" s="57">
        <f>(D260-D259)*'1_Constantes'!$F$13</f>
        <v>0</v>
      </c>
      <c r="H260" s="57">
        <f t="shared" si="12"/>
        <v>250</v>
      </c>
      <c r="J260" s="113">
        <f>IF('1_Constantes'!$B$27=1,'4_Rampe'!Y260,'3_Consigne'!R260*2)</f>
        <v>0.28647889756540273</v>
      </c>
      <c r="K260" s="68">
        <f>J260*'1_Constantes'!$H$13</f>
        <v>0.57295779513080547</v>
      </c>
      <c r="L260" s="73">
        <f>(J260+J259)*'1_Constantes'!$I$13</f>
        <v>0</v>
      </c>
      <c r="M260" s="57">
        <f>(J260-J259)*'1_Constantes'!$J$13</f>
        <v>0</v>
      </c>
      <c r="N260" s="57">
        <f t="shared" si="13"/>
        <v>0.57295779513080547</v>
      </c>
      <c r="P260" s="68">
        <f t="shared" si="14"/>
        <v>-249.4270422048692</v>
      </c>
      <c r="Q260" s="57">
        <f t="shared" si="15"/>
        <v>250.5729577951308</v>
      </c>
      <c r="S260" s="54">
        <f>P260*'1_Constantes'!$B$4/60</f>
        <v>-2.0785586850405768E-2</v>
      </c>
      <c r="T260" s="44">
        <f>Q260*'1_Constantes'!$B$4/60</f>
        <v>2.0881079816260903E-2</v>
      </c>
      <c r="V260" s="54">
        <f>V259-S260*'1_Constantes'!$J$4</f>
        <v>16749.477186343924</v>
      </c>
      <c r="W260" s="44">
        <f>W259+T260*'1_Constantes'!$J$4</f>
        <v>9374.8228136560738</v>
      </c>
    </row>
    <row r="261" spans="2:23" x14ac:dyDescent="0.25">
      <c r="B261" s="13">
        <f>'2_Odometrie'!B261</f>
        <v>1.2849999999999946</v>
      </c>
      <c r="D261" s="113">
        <f>IF('1_Constantes'!$B$27=1,'4_Rampe'!W261/2,'3_Consigne'!P261)</f>
        <v>250</v>
      </c>
      <c r="E261" s="68">
        <f>D261*'1_Constantes'!$D$13</f>
        <v>250</v>
      </c>
      <c r="F261" s="73">
        <f>(D261+D260)*'1_Constantes'!$E$13</f>
        <v>0</v>
      </c>
      <c r="G261" s="57">
        <f>(D261-D260)*'1_Constantes'!$F$13</f>
        <v>0</v>
      </c>
      <c r="H261" s="57">
        <f t="shared" ref="H261:H324" si="16">G261+F261+E261</f>
        <v>250</v>
      </c>
      <c r="J261" s="113">
        <f>IF('1_Constantes'!$B$27=1,'4_Rampe'!Y261,'3_Consigne'!R261*2)</f>
        <v>-0.85943669269624379</v>
      </c>
      <c r="K261" s="68">
        <f>J261*'1_Constantes'!$H$13</f>
        <v>-1.7188733853924876</v>
      </c>
      <c r="L261" s="73">
        <f>(J261+J260)*'1_Constantes'!$I$13</f>
        <v>0</v>
      </c>
      <c r="M261" s="57">
        <f>(J261-J260)*'1_Constantes'!$J$13</f>
        <v>0</v>
      </c>
      <c r="N261" s="57">
        <f t="shared" ref="N261:N324" si="17">M261+L261+K261</f>
        <v>-1.7188733853924876</v>
      </c>
      <c r="P261" s="68">
        <f t="shared" ref="P261:P324" si="18">(N261-H261)</f>
        <v>-251.7188733853925</v>
      </c>
      <c r="Q261" s="57">
        <f t="shared" ref="Q261:Q324" si="19">(N261+H261)</f>
        <v>248.2811266146075</v>
      </c>
      <c r="S261" s="54">
        <f>P261*'1_Constantes'!$B$4/60</f>
        <v>-2.0976572782116044E-2</v>
      </c>
      <c r="T261" s="44">
        <f>Q261*'1_Constantes'!$B$4/60</f>
        <v>2.0690093884550627E-2</v>
      </c>
      <c r="V261" s="54">
        <f>V260-S261*'1_Constantes'!$J$4</f>
        <v>16824.992848359543</v>
      </c>
      <c r="W261" s="44">
        <f>W260+T261*'1_Constantes'!$J$4</f>
        <v>9449.3071516404561</v>
      </c>
    </row>
    <row r="262" spans="2:23" x14ac:dyDescent="0.25">
      <c r="B262" s="13">
        <f>'2_Odometrie'!B262</f>
        <v>1.2899999999999945</v>
      </c>
      <c r="D262" s="113">
        <f>IF('1_Constantes'!$B$27=1,'4_Rampe'!W262/2,'3_Consigne'!P262)</f>
        <v>250</v>
      </c>
      <c r="E262" s="68">
        <f>D262*'1_Constantes'!$D$13</f>
        <v>250</v>
      </c>
      <c r="F262" s="73">
        <f>(D262+D261)*'1_Constantes'!$E$13</f>
        <v>0</v>
      </c>
      <c r="G262" s="57">
        <f>(D262-D261)*'1_Constantes'!$F$13</f>
        <v>0</v>
      </c>
      <c r="H262" s="57">
        <f t="shared" si="16"/>
        <v>250</v>
      </c>
      <c r="J262" s="113">
        <f>IF('1_Constantes'!$B$27=1,'4_Rampe'!Y262,'3_Consigne'!R262*2)</f>
        <v>0.28647889756540273</v>
      </c>
      <c r="K262" s="68">
        <f>J262*'1_Constantes'!$H$13</f>
        <v>0.57295779513080547</v>
      </c>
      <c r="L262" s="73">
        <f>(J262+J261)*'1_Constantes'!$I$13</f>
        <v>0</v>
      </c>
      <c r="M262" s="57">
        <f>(J262-J261)*'1_Constantes'!$J$13</f>
        <v>0</v>
      </c>
      <c r="N262" s="57">
        <f t="shared" si="17"/>
        <v>0.57295779513080547</v>
      </c>
      <c r="P262" s="68">
        <f t="shared" si="18"/>
        <v>-249.4270422048692</v>
      </c>
      <c r="Q262" s="57">
        <f t="shared" si="19"/>
        <v>250.5729577951308</v>
      </c>
      <c r="S262" s="54">
        <f>P262*'1_Constantes'!$B$4/60</f>
        <v>-2.0785586850405768E-2</v>
      </c>
      <c r="T262" s="44">
        <f>Q262*'1_Constantes'!$B$4/60</f>
        <v>2.0881079816260903E-2</v>
      </c>
      <c r="V262" s="54">
        <f>V261-S262*'1_Constantes'!$J$4</f>
        <v>16899.820961021003</v>
      </c>
      <c r="W262" s="44">
        <f>W261+T262*'1_Constantes'!$J$4</f>
        <v>9524.479038978996</v>
      </c>
    </row>
    <row r="263" spans="2:23" x14ac:dyDescent="0.25">
      <c r="B263" s="13">
        <f>'2_Odometrie'!B263</f>
        <v>1.2949999999999944</v>
      </c>
      <c r="D263" s="113">
        <f>IF('1_Constantes'!$B$27=1,'4_Rampe'!W263/2,'3_Consigne'!P263)</f>
        <v>250</v>
      </c>
      <c r="E263" s="68">
        <f>D263*'1_Constantes'!$D$13</f>
        <v>250</v>
      </c>
      <c r="F263" s="73">
        <f>(D263+D262)*'1_Constantes'!$E$13</f>
        <v>0</v>
      </c>
      <c r="G263" s="57">
        <f>(D263-D262)*'1_Constantes'!$F$13</f>
        <v>0</v>
      </c>
      <c r="H263" s="57">
        <f t="shared" si="16"/>
        <v>250</v>
      </c>
      <c r="J263" s="113">
        <f>IF('1_Constantes'!$B$27=1,'4_Rampe'!Y263,'3_Consigne'!R263*2)</f>
        <v>-0.85943669269624379</v>
      </c>
      <c r="K263" s="68">
        <f>J263*'1_Constantes'!$H$13</f>
        <v>-1.7188733853924876</v>
      </c>
      <c r="L263" s="73">
        <f>(J263+J262)*'1_Constantes'!$I$13</f>
        <v>0</v>
      </c>
      <c r="M263" s="57">
        <f>(J263-J262)*'1_Constantes'!$J$13</f>
        <v>0</v>
      </c>
      <c r="N263" s="57">
        <f t="shared" si="17"/>
        <v>-1.7188733853924876</v>
      </c>
      <c r="P263" s="68">
        <f t="shared" si="18"/>
        <v>-251.7188733853925</v>
      </c>
      <c r="Q263" s="57">
        <f t="shared" si="19"/>
        <v>248.2811266146075</v>
      </c>
      <c r="S263" s="54">
        <f>P263*'1_Constantes'!$B$4/60</f>
        <v>-2.0976572782116044E-2</v>
      </c>
      <c r="T263" s="44">
        <f>Q263*'1_Constantes'!$B$4/60</f>
        <v>2.0690093884550627E-2</v>
      </c>
      <c r="V263" s="54">
        <f>V262-S263*'1_Constantes'!$J$4</f>
        <v>16975.336623036623</v>
      </c>
      <c r="W263" s="44">
        <f>W262+T263*'1_Constantes'!$J$4</f>
        <v>9598.9633769633783</v>
      </c>
    </row>
    <row r="264" spans="2:23" x14ac:dyDescent="0.25">
      <c r="B264" s="13">
        <f>'2_Odometrie'!B264</f>
        <v>1.2999999999999943</v>
      </c>
      <c r="D264" s="113">
        <f>IF('1_Constantes'!$B$27=1,'4_Rampe'!W264/2,'3_Consigne'!P264)</f>
        <v>250</v>
      </c>
      <c r="E264" s="68">
        <f>D264*'1_Constantes'!$D$13</f>
        <v>250</v>
      </c>
      <c r="F264" s="73">
        <f>(D264+D263)*'1_Constantes'!$E$13</f>
        <v>0</v>
      </c>
      <c r="G264" s="57">
        <f>(D264-D263)*'1_Constantes'!$F$13</f>
        <v>0</v>
      </c>
      <c r="H264" s="57">
        <f t="shared" si="16"/>
        <v>250</v>
      </c>
      <c r="J264" s="113">
        <f>IF('1_Constantes'!$B$27=1,'4_Rampe'!Y264,'3_Consigne'!R264*2)</f>
        <v>0.28647889756540273</v>
      </c>
      <c r="K264" s="68">
        <f>J264*'1_Constantes'!$H$13</f>
        <v>0.57295779513080547</v>
      </c>
      <c r="L264" s="73">
        <f>(J264+J263)*'1_Constantes'!$I$13</f>
        <v>0</v>
      </c>
      <c r="M264" s="57">
        <f>(J264-J263)*'1_Constantes'!$J$13</f>
        <v>0</v>
      </c>
      <c r="N264" s="57">
        <f t="shared" si="17"/>
        <v>0.57295779513080547</v>
      </c>
      <c r="P264" s="68">
        <f t="shared" si="18"/>
        <v>-249.4270422048692</v>
      </c>
      <c r="Q264" s="57">
        <f t="shared" si="19"/>
        <v>250.5729577951308</v>
      </c>
      <c r="S264" s="54">
        <f>P264*'1_Constantes'!$B$4/60</f>
        <v>-2.0785586850405768E-2</v>
      </c>
      <c r="T264" s="44">
        <f>Q264*'1_Constantes'!$B$4/60</f>
        <v>2.0881079816260903E-2</v>
      </c>
      <c r="V264" s="54">
        <f>V263-S264*'1_Constantes'!$J$4</f>
        <v>17050.164735698083</v>
      </c>
      <c r="W264" s="44">
        <f>W263+T264*'1_Constantes'!$J$4</f>
        <v>9674.1352643019181</v>
      </c>
    </row>
    <row r="265" spans="2:23" x14ac:dyDescent="0.25">
      <c r="B265" s="13">
        <f>'2_Odometrie'!B265</f>
        <v>1.3049999999999942</v>
      </c>
      <c r="D265" s="113">
        <f>IF('1_Constantes'!$B$27=1,'4_Rampe'!W265/2,'3_Consigne'!P265)</f>
        <v>250</v>
      </c>
      <c r="E265" s="68">
        <f>D265*'1_Constantes'!$D$13</f>
        <v>250</v>
      </c>
      <c r="F265" s="73">
        <f>(D265+D264)*'1_Constantes'!$E$13</f>
        <v>0</v>
      </c>
      <c r="G265" s="57">
        <f>(D265-D264)*'1_Constantes'!$F$13</f>
        <v>0</v>
      </c>
      <c r="H265" s="57">
        <f t="shared" si="16"/>
        <v>250</v>
      </c>
      <c r="J265" s="113">
        <f>IF('1_Constantes'!$B$27=1,'4_Rampe'!Y265,'3_Consigne'!R265*2)</f>
        <v>-0.85943669269624379</v>
      </c>
      <c r="K265" s="68">
        <f>J265*'1_Constantes'!$H$13</f>
        <v>-1.7188733853924876</v>
      </c>
      <c r="L265" s="73">
        <f>(J265+J264)*'1_Constantes'!$I$13</f>
        <v>0</v>
      </c>
      <c r="M265" s="57">
        <f>(J265-J264)*'1_Constantes'!$J$13</f>
        <v>0</v>
      </c>
      <c r="N265" s="57">
        <f t="shared" si="17"/>
        <v>-1.7188733853924876</v>
      </c>
      <c r="P265" s="68">
        <f t="shared" si="18"/>
        <v>-251.7188733853925</v>
      </c>
      <c r="Q265" s="57">
        <f t="shared" si="19"/>
        <v>248.2811266146075</v>
      </c>
      <c r="S265" s="54">
        <f>P265*'1_Constantes'!$B$4/60</f>
        <v>-2.0976572782116044E-2</v>
      </c>
      <c r="T265" s="44">
        <f>Q265*'1_Constantes'!$B$4/60</f>
        <v>2.0690093884550627E-2</v>
      </c>
      <c r="V265" s="54">
        <f>V264-S265*'1_Constantes'!$J$4</f>
        <v>17125.680397713702</v>
      </c>
      <c r="W265" s="44">
        <f>W264+T265*'1_Constantes'!$J$4</f>
        <v>9748.6196022863005</v>
      </c>
    </row>
    <row r="266" spans="2:23" x14ac:dyDescent="0.25">
      <c r="B266" s="13">
        <f>'2_Odometrie'!B266</f>
        <v>1.3099999999999941</v>
      </c>
      <c r="D266" s="113">
        <f>IF('1_Constantes'!$B$27=1,'4_Rampe'!W266/2,'3_Consigne'!P266)</f>
        <v>250</v>
      </c>
      <c r="E266" s="68">
        <f>D266*'1_Constantes'!$D$13</f>
        <v>250</v>
      </c>
      <c r="F266" s="73">
        <f>(D266+D265)*'1_Constantes'!$E$13</f>
        <v>0</v>
      </c>
      <c r="G266" s="57">
        <f>(D266-D265)*'1_Constantes'!$F$13</f>
        <v>0</v>
      </c>
      <c r="H266" s="57">
        <f t="shared" si="16"/>
        <v>250</v>
      </c>
      <c r="J266" s="113">
        <f>IF('1_Constantes'!$B$27=1,'4_Rampe'!Y266,'3_Consigne'!R266*2)</f>
        <v>0.28647889756540273</v>
      </c>
      <c r="K266" s="68">
        <f>J266*'1_Constantes'!$H$13</f>
        <v>0.57295779513080547</v>
      </c>
      <c r="L266" s="73">
        <f>(J266+J265)*'1_Constantes'!$I$13</f>
        <v>0</v>
      </c>
      <c r="M266" s="57">
        <f>(J266-J265)*'1_Constantes'!$J$13</f>
        <v>0</v>
      </c>
      <c r="N266" s="57">
        <f t="shared" si="17"/>
        <v>0.57295779513080547</v>
      </c>
      <c r="P266" s="68">
        <f t="shared" si="18"/>
        <v>-249.4270422048692</v>
      </c>
      <c r="Q266" s="57">
        <f t="shared" si="19"/>
        <v>250.5729577951308</v>
      </c>
      <c r="S266" s="54">
        <f>P266*'1_Constantes'!$B$4/60</f>
        <v>-2.0785586850405768E-2</v>
      </c>
      <c r="T266" s="44">
        <f>Q266*'1_Constantes'!$B$4/60</f>
        <v>2.0881079816260903E-2</v>
      </c>
      <c r="V266" s="54">
        <f>V265-S266*'1_Constantes'!$J$4</f>
        <v>17200.508510375163</v>
      </c>
      <c r="W266" s="44">
        <f>W265+T266*'1_Constantes'!$J$4</f>
        <v>9823.7914896248403</v>
      </c>
    </row>
    <row r="267" spans="2:23" x14ac:dyDescent="0.25">
      <c r="B267" s="13">
        <f>'2_Odometrie'!B267</f>
        <v>1.314999999999994</v>
      </c>
      <c r="D267" s="113">
        <f>IF('1_Constantes'!$B$27=1,'4_Rampe'!W267/2,'3_Consigne'!P267)</f>
        <v>250</v>
      </c>
      <c r="E267" s="68">
        <f>D267*'1_Constantes'!$D$13</f>
        <v>250</v>
      </c>
      <c r="F267" s="73">
        <f>(D267+D266)*'1_Constantes'!$E$13</f>
        <v>0</v>
      </c>
      <c r="G267" s="57">
        <f>(D267-D266)*'1_Constantes'!$F$13</f>
        <v>0</v>
      </c>
      <c r="H267" s="57">
        <f t="shared" si="16"/>
        <v>250</v>
      </c>
      <c r="J267" s="113">
        <f>IF('1_Constantes'!$B$27=1,'4_Rampe'!Y267,'3_Consigne'!R267*2)</f>
        <v>-0.85943669269624379</v>
      </c>
      <c r="K267" s="68">
        <f>J267*'1_Constantes'!$H$13</f>
        <v>-1.7188733853924876</v>
      </c>
      <c r="L267" s="73">
        <f>(J267+J266)*'1_Constantes'!$I$13</f>
        <v>0</v>
      </c>
      <c r="M267" s="57">
        <f>(J267-J266)*'1_Constantes'!$J$13</f>
        <v>0</v>
      </c>
      <c r="N267" s="57">
        <f t="shared" si="17"/>
        <v>-1.7188733853924876</v>
      </c>
      <c r="P267" s="68">
        <f t="shared" si="18"/>
        <v>-251.7188733853925</v>
      </c>
      <c r="Q267" s="57">
        <f t="shared" si="19"/>
        <v>248.2811266146075</v>
      </c>
      <c r="S267" s="54">
        <f>P267*'1_Constantes'!$B$4/60</f>
        <v>-2.0976572782116044E-2</v>
      </c>
      <c r="T267" s="44">
        <f>Q267*'1_Constantes'!$B$4/60</f>
        <v>2.0690093884550627E-2</v>
      </c>
      <c r="V267" s="54">
        <f>V266-S267*'1_Constantes'!$J$4</f>
        <v>17276.024172390782</v>
      </c>
      <c r="W267" s="44">
        <f>W266+T267*'1_Constantes'!$J$4</f>
        <v>9898.2758276092227</v>
      </c>
    </row>
    <row r="268" spans="2:23" x14ac:dyDescent="0.25">
      <c r="B268" s="13">
        <f>'2_Odometrie'!B268</f>
        <v>1.3199999999999938</v>
      </c>
      <c r="D268" s="113">
        <f>IF('1_Constantes'!$B$27=1,'4_Rampe'!W268/2,'3_Consigne'!P268)</f>
        <v>250</v>
      </c>
      <c r="E268" s="68">
        <f>D268*'1_Constantes'!$D$13</f>
        <v>250</v>
      </c>
      <c r="F268" s="73">
        <f>(D268+D267)*'1_Constantes'!$E$13</f>
        <v>0</v>
      </c>
      <c r="G268" s="57">
        <f>(D268-D267)*'1_Constantes'!$F$13</f>
        <v>0</v>
      </c>
      <c r="H268" s="57">
        <f t="shared" si="16"/>
        <v>250</v>
      </c>
      <c r="J268" s="113">
        <f>IF('1_Constantes'!$B$27=1,'4_Rampe'!Y268,'3_Consigne'!R268*2)</f>
        <v>0.28647889756540273</v>
      </c>
      <c r="K268" s="68">
        <f>J268*'1_Constantes'!$H$13</f>
        <v>0.57295779513080547</v>
      </c>
      <c r="L268" s="73">
        <f>(J268+J267)*'1_Constantes'!$I$13</f>
        <v>0</v>
      </c>
      <c r="M268" s="57">
        <f>(J268-J267)*'1_Constantes'!$J$13</f>
        <v>0</v>
      </c>
      <c r="N268" s="57">
        <f t="shared" si="17"/>
        <v>0.57295779513080547</v>
      </c>
      <c r="P268" s="68">
        <f t="shared" si="18"/>
        <v>-249.4270422048692</v>
      </c>
      <c r="Q268" s="57">
        <f t="shared" si="19"/>
        <v>250.5729577951308</v>
      </c>
      <c r="S268" s="54">
        <f>P268*'1_Constantes'!$B$4/60</f>
        <v>-2.0785586850405768E-2</v>
      </c>
      <c r="T268" s="44">
        <f>Q268*'1_Constantes'!$B$4/60</f>
        <v>2.0881079816260903E-2</v>
      </c>
      <c r="V268" s="54">
        <f>V267-S268*'1_Constantes'!$J$4</f>
        <v>17350.852285052242</v>
      </c>
      <c r="W268" s="44">
        <f>W267+T268*'1_Constantes'!$J$4</f>
        <v>9973.4477149477625</v>
      </c>
    </row>
    <row r="269" spans="2:23" x14ac:dyDescent="0.25">
      <c r="B269" s="13">
        <f>'2_Odometrie'!B269</f>
        <v>1.3249999999999937</v>
      </c>
      <c r="D269" s="113">
        <f>IF('1_Constantes'!$B$27=1,'4_Rampe'!W269/2,'3_Consigne'!P269)</f>
        <v>250</v>
      </c>
      <c r="E269" s="68">
        <f>D269*'1_Constantes'!$D$13</f>
        <v>250</v>
      </c>
      <c r="F269" s="73">
        <f>(D269+D268)*'1_Constantes'!$E$13</f>
        <v>0</v>
      </c>
      <c r="G269" s="57">
        <f>(D269-D268)*'1_Constantes'!$F$13</f>
        <v>0</v>
      </c>
      <c r="H269" s="57">
        <f t="shared" si="16"/>
        <v>250</v>
      </c>
      <c r="J269" s="113">
        <f>IF('1_Constantes'!$B$27=1,'4_Rampe'!Y269,'3_Consigne'!R269*2)</f>
        <v>-0.85943669269624379</v>
      </c>
      <c r="K269" s="68">
        <f>J269*'1_Constantes'!$H$13</f>
        <v>-1.7188733853924876</v>
      </c>
      <c r="L269" s="73">
        <f>(J269+J268)*'1_Constantes'!$I$13</f>
        <v>0</v>
      </c>
      <c r="M269" s="57">
        <f>(J269-J268)*'1_Constantes'!$J$13</f>
        <v>0</v>
      </c>
      <c r="N269" s="57">
        <f t="shared" si="17"/>
        <v>-1.7188733853924876</v>
      </c>
      <c r="P269" s="68">
        <f t="shared" si="18"/>
        <v>-251.7188733853925</v>
      </c>
      <c r="Q269" s="57">
        <f t="shared" si="19"/>
        <v>248.2811266146075</v>
      </c>
      <c r="S269" s="54">
        <f>P269*'1_Constantes'!$B$4/60</f>
        <v>-2.0976572782116044E-2</v>
      </c>
      <c r="T269" s="44">
        <f>Q269*'1_Constantes'!$B$4/60</f>
        <v>2.0690093884550627E-2</v>
      </c>
      <c r="V269" s="54">
        <f>V268-S269*'1_Constantes'!$J$4</f>
        <v>17426.367947067862</v>
      </c>
      <c r="W269" s="44">
        <f>W268+T269*'1_Constantes'!$J$4</f>
        <v>10047.932052932145</v>
      </c>
    </row>
    <row r="270" spans="2:23" x14ac:dyDescent="0.25">
      <c r="B270" s="13">
        <f>'2_Odometrie'!B270</f>
        <v>1.3299999999999936</v>
      </c>
      <c r="D270" s="113">
        <f>IF('1_Constantes'!$B$27=1,'4_Rampe'!W270/2,'3_Consigne'!P270)</f>
        <v>250</v>
      </c>
      <c r="E270" s="68">
        <f>D270*'1_Constantes'!$D$13</f>
        <v>250</v>
      </c>
      <c r="F270" s="73">
        <f>(D270+D269)*'1_Constantes'!$E$13</f>
        <v>0</v>
      </c>
      <c r="G270" s="57">
        <f>(D270-D269)*'1_Constantes'!$F$13</f>
        <v>0</v>
      </c>
      <c r="H270" s="57">
        <f t="shared" si="16"/>
        <v>250</v>
      </c>
      <c r="J270" s="113">
        <f>IF('1_Constantes'!$B$27=1,'4_Rampe'!Y270,'3_Consigne'!R270*2)</f>
        <v>0.28647889756540273</v>
      </c>
      <c r="K270" s="68">
        <f>J270*'1_Constantes'!$H$13</f>
        <v>0.57295779513080547</v>
      </c>
      <c r="L270" s="73">
        <f>(J270+J269)*'1_Constantes'!$I$13</f>
        <v>0</v>
      </c>
      <c r="M270" s="57">
        <f>(J270-J269)*'1_Constantes'!$J$13</f>
        <v>0</v>
      </c>
      <c r="N270" s="57">
        <f t="shared" si="17"/>
        <v>0.57295779513080547</v>
      </c>
      <c r="P270" s="68">
        <f t="shared" si="18"/>
        <v>-249.4270422048692</v>
      </c>
      <c r="Q270" s="57">
        <f t="shared" si="19"/>
        <v>250.5729577951308</v>
      </c>
      <c r="S270" s="54">
        <f>P270*'1_Constantes'!$B$4/60</f>
        <v>-2.0785586850405768E-2</v>
      </c>
      <c r="T270" s="44">
        <f>Q270*'1_Constantes'!$B$4/60</f>
        <v>2.0881079816260903E-2</v>
      </c>
      <c r="V270" s="54">
        <f>V269-S270*'1_Constantes'!$J$4</f>
        <v>17501.196059729322</v>
      </c>
      <c r="W270" s="44">
        <f>W269+T270*'1_Constantes'!$J$4</f>
        <v>10123.103940270685</v>
      </c>
    </row>
    <row r="271" spans="2:23" x14ac:dyDescent="0.25">
      <c r="B271" s="13">
        <f>'2_Odometrie'!B271</f>
        <v>1.3349999999999935</v>
      </c>
      <c r="D271" s="113">
        <f>IF('1_Constantes'!$B$27=1,'4_Rampe'!W271/2,'3_Consigne'!P271)</f>
        <v>250</v>
      </c>
      <c r="E271" s="68">
        <f>D271*'1_Constantes'!$D$13</f>
        <v>250</v>
      </c>
      <c r="F271" s="73">
        <f>(D271+D270)*'1_Constantes'!$E$13</f>
        <v>0</v>
      </c>
      <c r="G271" s="57">
        <f>(D271-D270)*'1_Constantes'!$F$13</f>
        <v>0</v>
      </c>
      <c r="H271" s="57">
        <f t="shared" si="16"/>
        <v>250</v>
      </c>
      <c r="J271" s="113">
        <f>IF('1_Constantes'!$B$27=1,'4_Rampe'!Y271,'3_Consigne'!R271*2)</f>
        <v>-0.85943669269624379</v>
      </c>
      <c r="K271" s="68">
        <f>J271*'1_Constantes'!$H$13</f>
        <v>-1.7188733853924876</v>
      </c>
      <c r="L271" s="73">
        <f>(J271+J270)*'1_Constantes'!$I$13</f>
        <v>0</v>
      </c>
      <c r="M271" s="57">
        <f>(J271-J270)*'1_Constantes'!$J$13</f>
        <v>0</v>
      </c>
      <c r="N271" s="57">
        <f t="shared" si="17"/>
        <v>-1.7188733853924876</v>
      </c>
      <c r="P271" s="68">
        <f t="shared" si="18"/>
        <v>-251.7188733853925</v>
      </c>
      <c r="Q271" s="57">
        <f t="shared" si="19"/>
        <v>248.2811266146075</v>
      </c>
      <c r="S271" s="54">
        <f>P271*'1_Constantes'!$B$4/60</f>
        <v>-2.0976572782116044E-2</v>
      </c>
      <c r="T271" s="44">
        <f>Q271*'1_Constantes'!$B$4/60</f>
        <v>2.0690093884550627E-2</v>
      </c>
      <c r="V271" s="54">
        <f>V270-S271*'1_Constantes'!$J$4</f>
        <v>17576.711721744941</v>
      </c>
      <c r="W271" s="44">
        <f>W270+T271*'1_Constantes'!$J$4</f>
        <v>10197.588278255067</v>
      </c>
    </row>
    <row r="272" spans="2:23" x14ac:dyDescent="0.25">
      <c r="B272" s="13">
        <f>'2_Odometrie'!B272</f>
        <v>1.3399999999999934</v>
      </c>
      <c r="D272" s="113">
        <f>IF('1_Constantes'!$B$27=1,'4_Rampe'!W272/2,'3_Consigne'!P272)</f>
        <v>250</v>
      </c>
      <c r="E272" s="68">
        <f>D272*'1_Constantes'!$D$13</f>
        <v>250</v>
      </c>
      <c r="F272" s="73">
        <f>(D272+D271)*'1_Constantes'!$E$13</f>
        <v>0</v>
      </c>
      <c r="G272" s="57">
        <f>(D272-D271)*'1_Constantes'!$F$13</f>
        <v>0</v>
      </c>
      <c r="H272" s="57">
        <f t="shared" si="16"/>
        <v>250</v>
      </c>
      <c r="J272" s="113">
        <f>IF('1_Constantes'!$B$27=1,'4_Rampe'!Y272,'3_Consigne'!R272*2)</f>
        <v>0.28647889756540273</v>
      </c>
      <c r="K272" s="68">
        <f>J272*'1_Constantes'!$H$13</f>
        <v>0.57295779513080547</v>
      </c>
      <c r="L272" s="73">
        <f>(J272+J271)*'1_Constantes'!$I$13</f>
        <v>0</v>
      </c>
      <c r="M272" s="57">
        <f>(J272-J271)*'1_Constantes'!$J$13</f>
        <v>0</v>
      </c>
      <c r="N272" s="57">
        <f t="shared" si="17"/>
        <v>0.57295779513080547</v>
      </c>
      <c r="P272" s="68">
        <f t="shared" si="18"/>
        <v>-249.4270422048692</v>
      </c>
      <c r="Q272" s="57">
        <f t="shared" si="19"/>
        <v>250.5729577951308</v>
      </c>
      <c r="S272" s="54">
        <f>P272*'1_Constantes'!$B$4/60</f>
        <v>-2.0785586850405768E-2</v>
      </c>
      <c r="T272" s="44">
        <f>Q272*'1_Constantes'!$B$4/60</f>
        <v>2.0881079816260903E-2</v>
      </c>
      <c r="V272" s="54">
        <f>V271-S272*'1_Constantes'!$J$4</f>
        <v>17651.539834406401</v>
      </c>
      <c r="W272" s="44">
        <f>W271+T272*'1_Constantes'!$J$4</f>
        <v>10272.760165593607</v>
      </c>
    </row>
    <row r="273" spans="2:23" x14ac:dyDescent="0.25">
      <c r="B273" s="13">
        <f>'2_Odometrie'!B273</f>
        <v>1.3449999999999933</v>
      </c>
      <c r="D273" s="113">
        <f>IF('1_Constantes'!$B$27=1,'4_Rampe'!W273/2,'3_Consigne'!P273)</f>
        <v>250</v>
      </c>
      <c r="E273" s="68">
        <f>D273*'1_Constantes'!$D$13</f>
        <v>250</v>
      </c>
      <c r="F273" s="73">
        <f>(D273+D272)*'1_Constantes'!$E$13</f>
        <v>0</v>
      </c>
      <c r="G273" s="57">
        <f>(D273-D272)*'1_Constantes'!$F$13</f>
        <v>0</v>
      </c>
      <c r="H273" s="57">
        <f t="shared" si="16"/>
        <v>250</v>
      </c>
      <c r="J273" s="113">
        <f>IF('1_Constantes'!$B$27=1,'4_Rampe'!Y273,'3_Consigne'!R273*2)</f>
        <v>-0.85943669269624379</v>
      </c>
      <c r="K273" s="68">
        <f>J273*'1_Constantes'!$H$13</f>
        <v>-1.7188733853924876</v>
      </c>
      <c r="L273" s="73">
        <f>(J273+J272)*'1_Constantes'!$I$13</f>
        <v>0</v>
      </c>
      <c r="M273" s="57">
        <f>(J273-J272)*'1_Constantes'!$J$13</f>
        <v>0</v>
      </c>
      <c r="N273" s="57">
        <f t="shared" si="17"/>
        <v>-1.7188733853924876</v>
      </c>
      <c r="P273" s="68">
        <f t="shared" si="18"/>
        <v>-251.7188733853925</v>
      </c>
      <c r="Q273" s="57">
        <f t="shared" si="19"/>
        <v>248.2811266146075</v>
      </c>
      <c r="S273" s="54">
        <f>P273*'1_Constantes'!$B$4/60</f>
        <v>-2.0976572782116044E-2</v>
      </c>
      <c r="T273" s="44">
        <f>Q273*'1_Constantes'!$B$4/60</f>
        <v>2.0690093884550627E-2</v>
      </c>
      <c r="V273" s="54">
        <f>V272-S273*'1_Constantes'!$J$4</f>
        <v>17727.055496422021</v>
      </c>
      <c r="W273" s="44">
        <f>W272+T273*'1_Constantes'!$J$4</f>
        <v>10347.244503577989</v>
      </c>
    </row>
    <row r="274" spans="2:23" x14ac:dyDescent="0.25">
      <c r="B274" s="13">
        <f>'2_Odometrie'!B274</f>
        <v>1.3499999999999932</v>
      </c>
      <c r="D274" s="113">
        <f>IF('1_Constantes'!$B$27=1,'4_Rampe'!W274/2,'3_Consigne'!P274)</f>
        <v>250</v>
      </c>
      <c r="E274" s="68">
        <f>D274*'1_Constantes'!$D$13</f>
        <v>250</v>
      </c>
      <c r="F274" s="73">
        <f>(D274+D273)*'1_Constantes'!$E$13</f>
        <v>0</v>
      </c>
      <c r="G274" s="57">
        <f>(D274-D273)*'1_Constantes'!$F$13</f>
        <v>0</v>
      </c>
      <c r="H274" s="57">
        <f t="shared" si="16"/>
        <v>250</v>
      </c>
      <c r="J274" s="113">
        <f>IF('1_Constantes'!$B$27=1,'4_Rampe'!Y274,'3_Consigne'!R274*2)</f>
        <v>0.28647889756540273</v>
      </c>
      <c r="K274" s="68">
        <f>J274*'1_Constantes'!$H$13</f>
        <v>0.57295779513080547</v>
      </c>
      <c r="L274" s="73">
        <f>(J274+J273)*'1_Constantes'!$I$13</f>
        <v>0</v>
      </c>
      <c r="M274" s="57">
        <f>(J274-J273)*'1_Constantes'!$J$13</f>
        <v>0</v>
      </c>
      <c r="N274" s="57">
        <f t="shared" si="17"/>
        <v>0.57295779513080547</v>
      </c>
      <c r="P274" s="68">
        <f t="shared" si="18"/>
        <v>-249.4270422048692</v>
      </c>
      <c r="Q274" s="57">
        <f t="shared" si="19"/>
        <v>250.5729577951308</v>
      </c>
      <c r="S274" s="54">
        <f>P274*'1_Constantes'!$B$4/60</f>
        <v>-2.0785586850405768E-2</v>
      </c>
      <c r="T274" s="44">
        <f>Q274*'1_Constantes'!$B$4/60</f>
        <v>2.0881079816260903E-2</v>
      </c>
      <c r="V274" s="54">
        <f>V273-S274*'1_Constantes'!$J$4</f>
        <v>17801.883609083481</v>
      </c>
      <c r="W274" s="44">
        <f>W273+T274*'1_Constantes'!$J$4</f>
        <v>10422.416390916529</v>
      </c>
    </row>
    <row r="275" spans="2:23" x14ac:dyDescent="0.25">
      <c r="B275" s="13">
        <f>'2_Odometrie'!B275</f>
        <v>1.3549999999999931</v>
      </c>
      <c r="D275" s="113">
        <f>IF('1_Constantes'!$B$27=1,'4_Rampe'!W275/2,'3_Consigne'!P275)</f>
        <v>250</v>
      </c>
      <c r="E275" s="68">
        <f>D275*'1_Constantes'!$D$13</f>
        <v>250</v>
      </c>
      <c r="F275" s="73">
        <f>(D275+D274)*'1_Constantes'!$E$13</f>
        <v>0</v>
      </c>
      <c r="G275" s="57">
        <f>(D275-D274)*'1_Constantes'!$F$13</f>
        <v>0</v>
      </c>
      <c r="H275" s="57">
        <f t="shared" si="16"/>
        <v>250</v>
      </c>
      <c r="J275" s="113">
        <f>IF('1_Constantes'!$B$27=1,'4_Rampe'!Y275,'3_Consigne'!R275*2)</f>
        <v>-0.85943669269624379</v>
      </c>
      <c r="K275" s="68">
        <f>J275*'1_Constantes'!$H$13</f>
        <v>-1.7188733853924876</v>
      </c>
      <c r="L275" s="73">
        <f>(J275+J274)*'1_Constantes'!$I$13</f>
        <v>0</v>
      </c>
      <c r="M275" s="57">
        <f>(J275-J274)*'1_Constantes'!$J$13</f>
        <v>0</v>
      </c>
      <c r="N275" s="57">
        <f t="shared" si="17"/>
        <v>-1.7188733853924876</v>
      </c>
      <c r="P275" s="68">
        <f t="shared" si="18"/>
        <v>-251.7188733853925</v>
      </c>
      <c r="Q275" s="57">
        <f t="shared" si="19"/>
        <v>248.2811266146075</v>
      </c>
      <c r="S275" s="54">
        <f>P275*'1_Constantes'!$B$4/60</f>
        <v>-2.0976572782116044E-2</v>
      </c>
      <c r="T275" s="44">
        <f>Q275*'1_Constantes'!$B$4/60</f>
        <v>2.0690093884550627E-2</v>
      </c>
      <c r="V275" s="54">
        <f>V274-S275*'1_Constantes'!$J$4</f>
        <v>17877.399271099101</v>
      </c>
      <c r="W275" s="44">
        <f>W274+T275*'1_Constantes'!$J$4</f>
        <v>10496.900728900911</v>
      </c>
    </row>
    <row r="276" spans="2:23" x14ac:dyDescent="0.25">
      <c r="B276" s="13">
        <f>'2_Odometrie'!B276</f>
        <v>1.359999999999993</v>
      </c>
      <c r="D276" s="113">
        <f>IF('1_Constantes'!$B$27=1,'4_Rampe'!W276/2,'3_Consigne'!P276)</f>
        <v>250</v>
      </c>
      <c r="E276" s="68">
        <f>D276*'1_Constantes'!$D$13</f>
        <v>250</v>
      </c>
      <c r="F276" s="73">
        <f>(D276+D275)*'1_Constantes'!$E$13</f>
        <v>0</v>
      </c>
      <c r="G276" s="57">
        <f>(D276-D275)*'1_Constantes'!$F$13</f>
        <v>0</v>
      </c>
      <c r="H276" s="57">
        <f t="shared" si="16"/>
        <v>250</v>
      </c>
      <c r="J276" s="113">
        <f>IF('1_Constantes'!$B$27=1,'4_Rampe'!Y276,'3_Consigne'!R276*2)</f>
        <v>0.28647889756540273</v>
      </c>
      <c r="K276" s="68">
        <f>J276*'1_Constantes'!$H$13</f>
        <v>0.57295779513080547</v>
      </c>
      <c r="L276" s="73">
        <f>(J276+J275)*'1_Constantes'!$I$13</f>
        <v>0</v>
      </c>
      <c r="M276" s="57">
        <f>(J276-J275)*'1_Constantes'!$J$13</f>
        <v>0</v>
      </c>
      <c r="N276" s="57">
        <f t="shared" si="17"/>
        <v>0.57295779513080547</v>
      </c>
      <c r="P276" s="68">
        <f t="shared" si="18"/>
        <v>-249.4270422048692</v>
      </c>
      <c r="Q276" s="57">
        <f t="shared" si="19"/>
        <v>250.5729577951308</v>
      </c>
      <c r="S276" s="54">
        <f>P276*'1_Constantes'!$B$4/60</f>
        <v>-2.0785586850405768E-2</v>
      </c>
      <c r="T276" s="44">
        <f>Q276*'1_Constantes'!$B$4/60</f>
        <v>2.0881079816260903E-2</v>
      </c>
      <c r="V276" s="54">
        <f>V275-S276*'1_Constantes'!$J$4</f>
        <v>17952.227383760561</v>
      </c>
      <c r="W276" s="44">
        <f>W275+T276*'1_Constantes'!$J$4</f>
        <v>10572.072616239451</v>
      </c>
    </row>
    <row r="277" spans="2:23" x14ac:dyDescent="0.25">
      <c r="B277" s="13">
        <f>'2_Odometrie'!B277</f>
        <v>1.3649999999999929</v>
      </c>
      <c r="D277" s="113">
        <f>IF('1_Constantes'!$B$27=1,'4_Rampe'!W277/2,'3_Consigne'!P277)</f>
        <v>250</v>
      </c>
      <c r="E277" s="68">
        <f>D277*'1_Constantes'!$D$13</f>
        <v>250</v>
      </c>
      <c r="F277" s="73">
        <f>(D277+D276)*'1_Constantes'!$E$13</f>
        <v>0</v>
      </c>
      <c r="G277" s="57">
        <f>(D277-D276)*'1_Constantes'!$F$13</f>
        <v>0</v>
      </c>
      <c r="H277" s="57">
        <f t="shared" si="16"/>
        <v>250</v>
      </c>
      <c r="J277" s="113">
        <f>IF('1_Constantes'!$B$27=1,'4_Rampe'!Y277,'3_Consigne'!R277*2)</f>
        <v>-0.85943669269624379</v>
      </c>
      <c r="K277" s="68">
        <f>J277*'1_Constantes'!$H$13</f>
        <v>-1.7188733853924876</v>
      </c>
      <c r="L277" s="73">
        <f>(J277+J276)*'1_Constantes'!$I$13</f>
        <v>0</v>
      </c>
      <c r="M277" s="57">
        <f>(J277-J276)*'1_Constantes'!$J$13</f>
        <v>0</v>
      </c>
      <c r="N277" s="57">
        <f t="shared" si="17"/>
        <v>-1.7188733853924876</v>
      </c>
      <c r="P277" s="68">
        <f t="shared" si="18"/>
        <v>-251.7188733853925</v>
      </c>
      <c r="Q277" s="57">
        <f t="shared" si="19"/>
        <v>248.2811266146075</v>
      </c>
      <c r="S277" s="54">
        <f>P277*'1_Constantes'!$B$4/60</f>
        <v>-2.0976572782116044E-2</v>
      </c>
      <c r="T277" s="44">
        <f>Q277*'1_Constantes'!$B$4/60</f>
        <v>2.0690093884550627E-2</v>
      </c>
      <c r="V277" s="54">
        <f>V276-S277*'1_Constantes'!$J$4</f>
        <v>18027.74304577618</v>
      </c>
      <c r="W277" s="44">
        <f>W276+T277*'1_Constantes'!$J$4</f>
        <v>10646.556954223834</v>
      </c>
    </row>
    <row r="278" spans="2:23" x14ac:dyDescent="0.25">
      <c r="B278" s="13">
        <f>'2_Odometrie'!B278</f>
        <v>1.3699999999999928</v>
      </c>
      <c r="D278" s="113">
        <f>IF('1_Constantes'!$B$27=1,'4_Rampe'!W278/2,'3_Consigne'!P278)</f>
        <v>250</v>
      </c>
      <c r="E278" s="68">
        <f>D278*'1_Constantes'!$D$13</f>
        <v>250</v>
      </c>
      <c r="F278" s="73">
        <f>(D278+D277)*'1_Constantes'!$E$13</f>
        <v>0</v>
      </c>
      <c r="G278" s="57">
        <f>(D278-D277)*'1_Constantes'!$F$13</f>
        <v>0</v>
      </c>
      <c r="H278" s="57">
        <f t="shared" si="16"/>
        <v>250</v>
      </c>
      <c r="J278" s="113">
        <f>IF('1_Constantes'!$B$27=1,'4_Rampe'!Y278,'3_Consigne'!R278*2)</f>
        <v>0.28647889756540273</v>
      </c>
      <c r="K278" s="68">
        <f>J278*'1_Constantes'!$H$13</f>
        <v>0.57295779513080547</v>
      </c>
      <c r="L278" s="73">
        <f>(J278+J277)*'1_Constantes'!$I$13</f>
        <v>0</v>
      </c>
      <c r="M278" s="57">
        <f>(J278-J277)*'1_Constantes'!$J$13</f>
        <v>0</v>
      </c>
      <c r="N278" s="57">
        <f t="shared" si="17"/>
        <v>0.57295779513080547</v>
      </c>
      <c r="P278" s="68">
        <f t="shared" si="18"/>
        <v>-249.4270422048692</v>
      </c>
      <c r="Q278" s="57">
        <f t="shared" si="19"/>
        <v>250.5729577951308</v>
      </c>
      <c r="S278" s="54">
        <f>P278*'1_Constantes'!$B$4/60</f>
        <v>-2.0785586850405768E-2</v>
      </c>
      <c r="T278" s="44">
        <f>Q278*'1_Constantes'!$B$4/60</f>
        <v>2.0881079816260903E-2</v>
      </c>
      <c r="V278" s="54">
        <f>V277-S278*'1_Constantes'!$J$4</f>
        <v>18102.57115843764</v>
      </c>
      <c r="W278" s="44">
        <f>W277+T278*'1_Constantes'!$J$4</f>
        <v>10721.728841562373</v>
      </c>
    </row>
    <row r="279" spans="2:23" x14ac:dyDescent="0.25">
      <c r="B279" s="13">
        <f>'2_Odometrie'!B279</f>
        <v>1.3749999999999927</v>
      </c>
      <c r="D279" s="113">
        <f>IF('1_Constantes'!$B$27=1,'4_Rampe'!W279/2,'3_Consigne'!P279)</f>
        <v>250</v>
      </c>
      <c r="E279" s="68">
        <f>D279*'1_Constantes'!$D$13</f>
        <v>250</v>
      </c>
      <c r="F279" s="73">
        <f>(D279+D278)*'1_Constantes'!$E$13</f>
        <v>0</v>
      </c>
      <c r="G279" s="57">
        <f>(D279-D278)*'1_Constantes'!$F$13</f>
        <v>0</v>
      </c>
      <c r="H279" s="57">
        <f t="shared" si="16"/>
        <v>250</v>
      </c>
      <c r="J279" s="113">
        <f>IF('1_Constantes'!$B$27=1,'4_Rampe'!Y279,'3_Consigne'!R279*2)</f>
        <v>-0.85943669269624379</v>
      </c>
      <c r="K279" s="68">
        <f>J279*'1_Constantes'!$H$13</f>
        <v>-1.7188733853924876</v>
      </c>
      <c r="L279" s="73">
        <f>(J279+J278)*'1_Constantes'!$I$13</f>
        <v>0</v>
      </c>
      <c r="M279" s="57">
        <f>(J279-J278)*'1_Constantes'!$J$13</f>
        <v>0</v>
      </c>
      <c r="N279" s="57">
        <f t="shared" si="17"/>
        <v>-1.7188733853924876</v>
      </c>
      <c r="P279" s="68">
        <f t="shared" si="18"/>
        <v>-251.7188733853925</v>
      </c>
      <c r="Q279" s="57">
        <f t="shared" si="19"/>
        <v>248.2811266146075</v>
      </c>
      <c r="S279" s="54">
        <f>P279*'1_Constantes'!$B$4/60</f>
        <v>-2.0976572782116044E-2</v>
      </c>
      <c r="T279" s="44">
        <f>Q279*'1_Constantes'!$B$4/60</f>
        <v>2.0690093884550627E-2</v>
      </c>
      <c r="V279" s="54">
        <f>V278-S279*'1_Constantes'!$J$4</f>
        <v>18178.08682045326</v>
      </c>
      <c r="W279" s="44">
        <f>W278+T279*'1_Constantes'!$J$4</f>
        <v>10796.213179546756</v>
      </c>
    </row>
    <row r="280" spans="2:23" x14ac:dyDescent="0.25">
      <c r="B280" s="13">
        <f>'2_Odometrie'!B280</f>
        <v>1.3799999999999926</v>
      </c>
      <c r="D280" s="113">
        <f>IF('1_Constantes'!$B$27=1,'4_Rampe'!W280/2,'3_Consigne'!P280)</f>
        <v>250</v>
      </c>
      <c r="E280" s="68">
        <f>D280*'1_Constantes'!$D$13</f>
        <v>250</v>
      </c>
      <c r="F280" s="73">
        <f>(D280+D279)*'1_Constantes'!$E$13</f>
        <v>0</v>
      </c>
      <c r="G280" s="57">
        <f>(D280-D279)*'1_Constantes'!$F$13</f>
        <v>0</v>
      </c>
      <c r="H280" s="57">
        <f t="shared" si="16"/>
        <v>250</v>
      </c>
      <c r="J280" s="113">
        <f>IF('1_Constantes'!$B$27=1,'4_Rampe'!Y280,'3_Consigne'!R280*2)</f>
        <v>0.28647889756540273</v>
      </c>
      <c r="K280" s="68">
        <f>J280*'1_Constantes'!$H$13</f>
        <v>0.57295779513080547</v>
      </c>
      <c r="L280" s="73">
        <f>(J280+J279)*'1_Constantes'!$I$13</f>
        <v>0</v>
      </c>
      <c r="M280" s="57">
        <f>(J280-J279)*'1_Constantes'!$J$13</f>
        <v>0</v>
      </c>
      <c r="N280" s="57">
        <f t="shared" si="17"/>
        <v>0.57295779513080547</v>
      </c>
      <c r="P280" s="68">
        <f t="shared" si="18"/>
        <v>-249.4270422048692</v>
      </c>
      <c r="Q280" s="57">
        <f t="shared" si="19"/>
        <v>250.5729577951308</v>
      </c>
      <c r="S280" s="54">
        <f>P280*'1_Constantes'!$B$4/60</f>
        <v>-2.0785586850405768E-2</v>
      </c>
      <c r="T280" s="44">
        <f>Q280*'1_Constantes'!$B$4/60</f>
        <v>2.0881079816260903E-2</v>
      </c>
      <c r="V280" s="54">
        <f>V279-S280*'1_Constantes'!$J$4</f>
        <v>18252.91493311472</v>
      </c>
      <c r="W280" s="44">
        <f>W279+T280*'1_Constantes'!$J$4</f>
        <v>10871.385066885296</v>
      </c>
    </row>
    <row r="281" spans="2:23" x14ac:dyDescent="0.25">
      <c r="B281" s="13">
        <f>'2_Odometrie'!B281</f>
        <v>1.3849999999999925</v>
      </c>
      <c r="D281" s="113">
        <f>IF('1_Constantes'!$B$27=1,'4_Rampe'!W281/2,'3_Consigne'!P281)</f>
        <v>250</v>
      </c>
      <c r="E281" s="68">
        <f>D281*'1_Constantes'!$D$13</f>
        <v>250</v>
      </c>
      <c r="F281" s="73">
        <f>(D281+D280)*'1_Constantes'!$E$13</f>
        <v>0</v>
      </c>
      <c r="G281" s="57">
        <f>(D281-D280)*'1_Constantes'!$F$13</f>
        <v>0</v>
      </c>
      <c r="H281" s="57">
        <f t="shared" si="16"/>
        <v>250</v>
      </c>
      <c r="J281" s="113">
        <f>IF('1_Constantes'!$B$27=1,'4_Rampe'!Y281,'3_Consigne'!R281*2)</f>
        <v>-0.85943669269624379</v>
      </c>
      <c r="K281" s="68">
        <f>J281*'1_Constantes'!$H$13</f>
        <v>-1.7188733853924876</v>
      </c>
      <c r="L281" s="73">
        <f>(J281+J280)*'1_Constantes'!$I$13</f>
        <v>0</v>
      </c>
      <c r="M281" s="57">
        <f>(J281-J280)*'1_Constantes'!$J$13</f>
        <v>0</v>
      </c>
      <c r="N281" s="57">
        <f t="shared" si="17"/>
        <v>-1.7188733853924876</v>
      </c>
      <c r="P281" s="68">
        <f t="shared" si="18"/>
        <v>-251.7188733853925</v>
      </c>
      <c r="Q281" s="57">
        <f t="shared" si="19"/>
        <v>248.2811266146075</v>
      </c>
      <c r="S281" s="54">
        <f>P281*'1_Constantes'!$B$4/60</f>
        <v>-2.0976572782116044E-2</v>
      </c>
      <c r="T281" s="44">
        <f>Q281*'1_Constantes'!$B$4/60</f>
        <v>2.0690093884550627E-2</v>
      </c>
      <c r="V281" s="54">
        <f>V280-S281*'1_Constantes'!$J$4</f>
        <v>18328.430595130339</v>
      </c>
      <c r="W281" s="44">
        <f>W280+T281*'1_Constantes'!$J$4</f>
        <v>10945.869404869678</v>
      </c>
    </row>
    <row r="282" spans="2:23" x14ac:dyDescent="0.25">
      <c r="B282" s="13">
        <f>'2_Odometrie'!B282</f>
        <v>1.3899999999999924</v>
      </c>
      <c r="D282" s="113">
        <f>IF('1_Constantes'!$B$27=1,'4_Rampe'!W282/2,'3_Consigne'!P282)</f>
        <v>250</v>
      </c>
      <c r="E282" s="68">
        <f>D282*'1_Constantes'!$D$13</f>
        <v>250</v>
      </c>
      <c r="F282" s="73">
        <f>(D282+D281)*'1_Constantes'!$E$13</f>
        <v>0</v>
      </c>
      <c r="G282" s="57">
        <f>(D282-D281)*'1_Constantes'!$F$13</f>
        <v>0</v>
      </c>
      <c r="H282" s="57">
        <f t="shared" si="16"/>
        <v>250</v>
      </c>
      <c r="J282" s="113">
        <f>IF('1_Constantes'!$B$27=1,'4_Rampe'!Y282,'3_Consigne'!R282*2)</f>
        <v>0.28647889756540273</v>
      </c>
      <c r="K282" s="68">
        <f>J282*'1_Constantes'!$H$13</f>
        <v>0.57295779513080547</v>
      </c>
      <c r="L282" s="73">
        <f>(J282+J281)*'1_Constantes'!$I$13</f>
        <v>0</v>
      </c>
      <c r="M282" s="57">
        <f>(J282-J281)*'1_Constantes'!$J$13</f>
        <v>0</v>
      </c>
      <c r="N282" s="57">
        <f t="shared" si="17"/>
        <v>0.57295779513080547</v>
      </c>
      <c r="P282" s="68">
        <f t="shared" si="18"/>
        <v>-249.4270422048692</v>
      </c>
      <c r="Q282" s="57">
        <f t="shared" si="19"/>
        <v>250.5729577951308</v>
      </c>
      <c r="S282" s="54">
        <f>P282*'1_Constantes'!$B$4/60</f>
        <v>-2.0785586850405768E-2</v>
      </c>
      <c r="T282" s="44">
        <f>Q282*'1_Constantes'!$B$4/60</f>
        <v>2.0881079816260903E-2</v>
      </c>
      <c r="V282" s="54">
        <f>V281-S282*'1_Constantes'!$J$4</f>
        <v>18403.2587077918</v>
      </c>
      <c r="W282" s="44">
        <f>W281+T282*'1_Constantes'!$J$4</f>
        <v>11021.041292208218</v>
      </c>
    </row>
    <row r="283" spans="2:23" x14ac:dyDescent="0.25">
      <c r="B283" s="13">
        <f>'2_Odometrie'!B283</f>
        <v>1.3949999999999922</v>
      </c>
      <c r="D283" s="113">
        <f>IF('1_Constantes'!$B$27=1,'4_Rampe'!W283/2,'3_Consigne'!P283)</f>
        <v>250</v>
      </c>
      <c r="E283" s="68">
        <f>D283*'1_Constantes'!$D$13</f>
        <v>250</v>
      </c>
      <c r="F283" s="73">
        <f>(D283+D282)*'1_Constantes'!$E$13</f>
        <v>0</v>
      </c>
      <c r="G283" s="57">
        <f>(D283-D282)*'1_Constantes'!$F$13</f>
        <v>0</v>
      </c>
      <c r="H283" s="57">
        <f t="shared" si="16"/>
        <v>250</v>
      </c>
      <c r="J283" s="113">
        <f>IF('1_Constantes'!$B$27=1,'4_Rampe'!Y283,'3_Consigne'!R283*2)</f>
        <v>-0.85943669269624379</v>
      </c>
      <c r="K283" s="68">
        <f>J283*'1_Constantes'!$H$13</f>
        <v>-1.7188733853924876</v>
      </c>
      <c r="L283" s="73">
        <f>(J283+J282)*'1_Constantes'!$I$13</f>
        <v>0</v>
      </c>
      <c r="M283" s="57">
        <f>(J283-J282)*'1_Constantes'!$J$13</f>
        <v>0</v>
      </c>
      <c r="N283" s="57">
        <f t="shared" si="17"/>
        <v>-1.7188733853924876</v>
      </c>
      <c r="P283" s="68">
        <f t="shared" si="18"/>
        <v>-251.7188733853925</v>
      </c>
      <c r="Q283" s="57">
        <f t="shared" si="19"/>
        <v>248.2811266146075</v>
      </c>
      <c r="S283" s="54">
        <f>P283*'1_Constantes'!$B$4/60</f>
        <v>-2.0976572782116044E-2</v>
      </c>
      <c r="T283" s="44">
        <f>Q283*'1_Constantes'!$B$4/60</f>
        <v>2.0690093884550627E-2</v>
      </c>
      <c r="V283" s="54">
        <f>V282-S283*'1_Constantes'!$J$4</f>
        <v>18478.774369807419</v>
      </c>
      <c r="W283" s="44">
        <f>W282+T283*'1_Constantes'!$J$4</f>
        <v>11095.5256301926</v>
      </c>
    </row>
    <row r="284" spans="2:23" x14ac:dyDescent="0.25">
      <c r="B284" s="13">
        <f>'2_Odometrie'!B284</f>
        <v>1.3999999999999921</v>
      </c>
      <c r="D284" s="113">
        <f>IF('1_Constantes'!$B$27=1,'4_Rampe'!W284/2,'3_Consigne'!P284)</f>
        <v>250</v>
      </c>
      <c r="E284" s="68">
        <f>D284*'1_Constantes'!$D$13</f>
        <v>250</v>
      </c>
      <c r="F284" s="73">
        <f>(D284+D283)*'1_Constantes'!$E$13</f>
        <v>0</v>
      </c>
      <c r="G284" s="57">
        <f>(D284-D283)*'1_Constantes'!$F$13</f>
        <v>0</v>
      </c>
      <c r="H284" s="57">
        <f t="shared" si="16"/>
        <v>250</v>
      </c>
      <c r="J284" s="113">
        <f>IF('1_Constantes'!$B$27=1,'4_Rampe'!Y284,'3_Consigne'!R284*2)</f>
        <v>0.28647889756540273</v>
      </c>
      <c r="K284" s="68">
        <f>J284*'1_Constantes'!$H$13</f>
        <v>0.57295779513080547</v>
      </c>
      <c r="L284" s="73">
        <f>(J284+J283)*'1_Constantes'!$I$13</f>
        <v>0</v>
      </c>
      <c r="M284" s="57">
        <f>(J284-J283)*'1_Constantes'!$J$13</f>
        <v>0</v>
      </c>
      <c r="N284" s="57">
        <f t="shared" si="17"/>
        <v>0.57295779513080547</v>
      </c>
      <c r="P284" s="68">
        <f t="shared" si="18"/>
        <v>-249.4270422048692</v>
      </c>
      <c r="Q284" s="57">
        <f t="shared" si="19"/>
        <v>250.5729577951308</v>
      </c>
      <c r="S284" s="54">
        <f>P284*'1_Constantes'!$B$4/60</f>
        <v>-2.0785586850405768E-2</v>
      </c>
      <c r="T284" s="44">
        <f>Q284*'1_Constantes'!$B$4/60</f>
        <v>2.0881079816260903E-2</v>
      </c>
      <c r="V284" s="54">
        <f>V283-S284*'1_Constantes'!$J$4</f>
        <v>18553.602482468879</v>
      </c>
      <c r="W284" s="44">
        <f>W283+T284*'1_Constantes'!$J$4</f>
        <v>11170.69751753114</v>
      </c>
    </row>
    <row r="285" spans="2:23" x14ac:dyDescent="0.25">
      <c r="B285" s="13">
        <f>'2_Odometrie'!B285</f>
        <v>1.404999999999992</v>
      </c>
      <c r="D285" s="113">
        <f>IF('1_Constantes'!$B$27=1,'4_Rampe'!W285/2,'3_Consigne'!P285)</f>
        <v>250</v>
      </c>
      <c r="E285" s="68">
        <f>D285*'1_Constantes'!$D$13</f>
        <v>250</v>
      </c>
      <c r="F285" s="73">
        <f>(D285+D284)*'1_Constantes'!$E$13</f>
        <v>0</v>
      </c>
      <c r="G285" s="57">
        <f>(D285-D284)*'1_Constantes'!$F$13</f>
        <v>0</v>
      </c>
      <c r="H285" s="57">
        <f t="shared" si="16"/>
        <v>250</v>
      </c>
      <c r="J285" s="113">
        <f>IF('1_Constantes'!$B$27=1,'4_Rampe'!Y285,'3_Consigne'!R285*2)</f>
        <v>-0.85943669269624379</v>
      </c>
      <c r="K285" s="68">
        <f>J285*'1_Constantes'!$H$13</f>
        <v>-1.7188733853924876</v>
      </c>
      <c r="L285" s="73">
        <f>(J285+J284)*'1_Constantes'!$I$13</f>
        <v>0</v>
      </c>
      <c r="M285" s="57">
        <f>(J285-J284)*'1_Constantes'!$J$13</f>
        <v>0</v>
      </c>
      <c r="N285" s="57">
        <f t="shared" si="17"/>
        <v>-1.7188733853924876</v>
      </c>
      <c r="P285" s="68">
        <f t="shared" si="18"/>
        <v>-251.7188733853925</v>
      </c>
      <c r="Q285" s="57">
        <f t="shared" si="19"/>
        <v>248.2811266146075</v>
      </c>
      <c r="S285" s="54">
        <f>P285*'1_Constantes'!$B$4/60</f>
        <v>-2.0976572782116044E-2</v>
      </c>
      <c r="T285" s="44">
        <f>Q285*'1_Constantes'!$B$4/60</f>
        <v>2.0690093884550627E-2</v>
      </c>
      <c r="V285" s="54">
        <f>V284-S285*'1_Constantes'!$J$4</f>
        <v>18629.118144484499</v>
      </c>
      <c r="W285" s="44">
        <f>W284+T285*'1_Constantes'!$J$4</f>
        <v>11245.181855515522</v>
      </c>
    </row>
    <row r="286" spans="2:23" x14ac:dyDescent="0.25">
      <c r="B286" s="13">
        <f>'2_Odometrie'!B286</f>
        <v>1.4099999999999919</v>
      </c>
      <c r="D286" s="113">
        <f>IF('1_Constantes'!$B$27=1,'4_Rampe'!W286/2,'3_Consigne'!P286)</f>
        <v>250</v>
      </c>
      <c r="E286" s="68">
        <f>D286*'1_Constantes'!$D$13</f>
        <v>250</v>
      </c>
      <c r="F286" s="73">
        <f>(D286+D285)*'1_Constantes'!$E$13</f>
        <v>0</v>
      </c>
      <c r="G286" s="57">
        <f>(D286-D285)*'1_Constantes'!$F$13</f>
        <v>0</v>
      </c>
      <c r="H286" s="57">
        <f t="shared" si="16"/>
        <v>250</v>
      </c>
      <c r="J286" s="113">
        <f>IF('1_Constantes'!$B$27=1,'4_Rampe'!Y286,'3_Consigne'!R286*2)</f>
        <v>0.28647889756540273</v>
      </c>
      <c r="K286" s="68">
        <f>J286*'1_Constantes'!$H$13</f>
        <v>0.57295779513080547</v>
      </c>
      <c r="L286" s="73">
        <f>(J286+J285)*'1_Constantes'!$I$13</f>
        <v>0</v>
      </c>
      <c r="M286" s="57">
        <f>(J286-J285)*'1_Constantes'!$J$13</f>
        <v>0</v>
      </c>
      <c r="N286" s="57">
        <f t="shared" si="17"/>
        <v>0.57295779513080547</v>
      </c>
      <c r="P286" s="68">
        <f t="shared" si="18"/>
        <v>-249.4270422048692</v>
      </c>
      <c r="Q286" s="57">
        <f t="shared" si="19"/>
        <v>250.5729577951308</v>
      </c>
      <c r="S286" s="54">
        <f>P286*'1_Constantes'!$B$4/60</f>
        <v>-2.0785586850405768E-2</v>
      </c>
      <c r="T286" s="44">
        <f>Q286*'1_Constantes'!$B$4/60</f>
        <v>2.0881079816260903E-2</v>
      </c>
      <c r="V286" s="54">
        <f>V285-S286*'1_Constantes'!$J$4</f>
        <v>18703.946257145959</v>
      </c>
      <c r="W286" s="44">
        <f>W285+T286*'1_Constantes'!$J$4</f>
        <v>11320.353742854062</v>
      </c>
    </row>
    <row r="287" spans="2:23" x14ac:dyDescent="0.25">
      <c r="B287" s="13">
        <f>'2_Odometrie'!B287</f>
        <v>1.4149999999999918</v>
      </c>
      <c r="D287" s="113">
        <f>IF('1_Constantes'!$B$27=1,'4_Rampe'!W287/2,'3_Consigne'!P287)</f>
        <v>250</v>
      </c>
      <c r="E287" s="68">
        <f>D287*'1_Constantes'!$D$13</f>
        <v>250</v>
      </c>
      <c r="F287" s="73">
        <f>(D287+D286)*'1_Constantes'!$E$13</f>
        <v>0</v>
      </c>
      <c r="G287" s="57">
        <f>(D287-D286)*'1_Constantes'!$F$13</f>
        <v>0</v>
      </c>
      <c r="H287" s="57">
        <f t="shared" si="16"/>
        <v>250</v>
      </c>
      <c r="J287" s="113">
        <f>IF('1_Constantes'!$B$27=1,'4_Rampe'!Y287,'3_Consigne'!R287*2)</f>
        <v>-0.85943669269624379</v>
      </c>
      <c r="K287" s="68">
        <f>J287*'1_Constantes'!$H$13</f>
        <v>-1.7188733853924876</v>
      </c>
      <c r="L287" s="73">
        <f>(J287+J286)*'1_Constantes'!$I$13</f>
        <v>0</v>
      </c>
      <c r="M287" s="57">
        <f>(J287-J286)*'1_Constantes'!$J$13</f>
        <v>0</v>
      </c>
      <c r="N287" s="57">
        <f t="shared" si="17"/>
        <v>-1.7188733853924876</v>
      </c>
      <c r="P287" s="68">
        <f t="shared" si="18"/>
        <v>-251.7188733853925</v>
      </c>
      <c r="Q287" s="57">
        <f t="shared" si="19"/>
        <v>248.2811266146075</v>
      </c>
      <c r="S287" s="54">
        <f>P287*'1_Constantes'!$B$4/60</f>
        <v>-2.0976572782116044E-2</v>
      </c>
      <c r="T287" s="44">
        <f>Q287*'1_Constantes'!$B$4/60</f>
        <v>2.0690093884550627E-2</v>
      </c>
      <c r="V287" s="54">
        <f>V286-S287*'1_Constantes'!$J$4</f>
        <v>18779.461919161578</v>
      </c>
      <c r="W287" s="44">
        <f>W286+T287*'1_Constantes'!$J$4</f>
        <v>11394.838080838445</v>
      </c>
    </row>
    <row r="288" spans="2:23" x14ac:dyDescent="0.25">
      <c r="B288" s="13">
        <f>'2_Odometrie'!B288</f>
        <v>1.4199999999999917</v>
      </c>
      <c r="D288" s="113">
        <f>IF('1_Constantes'!$B$27=1,'4_Rampe'!W288/2,'3_Consigne'!P288)</f>
        <v>250</v>
      </c>
      <c r="E288" s="68">
        <f>D288*'1_Constantes'!$D$13</f>
        <v>250</v>
      </c>
      <c r="F288" s="73">
        <f>(D288+D287)*'1_Constantes'!$E$13</f>
        <v>0</v>
      </c>
      <c r="G288" s="57">
        <f>(D288-D287)*'1_Constantes'!$F$13</f>
        <v>0</v>
      </c>
      <c r="H288" s="57">
        <f t="shared" si="16"/>
        <v>250</v>
      </c>
      <c r="J288" s="113">
        <f>IF('1_Constantes'!$B$27=1,'4_Rampe'!Y288,'3_Consigne'!R288*2)</f>
        <v>0.28647889756540273</v>
      </c>
      <c r="K288" s="68">
        <f>J288*'1_Constantes'!$H$13</f>
        <v>0.57295779513080547</v>
      </c>
      <c r="L288" s="73">
        <f>(J288+J287)*'1_Constantes'!$I$13</f>
        <v>0</v>
      </c>
      <c r="M288" s="57">
        <f>(J288-J287)*'1_Constantes'!$J$13</f>
        <v>0</v>
      </c>
      <c r="N288" s="57">
        <f t="shared" si="17"/>
        <v>0.57295779513080547</v>
      </c>
      <c r="P288" s="68">
        <f t="shared" si="18"/>
        <v>-249.4270422048692</v>
      </c>
      <c r="Q288" s="57">
        <f t="shared" si="19"/>
        <v>250.5729577951308</v>
      </c>
      <c r="S288" s="54">
        <f>P288*'1_Constantes'!$B$4/60</f>
        <v>-2.0785586850405768E-2</v>
      </c>
      <c r="T288" s="44">
        <f>Q288*'1_Constantes'!$B$4/60</f>
        <v>2.0881079816260903E-2</v>
      </c>
      <c r="V288" s="54">
        <f>V287-S288*'1_Constantes'!$J$4</f>
        <v>18854.290031823039</v>
      </c>
      <c r="W288" s="44">
        <f>W287+T288*'1_Constantes'!$J$4</f>
        <v>11470.009968176984</v>
      </c>
    </row>
    <row r="289" spans="2:23" x14ac:dyDescent="0.25">
      <c r="B289" s="13">
        <f>'2_Odometrie'!B289</f>
        <v>1.4249999999999916</v>
      </c>
      <c r="D289" s="113">
        <f>IF('1_Constantes'!$B$27=1,'4_Rampe'!W289/2,'3_Consigne'!P289)</f>
        <v>250</v>
      </c>
      <c r="E289" s="68">
        <f>D289*'1_Constantes'!$D$13</f>
        <v>250</v>
      </c>
      <c r="F289" s="73">
        <f>(D289+D288)*'1_Constantes'!$E$13</f>
        <v>0</v>
      </c>
      <c r="G289" s="57">
        <f>(D289-D288)*'1_Constantes'!$F$13</f>
        <v>0</v>
      </c>
      <c r="H289" s="57">
        <f t="shared" si="16"/>
        <v>250</v>
      </c>
      <c r="J289" s="113">
        <f>IF('1_Constantes'!$B$27=1,'4_Rampe'!Y289,'3_Consigne'!R289*2)</f>
        <v>-0.85943669269624379</v>
      </c>
      <c r="K289" s="68">
        <f>J289*'1_Constantes'!$H$13</f>
        <v>-1.7188733853924876</v>
      </c>
      <c r="L289" s="73">
        <f>(J289+J288)*'1_Constantes'!$I$13</f>
        <v>0</v>
      </c>
      <c r="M289" s="57">
        <f>(J289-J288)*'1_Constantes'!$J$13</f>
        <v>0</v>
      </c>
      <c r="N289" s="57">
        <f t="shared" si="17"/>
        <v>-1.7188733853924876</v>
      </c>
      <c r="P289" s="68">
        <f t="shared" si="18"/>
        <v>-251.7188733853925</v>
      </c>
      <c r="Q289" s="57">
        <f t="shared" si="19"/>
        <v>248.2811266146075</v>
      </c>
      <c r="S289" s="54">
        <f>P289*'1_Constantes'!$B$4/60</f>
        <v>-2.0976572782116044E-2</v>
      </c>
      <c r="T289" s="44">
        <f>Q289*'1_Constantes'!$B$4/60</f>
        <v>2.0690093884550627E-2</v>
      </c>
      <c r="V289" s="54">
        <f>V288-S289*'1_Constantes'!$J$4</f>
        <v>18929.805693838658</v>
      </c>
      <c r="W289" s="44">
        <f>W288+T289*'1_Constantes'!$J$4</f>
        <v>11544.494306161367</v>
      </c>
    </row>
    <row r="290" spans="2:23" x14ac:dyDescent="0.25">
      <c r="B290" s="13">
        <f>'2_Odometrie'!B290</f>
        <v>1.4299999999999915</v>
      </c>
      <c r="D290" s="113">
        <f>IF('1_Constantes'!$B$27=1,'4_Rampe'!W290/2,'3_Consigne'!P290)</f>
        <v>250</v>
      </c>
      <c r="E290" s="68">
        <f>D290*'1_Constantes'!$D$13</f>
        <v>250</v>
      </c>
      <c r="F290" s="73">
        <f>(D290+D289)*'1_Constantes'!$E$13</f>
        <v>0</v>
      </c>
      <c r="G290" s="57">
        <f>(D290-D289)*'1_Constantes'!$F$13</f>
        <v>0</v>
      </c>
      <c r="H290" s="57">
        <f t="shared" si="16"/>
        <v>250</v>
      </c>
      <c r="J290" s="113">
        <f>IF('1_Constantes'!$B$27=1,'4_Rampe'!Y290,'3_Consigne'!R290*2)</f>
        <v>0.28647889756540273</v>
      </c>
      <c r="K290" s="68">
        <f>J290*'1_Constantes'!$H$13</f>
        <v>0.57295779513080547</v>
      </c>
      <c r="L290" s="73">
        <f>(J290+J289)*'1_Constantes'!$I$13</f>
        <v>0</v>
      </c>
      <c r="M290" s="57">
        <f>(J290-J289)*'1_Constantes'!$J$13</f>
        <v>0</v>
      </c>
      <c r="N290" s="57">
        <f t="shared" si="17"/>
        <v>0.57295779513080547</v>
      </c>
      <c r="P290" s="68">
        <f t="shared" si="18"/>
        <v>-249.4270422048692</v>
      </c>
      <c r="Q290" s="57">
        <f t="shared" si="19"/>
        <v>250.5729577951308</v>
      </c>
      <c r="S290" s="54">
        <f>P290*'1_Constantes'!$B$4/60</f>
        <v>-2.0785586850405768E-2</v>
      </c>
      <c r="T290" s="44">
        <f>Q290*'1_Constantes'!$B$4/60</f>
        <v>2.0881079816260903E-2</v>
      </c>
      <c r="V290" s="54">
        <f>V289-S290*'1_Constantes'!$J$4</f>
        <v>19004.633806500118</v>
      </c>
      <c r="W290" s="44">
        <f>W289+T290*'1_Constantes'!$J$4</f>
        <v>11619.666193499907</v>
      </c>
    </row>
    <row r="291" spans="2:23" x14ac:dyDescent="0.25">
      <c r="B291" s="13">
        <f>'2_Odometrie'!B291</f>
        <v>1.4349999999999914</v>
      </c>
      <c r="D291" s="113">
        <f>IF('1_Constantes'!$B$27=1,'4_Rampe'!W291/2,'3_Consigne'!P291)</f>
        <v>250</v>
      </c>
      <c r="E291" s="68">
        <f>D291*'1_Constantes'!$D$13</f>
        <v>250</v>
      </c>
      <c r="F291" s="73">
        <f>(D291+D290)*'1_Constantes'!$E$13</f>
        <v>0</v>
      </c>
      <c r="G291" s="57">
        <f>(D291-D290)*'1_Constantes'!$F$13</f>
        <v>0</v>
      </c>
      <c r="H291" s="57">
        <f t="shared" si="16"/>
        <v>250</v>
      </c>
      <c r="J291" s="113">
        <f>IF('1_Constantes'!$B$27=1,'4_Rampe'!Y291,'3_Consigne'!R291*2)</f>
        <v>-0.85943669269624379</v>
      </c>
      <c r="K291" s="68">
        <f>J291*'1_Constantes'!$H$13</f>
        <v>-1.7188733853924876</v>
      </c>
      <c r="L291" s="73">
        <f>(J291+J290)*'1_Constantes'!$I$13</f>
        <v>0</v>
      </c>
      <c r="M291" s="57">
        <f>(J291-J290)*'1_Constantes'!$J$13</f>
        <v>0</v>
      </c>
      <c r="N291" s="57">
        <f t="shared" si="17"/>
        <v>-1.7188733853924876</v>
      </c>
      <c r="P291" s="68">
        <f t="shared" si="18"/>
        <v>-251.7188733853925</v>
      </c>
      <c r="Q291" s="57">
        <f t="shared" si="19"/>
        <v>248.2811266146075</v>
      </c>
      <c r="S291" s="54">
        <f>P291*'1_Constantes'!$B$4/60</f>
        <v>-2.0976572782116044E-2</v>
      </c>
      <c r="T291" s="44">
        <f>Q291*'1_Constantes'!$B$4/60</f>
        <v>2.0690093884550627E-2</v>
      </c>
      <c r="V291" s="54">
        <f>V290-S291*'1_Constantes'!$J$4</f>
        <v>19080.149468515738</v>
      </c>
      <c r="W291" s="44">
        <f>W290+T291*'1_Constantes'!$J$4</f>
        <v>11694.150531484289</v>
      </c>
    </row>
    <row r="292" spans="2:23" x14ac:dyDescent="0.25">
      <c r="B292" s="13">
        <f>'2_Odometrie'!B292</f>
        <v>1.4399999999999913</v>
      </c>
      <c r="D292" s="113">
        <f>IF('1_Constantes'!$B$27=1,'4_Rampe'!W292/2,'3_Consigne'!P292)</f>
        <v>250</v>
      </c>
      <c r="E292" s="68">
        <f>D292*'1_Constantes'!$D$13</f>
        <v>250</v>
      </c>
      <c r="F292" s="73">
        <f>(D292+D291)*'1_Constantes'!$E$13</f>
        <v>0</v>
      </c>
      <c r="G292" s="57">
        <f>(D292-D291)*'1_Constantes'!$F$13</f>
        <v>0</v>
      </c>
      <c r="H292" s="57">
        <f t="shared" si="16"/>
        <v>250</v>
      </c>
      <c r="J292" s="113">
        <f>IF('1_Constantes'!$B$27=1,'4_Rampe'!Y292,'3_Consigne'!R292*2)</f>
        <v>0.28647889756540273</v>
      </c>
      <c r="K292" s="68">
        <f>J292*'1_Constantes'!$H$13</f>
        <v>0.57295779513080547</v>
      </c>
      <c r="L292" s="73">
        <f>(J292+J291)*'1_Constantes'!$I$13</f>
        <v>0</v>
      </c>
      <c r="M292" s="57">
        <f>(J292-J291)*'1_Constantes'!$J$13</f>
        <v>0</v>
      </c>
      <c r="N292" s="57">
        <f t="shared" si="17"/>
        <v>0.57295779513080547</v>
      </c>
      <c r="P292" s="68">
        <f t="shared" si="18"/>
        <v>-249.4270422048692</v>
      </c>
      <c r="Q292" s="57">
        <f t="shared" si="19"/>
        <v>250.5729577951308</v>
      </c>
      <c r="S292" s="54">
        <f>P292*'1_Constantes'!$B$4/60</f>
        <v>-2.0785586850405768E-2</v>
      </c>
      <c r="T292" s="44">
        <f>Q292*'1_Constantes'!$B$4/60</f>
        <v>2.0881079816260903E-2</v>
      </c>
      <c r="V292" s="54">
        <f>V291-S292*'1_Constantes'!$J$4</f>
        <v>19154.977581177198</v>
      </c>
      <c r="W292" s="44">
        <f>W291+T292*'1_Constantes'!$J$4</f>
        <v>11769.322418822829</v>
      </c>
    </row>
    <row r="293" spans="2:23" x14ac:dyDescent="0.25">
      <c r="B293" s="13">
        <f>'2_Odometrie'!B293</f>
        <v>1.4449999999999912</v>
      </c>
      <c r="D293" s="113">
        <f>IF('1_Constantes'!$B$27=1,'4_Rampe'!W293/2,'3_Consigne'!P293)</f>
        <v>250</v>
      </c>
      <c r="E293" s="68">
        <f>D293*'1_Constantes'!$D$13</f>
        <v>250</v>
      </c>
      <c r="F293" s="73">
        <f>(D293+D292)*'1_Constantes'!$E$13</f>
        <v>0</v>
      </c>
      <c r="G293" s="57">
        <f>(D293-D292)*'1_Constantes'!$F$13</f>
        <v>0</v>
      </c>
      <c r="H293" s="57">
        <f t="shared" si="16"/>
        <v>250</v>
      </c>
      <c r="J293" s="113">
        <f>IF('1_Constantes'!$B$27=1,'4_Rampe'!Y293,'3_Consigne'!R293*2)</f>
        <v>-0.85943669269624379</v>
      </c>
      <c r="K293" s="68">
        <f>J293*'1_Constantes'!$H$13</f>
        <v>-1.7188733853924876</v>
      </c>
      <c r="L293" s="73">
        <f>(J293+J292)*'1_Constantes'!$I$13</f>
        <v>0</v>
      </c>
      <c r="M293" s="57">
        <f>(J293-J292)*'1_Constantes'!$J$13</f>
        <v>0</v>
      </c>
      <c r="N293" s="57">
        <f t="shared" si="17"/>
        <v>-1.7188733853924876</v>
      </c>
      <c r="P293" s="68">
        <f t="shared" si="18"/>
        <v>-251.7188733853925</v>
      </c>
      <c r="Q293" s="57">
        <f t="shared" si="19"/>
        <v>248.2811266146075</v>
      </c>
      <c r="S293" s="54">
        <f>P293*'1_Constantes'!$B$4/60</f>
        <v>-2.0976572782116044E-2</v>
      </c>
      <c r="T293" s="44">
        <f>Q293*'1_Constantes'!$B$4/60</f>
        <v>2.0690093884550627E-2</v>
      </c>
      <c r="V293" s="54">
        <f>V292-S293*'1_Constantes'!$J$4</f>
        <v>19230.493243192817</v>
      </c>
      <c r="W293" s="44">
        <f>W292+T293*'1_Constantes'!$J$4</f>
        <v>11843.806756807211</v>
      </c>
    </row>
    <row r="294" spans="2:23" x14ac:dyDescent="0.25">
      <c r="B294" s="13">
        <f>'2_Odometrie'!B294</f>
        <v>1.4499999999999911</v>
      </c>
      <c r="D294" s="113">
        <f>IF('1_Constantes'!$B$27=1,'4_Rampe'!W294/2,'3_Consigne'!P294)</f>
        <v>250</v>
      </c>
      <c r="E294" s="68">
        <f>D294*'1_Constantes'!$D$13</f>
        <v>250</v>
      </c>
      <c r="F294" s="73">
        <f>(D294+D293)*'1_Constantes'!$E$13</f>
        <v>0</v>
      </c>
      <c r="G294" s="57">
        <f>(D294-D293)*'1_Constantes'!$F$13</f>
        <v>0</v>
      </c>
      <c r="H294" s="57">
        <f t="shared" si="16"/>
        <v>250</v>
      </c>
      <c r="J294" s="113">
        <f>IF('1_Constantes'!$B$27=1,'4_Rampe'!Y294,'3_Consigne'!R294*2)</f>
        <v>0.28647889756540273</v>
      </c>
      <c r="K294" s="68">
        <f>J294*'1_Constantes'!$H$13</f>
        <v>0.57295779513080547</v>
      </c>
      <c r="L294" s="73">
        <f>(J294+J293)*'1_Constantes'!$I$13</f>
        <v>0</v>
      </c>
      <c r="M294" s="57">
        <f>(J294-J293)*'1_Constantes'!$J$13</f>
        <v>0</v>
      </c>
      <c r="N294" s="57">
        <f t="shared" si="17"/>
        <v>0.57295779513080547</v>
      </c>
      <c r="P294" s="68">
        <f t="shared" si="18"/>
        <v>-249.4270422048692</v>
      </c>
      <c r="Q294" s="57">
        <f t="shared" si="19"/>
        <v>250.5729577951308</v>
      </c>
      <c r="S294" s="54">
        <f>P294*'1_Constantes'!$B$4/60</f>
        <v>-2.0785586850405768E-2</v>
      </c>
      <c r="T294" s="44">
        <f>Q294*'1_Constantes'!$B$4/60</f>
        <v>2.0881079816260903E-2</v>
      </c>
      <c r="V294" s="54">
        <f>V293-S294*'1_Constantes'!$J$4</f>
        <v>19305.321355854277</v>
      </c>
      <c r="W294" s="44">
        <f>W293+T294*'1_Constantes'!$J$4</f>
        <v>11918.978644145751</v>
      </c>
    </row>
    <row r="295" spans="2:23" x14ac:dyDescent="0.25">
      <c r="B295" s="13">
        <f>'2_Odometrie'!B295</f>
        <v>1.454999999999991</v>
      </c>
      <c r="D295" s="113">
        <f>IF('1_Constantes'!$B$27=1,'4_Rampe'!W295/2,'3_Consigne'!P295)</f>
        <v>250</v>
      </c>
      <c r="E295" s="68">
        <f>D295*'1_Constantes'!$D$13</f>
        <v>250</v>
      </c>
      <c r="F295" s="73">
        <f>(D295+D294)*'1_Constantes'!$E$13</f>
        <v>0</v>
      </c>
      <c r="G295" s="57">
        <f>(D295-D294)*'1_Constantes'!$F$13</f>
        <v>0</v>
      </c>
      <c r="H295" s="57">
        <f t="shared" si="16"/>
        <v>250</v>
      </c>
      <c r="J295" s="113">
        <f>IF('1_Constantes'!$B$27=1,'4_Rampe'!Y295,'3_Consigne'!R295*2)</f>
        <v>-0.85943669269624379</v>
      </c>
      <c r="K295" s="68">
        <f>J295*'1_Constantes'!$H$13</f>
        <v>-1.7188733853924876</v>
      </c>
      <c r="L295" s="73">
        <f>(J295+J294)*'1_Constantes'!$I$13</f>
        <v>0</v>
      </c>
      <c r="M295" s="57">
        <f>(J295-J294)*'1_Constantes'!$J$13</f>
        <v>0</v>
      </c>
      <c r="N295" s="57">
        <f t="shared" si="17"/>
        <v>-1.7188733853924876</v>
      </c>
      <c r="P295" s="68">
        <f t="shared" si="18"/>
        <v>-251.7188733853925</v>
      </c>
      <c r="Q295" s="57">
        <f t="shared" si="19"/>
        <v>248.2811266146075</v>
      </c>
      <c r="S295" s="54">
        <f>P295*'1_Constantes'!$B$4/60</f>
        <v>-2.0976572782116044E-2</v>
      </c>
      <c r="T295" s="44">
        <f>Q295*'1_Constantes'!$B$4/60</f>
        <v>2.0690093884550627E-2</v>
      </c>
      <c r="V295" s="54">
        <f>V294-S295*'1_Constantes'!$J$4</f>
        <v>19380.837017869897</v>
      </c>
      <c r="W295" s="44">
        <f>W294+T295*'1_Constantes'!$J$4</f>
        <v>11993.462982130133</v>
      </c>
    </row>
    <row r="296" spans="2:23" x14ac:dyDescent="0.25">
      <c r="B296" s="13">
        <f>'2_Odometrie'!B296</f>
        <v>1.4599999999999909</v>
      </c>
      <c r="D296" s="113">
        <f>IF('1_Constantes'!$B$27=1,'4_Rampe'!W296/2,'3_Consigne'!P296)</f>
        <v>250</v>
      </c>
      <c r="E296" s="68">
        <f>D296*'1_Constantes'!$D$13</f>
        <v>250</v>
      </c>
      <c r="F296" s="73">
        <f>(D296+D295)*'1_Constantes'!$E$13</f>
        <v>0</v>
      </c>
      <c r="G296" s="57">
        <f>(D296-D295)*'1_Constantes'!$F$13</f>
        <v>0</v>
      </c>
      <c r="H296" s="57">
        <f t="shared" si="16"/>
        <v>250</v>
      </c>
      <c r="J296" s="113">
        <f>IF('1_Constantes'!$B$27=1,'4_Rampe'!Y296,'3_Consigne'!R296*2)</f>
        <v>0.28647889756540273</v>
      </c>
      <c r="K296" s="68">
        <f>J296*'1_Constantes'!$H$13</f>
        <v>0.57295779513080547</v>
      </c>
      <c r="L296" s="73">
        <f>(J296+J295)*'1_Constantes'!$I$13</f>
        <v>0</v>
      </c>
      <c r="M296" s="57">
        <f>(J296-J295)*'1_Constantes'!$J$13</f>
        <v>0</v>
      </c>
      <c r="N296" s="57">
        <f t="shared" si="17"/>
        <v>0.57295779513080547</v>
      </c>
      <c r="P296" s="68">
        <f t="shared" si="18"/>
        <v>-249.4270422048692</v>
      </c>
      <c r="Q296" s="57">
        <f t="shared" si="19"/>
        <v>250.5729577951308</v>
      </c>
      <c r="S296" s="54">
        <f>P296*'1_Constantes'!$B$4/60</f>
        <v>-2.0785586850405768E-2</v>
      </c>
      <c r="T296" s="44">
        <f>Q296*'1_Constantes'!$B$4/60</f>
        <v>2.0881079816260903E-2</v>
      </c>
      <c r="V296" s="54">
        <f>V295-S296*'1_Constantes'!$J$4</f>
        <v>19455.665130531357</v>
      </c>
      <c r="W296" s="44">
        <f>W295+T296*'1_Constantes'!$J$4</f>
        <v>12068.634869468673</v>
      </c>
    </row>
    <row r="297" spans="2:23" x14ac:dyDescent="0.25">
      <c r="B297" s="13">
        <f>'2_Odometrie'!B297</f>
        <v>1.4649999999999908</v>
      </c>
      <c r="D297" s="113">
        <f>IF('1_Constantes'!$B$27=1,'4_Rampe'!W297/2,'3_Consigne'!P297)</f>
        <v>250</v>
      </c>
      <c r="E297" s="68">
        <f>D297*'1_Constantes'!$D$13</f>
        <v>250</v>
      </c>
      <c r="F297" s="73">
        <f>(D297+D296)*'1_Constantes'!$E$13</f>
        <v>0</v>
      </c>
      <c r="G297" s="57">
        <f>(D297-D296)*'1_Constantes'!$F$13</f>
        <v>0</v>
      </c>
      <c r="H297" s="57">
        <f t="shared" si="16"/>
        <v>250</v>
      </c>
      <c r="J297" s="113">
        <f>IF('1_Constantes'!$B$27=1,'4_Rampe'!Y297,'3_Consigne'!R297*2)</f>
        <v>-0.85943669269624379</v>
      </c>
      <c r="K297" s="68">
        <f>J297*'1_Constantes'!$H$13</f>
        <v>-1.7188733853924876</v>
      </c>
      <c r="L297" s="73">
        <f>(J297+J296)*'1_Constantes'!$I$13</f>
        <v>0</v>
      </c>
      <c r="M297" s="57">
        <f>(J297-J296)*'1_Constantes'!$J$13</f>
        <v>0</v>
      </c>
      <c r="N297" s="57">
        <f t="shared" si="17"/>
        <v>-1.7188733853924876</v>
      </c>
      <c r="P297" s="68">
        <f t="shared" si="18"/>
        <v>-251.7188733853925</v>
      </c>
      <c r="Q297" s="57">
        <f t="shared" si="19"/>
        <v>248.2811266146075</v>
      </c>
      <c r="S297" s="54">
        <f>P297*'1_Constantes'!$B$4/60</f>
        <v>-2.0976572782116044E-2</v>
      </c>
      <c r="T297" s="44">
        <f>Q297*'1_Constantes'!$B$4/60</f>
        <v>2.0690093884550627E-2</v>
      </c>
      <c r="V297" s="54">
        <f>V296-S297*'1_Constantes'!$J$4</f>
        <v>19531.180792546977</v>
      </c>
      <c r="W297" s="44">
        <f>W296+T297*'1_Constantes'!$J$4</f>
        <v>12143.119207453055</v>
      </c>
    </row>
    <row r="298" spans="2:23" x14ac:dyDescent="0.25">
      <c r="B298" s="13">
        <f>'2_Odometrie'!B298</f>
        <v>1.4699999999999906</v>
      </c>
      <c r="D298" s="113">
        <f>IF('1_Constantes'!$B$27=1,'4_Rampe'!W298/2,'3_Consigne'!P298)</f>
        <v>250</v>
      </c>
      <c r="E298" s="68">
        <f>D298*'1_Constantes'!$D$13</f>
        <v>250</v>
      </c>
      <c r="F298" s="73">
        <f>(D298+D297)*'1_Constantes'!$E$13</f>
        <v>0</v>
      </c>
      <c r="G298" s="57">
        <f>(D298-D297)*'1_Constantes'!$F$13</f>
        <v>0</v>
      </c>
      <c r="H298" s="57">
        <f t="shared" si="16"/>
        <v>250</v>
      </c>
      <c r="J298" s="113">
        <f>IF('1_Constantes'!$B$27=1,'4_Rampe'!Y298,'3_Consigne'!R298*2)</f>
        <v>0.28647889756540273</v>
      </c>
      <c r="K298" s="68">
        <f>J298*'1_Constantes'!$H$13</f>
        <v>0.57295779513080547</v>
      </c>
      <c r="L298" s="73">
        <f>(J298+J297)*'1_Constantes'!$I$13</f>
        <v>0</v>
      </c>
      <c r="M298" s="57">
        <f>(J298-J297)*'1_Constantes'!$J$13</f>
        <v>0</v>
      </c>
      <c r="N298" s="57">
        <f t="shared" si="17"/>
        <v>0.57295779513080547</v>
      </c>
      <c r="P298" s="68">
        <f t="shared" si="18"/>
        <v>-249.4270422048692</v>
      </c>
      <c r="Q298" s="57">
        <f t="shared" si="19"/>
        <v>250.5729577951308</v>
      </c>
      <c r="S298" s="54">
        <f>P298*'1_Constantes'!$B$4/60</f>
        <v>-2.0785586850405768E-2</v>
      </c>
      <c r="T298" s="44">
        <f>Q298*'1_Constantes'!$B$4/60</f>
        <v>2.0881079816260903E-2</v>
      </c>
      <c r="V298" s="54">
        <f>V297-S298*'1_Constantes'!$J$4</f>
        <v>19606.008905208437</v>
      </c>
      <c r="W298" s="44">
        <f>W297+T298*'1_Constantes'!$J$4</f>
        <v>12218.291094791595</v>
      </c>
    </row>
    <row r="299" spans="2:23" x14ac:dyDescent="0.25">
      <c r="B299" s="13">
        <f>'2_Odometrie'!B299</f>
        <v>1.4749999999999905</v>
      </c>
      <c r="D299" s="113">
        <f>IF('1_Constantes'!$B$27=1,'4_Rampe'!W299/2,'3_Consigne'!P299)</f>
        <v>250</v>
      </c>
      <c r="E299" s="68">
        <f>D299*'1_Constantes'!$D$13</f>
        <v>250</v>
      </c>
      <c r="F299" s="73">
        <f>(D299+D298)*'1_Constantes'!$E$13</f>
        <v>0</v>
      </c>
      <c r="G299" s="57">
        <f>(D299-D298)*'1_Constantes'!$F$13</f>
        <v>0</v>
      </c>
      <c r="H299" s="57">
        <f t="shared" si="16"/>
        <v>250</v>
      </c>
      <c r="J299" s="113">
        <f>IF('1_Constantes'!$B$27=1,'4_Rampe'!Y299,'3_Consigne'!R299*2)</f>
        <v>-0.85943669269624379</v>
      </c>
      <c r="K299" s="68">
        <f>J299*'1_Constantes'!$H$13</f>
        <v>-1.7188733853924876</v>
      </c>
      <c r="L299" s="73">
        <f>(J299+J298)*'1_Constantes'!$I$13</f>
        <v>0</v>
      </c>
      <c r="M299" s="57">
        <f>(J299-J298)*'1_Constantes'!$J$13</f>
        <v>0</v>
      </c>
      <c r="N299" s="57">
        <f t="shared" si="17"/>
        <v>-1.7188733853924876</v>
      </c>
      <c r="P299" s="68">
        <f t="shared" si="18"/>
        <v>-251.7188733853925</v>
      </c>
      <c r="Q299" s="57">
        <f t="shared" si="19"/>
        <v>248.2811266146075</v>
      </c>
      <c r="S299" s="54">
        <f>P299*'1_Constantes'!$B$4/60</f>
        <v>-2.0976572782116044E-2</v>
      </c>
      <c r="T299" s="44">
        <f>Q299*'1_Constantes'!$B$4/60</f>
        <v>2.0690093884550627E-2</v>
      </c>
      <c r="V299" s="54">
        <f>V298-S299*'1_Constantes'!$J$4</f>
        <v>19681.524567224056</v>
      </c>
      <c r="W299" s="44">
        <f>W298+T299*'1_Constantes'!$J$4</f>
        <v>12292.775432775978</v>
      </c>
    </row>
    <row r="300" spans="2:23" x14ac:dyDescent="0.25">
      <c r="B300" s="13">
        <f>'2_Odometrie'!B300</f>
        <v>1.4799999999999904</v>
      </c>
      <c r="D300" s="113">
        <f>IF('1_Constantes'!$B$27=1,'4_Rampe'!W300/2,'3_Consigne'!P300)</f>
        <v>250</v>
      </c>
      <c r="E300" s="68">
        <f>D300*'1_Constantes'!$D$13</f>
        <v>250</v>
      </c>
      <c r="F300" s="73">
        <f>(D300+D299)*'1_Constantes'!$E$13</f>
        <v>0</v>
      </c>
      <c r="G300" s="57">
        <f>(D300-D299)*'1_Constantes'!$F$13</f>
        <v>0</v>
      </c>
      <c r="H300" s="57">
        <f t="shared" si="16"/>
        <v>250</v>
      </c>
      <c r="J300" s="113">
        <f>IF('1_Constantes'!$B$27=1,'4_Rampe'!Y300,'3_Consigne'!R300*2)</f>
        <v>0.28647889756540273</v>
      </c>
      <c r="K300" s="68">
        <f>J300*'1_Constantes'!$H$13</f>
        <v>0.57295779513080547</v>
      </c>
      <c r="L300" s="73">
        <f>(J300+J299)*'1_Constantes'!$I$13</f>
        <v>0</v>
      </c>
      <c r="M300" s="57">
        <f>(J300-J299)*'1_Constantes'!$J$13</f>
        <v>0</v>
      </c>
      <c r="N300" s="57">
        <f t="shared" si="17"/>
        <v>0.57295779513080547</v>
      </c>
      <c r="P300" s="68">
        <f t="shared" si="18"/>
        <v>-249.4270422048692</v>
      </c>
      <c r="Q300" s="57">
        <f t="shared" si="19"/>
        <v>250.5729577951308</v>
      </c>
      <c r="S300" s="54">
        <f>P300*'1_Constantes'!$B$4/60</f>
        <v>-2.0785586850405768E-2</v>
      </c>
      <c r="T300" s="44">
        <f>Q300*'1_Constantes'!$B$4/60</f>
        <v>2.0881079816260903E-2</v>
      </c>
      <c r="V300" s="54">
        <f>V299-S300*'1_Constantes'!$J$4</f>
        <v>19756.352679885516</v>
      </c>
      <c r="W300" s="44">
        <f>W299+T300*'1_Constantes'!$J$4</f>
        <v>12367.947320114517</v>
      </c>
    </row>
    <row r="301" spans="2:23" x14ac:dyDescent="0.25">
      <c r="B301" s="13">
        <f>'2_Odometrie'!B301</f>
        <v>1.4849999999999903</v>
      </c>
      <c r="D301" s="113">
        <f>IF('1_Constantes'!$B$27=1,'4_Rampe'!W301/2,'3_Consigne'!P301)</f>
        <v>250</v>
      </c>
      <c r="E301" s="68">
        <f>D301*'1_Constantes'!$D$13</f>
        <v>250</v>
      </c>
      <c r="F301" s="73">
        <f>(D301+D300)*'1_Constantes'!$E$13</f>
        <v>0</v>
      </c>
      <c r="G301" s="57">
        <f>(D301-D300)*'1_Constantes'!$F$13</f>
        <v>0</v>
      </c>
      <c r="H301" s="57">
        <f t="shared" si="16"/>
        <v>250</v>
      </c>
      <c r="J301" s="113">
        <f>IF('1_Constantes'!$B$27=1,'4_Rampe'!Y301,'3_Consigne'!R301*2)</f>
        <v>-0.85943669269624379</v>
      </c>
      <c r="K301" s="68">
        <f>J301*'1_Constantes'!$H$13</f>
        <v>-1.7188733853924876</v>
      </c>
      <c r="L301" s="73">
        <f>(J301+J300)*'1_Constantes'!$I$13</f>
        <v>0</v>
      </c>
      <c r="M301" s="57">
        <f>(J301-J300)*'1_Constantes'!$J$13</f>
        <v>0</v>
      </c>
      <c r="N301" s="57">
        <f t="shared" si="17"/>
        <v>-1.7188733853924876</v>
      </c>
      <c r="P301" s="68">
        <f t="shared" si="18"/>
        <v>-251.7188733853925</v>
      </c>
      <c r="Q301" s="57">
        <f t="shared" si="19"/>
        <v>248.2811266146075</v>
      </c>
      <c r="S301" s="54">
        <f>P301*'1_Constantes'!$B$4/60</f>
        <v>-2.0976572782116044E-2</v>
      </c>
      <c r="T301" s="44">
        <f>Q301*'1_Constantes'!$B$4/60</f>
        <v>2.0690093884550627E-2</v>
      </c>
      <c r="V301" s="54">
        <f>V300-S301*'1_Constantes'!$J$4</f>
        <v>19831.868341901136</v>
      </c>
      <c r="W301" s="44">
        <f>W300+T301*'1_Constantes'!$J$4</f>
        <v>12442.4316580989</v>
      </c>
    </row>
    <row r="302" spans="2:23" x14ac:dyDescent="0.25">
      <c r="B302" s="13">
        <f>'2_Odometrie'!B302</f>
        <v>1.4899999999999902</v>
      </c>
      <c r="D302" s="113">
        <f>IF('1_Constantes'!$B$27=1,'4_Rampe'!W302/2,'3_Consigne'!P302)</f>
        <v>250</v>
      </c>
      <c r="E302" s="68">
        <f>D302*'1_Constantes'!$D$13</f>
        <v>250</v>
      </c>
      <c r="F302" s="73">
        <f>(D302+D301)*'1_Constantes'!$E$13</f>
        <v>0</v>
      </c>
      <c r="G302" s="57">
        <f>(D302-D301)*'1_Constantes'!$F$13</f>
        <v>0</v>
      </c>
      <c r="H302" s="57">
        <f t="shared" si="16"/>
        <v>250</v>
      </c>
      <c r="J302" s="113">
        <f>IF('1_Constantes'!$B$27=1,'4_Rampe'!Y302,'3_Consigne'!R302*2)</f>
        <v>0.28647889756540273</v>
      </c>
      <c r="K302" s="68">
        <f>J302*'1_Constantes'!$H$13</f>
        <v>0.57295779513080547</v>
      </c>
      <c r="L302" s="73">
        <f>(J302+J301)*'1_Constantes'!$I$13</f>
        <v>0</v>
      </c>
      <c r="M302" s="57">
        <f>(J302-J301)*'1_Constantes'!$J$13</f>
        <v>0</v>
      </c>
      <c r="N302" s="57">
        <f t="shared" si="17"/>
        <v>0.57295779513080547</v>
      </c>
      <c r="P302" s="68">
        <f t="shared" si="18"/>
        <v>-249.4270422048692</v>
      </c>
      <c r="Q302" s="57">
        <f t="shared" si="19"/>
        <v>250.5729577951308</v>
      </c>
      <c r="S302" s="54">
        <f>P302*'1_Constantes'!$B$4/60</f>
        <v>-2.0785586850405768E-2</v>
      </c>
      <c r="T302" s="44">
        <f>Q302*'1_Constantes'!$B$4/60</f>
        <v>2.0881079816260903E-2</v>
      </c>
      <c r="V302" s="54">
        <f>V301-S302*'1_Constantes'!$J$4</f>
        <v>19906.696454562596</v>
      </c>
      <c r="W302" s="44">
        <f>W301+T302*'1_Constantes'!$J$4</f>
        <v>12517.60354543744</v>
      </c>
    </row>
    <row r="303" spans="2:23" x14ac:dyDescent="0.25">
      <c r="B303" s="13">
        <f>'2_Odometrie'!B303</f>
        <v>1.4949999999999901</v>
      </c>
      <c r="D303" s="113">
        <f>IF('1_Constantes'!$B$27=1,'4_Rampe'!W303/2,'3_Consigne'!P303)</f>
        <v>250</v>
      </c>
      <c r="E303" s="68">
        <f>D303*'1_Constantes'!$D$13</f>
        <v>250</v>
      </c>
      <c r="F303" s="73">
        <f>(D303+D302)*'1_Constantes'!$E$13</f>
        <v>0</v>
      </c>
      <c r="G303" s="57">
        <f>(D303-D302)*'1_Constantes'!$F$13</f>
        <v>0</v>
      </c>
      <c r="H303" s="57">
        <f t="shared" si="16"/>
        <v>250</v>
      </c>
      <c r="J303" s="113">
        <f>IF('1_Constantes'!$B$27=1,'4_Rampe'!Y303,'3_Consigne'!R303*2)</f>
        <v>-0.85943669269624379</v>
      </c>
      <c r="K303" s="68">
        <f>J303*'1_Constantes'!$H$13</f>
        <v>-1.7188733853924876</v>
      </c>
      <c r="L303" s="73">
        <f>(J303+J302)*'1_Constantes'!$I$13</f>
        <v>0</v>
      </c>
      <c r="M303" s="57">
        <f>(J303-J302)*'1_Constantes'!$J$13</f>
        <v>0</v>
      </c>
      <c r="N303" s="57">
        <f t="shared" si="17"/>
        <v>-1.7188733853924876</v>
      </c>
      <c r="P303" s="68">
        <f t="shared" si="18"/>
        <v>-251.7188733853925</v>
      </c>
      <c r="Q303" s="57">
        <f t="shared" si="19"/>
        <v>248.2811266146075</v>
      </c>
      <c r="S303" s="54">
        <f>P303*'1_Constantes'!$B$4/60</f>
        <v>-2.0976572782116044E-2</v>
      </c>
      <c r="T303" s="44">
        <f>Q303*'1_Constantes'!$B$4/60</f>
        <v>2.0690093884550627E-2</v>
      </c>
      <c r="V303" s="54">
        <f>V302-S303*'1_Constantes'!$J$4</f>
        <v>19982.212116578216</v>
      </c>
      <c r="W303" s="44">
        <f>W302+T303*'1_Constantes'!$J$4</f>
        <v>12592.087883421822</v>
      </c>
    </row>
    <row r="304" spans="2:23" x14ac:dyDescent="0.25">
      <c r="B304" s="13">
        <f>'2_Odometrie'!B304</f>
        <v>1.49999999999999</v>
      </c>
      <c r="D304" s="113">
        <f>IF('1_Constantes'!$B$27=1,'4_Rampe'!W304/2,'3_Consigne'!P304)</f>
        <v>250</v>
      </c>
      <c r="E304" s="68">
        <f>D304*'1_Constantes'!$D$13</f>
        <v>250</v>
      </c>
      <c r="F304" s="73">
        <f>(D304+D303)*'1_Constantes'!$E$13</f>
        <v>0</v>
      </c>
      <c r="G304" s="57">
        <f>(D304-D303)*'1_Constantes'!$F$13</f>
        <v>0</v>
      </c>
      <c r="H304" s="57">
        <f t="shared" si="16"/>
        <v>250</v>
      </c>
      <c r="J304" s="113">
        <f>IF('1_Constantes'!$B$27=1,'4_Rampe'!Y304,'3_Consigne'!R304*2)</f>
        <v>0.28647889756540273</v>
      </c>
      <c r="K304" s="68">
        <f>J304*'1_Constantes'!$H$13</f>
        <v>0.57295779513080547</v>
      </c>
      <c r="L304" s="73">
        <f>(J304+J303)*'1_Constantes'!$I$13</f>
        <v>0</v>
      </c>
      <c r="M304" s="57">
        <f>(J304-J303)*'1_Constantes'!$J$13</f>
        <v>0</v>
      </c>
      <c r="N304" s="57">
        <f t="shared" si="17"/>
        <v>0.57295779513080547</v>
      </c>
      <c r="P304" s="68">
        <f t="shared" si="18"/>
        <v>-249.4270422048692</v>
      </c>
      <c r="Q304" s="57">
        <f t="shared" si="19"/>
        <v>250.5729577951308</v>
      </c>
      <c r="S304" s="54">
        <f>P304*'1_Constantes'!$B$4/60</f>
        <v>-2.0785586850405768E-2</v>
      </c>
      <c r="T304" s="44">
        <f>Q304*'1_Constantes'!$B$4/60</f>
        <v>2.0881079816260903E-2</v>
      </c>
      <c r="V304" s="54">
        <f>V303-S304*'1_Constantes'!$J$4</f>
        <v>20057.040229239676</v>
      </c>
      <c r="W304" s="44">
        <f>W303+T304*'1_Constantes'!$J$4</f>
        <v>12667.259770760362</v>
      </c>
    </row>
    <row r="305" spans="2:23" x14ac:dyDescent="0.25">
      <c r="B305" s="13">
        <f>'2_Odometrie'!B305</f>
        <v>1.5049999999999899</v>
      </c>
      <c r="D305" s="113">
        <f>IF('1_Constantes'!$B$27=1,'4_Rampe'!W305/2,'3_Consigne'!P305)</f>
        <v>250</v>
      </c>
      <c r="E305" s="68">
        <f>D305*'1_Constantes'!$D$13</f>
        <v>250</v>
      </c>
      <c r="F305" s="73">
        <f>(D305+D304)*'1_Constantes'!$E$13</f>
        <v>0</v>
      </c>
      <c r="G305" s="57">
        <f>(D305-D304)*'1_Constantes'!$F$13</f>
        <v>0</v>
      </c>
      <c r="H305" s="57">
        <f t="shared" si="16"/>
        <v>250</v>
      </c>
      <c r="J305" s="113">
        <f>IF('1_Constantes'!$B$27=1,'4_Rampe'!Y305,'3_Consigne'!R305*2)</f>
        <v>-0.85943669269624379</v>
      </c>
      <c r="K305" s="68">
        <f>J305*'1_Constantes'!$H$13</f>
        <v>-1.7188733853924876</v>
      </c>
      <c r="L305" s="73">
        <f>(J305+J304)*'1_Constantes'!$I$13</f>
        <v>0</v>
      </c>
      <c r="M305" s="57">
        <f>(J305-J304)*'1_Constantes'!$J$13</f>
        <v>0</v>
      </c>
      <c r="N305" s="57">
        <f t="shared" si="17"/>
        <v>-1.7188733853924876</v>
      </c>
      <c r="P305" s="68">
        <f t="shared" si="18"/>
        <v>-251.7188733853925</v>
      </c>
      <c r="Q305" s="57">
        <f t="shared" si="19"/>
        <v>248.2811266146075</v>
      </c>
      <c r="S305" s="54">
        <f>P305*'1_Constantes'!$B$4/60</f>
        <v>-2.0976572782116044E-2</v>
      </c>
      <c r="T305" s="44">
        <f>Q305*'1_Constantes'!$B$4/60</f>
        <v>2.0690093884550627E-2</v>
      </c>
      <c r="V305" s="54">
        <f>V304-S305*'1_Constantes'!$J$4</f>
        <v>20132.555891255295</v>
      </c>
      <c r="W305" s="44">
        <f>W304+T305*'1_Constantes'!$J$4</f>
        <v>12741.744108744744</v>
      </c>
    </row>
    <row r="306" spans="2:23" x14ac:dyDescent="0.25">
      <c r="B306" s="13">
        <f>'2_Odometrie'!B306</f>
        <v>1.5099999999999898</v>
      </c>
      <c r="D306" s="113">
        <f>IF('1_Constantes'!$B$27=1,'4_Rampe'!W306/2,'3_Consigne'!P306)</f>
        <v>250</v>
      </c>
      <c r="E306" s="68">
        <f>D306*'1_Constantes'!$D$13</f>
        <v>250</v>
      </c>
      <c r="F306" s="73">
        <f>(D306+D305)*'1_Constantes'!$E$13</f>
        <v>0</v>
      </c>
      <c r="G306" s="57">
        <f>(D306-D305)*'1_Constantes'!$F$13</f>
        <v>0</v>
      </c>
      <c r="H306" s="57">
        <f t="shared" si="16"/>
        <v>250</v>
      </c>
      <c r="J306" s="113">
        <f>IF('1_Constantes'!$B$27=1,'4_Rampe'!Y306,'3_Consigne'!R306*2)</f>
        <v>0.28647889756540273</v>
      </c>
      <c r="K306" s="68">
        <f>J306*'1_Constantes'!$H$13</f>
        <v>0.57295779513080547</v>
      </c>
      <c r="L306" s="73">
        <f>(J306+J305)*'1_Constantes'!$I$13</f>
        <v>0</v>
      </c>
      <c r="M306" s="57">
        <f>(J306-J305)*'1_Constantes'!$J$13</f>
        <v>0</v>
      </c>
      <c r="N306" s="57">
        <f t="shared" si="17"/>
        <v>0.57295779513080547</v>
      </c>
      <c r="P306" s="68">
        <f t="shared" si="18"/>
        <v>-249.4270422048692</v>
      </c>
      <c r="Q306" s="57">
        <f t="shared" si="19"/>
        <v>250.5729577951308</v>
      </c>
      <c r="S306" s="54">
        <f>P306*'1_Constantes'!$B$4/60</f>
        <v>-2.0785586850405768E-2</v>
      </c>
      <c r="T306" s="44">
        <f>Q306*'1_Constantes'!$B$4/60</f>
        <v>2.0881079816260903E-2</v>
      </c>
      <c r="V306" s="54">
        <f>V305-S306*'1_Constantes'!$J$4</f>
        <v>20207.384003916755</v>
      </c>
      <c r="W306" s="44">
        <f>W305+T306*'1_Constantes'!$J$4</f>
        <v>12816.915996083284</v>
      </c>
    </row>
    <row r="307" spans="2:23" x14ac:dyDescent="0.25">
      <c r="B307" s="13">
        <f>'2_Odometrie'!B307</f>
        <v>1.5149999999999897</v>
      </c>
      <c r="D307" s="113">
        <f>IF('1_Constantes'!$B$27=1,'4_Rampe'!W307/2,'3_Consigne'!P307)</f>
        <v>250</v>
      </c>
      <c r="E307" s="68">
        <f>D307*'1_Constantes'!$D$13</f>
        <v>250</v>
      </c>
      <c r="F307" s="73">
        <f>(D307+D306)*'1_Constantes'!$E$13</f>
        <v>0</v>
      </c>
      <c r="G307" s="57">
        <f>(D307-D306)*'1_Constantes'!$F$13</f>
        <v>0</v>
      </c>
      <c r="H307" s="57">
        <f t="shared" si="16"/>
        <v>250</v>
      </c>
      <c r="J307" s="113">
        <f>IF('1_Constantes'!$B$27=1,'4_Rampe'!Y307,'3_Consigne'!R307*2)</f>
        <v>-0.85943669269624379</v>
      </c>
      <c r="K307" s="68">
        <f>J307*'1_Constantes'!$H$13</f>
        <v>-1.7188733853924876</v>
      </c>
      <c r="L307" s="73">
        <f>(J307+J306)*'1_Constantes'!$I$13</f>
        <v>0</v>
      </c>
      <c r="M307" s="57">
        <f>(J307-J306)*'1_Constantes'!$J$13</f>
        <v>0</v>
      </c>
      <c r="N307" s="57">
        <f t="shared" si="17"/>
        <v>-1.7188733853924876</v>
      </c>
      <c r="P307" s="68">
        <f t="shared" si="18"/>
        <v>-251.7188733853925</v>
      </c>
      <c r="Q307" s="57">
        <f t="shared" si="19"/>
        <v>248.2811266146075</v>
      </c>
      <c r="S307" s="54">
        <f>P307*'1_Constantes'!$B$4/60</f>
        <v>-2.0976572782116044E-2</v>
      </c>
      <c r="T307" s="44">
        <f>Q307*'1_Constantes'!$B$4/60</f>
        <v>2.0690093884550627E-2</v>
      </c>
      <c r="V307" s="54">
        <f>V306-S307*'1_Constantes'!$J$4</f>
        <v>20282.899665932375</v>
      </c>
      <c r="W307" s="44">
        <f>W306+T307*'1_Constantes'!$J$4</f>
        <v>12891.400334067666</v>
      </c>
    </row>
    <row r="308" spans="2:23" x14ac:dyDescent="0.25">
      <c r="B308" s="13">
        <f>'2_Odometrie'!B308</f>
        <v>1.5199999999999896</v>
      </c>
      <c r="D308" s="113">
        <f>IF('1_Constantes'!$B$27=1,'4_Rampe'!W308/2,'3_Consigne'!P308)</f>
        <v>250</v>
      </c>
      <c r="E308" s="68">
        <f>D308*'1_Constantes'!$D$13</f>
        <v>250</v>
      </c>
      <c r="F308" s="73">
        <f>(D308+D307)*'1_Constantes'!$E$13</f>
        <v>0</v>
      </c>
      <c r="G308" s="57">
        <f>(D308-D307)*'1_Constantes'!$F$13</f>
        <v>0</v>
      </c>
      <c r="H308" s="57">
        <f t="shared" si="16"/>
        <v>250</v>
      </c>
      <c r="J308" s="113">
        <f>IF('1_Constantes'!$B$27=1,'4_Rampe'!Y308,'3_Consigne'!R308*2)</f>
        <v>0.28647889756540273</v>
      </c>
      <c r="K308" s="68">
        <f>J308*'1_Constantes'!$H$13</f>
        <v>0.57295779513080547</v>
      </c>
      <c r="L308" s="73">
        <f>(J308+J307)*'1_Constantes'!$I$13</f>
        <v>0</v>
      </c>
      <c r="M308" s="57">
        <f>(J308-J307)*'1_Constantes'!$J$13</f>
        <v>0</v>
      </c>
      <c r="N308" s="57">
        <f t="shared" si="17"/>
        <v>0.57295779513080547</v>
      </c>
      <c r="P308" s="68">
        <f t="shared" si="18"/>
        <v>-249.4270422048692</v>
      </c>
      <c r="Q308" s="57">
        <f t="shared" si="19"/>
        <v>250.5729577951308</v>
      </c>
      <c r="S308" s="54">
        <f>P308*'1_Constantes'!$B$4/60</f>
        <v>-2.0785586850405768E-2</v>
      </c>
      <c r="T308" s="44">
        <f>Q308*'1_Constantes'!$B$4/60</f>
        <v>2.0881079816260903E-2</v>
      </c>
      <c r="V308" s="54">
        <f>V307-S308*'1_Constantes'!$J$4</f>
        <v>20357.727778593835</v>
      </c>
      <c r="W308" s="44">
        <f>W307+T308*'1_Constantes'!$J$4</f>
        <v>12966.572221406206</v>
      </c>
    </row>
    <row r="309" spans="2:23" x14ac:dyDescent="0.25">
      <c r="B309" s="13">
        <f>'2_Odometrie'!B309</f>
        <v>1.5249999999999895</v>
      </c>
      <c r="D309" s="113">
        <f>IF('1_Constantes'!$B$27=1,'4_Rampe'!W309/2,'3_Consigne'!P309)</f>
        <v>250</v>
      </c>
      <c r="E309" s="68">
        <f>D309*'1_Constantes'!$D$13</f>
        <v>250</v>
      </c>
      <c r="F309" s="73">
        <f>(D309+D308)*'1_Constantes'!$E$13</f>
        <v>0</v>
      </c>
      <c r="G309" s="57">
        <f>(D309-D308)*'1_Constantes'!$F$13</f>
        <v>0</v>
      </c>
      <c r="H309" s="57">
        <f t="shared" si="16"/>
        <v>250</v>
      </c>
      <c r="J309" s="113">
        <f>IF('1_Constantes'!$B$27=1,'4_Rampe'!Y309,'3_Consigne'!R309*2)</f>
        <v>-0.85943669269624379</v>
      </c>
      <c r="K309" s="68">
        <f>J309*'1_Constantes'!$H$13</f>
        <v>-1.7188733853924876</v>
      </c>
      <c r="L309" s="73">
        <f>(J309+J308)*'1_Constantes'!$I$13</f>
        <v>0</v>
      </c>
      <c r="M309" s="57">
        <f>(J309-J308)*'1_Constantes'!$J$13</f>
        <v>0</v>
      </c>
      <c r="N309" s="57">
        <f t="shared" si="17"/>
        <v>-1.7188733853924876</v>
      </c>
      <c r="P309" s="68">
        <f t="shared" si="18"/>
        <v>-251.7188733853925</v>
      </c>
      <c r="Q309" s="57">
        <f t="shared" si="19"/>
        <v>248.2811266146075</v>
      </c>
      <c r="S309" s="54">
        <f>P309*'1_Constantes'!$B$4/60</f>
        <v>-2.0976572782116044E-2</v>
      </c>
      <c r="T309" s="44">
        <f>Q309*'1_Constantes'!$B$4/60</f>
        <v>2.0690093884550627E-2</v>
      </c>
      <c r="V309" s="54">
        <f>V308-S309*'1_Constantes'!$J$4</f>
        <v>20433.243440609454</v>
      </c>
      <c r="W309" s="44">
        <f>W308+T309*'1_Constantes'!$J$4</f>
        <v>13041.056559390589</v>
      </c>
    </row>
    <row r="310" spans="2:23" x14ac:dyDescent="0.25">
      <c r="B310" s="13">
        <f>'2_Odometrie'!B310</f>
        <v>1.5299999999999894</v>
      </c>
      <c r="D310" s="113">
        <f>IF('1_Constantes'!$B$27=1,'4_Rampe'!W310/2,'3_Consigne'!P310)</f>
        <v>250</v>
      </c>
      <c r="E310" s="68">
        <f>D310*'1_Constantes'!$D$13</f>
        <v>250</v>
      </c>
      <c r="F310" s="73">
        <f>(D310+D309)*'1_Constantes'!$E$13</f>
        <v>0</v>
      </c>
      <c r="G310" s="57">
        <f>(D310-D309)*'1_Constantes'!$F$13</f>
        <v>0</v>
      </c>
      <c r="H310" s="57">
        <f t="shared" si="16"/>
        <v>250</v>
      </c>
      <c r="J310" s="113">
        <f>IF('1_Constantes'!$B$27=1,'4_Rampe'!Y310,'3_Consigne'!R310*2)</f>
        <v>0.28647889756540273</v>
      </c>
      <c r="K310" s="68">
        <f>J310*'1_Constantes'!$H$13</f>
        <v>0.57295779513080547</v>
      </c>
      <c r="L310" s="73">
        <f>(J310+J309)*'1_Constantes'!$I$13</f>
        <v>0</v>
      </c>
      <c r="M310" s="57">
        <f>(J310-J309)*'1_Constantes'!$J$13</f>
        <v>0</v>
      </c>
      <c r="N310" s="57">
        <f t="shared" si="17"/>
        <v>0.57295779513080547</v>
      </c>
      <c r="P310" s="68">
        <f t="shared" si="18"/>
        <v>-249.4270422048692</v>
      </c>
      <c r="Q310" s="57">
        <f t="shared" si="19"/>
        <v>250.5729577951308</v>
      </c>
      <c r="S310" s="54">
        <f>P310*'1_Constantes'!$B$4/60</f>
        <v>-2.0785586850405768E-2</v>
      </c>
      <c r="T310" s="44">
        <f>Q310*'1_Constantes'!$B$4/60</f>
        <v>2.0881079816260903E-2</v>
      </c>
      <c r="V310" s="54">
        <f>V309-S310*'1_Constantes'!$J$4</f>
        <v>20508.071553270915</v>
      </c>
      <c r="W310" s="44">
        <f>W309+T310*'1_Constantes'!$J$4</f>
        <v>13116.228446729128</v>
      </c>
    </row>
    <row r="311" spans="2:23" x14ac:dyDescent="0.25">
      <c r="B311" s="13">
        <f>'2_Odometrie'!B311</f>
        <v>1.5349999999999893</v>
      </c>
      <c r="D311" s="113">
        <f>IF('1_Constantes'!$B$27=1,'4_Rampe'!W311/2,'3_Consigne'!P311)</f>
        <v>250</v>
      </c>
      <c r="E311" s="68">
        <f>D311*'1_Constantes'!$D$13</f>
        <v>250</v>
      </c>
      <c r="F311" s="73">
        <f>(D311+D310)*'1_Constantes'!$E$13</f>
        <v>0</v>
      </c>
      <c r="G311" s="57">
        <f>(D311-D310)*'1_Constantes'!$F$13</f>
        <v>0</v>
      </c>
      <c r="H311" s="57">
        <f t="shared" si="16"/>
        <v>250</v>
      </c>
      <c r="J311" s="113">
        <f>IF('1_Constantes'!$B$27=1,'4_Rampe'!Y311,'3_Consigne'!R311*2)</f>
        <v>-0.85943669269624379</v>
      </c>
      <c r="K311" s="68">
        <f>J311*'1_Constantes'!$H$13</f>
        <v>-1.7188733853924876</v>
      </c>
      <c r="L311" s="73">
        <f>(J311+J310)*'1_Constantes'!$I$13</f>
        <v>0</v>
      </c>
      <c r="M311" s="57">
        <f>(J311-J310)*'1_Constantes'!$J$13</f>
        <v>0</v>
      </c>
      <c r="N311" s="57">
        <f t="shared" si="17"/>
        <v>-1.7188733853924876</v>
      </c>
      <c r="P311" s="68">
        <f t="shared" si="18"/>
        <v>-251.7188733853925</v>
      </c>
      <c r="Q311" s="57">
        <f t="shared" si="19"/>
        <v>248.2811266146075</v>
      </c>
      <c r="S311" s="54">
        <f>P311*'1_Constantes'!$B$4/60</f>
        <v>-2.0976572782116044E-2</v>
      </c>
      <c r="T311" s="44">
        <f>Q311*'1_Constantes'!$B$4/60</f>
        <v>2.0690093884550627E-2</v>
      </c>
      <c r="V311" s="54">
        <f>V310-S311*'1_Constantes'!$J$4</f>
        <v>20583.587215286534</v>
      </c>
      <c r="W311" s="44">
        <f>W310+T311*'1_Constantes'!$J$4</f>
        <v>13190.712784713511</v>
      </c>
    </row>
    <row r="312" spans="2:23" x14ac:dyDescent="0.25">
      <c r="B312" s="13">
        <f>'2_Odometrie'!B312</f>
        <v>1.5399999999999892</v>
      </c>
      <c r="D312" s="113">
        <f>IF('1_Constantes'!$B$27=1,'4_Rampe'!W312/2,'3_Consigne'!P312)</f>
        <v>250</v>
      </c>
      <c r="E312" s="68">
        <f>D312*'1_Constantes'!$D$13</f>
        <v>250</v>
      </c>
      <c r="F312" s="73">
        <f>(D312+D311)*'1_Constantes'!$E$13</f>
        <v>0</v>
      </c>
      <c r="G312" s="57">
        <f>(D312-D311)*'1_Constantes'!$F$13</f>
        <v>0</v>
      </c>
      <c r="H312" s="57">
        <f t="shared" si="16"/>
        <v>250</v>
      </c>
      <c r="J312" s="113">
        <f>IF('1_Constantes'!$B$27=1,'4_Rampe'!Y312,'3_Consigne'!R312*2)</f>
        <v>0.28647889756540273</v>
      </c>
      <c r="K312" s="68">
        <f>J312*'1_Constantes'!$H$13</f>
        <v>0.57295779513080547</v>
      </c>
      <c r="L312" s="73">
        <f>(J312+J311)*'1_Constantes'!$I$13</f>
        <v>0</v>
      </c>
      <c r="M312" s="57">
        <f>(J312-J311)*'1_Constantes'!$J$13</f>
        <v>0</v>
      </c>
      <c r="N312" s="57">
        <f t="shared" si="17"/>
        <v>0.57295779513080547</v>
      </c>
      <c r="P312" s="68">
        <f t="shared" si="18"/>
        <v>-249.4270422048692</v>
      </c>
      <c r="Q312" s="57">
        <f t="shared" si="19"/>
        <v>250.5729577951308</v>
      </c>
      <c r="S312" s="54">
        <f>P312*'1_Constantes'!$B$4/60</f>
        <v>-2.0785586850405768E-2</v>
      </c>
      <c r="T312" s="44">
        <f>Q312*'1_Constantes'!$B$4/60</f>
        <v>2.0881079816260903E-2</v>
      </c>
      <c r="V312" s="54">
        <f>V311-S312*'1_Constantes'!$J$4</f>
        <v>20658.415327947994</v>
      </c>
      <c r="W312" s="44">
        <f>W311+T312*'1_Constantes'!$J$4</f>
        <v>13265.884672052051</v>
      </c>
    </row>
    <row r="313" spans="2:23" x14ac:dyDescent="0.25">
      <c r="B313" s="13">
        <f>'2_Odometrie'!B313</f>
        <v>1.544999999999989</v>
      </c>
      <c r="D313" s="113">
        <f>IF('1_Constantes'!$B$27=1,'4_Rampe'!W313/2,'3_Consigne'!P313)</f>
        <v>250</v>
      </c>
      <c r="E313" s="68">
        <f>D313*'1_Constantes'!$D$13</f>
        <v>250</v>
      </c>
      <c r="F313" s="73">
        <f>(D313+D312)*'1_Constantes'!$E$13</f>
        <v>0</v>
      </c>
      <c r="G313" s="57">
        <f>(D313-D312)*'1_Constantes'!$F$13</f>
        <v>0</v>
      </c>
      <c r="H313" s="57">
        <f t="shared" si="16"/>
        <v>250</v>
      </c>
      <c r="J313" s="113">
        <f>IF('1_Constantes'!$B$27=1,'4_Rampe'!Y313,'3_Consigne'!R313*2)</f>
        <v>-0.85943669269624379</v>
      </c>
      <c r="K313" s="68">
        <f>J313*'1_Constantes'!$H$13</f>
        <v>-1.7188733853924876</v>
      </c>
      <c r="L313" s="73">
        <f>(J313+J312)*'1_Constantes'!$I$13</f>
        <v>0</v>
      </c>
      <c r="M313" s="57">
        <f>(J313-J312)*'1_Constantes'!$J$13</f>
        <v>0</v>
      </c>
      <c r="N313" s="57">
        <f t="shared" si="17"/>
        <v>-1.7188733853924876</v>
      </c>
      <c r="P313" s="68">
        <f t="shared" si="18"/>
        <v>-251.7188733853925</v>
      </c>
      <c r="Q313" s="57">
        <f t="shared" si="19"/>
        <v>248.2811266146075</v>
      </c>
      <c r="S313" s="54">
        <f>P313*'1_Constantes'!$B$4/60</f>
        <v>-2.0976572782116044E-2</v>
      </c>
      <c r="T313" s="44">
        <f>Q313*'1_Constantes'!$B$4/60</f>
        <v>2.0690093884550627E-2</v>
      </c>
      <c r="V313" s="54">
        <f>V312-S313*'1_Constantes'!$J$4</f>
        <v>20733.930989963614</v>
      </c>
      <c r="W313" s="44">
        <f>W312+T313*'1_Constantes'!$J$4</f>
        <v>13340.369010036433</v>
      </c>
    </row>
    <row r="314" spans="2:23" x14ac:dyDescent="0.25">
      <c r="B314" s="13">
        <f>'2_Odometrie'!B314</f>
        <v>1.5499999999999889</v>
      </c>
      <c r="D314" s="113">
        <f>IF('1_Constantes'!$B$27=1,'4_Rampe'!W314/2,'3_Consigne'!P314)</f>
        <v>250</v>
      </c>
      <c r="E314" s="68">
        <f>D314*'1_Constantes'!$D$13</f>
        <v>250</v>
      </c>
      <c r="F314" s="73">
        <f>(D314+D313)*'1_Constantes'!$E$13</f>
        <v>0</v>
      </c>
      <c r="G314" s="57">
        <f>(D314-D313)*'1_Constantes'!$F$13</f>
        <v>0</v>
      </c>
      <c r="H314" s="57">
        <f t="shared" si="16"/>
        <v>250</v>
      </c>
      <c r="J314" s="113">
        <f>IF('1_Constantes'!$B$27=1,'4_Rampe'!Y314,'3_Consigne'!R314*2)</f>
        <v>0.28647889756540273</v>
      </c>
      <c r="K314" s="68">
        <f>J314*'1_Constantes'!$H$13</f>
        <v>0.57295779513080547</v>
      </c>
      <c r="L314" s="73">
        <f>(J314+J313)*'1_Constantes'!$I$13</f>
        <v>0</v>
      </c>
      <c r="M314" s="57">
        <f>(J314-J313)*'1_Constantes'!$J$13</f>
        <v>0</v>
      </c>
      <c r="N314" s="57">
        <f t="shared" si="17"/>
        <v>0.57295779513080547</v>
      </c>
      <c r="P314" s="68">
        <f t="shared" si="18"/>
        <v>-249.4270422048692</v>
      </c>
      <c r="Q314" s="57">
        <f t="shared" si="19"/>
        <v>250.5729577951308</v>
      </c>
      <c r="S314" s="54">
        <f>P314*'1_Constantes'!$B$4/60</f>
        <v>-2.0785586850405768E-2</v>
      </c>
      <c r="T314" s="44">
        <f>Q314*'1_Constantes'!$B$4/60</f>
        <v>2.0881079816260903E-2</v>
      </c>
      <c r="V314" s="54">
        <f>V313-S314*'1_Constantes'!$J$4</f>
        <v>20808.759102625074</v>
      </c>
      <c r="W314" s="44">
        <f>W313+T314*'1_Constantes'!$J$4</f>
        <v>13415.540897374973</v>
      </c>
    </row>
    <row r="315" spans="2:23" x14ac:dyDescent="0.25">
      <c r="B315" s="13">
        <f>'2_Odometrie'!B315</f>
        <v>1.5549999999999888</v>
      </c>
      <c r="D315" s="113">
        <f>IF('1_Constantes'!$B$27=1,'4_Rampe'!W315/2,'3_Consigne'!P315)</f>
        <v>250</v>
      </c>
      <c r="E315" s="68">
        <f>D315*'1_Constantes'!$D$13</f>
        <v>250</v>
      </c>
      <c r="F315" s="73">
        <f>(D315+D314)*'1_Constantes'!$E$13</f>
        <v>0</v>
      </c>
      <c r="G315" s="57">
        <f>(D315-D314)*'1_Constantes'!$F$13</f>
        <v>0</v>
      </c>
      <c r="H315" s="57">
        <f t="shared" si="16"/>
        <v>250</v>
      </c>
      <c r="J315" s="113">
        <f>IF('1_Constantes'!$B$27=1,'4_Rampe'!Y315,'3_Consigne'!R315*2)</f>
        <v>-0.85943669269624379</v>
      </c>
      <c r="K315" s="68">
        <f>J315*'1_Constantes'!$H$13</f>
        <v>-1.7188733853924876</v>
      </c>
      <c r="L315" s="73">
        <f>(J315+J314)*'1_Constantes'!$I$13</f>
        <v>0</v>
      </c>
      <c r="M315" s="57">
        <f>(J315-J314)*'1_Constantes'!$J$13</f>
        <v>0</v>
      </c>
      <c r="N315" s="57">
        <f t="shared" si="17"/>
        <v>-1.7188733853924876</v>
      </c>
      <c r="P315" s="68">
        <f t="shared" si="18"/>
        <v>-251.7188733853925</v>
      </c>
      <c r="Q315" s="57">
        <f t="shared" si="19"/>
        <v>248.2811266146075</v>
      </c>
      <c r="S315" s="54">
        <f>P315*'1_Constantes'!$B$4/60</f>
        <v>-2.0976572782116044E-2</v>
      </c>
      <c r="T315" s="44">
        <f>Q315*'1_Constantes'!$B$4/60</f>
        <v>2.0690093884550627E-2</v>
      </c>
      <c r="V315" s="54">
        <f>V314-S315*'1_Constantes'!$J$4</f>
        <v>20884.274764640693</v>
      </c>
      <c r="W315" s="44">
        <f>W314+T315*'1_Constantes'!$J$4</f>
        <v>13490.025235359355</v>
      </c>
    </row>
    <row r="316" spans="2:23" x14ac:dyDescent="0.25">
      <c r="B316" s="13">
        <f>'2_Odometrie'!B316</f>
        <v>1.5599999999999887</v>
      </c>
      <c r="D316" s="113">
        <f>IF('1_Constantes'!$B$27=1,'4_Rampe'!W316/2,'3_Consigne'!P316)</f>
        <v>250</v>
      </c>
      <c r="E316" s="68">
        <f>D316*'1_Constantes'!$D$13</f>
        <v>250</v>
      </c>
      <c r="F316" s="73">
        <f>(D316+D315)*'1_Constantes'!$E$13</f>
        <v>0</v>
      </c>
      <c r="G316" s="57">
        <f>(D316-D315)*'1_Constantes'!$F$13</f>
        <v>0</v>
      </c>
      <c r="H316" s="57">
        <f t="shared" si="16"/>
        <v>250</v>
      </c>
      <c r="J316" s="113">
        <f>IF('1_Constantes'!$B$27=1,'4_Rampe'!Y316,'3_Consigne'!R316*2)</f>
        <v>0.28647889756540273</v>
      </c>
      <c r="K316" s="68">
        <f>J316*'1_Constantes'!$H$13</f>
        <v>0.57295779513080547</v>
      </c>
      <c r="L316" s="73">
        <f>(J316+J315)*'1_Constantes'!$I$13</f>
        <v>0</v>
      </c>
      <c r="M316" s="57">
        <f>(J316-J315)*'1_Constantes'!$J$13</f>
        <v>0</v>
      </c>
      <c r="N316" s="57">
        <f t="shared" si="17"/>
        <v>0.57295779513080547</v>
      </c>
      <c r="P316" s="68">
        <f t="shared" si="18"/>
        <v>-249.4270422048692</v>
      </c>
      <c r="Q316" s="57">
        <f t="shared" si="19"/>
        <v>250.5729577951308</v>
      </c>
      <c r="S316" s="54">
        <f>P316*'1_Constantes'!$B$4/60</f>
        <v>-2.0785586850405768E-2</v>
      </c>
      <c r="T316" s="44">
        <f>Q316*'1_Constantes'!$B$4/60</f>
        <v>2.0881079816260903E-2</v>
      </c>
      <c r="V316" s="54">
        <f>V315-S316*'1_Constantes'!$J$4</f>
        <v>20959.102877302154</v>
      </c>
      <c r="W316" s="44">
        <f>W315+T316*'1_Constantes'!$J$4</f>
        <v>13565.197122697895</v>
      </c>
    </row>
    <row r="317" spans="2:23" x14ac:dyDescent="0.25">
      <c r="B317" s="13">
        <f>'2_Odometrie'!B317</f>
        <v>1.5649999999999886</v>
      </c>
      <c r="D317" s="113">
        <f>IF('1_Constantes'!$B$27=1,'4_Rampe'!W317/2,'3_Consigne'!P317)</f>
        <v>250</v>
      </c>
      <c r="E317" s="68">
        <f>D317*'1_Constantes'!$D$13</f>
        <v>250</v>
      </c>
      <c r="F317" s="73">
        <f>(D317+D316)*'1_Constantes'!$E$13</f>
        <v>0</v>
      </c>
      <c r="G317" s="57">
        <f>(D317-D316)*'1_Constantes'!$F$13</f>
        <v>0</v>
      </c>
      <c r="H317" s="57">
        <f t="shared" si="16"/>
        <v>250</v>
      </c>
      <c r="J317" s="113">
        <f>IF('1_Constantes'!$B$27=1,'4_Rampe'!Y317,'3_Consigne'!R317*2)</f>
        <v>-0.85943669269624379</v>
      </c>
      <c r="K317" s="68">
        <f>J317*'1_Constantes'!$H$13</f>
        <v>-1.7188733853924876</v>
      </c>
      <c r="L317" s="73">
        <f>(J317+J316)*'1_Constantes'!$I$13</f>
        <v>0</v>
      </c>
      <c r="M317" s="57">
        <f>(J317-J316)*'1_Constantes'!$J$13</f>
        <v>0</v>
      </c>
      <c r="N317" s="57">
        <f t="shared" si="17"/>
        <v>-1.7188733853924876</v>
      </c>
      <c r="P317" s="68">
        <f t="shared" si="18"/>
        <v>-251.7188733853925</v>
      </c>
      <c r="Q317" s="57">
        <f t="shared" si="19"/>
        <v>248.2811266146075</v>
      </c>
      <c r="S317" s="54">
        <f>P317*'1_Constantes'!$B$4/60</f>
        <v>-2.0976572782116044E-2</v>
      </c>
      <c r="T317" s="44">
        <f>Q317*'1_Constantes'!$B$4/60</f>
        <v>2.0690093884550627E-2</v>
      </c>
      <c r="V317" s="54">
        <f>V316-S317*'1_Constantes'!$J$4</f>
        <v>21034.618539317773</v>
      </c>
      <c r="W317" s="44">
        <f>W316+T317*'1_Constantes'!$J$4</f>
        <v>13639.681460682277</v>
      </c>
    </row>
    <row r="318" spans="2:23" x14ac:dyDescent="0.25">
      <c r="B318" s="13">
        <f>'2_Odometrie'!B318</f>
        <v>1.5699999999999885</v>
      </c>
      <c r="D318" s="113">
        <f>IF('1_Constantes'!$B$27=1,'4_Rampe'!W318/2,'3_Consigne'!P318)</f>
        <v>250</v>
      </c>
      <c r="E318" s="68">
        <f>D318*'1_Constantes'!$D$13</f>
        <v>250</v>
      </c>
      <c r="F318" s="73">
        <f>(D318+D317)*'1_Constantes'!$E$13</f>
        <v>0</v>
      </c>
      <c r="G318" s="57">
        <f>(D318-D317)*'1_Constantes'!$F$13</f>
        <v>0</v>
      </c>
      <c r="H318" s="57">
        <f t="shared" si="16"/>
        <v>250</v>
      </c>
      <c r="J318" s="113">
        <f>IF('1_Constantes'!$B$27=1,'4_Rampe'!Y318,'3_Consigne'!R318*2)</f>
        <v>0.28647889756540273</v>
      </c>
      <c r="K318" s="68">
        <f>J318*'1_Constantes'!$H$13</f>
        <v>0.57295779513080547</v>
      </c>
      <c r="L318" s="73">
        <f>(J318+J317)*'1_Constantes'!$I$13</f>
        <v>0</v>
      </c>
      <c r="M318" s="57">
        <f>(J318-J317)*'1_Constantes'!$J$13</f>
        <v>0</v>
      </c>
      <c r="N318" s="57">
        <f t="shared" si="17"/>
        <v>0.57295779513080547</v>
      </c>
      <c r="P318" s="68">
        <f t="shared" si="18"/>
        <v>-249.4270422048692</v>
      </c>
      <c r="Q318" s="57">
        <f t="shared" si="19"/>
        <v>250.5729577951308</v>
      </c>
      <c r="S318" s="54">
        <f>P318*'1_Constantes'!$B$4/60</f>
        <v>-2.0785586850405768E-2</v>
      </c>
      <c r="T318" s="44">
        <f>Q318*'1_Constantes'!$B$4/60</f>
        <v>2.0881079816260903E-2</v>
      </c>
      <c r="V318" s="54">
        <f>V317-S318*'1_Constantes'!$J$4</f>
        <v>21109.446651979233</v>
      </c>
      <c r="W318" s="44">
        <f>W317+T318*'1_Constantes'!$J$4</f>
        <v>13714.853348020817</v>
      </c>
    </row>
    <row r="319" spans="2:23" x14ac:dyDescent="0.25">
      <c r="B319" s="13">
        <f>'2_Odometrie'!B319</f>
        <v>1.5749999999999884</v>
      </c>
      <c r="D319" s="113">
        <f>IF('1_Constantes'!$B$27=1,'4_Rampe'!W319/2,'3_Consigne'!P319)</f>
        <v>250</v>
      </c>
      <c r="E319" s="68">
        <f>D319*'1_Constantes'!$D$13</f>
        <v>250</v>
      </c>
      <c r="F319" s="73">
        <f>(D319+D318)*'1_Constantes'!$E$13</f>
        <v>0</v>
      </c>
      <c r="G319" s="57">
        <f>(D319-D318)*'1_Constantes'!$F$13</f>
        <v>0</v>
      </c>
      <c r="H319" s="57">
        <f t="shared" si="16"/>
        <v>250</v>
      </c>
      <c r="J319" s="113">
        <f>IF('1_Constantes'!$B$27=1,'4_Rampe'!Y319,'3_Consigne'!R319*2)</f>
        <v>0.85943669269624379</v>
      </c>
      <c r="K319" s="68">
        <f>J319*'1_Constantes'!$H$13</f>
        <v>1.7188733853924876</v>
      </c>
      <c r="L319" s="73">
        <f>(J319+J318)*'1_Constantes'!$I$13</f>
        <v>0</v>
      </c>
      <c r="M319" s="57">
        <f>(J319-J318)*'1_Constantes'!$J$13</f>
        <v>0</v>
      </c>
      <c r="N319" s="57">
        <f t="shared" si="17"/>
        <v>1.7188733853924876</v>
      </c>
      <c r="P319" s="68">
        <f t="shared" si="18"/>
        <v>-248.2811266146075</v>
      </c>
      <c r="Q319" s="57">
        <f t="shared" si="19"/>
        <v>251.7188733853925</v>
      </c>
      <c r="S319" s="54">
        <f>P319*'1_Constantes'!$B$4/60</f>
        <v>-2.0690093884550627E-2</v>
      </c>
      <c r="T319" s="44">
        <f>Q319*'1_Constantes'!$B$4/60</f>
        <v>2.0976572782116044E-2</v>
      </c>
      <c r="V319" s="54">
        <f>V318-S319*'1_Constantes'!$J$4</f>
        <v>21183.930989963614</v>
      </c>
      <c r="W319" s="44">
        <f>W318+T319*'1_Constantes'!$J$4</f>
        <v>13790.369010036435</v>
      </c>
    </row>
    <row r="320" spans="2:23" x14ac:dyDescent="0.25">
      <c r="B320" s="13">
        <f>'2_Odometrie'!B320</f>
        <v>1.5799999999999883</v>
      </c>
      <c r="D320" s="113">
        <f>IF('1_Constantes'!$B$27=1,'4_Rampe'!W320/2,'3_Consigne'!P320)</f>
        <v>250</v>
      </c>
      <c r="E320" s="68">
        <f>D320*'1_Constantes'!$D$13</f>
        <v>250</v>
      </c>
      <c r="F320" s="73">
        <f>(D320+D319)*'1_Constantes'!$E$13</f>
        <v>0</v>
      </c>
      <c r="G320" s="57">
        <f>(D320-D319)*'1_Constantes'!$F$13</f>
        <v>0</v>
      </c>
      <c r="H320" s="57">
        <f t="shared" si="16"/>
        <v>250</v>
      </c>
      <c r="J320" s="113">
        <f>IF('1_Constantes'!$B$27=1,'4_Rampe'!Y320,'3_Consigne'!R320*2)</f>
        <v>-0.28647889756540273</v>
      </c>
      <c r="K320" s="68">
        <f>J320*'1_Constantes'!$H$13</f>
        <v>-0.57295779513080547</v>
      </c>
      <c r="L320" s="73">
        <f>(J320+J319)*'1_Constantes'!$I$13</f>
        <v>0</v>
      </c>
      <c r="M320" s="57">
        <f>(J320-J319)*'1_Constantes'!$J$13</f>
        <v>0</v>
      </c>
      <c r="N320" s="57">
        <f t="shared" si="17"/>
        <v>-0.57295779513080547</v>
      </c>
      <c r="P320" s="68">
        <f t="shared" si="18"/>
        <v>-250.5729577951308</v>
      </c>
      <c r="Q320" s="57">
        <f t="shared" si="19"/>
        <v>249.4270422048692</v>
      </c>
      <c r="S320" s="54">
        <f>P320*'1_Constantes'!$B$4/60</f>
        <v>-2.0881079816260903E-2</v>
      </c>
      <c r="T320" s="44">
        <f>Q320*'1_Constantes'!$B$4/60</f>
        <v>2.0785586850405768E-2</v>
      </c>
      <c r="V320" s="54">
        <f>V319-S320*'1_Constantes'!$J$4</f>
        <v>21259.102877302154</v>
      </c>
      <c r="W320" s="44">
        <f>W319+T320*'1_Constantes'!$J$4</f>
        <v>13865.197122697895</v>
      </c>
    </row>
    <row r="321" spans="2:23" x14ac:dyDescent="0.25">
      <c r="B321" s="13">
        <f>'2_Odometrie'!B321</f>
        <v>1.5849999999999882</v>
      </c>
      <c r="D321" s="113">
        <f>IF('1_Constantes'!$B$27=1,'4_Rampe'!W321/2,'3_Consigne'!P321)</f>
        <v>250</v>
      </c>
      <c r="E321" s="68">
        <f>D321*'1_Constantes'!$D$13</f>
        <v>250</v>
      </c>
      <c r="F321" s="73">
        <f>(D321+D320)*'1_Constantes'!$E$13</f>
        <v>0</v>
      </c>
      <c r="G321" s="57">
        <f>(D321-D320)*'1_Constantes'!$F$13</f>
        <v>0</v>
      </c>
      <c r="H321" s="57">
        <f t="shared" si="16"/>
        <v>250</v>
      </c>
      <c r="J321" s="113">
        <f>IF('1_Constantes'!$B$27=1,'4_Rampe'!Y321,'3_Consigne'!R321*2)</f>
        <v>-0.85943669269624379</v>
      </c>
      <c r="K321" s="68">
        <f>J321*'1_Constantes'!$H$13</f>
        <v>-1.7188733853924876</v>
      </c>
      <c r="L321" s="73">
        <f>(J321+J320)*'1_Constantes'!$I$13</f>
        <v>0</v>
      </c>
      <c r="M321" s="57">
        <f>(J321-J320)*'1_Constantes'!$J$13</f>
        <v>0</v>
      </c>
      <c r="N321" s="57">
        <f t="shared" si="17"/>
        <v>-1.7188733853924876</v>
      </c>
      <c r="P321" s="68">
        <f t="shared" si="18"/>
        <v>-251.7188733853925</v>
      </c>
      <c r="Q321" s="57">
        <f t="shared" si="19"/>
        <v>248.2811266146075</v>
      </c>
      <c r="S321" s="54">
        <f>P321*'1_Constantes'!$B$4/60</f>
        <v>-2.0976572782116044E-2</v>
      </c>
      <c r="T321" s="44">
        <f>Q321*'1_Constantes'!$B$4/60</f>
        <v>2.0690093884550627E-2</v>
      </c>
      <c r="V321" s="54">
        <f>V320-S321*'1_Constantes'!$J$4</f>
        <v>21334.618539317773</v>
      </c>
      <c r="W321" s="44">
        <f>W320+T321*'1_Constantes'!$J$4</f>
        <v>13939.681460682277</v>
      </c>
    </row>
    <row r="322" spans="2:23" x14ac:dyDescent="0.25">
      <c r="B322" s="13">
        <f>'2_Odometrie'!B322</f>
        <v>1.5899999999999881</v>
      </c>
      <c r="D322" s="113">
        <f>IF('1_Constantes'!$B$27=1,'4_Rampe'!W322/2,'3_Consigne'!P322)</f>
        <v>250</v>
      </c>
      <c r="E322" s="68">
        <f>D322*'1_Constantes'!$D$13</f>
        <v>250</v>
      </c>
      <c r="F322" s="73">
        <f>(D322+D321)*'1_Constantes'!$E$13</f>
        <v>0</v>
      </c>
      <c r="G322" s="57">
        <f>(D322-D321)*'1_Constantes'!$F$13</f>
        <v>0</v>
      </c>
      <c r="H322" s="57">
        <f t="shared" si="16"/>
        <v>250</v>
      </c>
      <c r="J322" s="113">
        <f>IF('1_Constantes'!$B$27=1,'4_Rampe'!Y322,'3_Consigne'!R322*2)</f>
        <v>0.28647889756540273</v>
      </c>
      <c r="K322" s="68">
        <f>J322*'1_Constantes'!$H$13</f>
        <v>0.57295779513080547</v>
      </c>
      <c r="L322" s="73">
        <f>(J322+J321)*'1_Constantes'!$I$13</f>
        <v>0</v>
      </c>
      <c r="M322" s="57">
        <f>(J322-J321)*'1_Constantes'!$J$13</f>
        <v>0</v>
      </c>
      <c r="N322" s="57">
        <f t="shared" si="17"/>
        <v>0.57295779513080547</v>
      </c>
      <c r="P322" s="68">
        <f t="shared" si="18"/>
        <v>-249.4270422048692</v>
      </c>
      <c r="Q322" s="57">
        <f t="shared" si="19"/>
        <v>250.5729577951308</v>
      </c>
      <c r="S322" s="54">
        <f>P322*'1_Constantes'!$B$4/60</f>
        <v>-2.0785586850405768E-2</v>
      </c>
      <c r="T322" s="44">
        <f>Q322*'1_Constantes'!$B$4/60</f>
        <v>2.0881079816260903E-2</v>
      </c>
      <c r="V322" s="54">
        <f>V321-S322*'1_Constantes'!$J$4</f>
        <v>21409.446651979233</v>
      </c>
      <c r="W322" s="44">
        <f>W321+T322*'1_Constantes'!$J$4</f>
        <v>14014.853348020817</v>
      </c>
    </row>
    <row r="323" spans="2:23" x14ac:dyDescent="0.25">
      <c r="B323" s="13">
        <f>'2_Odometrie'!B323</f>
        <v>1.594999999999988</v>
      </c>
      <c r="D323" s="113">
        <f>IF('1_Constantes'!$B$27=1,'4_Rampe'!W323/2,'3_Consigne'!P323)</f>
        <v>250</v>
      </c>
      <c r="E323" s="68">
        <f>D323*'1_Constantes'!$D$13</f>
        <v>250</v>
      </c>
      <c r="F323" s="73">
        <f>(D323+D322)*'1_Constantes'!$E$13</f>
        <v>0</v>
      </c>
      <c r="G323" s="57">
        <f>(D323-D322)*'1_Constantes'!$F$13</f>
        <v>0</v>
      </c>
      <c r="H323" s="57">
        <f t="shared" si="16"/>
        <v>250</v>
      </c>
      <c r="J323" s="113">
        <f>IF('1_Constantes'!$B$27=1,'4_Rampe'!Y323,'3_Consigne'!R323*2)</f>
        <v>0.85943669269624379</v>
      </c>
      <c r="K323" s="68">
        <f>J323*'1_Constantes'!$H$13</f>
        <v>1.7188733853924876</v>
      </c>
      <c r="L323" s="73">
        <f>(J323+J322)*'1_Constantes'!$I$13</f>
        <v>0</v>
      </c>
      <c r="M323" s="57">
        <f>(J323-J322)*'1_Constantes'!$J$13</f>
        <v>0</v>
      </c>
      <c r="N323" s="57">
        <f t="shared" si="17"/>
        <v>1.7188733853924876</v>
      </c>
      <c r="P323" s="68">
        <f t="shared" si="18"/>
        <v>-248.2811266146075</v>
      </c>
      <c r="Q323" s="57">
        <f t="shared" si="19"/>
        <v>251.7188733853925</v>
      </c>
      <c r="S323" s="54">
        <f>P323*'1_Constantes'!$B$4/60</f>
        <v>-2.0690093884550627E-2</v>
      </c>
      <c r="T323" s="44">
        <f>Q323*'1_Constantes'!$B$4/60</f>
        <v>2.0976572782116044E-2</v>
      </c>
      <c r="V323" s="54">
        <f>V322-S323*'1_Constantes'!$J$4</f>
        <v>21483.930989963614</v>
      </c>
      <c r="W323" s="44">
        <f>W322+T323*'1_Constantes'!$J$4</f>
        <v>14090.369010036435</v>
      </c>
    </row>
    <row r="324" spans="2:23" x14ac:dyDescent="0.25">
      <c r="B324" s="13">
        <f>'2_Odometrie'!B324</f>
        <v>1.5999999999999879</v>
      </c>
      <c r="D324" s="113">
        <f>IF('1_Constantes'!$B$27=1,'4_Rampe'!W324/2,'3_Consigne'!P324)</f>
        <v>250</v>
      </c>
      <c r="E324" s="68">
        <f>D324*'1_Constantes'!$D$13</f>
        <v>250</v>
      </c>
      <c r="F324" s="73">
        <f>(D324+D323)*'1_Constantes'!$E$13</f>
        <v>0</v>
      </c>
      <c r="G324" s="57">
        <f>(D324-D323)*'1_Constantes'!$F$13</f>
        <v>0</v>
      </c>
      <c r="H324" s="57">
        <f t="shared" si="16"/>
        <v>250</v>
      </c>
      <c r="J324" s="113">
        <f>IF('1_Constantes'!$B$27=1,'4_Rampe'!Y324,'3_Consigne'!R324*2)</f>
        <v>-0.28647889756540273</v>
      </c>
      <c r="K324" s="68">
        <f>J324*'1_Constantes'!$H$13</f>
        <v>-0.57295779513080547</v>
      </c>
      <c r="L324" s="73">
        <f>(J324+J323)*'1_Constantes'!$I$13</f>
        <v>0</v>
      </c>
      <c r="M324" s="57">
        <f>(J324-J323)*'1_Constantes'!$J$13</f>
        <v>0</v>
      </c>
      <c r="N324" s="57">
        <f t="shared" si="17"/>
        <v>-0.57295779513080547</v>
      </c>
      <c r="P324" s="68">
        <f t="shared" si="18"/>
        <v>-250.5729577951308</v>
      </c>
      <c r="Q324" s="57">
        <f t="shared" si="19"/>
        <v>249.4270422048692</v>
      </c>
      <c r="S324" s="54">
        <f>P324*'1_Constantes'!$B$4/60</f>
        <v>-2.0881079816260903E-2</v>
      </c>
      <c r="T324" s="44">
        <f>Q324*'1_Constantes'!$B$4/60</f>
        <v>2.0785586850405768E-2</v>
      </c>
      <c r="V324" s="54">
        <f>V323-S324*'1_Constantes'!$J$4</f>
        <v>21559.102877302154</v>
      </c>
      <c r="W324" s="44">
        <f>W323+T324*'1_Constantes'!$J$4</f>
        <v>14165.197122697895</v>
      </c>
    </row>
    <row r="325" spans="2:23" x14ac:dyDescent="0.25">
      <c r="B325" s="13">
        <f>'2_Odometrie'!B325</f>
        <v>1.6049999999999878</v>
      </c>
      <c r="D325" s="113">
        <f>IF('1_Constantes'!$B$27=1,'4_Rampe'!W325/2,'3_Consigne'!P325)</f>
        <v>250</v>
      </c>
      <c r="E325" s="68">
        <f>D325*'1_Constantes'!$D$13</f>
        <v>250</v>
      </c>
      <c r="F325" s="73">
        <f>(D325+D324)*'1_Constantes'!$E$13</f>
        <v>0</v>
      </c>
      <c r="G325" s="57">
        <f>(D325-D324)*'1_Constantes'!$F$13</f>
        <v>0</v>
      </c>
      <c r="H325" s="57">
        <f t="shared" ref="H325:H388" si="20">G325+F325+E325</f>
        <v>250</v>
      </c>
      <c r="J325" s="113">
        <f>IF('1_Constantes'!$B$27=1,'4_Rampe'!Y325,'3_Consigne'!R325*2)</f>
        <v>-0.85943669269624379</v>
      </c>
      <c r="K325" s="68">
        <f>J325*'1_Constantes'!$H$13</f>
        <v>-1.7188733853924876</v>
      </c>
      <c r="L325" s="73">
        <f>(J325+J324)*'1_Constantes'!$I$13</f>
        <v>0</v>
      </c>
      <c r="M325" s="57">
        <f>(J325-J324)*'1_Constantes'!$J$13</f>
        <v>0</v>
      </c>
      <c r="N325" s="57">
        <f t="shared" ref="N325:N388" si="21">M325+L325+K325</f>
        <v>-1.7188733853924876</v>
      </c>
      <c r="P325" s="68">
        <f t="shared" ref="P325:P388" si="22">(N325-H325)</f>
        <v>-251.7188733853925</v>
      </c>
      <c r="Q325" s="57">
        <f t="shared" ref="Q325:Q388" si="23">(N325+H325)</f>
        <v>248.2811266146075</v>
      </c>
      <c r="S325" s="54">
        <f>P325*'1_Constantes'!$B$4/60</f>
        <v>-2.0976572782116044E-2</v>
      </c>
      <c r="T325" s="44">
        <f>Q325*'1_Constantes'!$B$4/60</f>
        <v>2.0690093884550627E-2</v>
      </c>
      <c r="V325" s="54">
        <f>V324-S325*'1_Constantes'!$J$4</f>
        <v>21634.618539317773</v>
      </c>
      <c r="W325" s="44">
        <f>W324+T325*'1_Constantes'!$J$4</f>
        <v>14239.681460682277</v>
      </c>
    </row>
    <row r="326" spans="2:23" x14ac:dyDescent="0.25">
      <c r="B326" s="13">
        <f>'2_Odometrie'!B326</f>
        <v>1.6099999999999877</v>
      </c>
      <c r="D326" s="113">
        <f>IF('1_Constantes'!$B$27=1,'4_Rampe'!W326/2,'3_Consigne'!P326)</f>
        <v>250</v>
      </c>
      <c r="E326" s="68">
        <f>D326*'1_Constantes'!$D$13</f>
        <v>250</v>
      </c>
      <c r="F326" s="73">
        <f>(D326+D325)*'1_Constantes'!$E$13</f>
        <v>0</v>
      </c>
      <c r="G326" s="57">
        <f>(D326-D325)*'1_Constantes'!$F$13</f>
        <v>0</v>
      </c>
      <c r="H326" s="57">
        <f t="shared" si="20"/>
        <v>250</v>
      </c>
      <c r="J326" s="113">
        <f>IF('1_Constantes'!$B$27=1,'4_Rampe'!Y326,'3_Consigne'!R326*2)</f>
        <v>0.28647889756540273</v>
      </c>
      <c r="K326" s="68">
        <f>J326*'1_Constantes'!$H$13</f>
        <v>0.57295779513080547</v>
      </c>
      <c r="L326" s="73">
        <f>(J326+J325)*'1_Constantes'!$I$13</f>
        <v>0</v>
      </c>
      <c r="M326" s="57">
        <f>(J326-J325)*'1_Constantes'!$J$13</f>
        <v>0</v>
      </c>
      <c r="N326" s="57">
        <f t="shared" si="21"/>
        <v>0.57295779513080547</v>
      </c>
      <c r="P326" s="68">
        <f t="shared" si="22"/>
        <v>-249.4270422048692</v>
      </c>
      <c r="Q326" s="57">
        <f t="shared" si="23"/>
        <v>250.5729577951308</v>
      </c>
      <c r="S326" s="54">
        <f>P326*'1_Constantes'!$B$4/60</f>
        <v>-2.0785586850405768E-2</v>
      </c>
      <c r="T326" s="44">
        <f>Q326*'1_Constantes'!$B$4/60</f>
        <v>2.0881079816260903E-2</v>
      </c>
      <c r="V326" s="54">
        <f>V325-S326*'1_Constantes'!$J$4</f>
        <v>21709.446651979233</v>
      </c>
      <c r="W326" s="44">
        <f>W325+T326*'1_Constantes'!$J$4</f>
        <v>14314.853348020817</v>
      </c>
    </row>
    <row r="327" spans="2:23" x14ac:dyDescent="0.25">
      <c r="B327" s="13">
        <f>'2_Odometrie'!B327</f>
        <v>1.6149999999999876</v>
      </c>
      <c r="D327" s="113">
        <f>IF('1_Constantes'!$B$27=1,'4_Rampe'!W327/2,'3_Consigne'!P327)</f>
        <v>250</v>
      </c>
      <c r="E327" s="68">
        <f>D327*'1_Constantes'!$D$13</f>
        <v>250</v>
      </c>
      <c r="F327" s="73">
        <f>(D327+D326)*'1_Constantes'!$E$13</f>
        <v>0</v>
      </c>
      <c r="G327" s="57">
        <f>(D327-D326)*'1_Constantes'!$F$13</f>
        <v>0</v>
      </c>
      <c r="H327" s="57">
        <f t="shared" si="20"/>
        <v>250</v>
      </c>
      <c r="J327" s="113">
        <f>IF('1_Constantes'!$B$27=1,'4_Rampe'!Y327,'3_Consigne'!R327*2)</f>
        <v>0.85943669269624379</v>
      </c>
      <c r="K327" s="68">
        <f>J327*'1_Constantes'!$H$13</f>
        <v>1.7188733853924876</v>
      </c>
      <c r="L327" s="73">
        <f>(J327+J326)*'1_Constantes'!$I$13</f>
        <v>0</v>
      </c>
      <c r="M327" s="57">
        <f>(J327-J326)*'1_Constantes'!$J$13</f>
        <v>0</v>
      </c>
      <c r="N327" s="57">
        <f t="shared" si="21"/>
        <v>1.7188733853924876</v>
      </c>
      <c r="P327" s="68">
        <f t="shared" si="22"/>
        <v>-248.2811266146075</v>
      </c>
      <c r="Q327" s="57">
        <f t="shared" si="23"/>
        <v>251.7188733853925</v>
      </c>
      <c r="S327" s="54">
        <f>P327*'1_Constantes'!$B$4/60</f>
        <v>-2.0690093884550627E-2</v>
      </c>
      <c r="T327" s="44">
        <f>Q327*'1_Constantes'!$B$4/60</f>
        <v>2.0976572782116044E-2</v>
      </c>
      <c r="V327" s="54">
        <f>V326-S327*'1_Constantes'!$J$4</f>
        <v>21783.930989963614</v>
      </c>
      <c r="W327" s="44">
        <f>W326+T327*'1_Constantes'!$J$4</f>
        <v>14390.369010036435</v>
      </c>
    </row>
    <row r="328" spans="2:23" x14ac:dyDescent="0.25">
      <c r="B328" s="13">
        <f>'2_Odometrie'!B328</f>
        <v>1.6199999999999875</v>
      </c>
      <c r="D328" s="113">
        <f>IF('1_Constantes'!$B$27=1,'4_Rampe'!W328/2,'3_Consigne'!P328)</f>
        <v>250</v>
      </c>
      <c r="E328" s="68">
        <f>D328*'1_Constantes'!$D$13</f>
        <v>250</v>
      </c>
      <c r="F328" s="73">
        <f>(D328+D327)*'1_Constantes'!$E$13</f>
        <v>0</v>
      </c>
      <c r="G328" s="57">
        <f>(D328-D327)*'1_Constantes'!$F$13</f>
        <v>0</v>
      </c>
      <c r="H328" s="57">
        <f t="shared" si="20"/>
        <v>250</v>
      </c>
      <c r="J328" s="113">
        <f>IF('1_Constantes'!$B$27=1,'4_Rampe'!Y328,'3_Consigne'!R328*2)</f>
        <v>-0.28647889756540273</v>
      </c>
      <c r="K328" s="68">
        <f>J328*'1_Constantes'!$H$13</f>
        <v>-0.57295779513080547</v>
      </c>
      <c r="L328" s="73">
        <f>(J328+J327)*'1_Constantes'!$I$13</f>
        <v>0</v>
      </c>
      <c r="M328" s="57">
        <f>(J328-J327)*'1_Constantes'!$J$13</f>
        <v>0</v>
      </c>
      <c r="N328" s="57">
        <f t="shared" si="21"/>
        <v>-0.57295779513080547</v>
      </c>
      <c r="P328" s="68">
        <f t="shared" si="22"/>
        <v>-250.5729577951308</v>
      </c>
      <c r="Q328" s="57">
        <f t="shared" si="23"/>
        <v>249.4270422048692</v>
      </c>
      <c r="S328" s="54">
        <f>P328*'1_Constantes'!$B$4/60</f>
        <v>-2.0881079816260903E-2</v>
      </c>
      <c r="T328" s="44">
        <f>Q328*'1_Constantes'!$B$4/60</f>
        <v>2.0785586850405768E-2</v>
      </c>
      <c r="V328" s="54">
        <f>V327-S328*'1_Constantes'!$J$4</f>
        <v>21859.102877302154</v>
      </c>
      <c r="W328" s="44">
        <f>W327+T328*'1_Constantes'!$J$4</f>
        <v>14465.197122697895</v>
      </c>
    </row>
    <row r="329" spans="2:23" x14ac:dyDescent="0.25">
      <c r="B329" s="13">
        <f>'2_Odometrie'!B329</f>
        <v>1.6249999999999873</v>
      </c>
      <c r="D329" s="113">
        <f>IF('1_Constantes'!$B$27=1,'4_Rampe'!W329/2,'3_Consigne'!P329)</f>
        <v>250</v>
      </c>
      <c r="E329" s="68">
        <f>D329*'1_Constantes'!$D$13</f>
        <v>250</v>
      </c>
      <c r="F329" s="73">
        <f>(D329+D328)*'1_Constantes'!$E$13</f>
        <v>0</v>
      </c>
      <c r="G329" s="57">
        <f>(D329-D328)*'1_Constantes'!$F$13</f>
        <v>0</v>
      </c>
      <c r="H329" s="57">
        <f t="shared" si="20"/>
        <v>250</v>
      </c>
      <c r="J329" s="113">
        <f>IF('1_Constantes'!$B$27=1,'4_Rampe'!Y329,'3_Consigne'!R329*2)</f>
        <v>-0.85943669269624379</v>
      </c>
      <c r="K329" s="68">
        <f>J329*'1_Constantes'!$H$13</f>
        <v>-1.7188733853924876</v>
      </c>
      <c r="L329" s="73">
        <f>(J329+J328)*'1_Constantes'!$I$13</f>
        <v>0</v>
      </c>
      <c r="M329" s="57">
        <f>(J329-J328)*'1_Constantes'!$J$13</f>
        <v>0</v>
      </c>
      <c r="N329" s="57">
        <f t="shared" si="21"/>
        <v>-1.7188733853924876</v>
      </c>
      <c r="P329" s="68">
        <f t="shared" si="22"/>
        <v>-251.7188733853925</v>
      </c>
      <c r="Q329" s="57">
        <f t="shared" si="23"/>
        <v>248.2811266146075</v>
      </c>
      <c r="S329" s="54">
        <f>P329*'1_Constantes'!$B$4/60</f>
        <v>-2.0976572782116044E-2</v>
      </c>
      <c r="T329" s="44">
        <f>Q329*'1_Constantes'!$B$4/60</f>
        <v>2.0690093884550627E-2</v>
      </c>
      <c r="V329" s="54">
        <f>V328-S329*'1_Constantes'!$J$4</f>
        <v>21934.618539317773</v>
      </c>
      <c r="W329" s="44">
        <f>W328+T329*'1_Constantes'!$J$4</f>
        <v>14539.681460682277</v>
      </c>
    </row>
    <row r="330" spans="2:23" x14ac:dyDescent="0.25">
      <c r="B330" s="13">
        <f>'2_Odometrie'!B330</f>
        <v>1.6299999999999872</v>
      </c>
      <c r="D330" s="113">
        <f>IF('1_Constantes'!$B$27=1,'4_Rampe'!W330/2,'3_Consigne'!P330)</f>
        <v>250</v>
      </c>
      <c r="E330" s="68">
        <f>D330*'1_Constantes'!$D$13</f>
        <v>250</v>
      </c>
      <c r="F330" s="73">
        <f>(D330+D329)*'1_Constantes'!$E$13</f>
        <v>0</v>
      </c>
      <c r="G330" s="57">
        <f>(D330-D329)*'1_Constantes'!$F$13</f>
        <v>0</v>
      </c>
      <c r="H330" s="57">
        <f t="shared" si="20"/>
        <v>250</v>
      </c>
      <c r="J330" s="113">
        <f>IF('1_Constantes'!$B$27=1,'4_Rampe'!Y330,'3_Consigne'!R330*2)</f>
        <v>0.28647889756540273</v>
      </c>
      <c r="K330" s="68">
        <f>J330*'1_Constantes'!$H$13</f>
        <v>0.57295779513080547</v>
      </c>
      <c r="L330" s="73">
        <f>(J330+J329)*'1_Constantes'!$I$13</f>
        <v>0</v>
      </c>
      <c r="M330" s="57">
        <f>(J330-J329)*'1_Constantes'!$J$13</f>
        <v>0</v>
      </c>
      <c r="N330" s="57">
        <f t="shared" si="21"/>
        <v>0.57295779513080547</v>
      </c>
      <c r="P330" s="68">
        <f t="shared" si="22"/>
        <v>-249.4270422048692</v>
      </c>
      <c r="Q330" s="57">
        <f t="shared" si="23"/>
        <v>250.5729577951308</v>
      </c>
      <c r="S330" s="54">
        <f>P330*'1_Constantes'!$B$4/60</f>
        <v>-2.0785586850405768E-2</v>
      </c>
      <c r="T330" s="44">
        <f>Q330*'1_Constantes'!$B$4/60</f>
        <v>2.0881079816260903E-2</v>
      </c>
      <c r="V330" s="54">
        <f>V329-S330*'1_Constantes'!$J$4</f>
        <v>22009.446651979233</v>
      </c>
      <c r="W330" s="44">
        <f>W329+T330*'1_Constantes'!$J$4</f>
        <v>14614.853348020817</v>
      </c>
    </row>
    <row r="331" spans="2:23" x14ac:dyDescent="0.25">
      <c r="B331" s="13">
        <f>'2_Odometrie'!B331</f>
        <v>1.6349999999999871</v>
      </c>
      <c r="D331" s="113">
        <f>IF('1_Constantes'!$B$27=1,'4_Rampe'!W331/2,'3_Consigne'!P331)</f>
        <v>250</v>
      </c>
      <c r="E331" s="68">
        <f>D331*'1_Constantes'!$D$13</f>
        <v>250</v>
      </c>
      <c r="F331" s="73">
        <f>(D331+D330)*'1_Constantes'!$E$13</f>
        <v>0</v>
      </c>
      <c r="G331" s="57">
        <f>(D331-D330)*'1_Constantes'!$F$13</f>
        <v>0</v>
      </c>
      <c r="H331" s="57">
        <f t="shared" si="20"/>
        <v>250</v>
      </c>
      <c r="J331" s="113">
        <f>IF('1_Constantes'!$B$27=1,'4_Rampe'!Y331,'3_Consigne'!R331*2)</f>
        <v>0.85943669269624379</v>
      </c>
      <c r="K331" s="68">
        <f>J331*'1_Constantes'!$H$13</f>
        <v>1.7188733853924876</v>
      </c>
      <c r="L331" s="73">
        <f>(J331+J330)*'1_Constantes'!$I$13</f>
        <v>0</v>
      </c>
      <c r="M331" s="57">
        <f>(J331-J330)*'1_Constantes'!$J$13</f>
        <v>0</v>
      </c>
      <c r="N331" s="57">
        <f t="shared" si="21"/>
        <v>1.7188733853924876</v>
      </c>
      <c r="P331" s="68">
        <f t="shared" si="22"/>
        <v>-248.2811266146075</v>
      </c>
      <c r="Q331" s="57">
        <f t="shared" si="23"/>
        <v>251.7188733853925</v>
      </c>
      <c r="S331" s="54">
        <f>P331*'1_Constantes'!$B$4/60</f>
        <v>-2.0690093884550627E-2</v>
      </c>
      <c r="T331" s="44">
        <f>Q331*'1_Constantes'!$B$4/60</f>
        <v>2.0976572782116044E-2</v>
      </c>
      <c r="V331" s="54">
        <f>V330-S331*'1_Constantes'!$J$4</f>
        <v>22083.930989963614</v>
      </c>
      <c r="W331" s="44">
        <f>W330+T331*'1_Constantes'!$J$4</f>
        <v>14690.369010036435</v>
      </c>
    </row>
    <row r="332" spans="2:23" x14ac:dyDescent="0.25">
      <c r="B332" s="13">
        <f>'2_Odometrie'!B332</f>
        <v>1.639999999999987</v>
      </c>
      <c r="D332" s="113">
        <f>IF('1_Constantes'!$B$27=1,'4_Rampe'!W332/2,'3_Consigne'!P332)</f>
        <v>250</v>
      </c>
      <c r="E332" s="68">
        <f>D332*'1_Constantes'!$D$13</f>
        <v>250</v>
      </c>
      <c r="F332" s="73">
        <f>(D332+D331)*'1_Constantes'!$E$13</f>
        <v>0</v>
      </c>
      <c r="G332" s="57">
        <f>(D332-D331)*'1_Constantes'!$F$13</f>
        <v>0</v>
      </c>
      <c r="H332" s="57">
        <f t="shared" si="20"/>
        <v>250</v>
      </c>
      <c r="J332" s="113">
        <f>IF('1_Constantes'!$B$27=1,'4_Rampe'!Y332,'3_Consigne'!R332*2)</f>
        <v>-0.28647889756540273</v>
      </c>
      <c r="K332" s="68">
        <f>J332*'1_Constantes'!$H$13</f>
        <v>-0.57295779513080547</v>
      </c>
      <c r="L332" s="73">
        <f>(J332+J331)*'1_Constantes'!$I$13</f>
        <v>0</v>
      </c>
      <c r="M332" s="57">
        <f>(J332-J331)*'1_Constantes'!$J$13</f>
        <v>0</v>
      </c>
      <c r="N332" s="57">
        <f t="shared" si="21"/>
        <v>-0.57295779513080547</v>
      </c>
      <c r="P332" s="68">
        <f t="shared" si="22"/>
        <v>-250.5729577951308</v>
      </c>
      <c r="Q332" s="57">
        <f t="shared" si="23"/>
        <v>249.4270422048692</v>
      </c>
      <c r="S332" s="54">
        <f>P332*'1_Constantes'!$B$4/60</f>
        <v>-2.0881079816260903E-2</v>
      </c>
      <c r="T332" s="44">
        <f>Q332*'1_Constantes'!$B$4/60</f>
        <v>2.0785586850405768E-2</v>
      </c>
      <c r="V332" s="54">
        <f>V331-S332*'1_Constantes'!$J$4</f>
        <v>22159.102877302154</v>
      </c>
      <c r="W332" s="44">
        <f>W331+T332*'1_Constantes'!$J$4</f>
        <v>14765.197122697895</v>
      </c>
    </row>
    <row r="333" spans="2:23" x14ac:dyDescent="0.25">
      <c r="B333" s="13">
        <f>'2_Odometrie'!B333</f>
        <v>1.6449999999999869</v>
      </c>
      <c r="D333" s="113">
        <f>IF('1_Constantes'!$B$27=1,'4_Rampe'!W333/2,'3_Consigne'!P333)</f>
        <v>250</v>
      </c>
      <c r="E333" s="68">
        <f>D333*'1_Constantes'!$D$13</f>
        <v>250</v>
      </c>
      <c r="F333" s="73">
        <f>(D333+D332)*'1_Constantes'!$E$13</f>
        <v>0</v>
      </c>
      <c r="G333" s="57">
        <f>(D333-D332)*'1_Constantes'!$F$13</f>
        <v>0</v>
      </c>
      <c r="H333" s="57">
        <f t="shared" si="20"/>
        <v>250</v>
      </c>
      <c r="J333" s="113">
        <f>IF('1_Constantes'!$B$27=1,'4_Rampe'!Y333,'3_Consigne'!R333*2)</f>
        <v>-0.85943669269624379</v>
      </c>
      <c r="K333" s="68">
        <f>J333*'1_Constantes'!$H$13</f>
        <v>-1.7188733853924876</v>
      </c>
      <c r="L333" s="73">
        <f>(J333+J332)*'1_Constantes'!$I$13</f>
        <v>0</v>
      </c>
      <c r="M333" s="57">
        <f>(J333-J332)*'1_Constantes'!$J$13</f>
        <v>0</v>
      </c>
      <c r="N333" s="57">
        <f t="shared" si="21"/>
        <v>-1.7188733853924876</v>
      </c>
      <c r="P333" s="68">
        <f t="shared" si="22"/>
        <v>-251.7188733853925</v>
      </c>
      <c r="Q333" s="57">
        <f t="shared" si="23"/>
        <v>248.2811266146075</v>
      </c>
      <c r="S333" s="54">
        <f>P333*'1_Constantes'!$B$4/60</f>
        <v>-2.0976572782116044E-2</v>
      </c>
      <c r="T333" s="44">
        <f>Q333*'1_Constantes'!$B$4/60</f>
        <v>2.0690093884550627E-2</v>
      </c>
      <c r="V333" s="54">
        <f>V332-S333*'1_Constantes'!$J$4</f>
        <v>22234.618539317773</v>
      </c>
      <c r="W333" s="44">
        <f>W332+T333*'1_Constantes'!$J$4</f>
        <v>14839.681460682277</v>
      </c>
    </row>
    <row r="334" spans="2:23" x14ac:dyDescent="0.25">
      <c r="B334" s="13">
        <f>'2_Odometrie'!B334</f>
        <v>1.6499999999999868</v>
      </c>
      <c r="D334" s="113">
        <f>IF('1_Constantes'!$B$27=1,'4_Rampe'!W334/2,'3_Consigne'!P334)</f>
        <v>250</v>
      </c>
      <c r="E334" s="68">
        <f>D334*'1_Constantes'!$D$13</f>
        <v>250</v>
      </c>
      <c r="F334" s="73">
        <f>(D334+D333)*'1_Constantes'!$E$13</f>
        <v>0</v>
      </c>
      <c r="G334" s="57">
        <f>(D334-D333)*'1_Constantes'!$F$13</f>
        <v>0</v>
      </c>
      <c r="H334" s="57">
        <f t="shared" si="20"/>
        <v>250</v>
      </c>
      <c r="J334" s="113">
        <f>IF('1_Constantes'!$B$27=1,'4_Rampe'!Y334,'3_Consigne'!R334*2)</f>
        <v>0.28647889756540273</v>
      </c>
      <c r="K334" s="68">
        <f>J334*'1_Constantes'!$H$13</f>
        <v>0.57295779513080547</v>
      </c>
      <c r="L334" s="73">
        <f>(J334+J333)*'1_Constantes'!$I$13</f>
        <v>0</v>
      </c>
      <c r="M334" s="57">
        <f>(J334-J333)*'1_Constantes'!$J$13</f>
        <v>0</v>
      </c>
      <c r="N334" s="57">
        <f t="shared" si="21"/>
        <v>0.57295779513080547</v>
      </c>
      <c r="P334" s="68">
        <f t="shared" si="22"/>
        <v>-249.4270422048692</v>
      </c>
      <c r="Q334" s="57">
        <f t="shared" si="23"/>
        <v>250.5729577951308</v>
      </c>
      <c r="S334" s="54">
        <f>P334*'1_Constantes'!$B$4/60</f>
        <v>-2.0785586850405768E-2</v>
      </c>
      <c r="T334" s="44">
        <f>Q334*'1_Constantes'!$B$4/60</f>
        <v>2.0881079816260903E-2</v>
      </c>
      <c r="V334" s="54">
        <f>V333-S334*'1_Constantes'!$J$4</f>
        <v>22309.446651979233</v>
      </c>
      <c r="W334" s="44">
        <f>W333+T334*'1_Constantes'!$J$4</f>
        <v>14914.853348020817</v>
      </c>
    </row>
    <row r="335" spans="2:23" x14ac:dyDescent="0.25">
      <c r="B335" s="13">
        <f>'2_Odometrie'!B335</f>
        <v>1.6549999999999867</v>
      </c>
      <c r="D335" s="113">
        <f>IF('1_Constantes'!$B$27=1,'4_Rampe'!W335/2,'3_Consigne'!P335)</f>
        <v>250</v>
      </c>
      <c r="E335" s="68">
        <f>D335*'1_Constantes'!$D$13</f>
        <v>250</v>
      </c>
      <c r="F335" s="73">
        <f>(D335+D334)*'1_Constantes'!$E$13</f>
        <v>0</v>
      </c>
      <c r="G335" s="57">
        <f>(D335-D334)*'1_Constantes'!$F$13</f>
        <v>0</v>
      </c>
      <c r="H335" s="57">
        <f t="shared" si="20"/>
        <v>250</v>
      </c>
      <c r="J335" s="113">
        <f>IF('1_Constantes'!$B$27=1,'4_Rampe'!Y335,'3_Consigne'!R335*2)</f>
        <v>0.85943669269624379</v>
      </c>
      <c r="K335" s="68">
        <f>J335*'1_Constantes'!$H$13</f>
        <v>1.7188733853924876</v>
      </c>
      <c r="L335" s="73">
        <f>(J335+J334)*'1_Constantes'!$I$13</f>
        <v>0</v>
      </c>
      <c r="M335" s="57">
        <f>(J335-J334)*'1_Constantes'!$J$13</f>
        <v>0</v>
      </c>
      <c r="N335" s="57">
        <f t="shared" si="21"/>
        <v>1.7188733853924876</v>
      </c>
      <c r="P335" s="68">
        <f t="shared" si="22"/>
        <v>-248.2811266146075</v>
      </c>
      <c r="Q335" s="57">
        <f t="shared" si="23"/>
        <v>251.7188733853925</v>
      </c>
      <c r="S335" s="54">
        <f>P335*'1_Constantes'!$B$4/60</f>
        <v>-2.0690093884550627E-2</v>
      </c>
      <c r="T335" s="44">
        <f>Q335*'1_Constantes'!$B$4/60</f>
        <v>2.0976572782116044E-2</v>
      </c>
      <c r="V335" s="54">
        <f>V334-S335*'1_Constantes'!$J$4</f>
        <v>22383.930989963614</v>
      </c>
      <c r="W335" s="44">
        <f>W334+T335*'1_Constantes'!$J$4</f>
        <v>14990.369010036435</v>
      </c>
    </row>
    <row r="336" spans="2:23" x14ac:dyDescent="0.25">
      <c r="B336" s="13">
        <f>'2_Odometrie'!B336</f>
        <v>1.6599999999999866</v>
      </c>
      <c r="D336" s="113">
        <f>IF('1_Constantes'!$B$27=1,'4_Rampe'!W336/2,'3_Consigne'!P336)</f>
        <v>250</v>
      </c>
      <c r="E336" s="68">
        <f>D336*'1_Constantes'!$D$13</f>
        <v>250</v>
      </c>
      <c r="F336" s="73">
        <f>(D336+D335)*'1_Constantes'!$E$13</f>
        <v>0</v>
      </c>
      <c r="G336" s="57">
        <f>(D336-D335)*'1_Constantes'!$F$13</f>
        <v>0</v>
      </c>
      <c r="H336" s="57">
        <f t="shared" si="20"/>
        <v>250</v>
      </c>
      <c r="J336" s="113">
        <f>IF('1_Constantes'!$B$27=1,'4_Rampe'!Y336,'3_Consigne'!R336*2)</f>
        <v>-0.28647889756540273</v>
      </c>
      <c r="K336" s="68">
        <f>J336*'1_Constantes'!$H$13</f>
        <v>-0.57295779513080547</v>
      </c>
      <c r="L336" s="73">
        <f>(J336+J335)*'1_Constantes'!$I$13</f>
        <v>0</v>
      </c>
      <c r="M336" s="57">
        <f>(J336-J335)*'1_Constantes'!$J$13</f>
        <v>0</v>
      </c>
      <c r="N336" s="57">
        <f t="shared" si="21"/>
        <v>-0.57295779513080547</v>
      </c>
      <c r="P336" s="68">
        <f t="shared" si="22"/>
        <v>-250.5729577951308</v>
      </c>
      <c r="Q336" s="57">
        <f t="shared" si="23"/>
        <v>249.4270422048692</v>
      </c>
      <c r="S336" s="54">
        <f>P336*'1_Constantes'!$B$4/60</f>
        <v>-2.0881079816260903E-2</v>
      </c>
      <c r="T336" s="44">
        <f>Q336*'1_Constantes'!$B$4/60</f>
        <v>2.0785586850405768E-2</v>
      </c>
      <c r="V336" s="54">
        <f>V335-S336*'1_Constantes'!$J$4</f>
        <v>22459.102877302154</v>
      </c>
      <c r="W336" s="44">
        <f>W335+T336*'1_Constantes'!$J$4</f>
        <v>15065.197122697895</v>
      </c>
    </row>
    <row r="337" spans="2:23" x14ac:dyDescent="0.25">
      <c r="B337" s="13">
        <f>'2_Odometrie'!B337</f>
        <v>1.6649999999999865</v>
      </c>
      <c r="D337" s="113">
        <f>IF('1_Constantes'!$B$27=1,'4_Rampe'!W337/2,'3_Consigne'!P337)</f>
        <v>250</v>
      </c>
      <c r="E337" s="68">
        <f>D337*'1_Constantes'!$D$13</f>
        <v>250</v>
      </c>
      <c r="F337" s="73">
        <f>(D337+D336)*'1_Constantes'!$E$13</f>
        <v>0</v>
      </c>
      <c r="G337" s="57">
        <f>(D337-D336)*'1_Constantes'!$F$13</f>
        <v>0</v>
      </c>
      <c r="H337" s="57">
        <f t="shared" si="20"/>
        <v>250</v>
      </c>
      <c r="J337" s="113">
        <f>IF('1_Constantes'!$B$27=1,'4_Rampe'!Y337,'3_Consigne'!R337*2)</f>
        <v>-0.85943669269624379</v>
      </c>
      <c r="K337" s="68">
        <f>J337*'1_Constantes'!$H$13</f>
        <v>-1.7188733853924876</v>
      </c>
      <c r="L337" s="73">
        <f>(J337+J336)*'1_Constantes'!$I$13</f>
        <v>0</v>
      </c>
      <c r="M337" s="57">
        <f>(J337-J336)*'1_Constantes'!$J$13</f>
        <v>0</v>
      </c>
      <c r="N337" s="57">
        <f t="shared" si="21"/>
        <v>-1.7188733853924876</v>
      </c>
      <c r="P337" s="68">
        <f t="shared" si="22"/>
        <v>-251.7188733853925</v>
      </c>
      <c r="Q337" s="57">
        <f t="shared" si="23"/>
        <v>248.2811266146075</v>
      </c>
      <c r="S337" s="54">
        <f>P337*'1_Constantes'!$B$4/60</f>
        <v>-2.0976572782116044E-2</v>
      </c>
      <c r="T337" s="44">
        <f>Q337*'1_Constantes'!$B$4/60</f>
        <v>2.0690093884550627E-2</v>
      </c>
      <c r="V337" s="54">
        <f>V336-S337*'1_Constantes'!$J$4</f>
        <v>22534.618539317773</v>
      </c>
      <c r="W337" s="44">
        <f>W336+T337*'1_Constantes'!$J$4</f>
        <v>15139.681460682277</v>
      </c>
    </row>
    <row r="338" spans="2:23" x14ac:dyDescent="0.25">
      <c r="B338" s="13">
        <f>'2_Odometrie'!B338</f>
        <v>1.6699999999999864</v>
      </c>
      <c r="D338" s="113">
        <f>IF('1_Constantes'!$B$27=1,'4_Rampe'!W338/2,'3_Consigne'!P338)</f>
        <v>250</v>
      </c>
      <c r="E338" s="68">
        <f>D338*'1_Constantes'!$D$13</f>
        <v>250</v>
      </c>
      <c r="F338" s="73">
        <f>(D338+D337)*'1_Constantes'!$E$13</f>
        <v>0</v>
      </c>
      <c r="G338" s="57">
        <f>(D338-D337)*'1_Constantes'!$F$13</f>
        <v>0</v>
      </c>
      <c r="H338" s="57">
        <f t="shared" si="20"/>
        <v>250</v>
      </c>
      <c r="J338" s="113">
        <f>IF('1_Constantes'!$B$27=1,'4_Rampe'!Y338,'3_Consigne'!R338*2)</f>
        <v>0.28647889756540273</v>
      </c>
      <c r="K338" s="68">
        <f>J338*'1_Constantes'!$H$13</f>
        <v>0.57295779513080547</v>
      </c>
      <c r="L338" s="73">
        <f>(J338+J337)*'1_Constantes'!$I$13</f>
        <v>0</v>
      </c>
      <c r="M338" s="57">
        <f>(J338-J337)*'1_Constantes'!$J$13</f>
        <v>0</v>
      </c>
      <c r="N338" s="57">
        <f t="shared" si="21"/>
        <v>0.57295779513080547</v>
      </c>
      <c r="P338" s="68">
        <f t="shared" si="22"/>
        <v>-249.4270422048692</v>
      </c>
      <c r="Q338" s="57">
        <f t="shared" si="23"/>
        <v>250.5729577951308</v>
      </c>
      <c r="S338" s="54">
        <f>P338*'1_Constantes'!$B$4/60</f>
        <v>-2.0785586850405768E-2</v>
      </c>
      <c r="T338" s="44">
        <f>Q338*'1_Constantes'!$B$4/60</f>
        <v>2.0881079816260903E-2</v>
      </c>
      <c r="V338" s="54">
        <f>V337-S338*'1_Constantes'!$J$4</f>
        <v>22609.446651979233</v>
      </c>
      <c r="W338" s="44">
        <f>W337+T338*'1_Constantes'!$J$4</f>
        <v>15214.853348020817</v>
      </c>
    </row>
    <row r="339" spans="2:23" x14ac:dyDescent="0.25">
      <c r="B339" s="13">
        <f>'2_Odometrie'!B339</f>
        <v>1.6749999999999863</v>
      </c>
      <c r="D339" s="113">
        <f>IF('1_Constantes'!$B$27=1,'4_Rampe'!W339/2,'3_Consigne'!P339)</f>
        <v>250</v>
      </c>
      <c r="E339" s="68">
        <f>D339*'1_Constantes'!$D$13</f>
        <v>250</v>
      </c>
      <c r="F339" s="73">
        <f>(D339+D338)*'1_Constantes'!$E$13</f>
        <v>0</v>
      </c>
      <c r="G339" s="57">
        <f>(D339-D338)*'1_Constantes'!$F$13</f>
        <v>0</v>
      </c>
      <c r="H339" s="57">
        <f t="shared" si="20"/>
        <v>250</v>
      </c>
      <c r="J339" s="113">
        <f>IF('1_Constantes'!$B$27=1,'4_Rampe'!Y339,'3_Consigne'!R339*2)</f>
        <v>0.85943669269624379</v>
      </c>
      <c r="K339" s="68">
        <f>J339*'1_Constantes'!$H$13</f>
        <v>1.7188733853924876</v>
      </c>
      <c r="L339" s="73">
        <f>(J339+J338)*'1_Constantes'!$I$13</f>
        <v>0</v>
      </c>
      <c r="M339" s="57">
        <f>(J339-J338)*'1_Constantes'!$J$13</f>
        <v>0</v>
      </c>
      <c r="N339" s="57">
        <f t="shared" si="21"/>
        <v>1.7188733853924876</v>
      </c>
      <c r="P339" s="68">
        <f t="shared" si="22"/>
        <v>-248.2811266146075</v>
      </c>
      <c r="Q339" s="57">
        <f t="shared" si="23"/>
        <v>251.7188733853925</v>
      </c>
      <c r="S339" s="54">
        <f>P339*'1_Constantes'!$B$4/60</f>
        <v>-2.0690093884550627E-2</v>
      </c>
      <c r="T339" s="44">
        <f>Q339*'1_Constantes'!$B$4/60</f>
        <v>2.0976572782116044E-2</v>
      </c>
      <c r="V339" s="54">
        <f>V338-S339*'1_Constantes'!$J$4</f>
        <v>22683.930989963614</v>
      </c>
      <c r="W339" s="44">
        <f>W338+T339*'1_Constantes'!$J$4</f>
        <v>15290.369010036435</v>
      </c>
    </row>
    <row r="340" spans="2:23" x14ac:dyDescent="0.25">
      <c r="B340" s="13">
        <f>'2_Odometrie'!B340</f>
        <v>1.6799999999999862</v>
      </c>
      <c r="D340" s="113">
        <f>IF('1_Constantes'!$B$27=1,'4_Rampe'!W340/2,'3_Consigne'!P340)</f>
        <v>250</v>
      </c>
      <c r="E340" s="68">
        <f>D340*'1_Constantes'!$D$13</f>
        <v>250</v>
      </c>
      <c r="F340" s="73">
        <f>(D340+D339)*'1_Constantes'!$E$13</f>
        <v>0</v>
      </c>
      <c r="G340" s="57">
        <f>(D340-D339)*'1_Constantes'!$F$13</f>
        <v>0</v>
      </c>
      <c r="H340" s="57">
        <f t="shared" si="20"/>
        <v>250</v>
      </c>
      <c r="J340" s="113">
        <f>IF('1_Constantes'!$B$27=1,'4_Rampe'!Y340,'3_Consigne'!R340*2)</f>
        <v>-0.28647889756540273</v>
      </c>
      <c r="K340" s="68">
        <f>J340*'1_Constantes'!$H$13</f>
        <v>-0.57295779513080547</v>
      </c>
      <c r="L340" s="73">
        <f>(J340+J339)*'1_Constantes'!$I$13</f>
        <v>0</v>
      </c>
      <c r="M340" s="57">
        <f>(J340-J339)*'1_Constantes'!$J$13</f>
        <v>0</v>
      </c>
      <c r="N340" s="57">
        <f t="shared" si="21"/>
        <v>-0.57295779513080547</v>
      </c>
      <c r="P340" s="68">
        <f t="shared" si="22"/>
        <v>-250.5729577951308</v>
      </c>
      <c r="Q340" s="57">
        <f t="shared" si="23"/>
        <v>249.4270422048692</v>
      </c>
      <c r="S340" s="54">
        <f>P340*'1_Constantes'!$B$4/60</f>
        <v>-2.0881079816260903E-2</v>
      </c>
      <c r="T340" s="44">
        <f>Q340*'1_Constantes'!$B$4/60</f>
        <v>2.0785586850405768E-2</v>
      </c>
      <c r="V340" s="54">
        <f>V339-S340*'1_Constantes'!$J$4</f>
        <v>22759.102877302154</v>
      </c>
      <c r="W340" s="44">
        <f>W339+T340*'1_Constantes'!$J$4</f>
        <v>15365.197122697895</v>
      </c>
    </row>
    <row r="341" spans="2:23" x14ac:dyDescent="0.25">
      <c r="B341" s="13">
        <f>'2_Odometrie'!B341</f>
        <v>1.6849999999999861</v>
      </c>
      <c r="D341" s="113">
        <f>IF('1_Constantes'!$B$27=1,'4_Rampe'!W341/2,'3_Consigne'!P341)</f>
        <v>250</v>
      </c>
      <c r="E341" s="68">
        <f>D341*'1_Constantes'!$D$13</f>
        <v>250</v>
      </c>
      <c r="F341" s="73">
        <f>(D341+D340)*'1_Constantes'!$E$13</f>
        <v>0</v>
      </c>
      <c r="G341" s="57">
        <f>(D341-D340)*'1_Constantes'!$F$13</f>
        <v>0</v>
      </c>
      <c r="H341" s="57">
        <f t="shared" si="20"/>
        <v>250</v>
      </c>
      <c r="J341" s="113">
        <f>IF('1_Constantes'!$B$27=1,'4_Rampe'!Y341,'3_Consigne'!R341*2)</f>
        <v>-0.85943669269624379</v>
      </c>
      <c r="K341" s="68">
        <f>J341*'1_Constantes'!$H$13</f>
        <v>-1.7188733853924876</v>
      </c>
      <c r="L341" s="73">
        <f>(J341+J340)*'1_Constantes'!$I$13</f>
        <v>0</v>
      </c>
      <c r="M341" s="57">
        <f>(J341-J340)*'1_Constantes'!$J$13</f>
        <v>0</v>
      </c>
      <c r="N341" s="57">
        <f t="shared" si="21"/>
        <v>-1.7188733853924876</v>
      </c>
      <c r="P341" s="68">
        <f t="shared" si="22"/>
        <v>-251.7188733853925</v>
      </c>
      <c r="Q341" s="57">
        <f t="shared" si="23"/>
        <v>248.2811266146075</v>
      </c>
      <c r="S341" s="54">
        <f>P341*'1_Constantes'!$B$4/60</f>
        <v>-2.0976572782116044E-2</v>
      </c>
      <c r="T341" s="44">
        <f>Q341*'1_Constantes'!$B$4/60</f>
        <v>2.0690093884550627E-2</v>
      </c>
      <c r="V341" s="54">
        <f>V340-S341*'1_Constantes'!$J$4</f>
        <v>22834.618539317773</v>
      </c>
      <c r="W341" s="44">
        <f>W340+T341*'1_Constantes'!$J$4</f>
        <v>15439.681460682277</v>
      </c>
    </row>
    <row r="342" spans="2:23" x14ac:dyDescent="0.25">
      <c r="B342" s="13">
        <f>'2_Odometrie'!B342</f>
        <v>1.689999999999986</v>
      </c>
      <c r="D342" s="113">
        <f>IF('1_Constantes'!$B$27=1,'4_Rampe'!W342/2,'3_Consigne'!P342)</f>
        <v>250</v>
      </c>
      <c r="E342" s="68">
        <f>D342*'1_Constantes'!$D$13</f>
        <v>250</v>
      </c>
      <c r="F342" s="73">
        <f>(D342+D341)*'1_Constantes'!$E$13</f>
        <v>0</v>
      </c>
      <c r="G342" s="57">
        <f>(D342-D341)*'1_Constantes'!$F$13</f>
        <v>0</v>
      </c>
      <c r="H342" s="57">
        <f t="shared" si="20"/>
        <v>250</v>
      </c>
      <c r="J342" s="113">
        <f>IF('1_Constantes'!$B$27=1,'4_Rampe'!Y342,'3_Consigne'!R342*2)</f>
        <v>0.28647889756540273</v>
      </c>
      <c r="K342" s="68">
        <f>J342*'1_Constantes'!$H$13</f>
        <v>0.57295779513080547</v>
      </c>
      <c r="L342" s="73">
        <f>(J342+J341)*'1_Constantes'!$I$13</f>
        <v>0</v>
      </c>
      <c r="M342" s="57">
        <f>(J342-J341)*'1_Constantes'!$J$13</f>
        <v>0</v>
      </c>
      <c r="N342" s="57">
        <f t="shared" si="21"/>
        <v>0.57295779513080547</v>
      </c>
      <c r="P342" s="68">
        <f t="shared" si="22"/>
        <v>-249.4270422048692</v>
      </c>
      <c r="Q342" s="57">
        <f t="shared" si="23"/>
        <v>250.5729577951308</v>
      </c>
      <c r="S342" s="54">
        <f>P342*'1_Constantes'!$B$4/60</f>
        <v>-2.0785586850405768E-2</v>
      </c>
      <c r="T342" s="44">
        <f>Q342*'1_Constantes'!$B$4/60</f>
        <v>2.0881079816260903E-2</v>
      </c>
      <c r="V342" s="54">
        <f>V341-S342*'1_Constantes'!$J$4</f>
        <v>22909.446651979233</v>
      </c>
      <c r="W342" s="44">
        <f>W341+T342*'1_Constantes'!$J$4</f>
        <v>15514.853348020817</v>
      </c>
    </row>
    <row r="343" spans="2:23" x14ac:dyDescent="0.25">
      <c r="B343" s="13">
        <f>'2_Odometrie'!B343</f>
        <v>1.6949999999999859</v>
      </c>
      <c r="D343" s="113">
        <f>IF('1_Constantes'!$B$27=1,'4_Rampe'!W343/2,'3_Consigne'!P343)</f>
        <v>250</v>
      </c>
      <c r="E343" s="68">
        <f>D343*'1_Constantes'!$D$13</f>
        <v>250</v>
      </c>
      <c r="F343" s="73">
        <f>(D343+D342)*'1_Constantes'!$E$13</f>
        <v>0</v>
      </c>
      <c r="G343" s="57">
        <f>(D343-D342)*'1_Constantes'!$F$13</f>
        <v>0</v>
      </c>
      <c r="H343" s="57">
        <f t="shared" si="20"/>
        <v>250</v>
      </c>
      <c r="J343" s="113">
        <f>IF('1_Constantes'!$B$27=1,'4_Rampe'!Y343,'3_Consigne'!R343*2)</f>
        <v>0.85943669269624379</v>
      </c>
      <c r="K343" s="68">
        <f>J343*'1_Constantes'!$H$13</f>
        <v>1.7188733853924876</v>
      </c>
      <c r="L343" s="73">
        <f>(J343+J342)*'1_Constantes'!$I$13</f>
        <v>0</v>
      </c>
      <c r="M343" s="57">
        <f>(J343-J342)*'1_Constantes'!$J$13</f>
        <v>0</v>
      </c>
      <c r="N343" s="57">
        <f t="shared" si="21"/>
        <v>1.7188733853924876</v>
      </c>
      <c r="P343" s="68">
        <f t="shared" si="22"/>
        <v>-248.2811266146075</v>
      </c>
      <c r="Q343" s="57">
        <f t="shared" si="23"/>
        <v>251.7188733853925</v>
      </c>
      <c r="S343" s="54">
        <f>P343*'1_Constantes'!$B$4/60</f>
        <v>-2.0690093884550627E-2</v>
      </c>
      <c r="T343" s="44">
        <f>Q343*'1_Constantes'!$B$4/60</f>
        <v>2.0976572782116044E-2</v>
      </c>
      <c r="V343" s="54">
        <f>V342-S343*'1_Constantes'!$J$4</f>
        <v>22983.930989963614</v>
      </c>
      <c r="W343" s="44">
        <f>W342+T343*'1_Constantes'!$J$4</f>
        <v>15590.369010036435</v>
      </c>
    </row>
    <row r="344" spans="2:23" x14ac:dyDescent="0.25">
      <c r="B344" s="13">
        <f>'2_Odometrie'!B344</f>
        <v>1.6999999999999857</v>
      </c>
      <c r="D344" s="113">
        <f>IF('1_Constantes'!$B$27=1,'4_Rampe'!W344/2,'3_Consigne'!P344)</f>
        <v>250</v>
      </c>
      <c r="E344" s="68">
        <f>D344*'1_Constantes'!$D$13</f>
        <v>250</v>
      </c>
      <c r="F344" s="73">
        <f>(D344+D343)*'1_Constantes'!$E$13</f>
        <v>0</v>
      </c>
      <c r="G344" s="57">
        <f>(D344-D343)*'1_Constantes'!$F$13</f>
        <v>0</v>
      </c>
      <c r="H344" s="57">
        <f t="shared" si="20"/>
        <v>250</v>
      </c>
      <c r="J344" s="113">
        <f>IF('1_Constantes'!$B$27=1,'4_Rampe'!Y344,'3_Consigne'!R344*2)</f>
        <v>-0.28647889756540273</v>
      </c>
      <c r="K344" s="68">
        <f>J344*'1_Constantes'!$H$13</f>
        <v>-0.57295779513080547</v>
      </c>
      <c r="L344" s="73">
        <f>(J344+J343)*'1_Constantes'!$I$13</f>
        <v>0</v>
      </c>
      <c r="M344" s="57">
        <f>(J344-J343)*'1_Constantes'!$J$13</f>
        <v>0</v>
      </c>
      <c r="N344" s="57">
        <f t="shared" si="21"/>
        <v>-0.57295779513080547</v>
      </c>
      <c r="P344" s="68">
        <f t="shared" si="22"/>
        <v>-250.5729577951308</v>
      </c>
      <c r="Q344" s="57">
        <f t="shared" si="23"/>
        <v>249.4270422048692</v>
      </c>
      <c r="S344" s="54">
        <f>P344*'1_Constantes'!$B$4/60</f>
        <v>-2.0881079816260903E-2</v>
      </c>
      <c r="T344" s="44">
        <f>Q344*'1_Constantes'!$B$4/60</f>
        <v>2.0785586850405768E-2</v>
      </c>
      <c r="V344" s="54">
        <f>V343-S344*'1_Constantes'!$J$4</f>
        <v>23059.102877302154</v>
      </c>
      <c r="W344" s="44">
        <f>W343+T344*'1_Constantes'!$J$4</f>
        <v>15665.197122697895</v>
      </c>
    </row>
    <row r="345" spans="2:23" x14ac:dyDescent="0.25">
      <c r="B345" s="13">
        <f>'2_Odometrie'!B345</f>
        <v>1.7049999999999856</v>
      </c>
      <c r="D345" s="113">
        <f>IF('1_Constantes'!$B$27=1,'4_Rampe'!W345/2,'3_Consigne'!P345)</f>
        <v>250</v>
      </c>
      <c r="E345" s="68">
        <f>D345*'1_Constantes'!$D$13</f>
        <v>250</v>
      </c>
      <c r="F345" s="73">
        <f>(D345+D344)*'1_Constantes'!$E$13</f>
        <v>0</v>
      </c>
      <c r="G345" s="57">
        <f>(D345-D344)*'1_Constantes'!$F$13</f>
        <v>0</v>
      </c>
      <c r="H345" s="57">
        <f t="shared" si="20"/>
        <v>250</v>
      </c>
      <c r="J345" s="113">
        <f>IF('1_Constantes'!$B$27=1,'4_Rampe'!Y345,'3_Consigne'!R345*2)</f>
        <v>-0.85943669269624379</v>
      </c>
      <c r="K345" s="68">
        <f>J345*'1_Constantes'!$H$13</f>
        <v>-1.7188733853924876</v>
      </c>
      <c r="L345" s="73">
        <f>(J345+J344)*'1_Constantes'!$I$13</f>
        <v>0</v>
      </c>
      <c r="M345" s="57">
        <f>(J345-J344)*'1_Constantes'!$J$13</f>
        <v>0</v>
      </c>
      <c r="N345" s="57">
        <f t="shared" si="21"/>
        <v>-1.7188733853924876</v>
      </c>
      <c r="P345" s="68">
        <f t="shared" si="22"/>
        <v>-251.7188733853925</v>
      </c>
      <c r="Q345" s="57">
        <f t="shared" si="23"/>
        <v>248.2811266146075</v>
      </c>
      <c r="S345" s="54">
        <f>P345*'1_Constantes'!$B$4/60</f>
        <v>-2.0976572782116044E-2</v>
      </c>
      <c r="T345" s="44">
        <f>Q345*'1_Constantes'!$B$4/60</f>
        <v>2.0690093884550627E-2</v>
      </c>
      <c r="V345" s="54">
        <f>V344-S345*'1_Constantes'!$J$4</f>
        <v>23134.618539317773</v>
      </c>
      <c r="W345" s="44">
        <f>W344+T345*'1_Constantes'!$J$4</f>
        <v>15739.681460682277</v>
      </c>
    </row>
    <row r="346" spans="2:23" x14ac:dyDescent="0.25">
      <c r="B346" s="13">
        <f>'2_Odometrie'!B346</f>
        <v>1.7099999999999855</v>
      </c>
      <c r="D346" s="113">
        <f>IF('1_Constantes'!$B$27=1,'4_Rampe'!W346/2,'3_Consigne'!P346)</f>
        <v>250</v>
      </c>
      <c r="E346" s="68">
        <f>D346*'1_Constantes'!$D$13</f>
        <v>250</v>
      </c>
      <c r="F346" s="73">
        <f>(D346+D345)*'1_Constantes'!$E$13</f>
        <v>0</v>
      </c>
      <c r="G346" s="57">
        <f>(D346-D345)*'1_Constantes'!$F$13</f>
        <v>0</v>
      </c>
      <c r="H346" s="57">
        <f t="shared" si="20"/>
        <v>250</v>
      </c>
      <c r="J346" s="113">
        <f>IF('1_Constantes'!$B$27=1,'4_Rampe'!Y346,'3_Consigne'!R346*2)</f>
        <v>0.28647889756540273</v>
      </c>
      <c r="K346" s="68">
        <f>J346*'1_Constantes'!$H$13</f>
        <v>0.57295779513080547</v>
      </c>
      <c r="L346" s="73">
        <f>(J346+J345)*'1_Constantes'!$I$13</f>
        <v>0</v>
      </c>
      <c r="M346" s="57">
        <f>(J346-J345)*'1_Constantes'!$J$13</f>
        <v>0</v>
      </c>
      <c r="N346" s="57">
        <f t="shared" si="21"/>
        <v>0.57295779513080547</v>
      </c>
      <c r="P346" s="68">
        <f t="shared" si="22"/>
        <v>-249.4270422048692</v>
      </c>
      <c r="Q346" s="57">
        <f t="shared" si="23"/>
        <v>250.5729577951308</v>
      </c>
      <c r="S346" s="54">
        <f>P346*'1_Constantes'!$B$4/60</f>
        <v>-2.0785586850405768E-2</v>
      </c>
      <c r="T346" s="44">
        <f>Q346*'1_Constantes'!$B$4/60</f>
        <v>2.0881079816260903E-2</v>
      </c>
      <c r="V346" s="54">
        <f>V345-S346*'1_Constantes'!$J$4</f>
        <v>23209.446651979233</v>
      </c>
      <c r="W346" s="44">
        <f>W345+T346*'1_Constantes'!$J$4</f>
        <v>15814.853348020817</v>
      </c>
    </row>
    <row r="347" spans="2:23" x14ac:dyDescent="0.25">
      <c r="B347" s="13">
        <f>'2_Odometrie'!B347</f>
        <v>1.7149999999999854</v>
      </c>
      <c r="D347" s="113">
        <f>IF('1_Constantes'!$B$27=1,'4_Rampe'!W347/2,'3_Consigne'!P347)</f>
        <v>250</v>
      </c>
      <c r="E347" s="68">
        <f>D347*'1_Constantes'!$D$13</f>
        <v>250</v>
      </c>
      <c r="F347" s="73">
        <f>(D347+D346)*'1_Constantes'!$E$13</f>
        <v>0</v>
      </c>
      <c r="G347" s="57">
        <f>(D347-D346)*'1_Constantes'!$F$13</f>
        <v>0</v>
      </c>
      <c r="H347" s="57">
        <f t="shared" si="20"/>
        <v>250</v>
      </c>
      <c r="J347" s="113">
        <f>IF('1_Constantes'!$B$27=1,'4_Rampe'!Y347,'3_Consigne'!R347*2)</f>
        <v>0.85943669269624379</v>
      </c>
      <c r="K347" s="68">
        <f>J347*'1_Constantes'!$H$13</f>
        <v>1.7188733853924876</v>
      </c>
      <c r="L347" s="73">
        <f>(J347+J346)*'1_Constantes'!$I$13</f>
        <v>0</v>
      </c>
      <c r="M347" s="57">
        <f>(J347-J346)*'1_Constantes'!$J$13</f>
        <v>0</v>
      </c>
      <c r="N347" s="57">
        <f t="shared" si="21"/>
        <v>1.7188733853924876</v>
      </c>
      <c r="P347" s="68">
        <f t="shared" si="22"/>
        <v>-248.2811266146075</v>
      </c>
      <c r="Q347" s="57">
        <f t="shared" si="23"/>
        <v>251.7188733853925</v>
      </c>
      <c r="S347" s="54">
        <f>P347*'1_Constantes'!$B$4/60</f>
        <v>-2.0690093884550627E-2</v>
      </c>
      <c r="T347" s="44">
        <f>Q347*'1_Constantes'!$B$4/60</f>
        <v>2.0976572782116044E-2</v>
      </c>
      <c r="V347" s="54">
        <f>V346-S347*'1_Constantes'!$J$4</f>
        <v>23283.930989963614</v>
      </c>
      <c r="W347" s="44">
        <f>W346+T347*'1_Constantes'!$J$4</f>
        <v>15890.369010036435</v>
      </c>
    </row>
    <row r="348" spans="2:23" x14ac:dyDescent="0.25">
      <c r="B348" s="13">
        <f>'2_Odometrie'!B348</f>
        <v>1.7199999999999853</v>
      </c>
      <c r="D348" s="113">
        <f>IF('1_Constantes'!$B$27=1,'4_Rampe'!W348/2,'3_Consigne'!P348)</f>
        <v>250</v>
      </c>
      <c r="E348" s="68">
        <f>D348*'1_Constantes'!$D$13</f>
        <v>250</v>
      </c>
      <c r="F348" s="73">
        <f>(D348+D347)*'1_Constantes'!$E$13</f>
        <v>0</v>
      </c>
      <c r="G348" s="57">
        <f>(D348-D347)*'1_Constantes'!$F$13</f>
        <v>0</v>
      </c>
      <c r="H348" s="57">
        <f t="shared" si="20"/>
        <v>250</v>
      </c>
      <c r="J348" s="113">
        <f>IF('1_Constantes'!$B$27=1,'4_Rampe'!Y348,'3_Consigne'!R348*2)</f>
        <v>-0.28647889756540273</v>
      </c>
      <c r="K348" s="68">
        <f>J348*'1_Constantes'!$H$13</f>
        <v>-0.57295779513080547</v>
      </c>
      <c r="L348" s="73">
        <f>(J348+J347)*'1_Constantes'!$I$13</f>
        <v>0</v>
      </c>
      <c r="M348" s="57">
        <f>(J348-J347)*'1_Constantes'!$J$13</f>
        <v>0</v>
      </c>
      <c r="N348" s="57">
        <f t="shared" si="21"/>
        <v>-0.57295779513080547</v>
      </c>
      <c r="P348" s="68">
        <f t="shared" si="22"/>
        <v>-250.5729577951308</v>
      </c>
      <c r="Q348" s="57">
        <f t="shared" si="23"/>
        <v>249.4270422048692</v>
      </c>
      <c r="S348" s="54">
        <f>P348*'1_Constantes'!$B$4/60</f>
        <v>-2.0881079816260903E-2</v>
      </c>
      <c r="T348" s="44">
        <f>Q348*'1_Constantes'!$B$4/60</f>
        <v>2.0785586850405768E-2</v>
      </c>
      <c r="V348" s="54">
        <f>V347-S348*'1_Constantes'!$J$4</f>
        <v>23359.102877302154</v>
      </c>
      <c r="W348" s="44">
        <f>W347+T348*'1_Constantes'!$J$4</f>
        <v>15965.197122697895</v>
      </c>
    </row>
    <row r="349" spans="2:23" x14ac:dyDescent="0.25">
      <c r="B349" s="13">
        <f>'2_Odometrie'!B349</f>
        <v>1.7249999999999852</v>
      </c>
      <c r="D349" s="113">
        <f>IF('1_Constantes'!$B$27=1,'4_Rampe'!W349/2,'3_Consigne'!P349)</f>
        <v>250</v>
      </c>
      <c r="E349" s="68">
        <f>D349*'1_Constantes'!$D$13</f>
        <v>250</v>
      </c>
      <c r="F349" s="73">
        <f>(D349+D348)*'1_Constantes'!$E$13</f>
        <v>0</v>
      </c>
      <c r="G349" s="57">
        <f>(D349-D348)*'1_Constantes'!$F$13</f>
        <v>0</v>
      </c>
      <c r="H349" s="57">
        <f t="shared" si="20"/>
        <v>250</v>
      </c>
      <c r="J349" s="113">
        <f>IF('1_Constantes'!$B$27=1,'4_Rampe'!Y349,'3_Consigne'!R349*2)</f>
        <v>-0.85943669269624379</v>
      </c>
      <c r="K349" s="68">
        <f>J349*'1_Constantes'!$H$13</f>
        <v>-1.7188733853924876</v>
      </c>
      <c r="L349" s="73">
        <f>(J349+J348)*'1_Constantes'!$I$13</f>
        <v>0</v>
      </c>
      <c r="M349" s="57">
        <f>(J349-J348)*'1_Constantes'!$J$13</f>
        <v>0</v>
      </c>
      <c r="N349" s="57">
        <f t="shared" si="21"/>
        <v>-1.7188733853924876</v>
      </c>
      <c r="P349" s="68">
        <f t="shared" si="22"/>
        <v>-251.7188733853925</v>
      </c>
      <c r="Q349" s="57">
        <f t="shared" si="23"/>
        <v>248.2811266146075</v>
      </c>
      <c r="S349" s="54">
        <f>P349*'1_Constantes'!$B$4/60</f>
        <v>-2.0976572782116044E-2</v>
      </c>
      <c r="T349" s="44">
        <f>Q349*'1_Constantes'!$B$4/60</f>
        <v>2.0690093884550627E-2</v>
      </c>
      <c r="V349" s="54">
        <f>V348-S349*'1_Constantes'!$J$4</f>
        <v>23434.618539317773</v>
      </c>
      <c r="W349" s="44">
        <f>W348+T349*'1_Constantes'!$J$4</f>
        <v>16039.681460682277</v>
      </c>
    </row>
    <row r="350" spans="2:23" x14ac:dyDescent="0.25">
      <c r="B350" s="13">
        <f>'2_Odometrie'!B350</f>
        <v>1.7299999999999851</v>
      </c>
      <c r="D350" s="113">
        <f>IF('1_Constantes'!$B$27=1,'4_Rampe'!W350/2,'3_Consigne'!P350)</f>
        <v>250</v>
      </c>
      <c r="E350" s="68">
        <f>D350*'1_Constantes'!$D$13</f>
        <v>250</v>
      </c>
      <c r="F350" s="73">
        <f>(D350+D349)*'1_Constantes'!$E$13</f>
        <v>0</v>
      </c>
      <c r="G350" s="57">
        <f>(D350-D349)*'1_Constantes'!$F$13</f>
        <v>0</v>
      </c>
      <c r="H350" s="57">
        <f t="shared" si="20"/>
        <v>250</v>
      </c>
      <c r="J350" s="113">
        <f>IF('1_Constantes'!$B$27=1,'4_Rampe'!Y350,'3_Consigne'!R350*2)</f>
        <v>0.28647889756540273</v>
      </c>
      <c r="K350" s="68">
        <f>J350*'1_Constantes'!$H$13</f>
        <v>0.57295779513080547</v>
      </c>
      <c r="L350" s="73">
        <f>(J350+J349)*'1_Constantes'!$I$13</f>
        <v>0</v>
      </c>
      <c r="M350" s="57">
        <f>(J350-J349)*'1_Constantes'!$J$13</f>
        <v>0</v>
      </c>
      <c r="N350" s="57">
        <f t="shared" si="21"/>
        <v>0.57295779513080547</v>
      </c>
      <c r="P350" s="68">
        <f t="shared" si="22"/>
        <v>-249.4270422048692</v>
      </c>
      <c r="Q350" s="57">
        <f t="shared" si="23"/>
        <v>250.5729577951308</v>
      </c>
      <c r="S350" s="54">
        <f>P350*'1_Constantes'!$B$4/60</f>
        <v>-2.0785586850405768E-2</v>
      </c>
      <c r="T350" s="44">
        <f>Q350*'1_Constantes'!$B$4/60</f>
        <v>2.0881079816260903E-2</v>
      </c>
      <c r="V350" s="54">
        <f>V349-S350*'1_Constantes'!$J$4</f>
        <v>23509.446651979233</v>
      </c>
      <c r="W350" s="44">
        <f>W349+T350*'1_Constantes'!$J$4</f>
        <v>16114.853348020817</v>
      </c>
    </row>
    <row r="351" spans="2:23" x14ac:dyDescent="0.25">
      <c r="B351" s="13">
        <f>'2_Odometrie'!B351</f>
        <v>1.734999999999985</v>
      </c>
      <c r="D351" s="113">
        <f>IF('1_Constantes'!$B$27=1,'4_Rampe'!W351/2,'3_Consigne'!P351)</f>
        <v>250</v>
      </c>
      <c r="E351" s="68">
        <f>D351*'1_Constantes'!$D$13</f>
        <v>250</v>
      </c>
      <c r="F351" s="73">
        <f>(D351+D350)*'1_Constantes'!$E$13</f>
        <v>0</v>
      </c>
      <c r="G351" s="57">
        <f>(D351-D350)*'1_Constantes'!$F$13</f>
        <v>0</v>
      </c>
      <c r="H351" s="57">
        <f t="shared" si="20"/>
        <v>250</v>
      </c>
      <c r="J351" s="113">
        <f>IF('1_Constantes'!$B$27=1,'4_Rampe'!Y351,'3_Consigne'!R351*2)</f>
        <v>0.85943669269624379</v>
      </c>
      <c r="K351" s="68">
        <f>J351*'1_Constantes'!$H$13</f>
        <v>1.7188733853924876</v>
      </c>
      <c r="L351" s="73">
        <f>(J351+J350)*'1_Constantes'!$I$13</f>
        <v>0</v>
      </c>
      <c r="M351" s="57">
        <f>(J351-J350)*'1_Constantes'!$J$13</f>
        <v>0</v>
      </c>
      <c r="N351" s="57">
        <f t="shared" si="21"/>
        <v>1.7188733853924876</v>
      </c>
      <c r="P351" s="68">
        <f t="shared" si="22"/>
        <v>-248.2811266146075</v>
      </c>
      <c r="Q351" s="57">
        <f t="shared" si="23"/>
        <v>251.7188733853925</v>
      </c>
      <c r="S351" s="54">
        <f>P351*'1_Constantes'!$B$4/60</f>
        <v>-2.0690093884550627E-2</v>
      </c>
      <c r="T351" s="44">
        <f>Q351*'1_Constantes'!$B$4/60</f>
        <v>2.0976572782116044E-2</v>
      </c>
      <c r="V351" s="54">
        <f>V350-S351*'1_Constantes'!$J$4</f>
        <v>23583.930989963614</v>
      </c>
      <c r="W351" s="44">
        <f>W350+T351*'1_Constantes'!$J$4</f>
        <v>16190.369010036435</v>
      </c>
    </row>
    <row r="352" spans="2:23" x14ac:dyDescent="0.25">
      <c r="B352" s="13">
        <f>'2_Odometrie'!B352</f>
        <v>1.7399999999999849</v>
      </c>
      <c r="D352" s="113">
        <f>IF('1_Constantes'!$B$27=1,'4_Rampe'!W352/2,'3_Consigne'!P352)</f>
        <v>250</v>
      </c>
      <c r="E352" s="68">
        <f>D352*'1_Constantes'!$D$13</f>
        <v>250</v>
      </c>
      <c r="F352" s="73">
        <f>(D352+D351)*'1_Constantes'!$E$13</f>
        <v>0</v>
      </c>
      <c r="G352" s="57">
        <f>(D352-D351)*'1_Constantes'!$F$13</f>
        <v>0</v>
      </c>
      <c r="H352" s="57">
        <f t="shared" si="20"/>
        <v>250</v>
      </c>
      <c r="J352" s="113">
        <f>IF('1_Constantes'!$B$27=1,'4_Rampe'!Y352,'3_Consigne'!R352*2)</f>
        <v>-0.28647889756540273</v>
      </c>
      <c r="K352" s="68">
        <f>J352*'1_Constantes'!$H$13</f>
        <v>-0.57295779513080547</v>
      </c>
      <c r="L352" s="73">
        <f>(J352+J351)*'1_Constantes'!$I$13</f>
        <v>0</v>
      </c>
      <c r="M352" s="57">
        <f>(J352-J351)*'1_Constantes'!$J$13</f>
        <v>0</v>
      </c>
      <c r="N352" s="57">
        <f t="shared" si="21"/>
        <v>-0.57295779513080547</v>
      </c>
      <c r="P352" s="68">
        <f t="shared" si="22"/>
        <v>-250.5729577951308</v>
      </c>
      <c r="Q352" s="57">
        <f t="shared" si="23"/>
        <v>249.4270422048692</v>
      </c>
      <c r="S352" s="54">
        <f>P352*'1_Constantes'!$B$4/60</f>
        <v>-2.0881079816260903E-2</v>
      </c>
      <c r="T352" s="44">
        <f>Q352*'1_Constantes'!$B$4/60</f>
        <v>2.0785586850405768E-2</v>
      </c>
      <c r="V352" s="54">
        <f>V351-S352*'1_Constantes'!$J$4</f>
        <v>23659.102877302154</v>
      </c>
      <c r="W352" s="44">
        <f>W351+T352*'1_Constantes'!$J$4</f>
        <v>16265.197122697895</v>
      </c>
    </row>
    <row r="353" spans="2:23" x14ac:dyDescent="0.25">
      <c r="B353" s="13">
        <f>'2_Odometrie'!B353</f>
        <v>1.7449999999999848</v>
      </c>
      <c r="D353" s="113">
        <f>IF('1_Constantes'!$B$27=1,'4_Rampe'!W353/2,'3_Consigne'!P353)</f>
        <v>250</v>
      </c>
      <c r="E353" s="68">
        <f>D353*'1_Constantes'!$D$13</f>
        <v>250</v>
      </c>
      <c r="F353" s="73">
        <f>(D353+D352)*'1_Constantes'!$E$13</f>
        <v>0</v>
      </c>
      <c r="G353" s="57">
        <f>(D353-D352)*'1_Constantes'!$F$13</f>
        <v>0</v>
      </c>
      <c r="H353" s="57">
        <f t="shared" si="20"/>
        <v>250</v>
      </c>
      <c r="J353" s="113">
        <f>IF('1_Constantes'!$B$27=1,'4_Rampe'!Y353,'3_Consigne'!R353*2)</f>
        <v>-0.85943669269624379</v>
      </c>
      <c r="K353" s="68">
        <f>J353*'1_Constantes'!$H$13</f>
        <v>-1.7188733853924876</v>
      </c>
      <c r="L353" s="73">
        <f>(J353+J352)*'1_Constantes'!$I$13</f>
        <v>0</v>
      </c>
      <c r="M353" s="57">
        <f>(J353-J352)*'1_Constantes'!$J$13</f>
        <v>0</v>
      </c>
      <c r="N353" s="57">
        <f t="shared" si="21"/>
        <v>-1.7188733853924876</v>
      </c>
      <c r="P353" s="68">
        <f t="shared" si="22"/>
        <v>-251.7188733853925</v>
      </c>
      <c r="Q353" s="57">
        <f t="shared" si="23"/>
        <v>248.2811266146075</v>
      </c>
      <c r="S353" s="54">
        <f>P353*'1_Constantes'!$B$4/60</f>
        <v>-2.0976572782116044E-2</v>
      </c>
      <c r="T353" s="44">
        <f>Q353*'1_Constantes'!$B$4/60</f>
        <v>2.0690093884550627E-2</v>
      </c>
      <c r="V353" s="54">
        <f>V352-S353*'1_Constantes'!$J$4</f>
        <v>23734.618539317773</v>
      </c>
      <c r="W353" s="44">
        <f>W352+T353*'1_Constantes'!$J$4</f>
        <v>16339.681460682277</v>
      </c>
    </row>
    <row r="354" spans="2:23" x14ac:dyDescent="0.25">
      <c r="B354" s="13">
        <f>'2_Odometrie'!B354</f>
        <v>1.7499999999999847</v>
      </c>
      <c r="D354" s="113">
        <f>IF('1_Constantes'!$B$27=1,'4_Rampe'!W354/2,'3_Consigne'!P354)</f>
        <v>250</v>
      </c>
      <c r="E354" s="68">
        <f>D354*'1_Constantes'!$D$13</f>
        <v>250</v>
      </c>
      <c r="F354" s="73">
        <f>(D354+D353)*'1_Constantes'!$E$13</f>
        <v>0</v>
      </c>
      <c r="G354" s="57">
        <f>(D354-D353)*'1_Constantes'!$F$13</f>
        <v>0</v>
      </c>
      <c r="H354" s="57">
        <f t="shared" si="20"/>
        <v>250</v>
      </c>
      <c r="J354" s="113">
        <f>IF('1_Constantes'!$B$27=1,'4_Rampe'!Y354,'3_Consigne'!R354*2)</f>
        <v>0.28647889756540273</v>
      </c>
      <c r="K354" s="68">
        <f>J354*'1_Constantes'!$H$13</f>
        <v>0.57295779513080547</v>
      </c>
      <c r="L354" s="73">
        <f>(J354+J353)*'1_Constantes'!$I$13</f>
        <v>0</v>
      </c>
      <c r="M354" s="57">
        <f>(J354-J353)*'1_Constantes'!$J$13</f>
        <v>0</v>
      </c>
      <c r="N354" s="57">
        <f t="shared" si="21"/>
        <v>0.57295779513080547</v>
      </c>
      <c r="P354" s="68">
        <f t="shared" si="22"/>
        <v>-249.4270422048692</v>
      </c>
      <c r="Q354" s="57">
        <f t="shared" si="23"/>
        <v>250.5729577951308</v>
      </c>
      <c r="S354" s="54">
        <f>P354*'1_Constantes'!$B$4/60</f>
        <v>-2.0785586850405768E-2</v>
      </c>
      <c r="T354" s="44">
        <f>Q354*'1_Constantes'!$B$4/60</f>
        <v>2.0881079816260903E-2</v>
      </c>
      <c r="V354" s="54">
        <f>V353-S354*'1_Constantes'!$J$4</f>
        <v>23809.446651979233</v>
      </c>
      <c r="W354" s="44">
        <f>W353+T354*'1_Constantes'!$J$4</f>
        <v>16414.853348020817</v>
      </c>
    </row>
    <row r="355" spans="2:23" x14ac:dyDescent="0.25">
      <c r="B355" s="13">
        <f>'2_Odometrie'!B355</f>
        <v>1.7549999999999846</v>
      </c>
      <c r="D355" s="113">
        <f>IF('1_Constantes'!$B$27=1,'4_Rampe'!W355/2,'3_Consigne'!P355)</f>
        <v>250</v>
      </c>
      <c r="E355" s="68">
        <f>D355*'1_Constantes'!$D$13</f>
        <v>250</v>
      </c>
      <c r="F355" s="73">
        <f>(D355+D354)*'1_Constantes'!$E$13</f>
        <v>0</v>
      </c>
      <c r="G355" s="57">
        <f>(D355-D354)*'1_Constantes'!$F$13</f>
        <v>0</v>
      </c>
      <c r="H355" s="57">
        <f t="shared" si="20"/>
        <v>250</v>
      </c>
      <c r="J355" s="113">
        <f>IF('1_Constantes'!$B$27=1,'4_Rampe'!Y355,'3_Consigne'!R355*2)</f>
        <v>0.85943669269624379</v>
      </c>
      <c r="K355" s="68">
        <f>J355*'1_Constantes'!$H$13</f>
        <v>1.7188733853924876</v>
      </c>
      <c r="L355" s="73">
        <f>(J355+J354)*'1_Constantes'!$I$13</f>
        <v>0</v>
      </c>
      <c r="M355" s="57">
        <f>(J355-J354)*'1_Constantes'!$J$13</f>
        <v>0</v>
      </c>
      <c r="N355" s="57">
        <f t="shared" si="21"/>
        <v>1.7188733853924876</v>
      </c>
      <c r="P355" s="68">
        <f t="shared" si="22"/>
        <v>-248.2811266146075</v>
      </c>
      <c r="Q355" s="57">
        <f t="shared" si="23"/>
        <v>251.7188733853925</v>
      </c>
      <c r="S355" s="54">
        <f>P355*'1_Constantes'!$B$4/60</f>
        <v>-2.0690093884550627E-2</v>
      </c>
      <c r="T355" s="44">
        <f>Q355*'1_Constantes'!$B$4/60</f>
        <v>2.0976572782116044E-2</v>
      </c>
      <c r="V355" s="54">
        <f>V354-S355*'1_Constantes'!$J$4</f>
        <v>23883.930989963614</v>
      </c>
      <c r="W355" s="44">
        <f>W354+T355*'1_Constantes'!$J$4</f>
        <v>16490.369010036437</v>
      </c>
    </row>
    <row r="356" spans="2:23" x14ac:dyDescent="0.25">
      <c r="B356" s="13">
        <f>'2_Odometrie'!B356</f>
        <v>1.7599999999999845</v>
      </c>
      <c r="D356" s="113">
        <f>IF('1_Constantes'!$B$27=1,'4_Rampe'!W356/2,'3_Consigne'!P356)</f>
        <v>250</v>
      </c>
      <c r="E356" s="68">
        <f>D356*'1_Constantes'!$D$13</f>
        <v>250</v>
      </c>
      <c r="F356" s="73">
        <f>(D356+D355)*'1_Constantes'!$E$13</f>
        <v>0</v>
      </c>
      <c r="G356" s="57">
        <f>(D356-D355)*'1_Constantes'!$F$13</f>
        <v>0</v>
      </c>
      <c r="H356" s="57">
        <f t="shared" si="20"/>
        <v>250</v>
      </c>
      <c r="J356" s="113">
        <f>IF('1_Constantes'!$B$27=1,'4_Rampe'!Y356,'3_Consigne'!R356*2)</f>
        <v>-0.28647889756540273</v>
      </c>
      <c r="K356" s="68">
        <f>J356*'1_Constantes'!$H$13</f>
        <v>-0.57295779513080547</v>
      </c>
      <c r="L356" s="73">
        <f>(J356+J355)*'1_Constantes'!$I$13</f>
        <v>0</v>
      </c>
      <c r="M356" s="57">
        <f>(J356-J355)*'1_Constantes'!$J$13</f>
        <v>0</v>
      </c>
      <c r="N356" s="57">
        <f t="shared" si="21"/>
        <v>-0.57295779513080547</v>
      </c>
      <c r="P356" s="68">
        <f t="shared" si="22"/>
        <v>-250.5729577951308</v>
      </c>
      <c r="Q356" s="57">
        <f t="shared" si="23"/>
        <v>249.4270422048692</v>
      </c>
      <c r="S356" s="54">
        <f>P356*'1_Constantes'!$B$4/60</f>
        <v>-2.0881079816260903E-2</v>
      </c>
      <c r="T356" s="44">
        <f>Q356*'1_Constantes'!$B$4/60</f>
        <v>2.0785586850405768E-2</v>
      </c>
      <c r="V356" s="54">
        <f>V355-S356*'1_Constantes'!$J$4</f>
        <v>23959.102877302154</v>
      </c>
      <c r="W356" s="44">
        <f>W355+T356*'1_Constantes'!$J$4</f>
        <v>16565.197122697897</v>
      </c>
    </row>
    <row r="357" spans="2:23" x14ac:dyDescent="0.25">
      <c r="B357" s="13">
        <f>'2_Odometrie'!B357</f>
        <v>1.7649999999999844</v>
      </c>
      <c r="D357" s="113">
        <f>IF('1_Constantes'!$B$27=1,'4_Rampe'!W357/2,'3_Consigne'!P357)</f>
        <v>250</v>
      </c>
      <c r="E357" s="68">
        <f>D357*'1_Constantes'!$D$13</f>
        <v>250</v>
      </c>
      <c r="F357" s="73">
        <f>(D357+D356)*'1_Constantes'!$E$13</f>
        <v>0</v>
      </c>
      <c r="G357" s="57">
        <f>(D357-D356)*'1_Constantes'!$F$13</f>
        <v>0</v>
      </c>
      <c r="H357" s="57">
        <f t="shared" si="20"/>
        <v>250</v>
      </c>
      <c r="J357" s="113">
        <f>IF('1_Constantes'!$B$27=1,'4_Rampe'!Y357,'3_Consigne'!R357*2)</f>
        <v>-0.85943669269624379</v>
      </c>
      <c r="K357" s="68">
        <f>J357*'1_Constantes'!$H$13</f>
        <v>-1.7188733853924876</v>
      </c>
      <c r="L357" s="73">
        <f>(J357+J356)*'1_Constantes'!$I$13</f>
        <v>0</v>
      </c>
      <c r="M357" s="57">
        <f>(J357-J356)*'1_Constantes'!$J$13</f>
        <v>0</v>
      </c>
      <c r="N357" s="57">
        <f t="shared" si="21"/>
        <v>-1.7188733853924876</v>
      </c>
      <c r="P357" s="68">
        <f t="shared" si="22"/>
        <v>-251.7188733853925</v>
      </c>
      <c r="Q357" s="57">
        <f t="shared" si="23"/>
        <v>248.2811266146075</v>
      </c>
      <c r="S357" s="54">
        <f>P357*'1_Constantes'!$B$4/60</f>
        <v>-2.0976572782116044E-2</v>
      </c>
      <c r="T357" s="44">
        <f>Q357*'1_Constantes'!$B$4/60</f>
        <v>2.0690093884550627E-2</v>
      </c>
      <c r="V357" s="54">
        <f>V356-S357*'1_Constantes'!$J$4</f>
        <v>24034.618539317773</v>
      </c>
      <c r="W357" s="44">
        <f>W356+T357*'1_Constantes'!$J$4</f>
        <v>16639.681460682277</v>
      </c>
    </row>
    <row r="358" spans="2:23" x14ac:dyDescent="0.25">
      <c r="B358" s="13">
        <f>'2_Odometrie'!B358</f>
        <v>1.7699999999999843</v>
      </c>
      <c r="D358" s="113">
        <f>IF('1_Constantes'!$B$27=1,'4_Rampe'!W358/2,'3_Consigne'!P358)</f>
        <v>250</v>
      </c>
      <c r="E358" s="68">
        <f>D358*'1_Constantes'!$D$13</f>
        <v>250</v>
      </c>
      <c r="F358" s="73">
        <f>(D358+D357)*'1_Constantes'!$E$13</f>
        <v>0</v>
      </c>
      <c r="G358" s="57">
        <f>(D358-D357)*'1_Constantes'!$F$13</f>
        <v>0</v>
      </c>
      <c r="H358" s="57">
        <f t="shared" si="20"/>
        <v>250</v>
      </c>
      <c r="J358" s="113">
        <f>IF('1_Constantes'!$B$27=1,'4_Rampe'!Y358,'3_Consigne'!R358*2)</f>
        <v>0.28647889756540273</v>
      </c>
      <c r="K358" s="68">
        <f>J358*'1_Constantes'!$H$13</f>
        <v>0.57295779513080547</v>
      </c>
      <c r="L358" s="73">
        <f>(J358+J357)*'1_Constantes'!$I$13</f>
        <v>0</v>
      </c>
      <c r="M358" s="57">
        <f>(J358-J357)*'1_Constantes'!$J$13</f>
        <v>0</v>
      </c>
      <c r="N358" s="57">
        <f t="shared" si="21"/>
        <v>0.57295779513080547</v>
      </c>
      <c r="P358" s="68">
        <f t="shared" si="22"/>
        <v>-249.4270422048692</v>
      </c>
      <c r="Q358" s="57">
        <f t="shared" si="23"/>
        <v>250.5729577951308</v>
      </c>
      <c r="S358" s="54">
        <f>P358*'1_Constantes'!$B$4/60</f>
        <v>-2.0785586850405768E-2</v>
      </c>
      <c r="T358" s="44">
        <f>Q358*'1_Constantes'!$B$4/60</f>
        <v>2.0881079816260903E-2</v>
      </c>
      <c r="V358" s="54">
        <f>V357-S358*'1_Constantes'!$J$4</f>
        <v>24109.446651979233</v>
      </c>
      <c r="W358" s="44">
        <f>W357+T358*'1_Constantes'!$J$4</f>
        <v>16714.853348020817</v>
      </c>
    </row>
    <row r="359" spans="2:23" x14ac:dyDescent="0.25">
      <c r="B359" s="13">
        <f>'2_Odometrie'!B359</f>
        <v>1.7749999999999841</v>
      </c>
      <c r="D359" s="113">
        <f>IF('1_Constantes'!$B$27=1,'4_Rampe'!W359/2,'3_Consigne'!P359)</f>
        <v>250</v>
      </c>
      <c r="E359" s="68">
        <f>D359*'1_Constantes'!$D$13</f>
        <v>250</v>
      </c>
      <c r="F359" s="73">
        <f>(D359+D358)*'1_Constantes'!$E$13</f>
        <v>0</v>
      </c>
      <c r="G359" s="57">
        <f>(D359-D358)*'1_Constantes'!$F$13</f>
        <v>0</v>
      </c>
      <c r="H359" s="57">
        <f t="shared" si="20"/>
        <v>250</v>
      </c>
      <c r="J359" s="113">
        <f>IF('1_Constantes'!$B$27=1,'4_Rampe'!Y359,'3_Consigne'!R359*2)</f>
        <v>0.85943669269624379</v>
      </c>
      <c r="K359" s="68">
        <f>J359*'1_Constantes'!$H$13</f>
        <v>1.7188733853924876</v>
      </c>
      <c r="L359" s="73">
        <f>(J359+J358)*'1_Constantes'!$I$13</f>
        <v>0</v>
      </c>
      <c r="M359" s="57">
        <f>(J359-J358)*'1_Constantes'!$J$13</f>
        <v>0</v>
      </c>
      <c r="N359" s="57">
        <f t="shared" si="21"/>
        <v>1.7188733853924876</v>
      </c>
      <c r="P359" s="68">
        <f t="shared" si="22"/>
        <v>-248.2811266146075</v>
      </c>
      <c r="Q359" s="57">
        <f t="shared" si="23"/>
        <v>251.7188733853925</v>
      </c>
      <c r="S359" s="54">
        <f>P359*'1_Constantes'!$B$4/60</f>
        <v>-2.0690093884550627E-2</v>
      </c>
      <c r="T359" s="44">
        <f>Q359*'1_Constantes'!$B$4/60</f>
        <v>2.0976572782116044E-2</v>
      </c>
      <c r="V359" s="54">
        <f>V358-S359*'1_Constantes'!$J$4</f>
        <v>24183.930989963614</v>
      </c>
      <c r="W359" s="44">
        <f>W358+T359*'1_Constantes'!$J$4</f>
        <v>16790.369010036437</v>
      </c>
    </row>
    <row r="360" spans="2:23" x14ac:dyDescent="0.25">
      <c r="B360" s="13">
        <f>'2_Odometrie'!B360</f>
        <v>1.779999999999984</v>
      </c>
      <c r="D360" s="113">
        <f>IF('1_Constantes'!$B$27=1,'4_Rampe'!W360/2,'3_Consigne'!P360)</f>
        <v>250</v>
      </c>
      <c r="E360" s="68">
        <f>D360*'1_Constantes'!$D$13</f>
        <v>250</v>
      </c>
      <c r="F360" s="73">
        <f>(D360+D359)*'1_Constantes'!$E$13</f>
        <v>0</v>
      </c>
      <c r="G360" s="57">
        <f>(D360-D359)*'1_Constantes'!$F$13</f>
        <v>0</v>
      </c>
      <c r="H360" s="57">
        <f t="shared" si="20"/>
        <v>250</v>
      </c>
      <c r="J360" s="113">
        <f>IF('1_Constantes'!$B$27=1,'4_Rampe'!Y360,'3_Consigne'!R360*2)</f>
        <v>-0.28647889756540273</v>
      </c>
      <c r="K360" s="68">
        <f>J360*'1_Constantes'!$H$13</f>
        <v>-0.57295779513080547</v>
      </c>
      <c r="L360" s="73">
        <f>(J360+J359)*'1_Constantes'!$I$13</f>
        <v>0</v>
      </c>
      <c r="M360" s="57">
        <f>(J360-J359)*'1_Constantes'!$J$13</f>
        <v>0</v>
      </c>
      <c r="N360" s="57">
        <f t="shared" si="21"/>
        <v>-0.57295779513080547</v>
      </c>
      <c r="P360" s="68">
        <f t="shared" si="22"/>
        <v>-250.5729577951308</v>
      </c>
      <c r="Q360" s="57">
        <f t="shared" si="23"/>
        <v>249.4270422048692</v>
      </c>
      <c r="S360" s="54">
        <f>P360*'1_Constantes'!$B$4/60</f>
        <v>-2.0881079816260903E-2</v>
      </c>
      <c r="T360" s="44">
        <f>Q360*'1_Constantes'!$B$4/60</f>
        <v>2.0785586850405768E-2</v>
      </c>
      <c r="V360" s="54">
        <f>V359-S360*'1_Constantes'!$J$4</f>
        <v>24259.102877302154</v>
      </c>
      <c r="W360" s="44">
        <f>W359+T360*'1_Constantes'!$J$4</f>
        <v>16865.197122697897</v>
      </c>
    </row>
    <row r="361" spans="2:23" x14ac:dyDescent="0.25">
      <c r="B361" s="13">
        <f>'2_Odometrie'!B361</f>
        <v>1.7849999999999839</v>
      </c>
      <c r="D361" s="113">
        <f>IF('1_Constantes'!$B$27=1,'4_Rampe'!W361/2,'3_Consigne'!P361)</f>
        <v>250</v>
      </c>
      <c r="E361" s="68">
        <f>D361*'1_Constantes'!$D$13</f>
        <v>250</v>
      </c>
      <c r="F361" s="73">
        <f>(D361+D360)*'1_Constantes'!$E$13</f>
        <v>0</v>
      </c>
      <c r="G361" s="57">
        <f>(D361-D360)*'1_Constantes'!$F$13</f>
        <v>0</v>
      </c>
      <c r="H361" s="57">
        <f t="shared" si="20"/>
        <v>250</v>
      </c>
      <c r="J361" s="113">
        <f>IF('1_Constantes'!$B$27=1,'4_Rampe'!Y361,'3_Consigne'!R361*2)</f>
        <v>-0.85943669269624379</v>
      </c>
      <c r="K361" s="68">
        <f>J361*'1_Constantes'!$H$13</f>
        <v>-1.7188733853924876</v>
      </c>
      <c r="L361" s="73">
        <f>(J361+J360)*'1_Constantes'!$I$13</f>
        <v>0</v>
      </c>
      <c r="M361" s="57">
        <f>(J361-J360)*'1_Constantes'!$J$13</f>
        <v>0</v>
      </c>
      <c r="N361" s="57">
        <f t="shared" si="21"/>
        <v>-1.7188733853924876</v>
      </c>
      <c r="P361" s="68">
        <f t="shared" si="22"/>
        <v>-251.7188733853925</v>
      </c>
      <c r="Q361" s="57">
        <f t="shared" si="23"/>
        <v>248.2811266146075</v>
      </c>
      <c r="S361" s="54">
        <f>P361*'1_Constantes'!$B$4/60</f>
        <v>-2.0976572782116044E-2</v>
      </c>
      <c r="T361" s="44">
        <f>Q361*'1_Constantes'!$B$4/60</f>
        <v>2.0690093884550627E-2</v>
      </c>
      <c r="V361" s="54">
        <f>V360-S361*'1_Constantes'!$J$4</f>
        <v>24334.618539317773</v>
      </c>
      <c r="W361" s="44">
        <f>W360+T361*'1_Constantes'!$J$4</f>
        <v>16939.681460682277</v>
      </c>
    </row>
    <row r="362" spans="2:23" x14ac:dyDescent="0.25">
      <c r="B362" s="13">
        <f>'2_Odometrie'!B362</f>
        <v>1.7899999999999838</v>
      </c>
      <c r="D362" s="113">
        <f>IF('1_Constantes'!$B$27=1,'4_Rampe'!W362/2,'3_Consigne'!P362)</f>
        <v>250</v>
      </c>
      <c r="E362" s="68">
        <f>D362*'1_Constantes'!$D$13</f>
        <v>250</v>
      </c>
      <c r="F362" s="73">
        <f>(D362+D361)*'1_Constantes'!$E$13</f>
        <v>0</v>
      </c>
      <c r="G362" s="57">
        <f>(D362-D361)*'1_Constantes'!$F$13</f>
        <v>0</v>
      </c>
      <c r="H362" s="57">
        <f t="shared" si="20"/>
        <v>250</v>
      </c>
      <c r="J362" s="113">
        <f>IF('1_Constantes'!$B$27=1,'4_Rampe'!Y362,'3_Consigne'!R362*2)</f>
        <v>0.28647889756540273</v>
      </c>
      <c r="K362" s="68">
        <f>J362*'1_Constantes'!$H$13</f>
        <v>0.57295779513080547</v>
      </c>
      <c r="L362" s="73">
        <f>(J362+J361)*'1_Constantes'!$I$13</f>
        <v>0</v>
      </c>
      <c r="M362" s="57">
        <f>(J362-J361)*'1_Constantes'!$J$13</f>
        <v>0</v>
      </c>
      <c r="N362" s="57">
        <f t="shared" si="21"/>
        <v>0.57295779513080547</v>
      </c>
      <c r="P362" s="68">
        <f t="shared" si="22"/>
        <v>-249.4270422048692</v>
      </c>
      <c r="Q362" s="57">
        <f t="shared" si="23"/>
        <v>250.5729577951308</v>
      </c>
      <c r="S362" s="54">
        <f>P362*'1_Constantes'!$B$4/60</f>
        <v>-2.0785586850405768E-2</v>
      </c>
      <c r="T362" s="44">
        <f>Q362*'1_Constantes'!$B$4/60</f>
        <v>2.0881079816260903E-2</v>
      </c>
      <c r="V362" s="54">
        <f>V361-S362*'1_Constantes'!$J$4</f>
        <v>24409.446651979233</v>
      </c>
      <c r="W362" s="44">
        <f>W361+T362*'1_Constantes'!$J$4</f>
        <v>17014.853348020817</v>
      </c>
    </row>
    <row r="363" spans="2:23" x14ac:dyDescent="0.25">
      <c r="B363" s="13">
        <f>'2_Odometrie'!B363</f>
        <v>1.7949999999999837</v>
      </c>
      <c r="D363" s="113">
        <f>IF('1_Constantes'!$B$27=1,'4_Rampe'!W363/2,'3_Consigne'!P363)</f>
        <v>250</v>
      </c>
      <c r="E363" s="68">
        <f>D363*'1_Constantes'!$D$13</f>
        <v>250</v>
      </c>
      <c r="F363" s="73">
        <f>(D363+D362)*'1_Constantes'!$E$13</f>
        <v>0</v>
      </c>
      <c r="G363" s="57">
        <f>(D363-D362)*'1_Constantes'!$F$13</f>
        <v>0</v>
      </c>
      <c r="H363" s="57">
        <f t="shared" si="20"/>
        <v>250</v>
      </c>
      <c r="J363" s="113">
        <f>IF('1_Constantes'!$B$27=1,'4_Rampe'!Y363,'3_Consigne'!R363*2)</f>
        <v>0.85943669269624379</v>
      </c>
      <c r="K363" s="68">
        <f>J363*'1_Constantes'!$H$13</f>
        <v>1.7188733853924876</v>
      </c>
      <c r="L363" s="73">
        <f>(J363+J362)*'1_Constantes'!$I$13</f>
        <v>0</v>
      </c>
      <c r="M363" s="57">
        <f>(J363-J362)*'1_Constantes'!$J$13</f>
        <v>0</v>
      </c>
      <c r="N363" s="57">
        <f t="shared" si="21"/>
        <v>1.7188733853924876</v>
      </c>
      <c r="P363" s="68">
        <f t="shared" si="22"/>
        <v>-248.2811266146075</v>
      </c>
      <c r="Q363" s="57">
        <f t="shared" si="23"/>
        <v>251.7188733853925</v>
      </c>
      <c r="S363" s="54">
        <f>P363*'1_Constantes'!$B$4/60</f>
        <v>-2.0690093884550627E-2</v>
      </c>
      <c r="T363" s="44">
        <f>Q363*'1_Constantes'!$B$4/60</f>
        <v>2.0976572782116044E-2</v>
      </c>
      <c r="V363" s="54">
        <f>V362-S363*'1_Constantes'!$J$4</f>
        <v>24483.930989963614</v>
      </c>
      <c r="W363" s="44">
        <f>W362+T363*'1_Constantes'!$J$4</f>
        <v>17090.369010036437</v>
      </c>
    </row>
    <row r="364" spans="2:23" x14ac:dyDescent="0.25">
      <c r="B364" s="13">
        <f>'2_Odometrie'!B364</f>
        <v>1.7999999999999836</v>
      </c>
      <c r="D364" s="113">
        <f>IF('1_Constantes'!$B$27=1,'4_Rampe'!W364/2,'3_Consigne'!P364)</f>
        <v>250</v>
      </c>
      <c r="E364" s="68">
        <f>D364*'1_Constantes'!$D$13</f>
        <v>250</v>
      </c>
      <c r="F364" s="73">
        <f>(D364+D363)*'1_Constantes'!$E$13</f>
        <v>0</v>
      </c>
      <c r="G364" s="57">
        <f>(D364-D363)*'1_Constantes'!$F$13</f>
        <v>0</v>
      </c>
      <c r="H364" s="57">
        <f t="shared" si="20"/>
        <v>250</v>
      </c>
      <c r="J364" s="113">
        <f>IF('1_Constantes'!$B$27=1,'4_Rampe'!Y364,'3_Consigne'!R364*2)</f>
        <v>-0.28647889756540273</v>
      </c>
      <c r="K364" s="68">
        <f>J364*'1_Constantes'!$H$13</f>
        <v>-0.57295779513080547</v>
      </c>
      <c r="L364" s="73">
        <f>(J364+J363)*'1_Constantes'!$I$13</f>
        <v>0</v>
      </c>
      <c r="M364" s="57">
        <f>(J364-J363)*'1_Constantes'!$J$13</f>
        <v>0</v>
      </c>
      <c r="N364" s="57">
        <f t="shared" si="21"/>
        <v>-0.57295779513080547</v>
      </c>
      <c r="P364" s="68">
        <f t="shared" si="22"/>
        <v>-250.5729577951308</v>
      </c>
      <c r="Q364" s="57">
        <f t="shared" si="23"/>
        <v>249.4270422048692</v>
      </c>
      <c r="S364" s="54">
        <f>P364*'1_Constantes'!$B$4/60</f>
        <v>-2.0881079816260903E-2</v>
      </c>
      <c r="T364" s="44">
        <f>Q364*'1_Constantes'!$B$4/60</f>
        <v>2.0785586850405768E-2</v>
      </c>
      <c r="V364" s="54">
        <f>V363-S364*'1_Constantes'!$J$4</f>
        <v>24559.102877302154</v>
      </c>
      <c r="W364" s="44">
        <f>W363+T364*'1_Constantes'!$J$4</f>
        <v>17165.197122697897</v>
      </c>
    </row>
    <row r="365" spans="2:23" x14ac:dyDescent="0.25">
      <c r="B365" s="13">
        <f>'2_Odometrie'!B365</f>
        <v>1.8049999999999835</v>
      </c>
      <c r="D365" s="113">
        <f>IF('1_Constantes'!$B$27=1,'4_Rampe'!W365/2,'3_Consigne'!P365)</f>
        <v>250</v>
      </c>
      <c r="E365" s="68">
        <f>D365*'1_Constantes'!$D$13</f>
        <v>250</v>
      </c>
      <c r="F365" s="73">
        <f>(D365+D364)*'1_Constantes'!$E$13</f>
        <v>0</v>
      </c>
      <c r="G365" s="57">
        <f>(D365-D364)*'1_Constantes'!$F$13</f>
        <v>0</v>
      </c>
      <c r="H365" s="57">
        <f t="shared" si="20"/>
        <v>250</v>
      </c>
      <c r="J365" s="113">
        <f>IF('1_Constantes'!$B$27=1,'4_Rampe'!Y365,'3_Consigne'!R365*2)</f>
        <v>-0.85943669269624379</v>
      </c>
      <c r="K365" s="68">
        <f>J365*'1_Constantes'!$H$13</f>
        <v>-1.7188733853924876</v>
      </c>
      <c r="L365" s="73">
        <f>(J365+J364)*'1_Constantes'!$I$13</f>
        <v>0</v>
      </c>
      <c r="M365" s="57">
        <f>(J365-J364)*'1_Constantes'!$J$13</f>
        <v>0</v>
      </c>
      <c r="N365" s="57">
        <f t="shared" si="21"/>
        <v>-1.7188733853924876</v>
      </c>
      <c r="P365" s="68">
        <f t="shared" si="22"/>
        <v>-251.7188733853925</v>
      </c>
      <c r="Q365" s="57">
        <f t="shared" si="23"/>
        <v>248.2811266146075</v>
      </c>
      <c r="S365" s="54">
        <f>P365*'1_Constantes'!$B$4/60</f>
        <v>-2.0976572782116044E-2</v>
      </c>
      <c r="T365" s="44">
        <f>Q365*'1_Constantes'!$B$4/60</f>
        <v>2.0690093884550627E-2</v>
      </c>
      <c r="V365" s="54">
        <f>V364-S365*'1_Constantes'!$J$4</f>
        <v>24634.618539317773</v>
      </c>
      <c r="W365" s="44">
        <f>W364+T365*'1_Constantes'!$J$4</f>
        <v>17239.681460682277</v>
      </c>
    </row>
    <row r="366" spans="2:23" x14ac:dyDescent="0.25">
      <c r="B366" s="13">
        <f>'2_Odometrie'!B366</f>
        <v>1.8099999999999834</v>
      </c>
      <c r="D366" s="113">
        <f>IF('1_Constantes'!$B$27=1,'4_Rampe'!W366/2,'3_Consigne'!P366)</f>
        <v>250</v>
      </c>
      <c r="E366" s="68">
        <f>D366*'1_Constantes'!$D$13</f>
        <v>250</v>
      </c>
      <c r="F366" s="73">
        <f>(D366+D365)*'1_Constantes'!$E$13</f>
        <v>0</v>
      </c>
      <c r="G366" s="57">
        <f>(D366-D365)*'1_Constantes'!$F$13</f>
        <v>0</v>
      </c>
      <c r="H366" s="57">
        <f t="shared" si="20"/>
        <v>250</v>
      </c>
      <c r="J366" s="113">
        <f>IF('1_Constantes'!$B$27=1,'4_Rampe'!Y366,'3_Consigne'!R366*2)</f>
        <v>0.28647889756540273</v>
      </c>
      <c r="K366" s="68">
        <f>J366*'1_Constantes'!$H$13</f>
        <v>0.57295779513080547</v>
      </c>
      <c r="L366" s="73">
        <f>(J366+J365)*'1_Constantes'!$I$13</f>
        <v>0</v>
      </c>
      <c r="M366" s="57">
        <f>(J366-J365)*'1_Constantes'!$J$13</f>
        <v>0</v>
      </c>
      <c r="N366" s="57">
        <f t="shared" si="21"/>
        <v>0.57295779513080547</v>
      </c>
      <c r="P366" s="68">
        <f t="shared" si="22"/>
        <v>-249.4270422048692</v>
      </c>
      <c r="Q366" s="57">
        <f t="shared" si="23"/>
        <v>250.5729577951308</v>
      </c>
      <c r="S366" s="54">
        <f>P366*'1_Constantes'!$B$4/60</f>
        <v>-2.0785586850405768E-2</v>
      </c>
      <c r="T366" s="44">
        <f>Q366*'1_Constantes'!$B$4/60</f>
        <v>2.0881079816260903E-2</v>
      </c>
      <c r="V366" s="54">
        <f>V365-S366*'1_Constantes'!$J$4</f>
        <v>24709.446651979233</v>
      </c>
      <c r="W366" s="44">
        <f>W365+T366*'1_Constantes'!$J$4</f>
        <v>17314.853348020817</v>
      </c>
    </row>
    <row r="367" spans="2:23" x14ac:dyDescent="0.25">
      <c r="B367" s="13">
        <f>'2_Odometrie'!B367</f>
        <v>1.8149999999999833</v>
      </c>
      <c r="D367" s="113">
        <f>IF('1_Constantes'!$B$27=1,'4_Rampe'!W367/2,'3_Consigne'!P367)</f>
        <v>250</v>
      </c>
      <c r="E367" s="68">
        <f>D367*'1_Constantes'!$D$13</f>
        <v>250</v>
      </c>
      <c r="F367" s="73">
        <f>(D367+D366)*'1_Constantes'!$E$13</f>
        <v>0</v>
      </c>
      <c r="G367" s="57">
        <f>(D367-D366)*'1_Constantes'!$F$13</f>
        <v>0</v>
      </c>
      <c r="H367" s="57">
        <f t="shared" si="20"/>
        <v>250</v>
      </c>
      <c r="J367" s="113">
        <f>IF('1_Constantes'!$B$27=1,'4_Rampe'!Y367,'3_Consigne'!R367*2)</f>
        <v>0.85943669269624379</v>
      </c>
      <c r="K367" s="68">
        <f>J367*'1_Constantes'!$H$13</f>
        <v>1.7188733853924876</v>
      </c>
      <c r="L367" s="73">
        <f>(J367+J366)*'1_Constantes'!$I$13</f>
        <v>0</v>
      </c>
      <c r="M367" s="57">
        <f>(J367-J366)*'1_Constantes'!$J$13</f>
        <v>0</v>
      </c>
      <c r="N367" s="57">
        <f t="shared" si="21"/>
        <v>1.7188733853924876</v>
      </c>
      <c r="P367" s="68">
        <f t="shared" si="22"/>
        <v>-248.2811266146075</v>
      </c>
      <c r="Q367" s="57">
        <f t="shared" si="23"/>
        <v>251.7188733853925</v>
      </c>
      <c r="S367" s="54">
        <f>P367*'1_Constantes'!$B$4/60</f>
        <v>-2.0690093884550627E-2</v>
      </c>
      <c r="T367" s="44">
        <f>Q367*'1_Constantes'!$B$4/60</f>
        <v>2.0976572782116044E-2</v>
      </c>
      <c r="V367" s="54">
        <f>V366-S367*'1_Constantes'!$J$4</f>
        <v>24783.930989963614</v>
      </c>
      <c r="W367" s="44">
        <f>W366+T367*'1_Constantes'!$J$4</f>
        <v>17390.369010036437</v>
      </c>
    </row>
    <row r="368" spans="2:23" x14ac:dyDescent="0.25">
      <c r="B368" s="13">
        <f>'2_Odometrie'!B368</f>
        <v>1.8199999999999832</v>
      </c>
      <c r="D368" s="113">
        <f>IF('1_Constantes'!$B$27=1,'4_Rampe'!W368/2,'3_Consigne'!P368)</f>
        <v>250</v>
      </c>
      <c r="E368" s="68">
        <f>D368*'1_Constantes'!$D$13</f>
        <v>250</v>
      </c>
      <c r="F368" s="73">
        <f>(D368+D367)*'1_Constantes'!$E$13</f>
        <v>0</v>
      </c>
      <c r="G368" s="57">
        <f>(D368-D367)*'1_Constantes'!$F$13</f>
        <v>0</v>
      </c>
      <c r="H368" s="57">
        <f t="shared" si="20"/>
        <v>250</v>
      </c>
      <c r="J368" s="113">
        <f>IF('1_Constantes'!$B$27=1,'4_Rampe'!Y368,'3_Consigne'!R368*2)</f>
        <v>-0.28647889756540273</v>
      </c>
      <c r="K368" s="68">
        <f>J368*'1_Constantes'!$H$13</f>
        <v>-0.57295779513080547</v>
      </c>
      <c r="L368" s="73">
        <f>(J368+J367)*'1_Constantes'!$I$13</f>
        <v>0</v>
      </c>
      <c r="M368" s="57">
        <f>(J368-J367)*'1_Constantes'!$J$13</f>
        <v>0</v>
      </c>
      <c r="N368" s="57">
        <f t="shared" si="21"/>
        <v>-0.57295779513080547</v>
      </c>
      <c r="P368" s="68">
        <f t="shared" si="22"/>
        <v>-250.5729577951308</v>
      </c>
      <c r="Q368" s="57">
        <f t="shared" si="23"/>
        <v>249.4270422048692</v>
      </c>
      <c r="S368" s="54">
        <f>P368*'1_Constantes'!$B$4/60</f>
        <v>-2.0881079816260903E-2</v>
      </c>
      <c r="T368" s="44">
        <f>Q368*'1_Constantes'!$B$4/60</f>
        <v>2.0785586850405768E-2</v>
      </c>
      <c r="V368" s="54">
        <f>V367-S368*'1_Constantes'!$J$4</f>
        <v>24859.102877302154</v>
      </c>
      <c r="W368" s="44">
        <f>W367+T368*'1_Constantes'!$J$4</f>
        <v>17465.197122697897</v>
      </c>
    </row>
    <row r="369" spans="2:23" x14ac:dyDescent="0.25">
      <c r="B369" s="13">
        <f>'2_Odometrie'!B369</f>
        <v>1.8249999999999831</v>
      </c>
      <c r="D369" s="113">
        <f>IF('1_Constantes'!$B$27=1,'4_Rampe'!W369/2,'3_Consigne'!P369)</f>
        <v>250</v>
      </c>
      <c r="E369" s="68">
        <f>D369*'1_Constantes'!$D$13</f>
        <v>250</v>
      </c>
      <c r="F369" s="73">
        <f>(D369+D368)*'1_Constantes'!$E$13</f>
        <v>0</v>
      </c>
      <c r="G369" s="57">
        <f>(D369-D368)*'1_Constantes'!$F$13</f>
        <v>0</v>
      </c>
      <c r="H369" s="57">
        <f t="shared" si="20"/>
        <v>250</v>
      </c>
      <c r="J369" s="113">
        <f>IF('1_Constantes'!$B$27=1,'4_Rampe'!Y369,'3_Consigne'!R369*2)</f>
        <v>-0.85943669269624379</v>
      </c>
      <c r="K369" s="68">
        <f>J369*'1_Constantes'!$H$13</f>
        <v>-1.7188733853924876</v>
      </c>
      <c r="L369" s="73">
        <f>(J369+J368)*'1_Constantes'!$I$13</f>
        <v>0</v>
      </c>
      <c r="M369" s="57">
        <f>(J369-J368)*'1_Constantes'!$J$13</f>
        <v>0</v>
      </c>
      <c r="N369" s="57">
        <f t="shared" si="21"/>
        <v>-1.7188733853924876</v>
      </c>
      <c r="P369" s="68">
        <f t="shared" si="22"/>
        <v>-251.7188733853925</v>
      </c>
      <c r="Q369" s="57">
        <f t="shared" si="23"/>
        <v>248.2811266146075</v>
      </c>
      <c r="S369" s="54">
        <f>P369*'1_Constantes'!$B$4/60</f>
        <v>-2.0976572782116044E-2</v>
      </c>
      <c r="T369" s="44">
        <f>Q369*'1_Constantes'!$B$4/60</f>
        <v>2.0690093884550627E-2</v>
      </c>
      <c r="V369" s="54">
        <f>V368-S369*'1_Constantes'!$J$4</f>
        <v>24934.618539317773</v>
      </c>
      <c r="W369" s="44">
        <f>W368+T369*'1_Constantes'!$J$4</f>
        <v>17539.681460682277</v>
      </c>
    </row>
    <row r="370" spans="2:23" x14ac:dyDescent="0.25">
      <c r="B370" s="13">
        <f>'2_Odometrie'!B370</f>
        <v>1.829999999999983</v>
      </c>
      <c r="D370" s="113">
        <f>IF('1_Constantes'!$B$27=1,'4_Rampe'!W370/2,'3_Consigne'!P370)</f>
        <v>250</v>
      </c>
      <c r="E370" s="68">
        <f>D370*'1_Constantes'!$D$13</f>
        <v>250</v>
      </c>
      <c r="F370" s="73">
        <f>(D370+D369)*'1_Constantes'!$E$13</f>
        <v>0</v>
      </c>
      <c r="G370" s="57">
        <f>(D370-D369)*'1_Constantes'!$F$13</f>
        <v>0</v>
      </c>
      <c r="H370" s="57">
        <f t="shared" si="20"/>
        <v>250</v>
      </c>
      <c r="J370" s="113">
        <f>IF('1_Constantes'!$B$27=1,'4_Rampe'!Y370,'3_Consigne'!R370*2)</f>
        <v>0.28647889756540273</v>
      </c>
      <c r="K370" s="68">
        <f>J370*'1_Constantes'!$H$13</f>
        <v>0.57295779513080547</v>
      </c>
      <c r="L370" s="73">
        <f>(J370+J369)*'1_Constantes'!$I$13</f>
        <v>0</v>
      </c>
      <c r="M370" s="57">
        <f>(J370-J369)*'1_Constantes'!$J$13</f>
        <v>0</v>
      </c>
      <c r="N370" s="57">
        <f t="shared" si="21"/>
        <v>0.57295779513080547</v>
      </c>
      <c r="P370" s="68">
        <f t="shared" si="22"/>
        <v>-249.4270422048692</v>
      </c>
      <c r="Q370" s="57">
        <f t="shared" si="23"/>
        <v>250.5729577951308</v>
      </c>
      <c r="S370" s="54">
        <f>P370*'1_Constantes'!$B$4/60</f>
        <v>-2.0785586850405768E-2</v>
      </c>
      <c r="T370" s="44">
        <f>Q370*'1_Constantes'!$B$4/60</f>
        <v>2.0881079816260903E-2</v>
      </c>
      <c r="V370" s="54">
        <f>V369-S370*'1_Constantes'!$J$4</f>
        <v>25009.446651979233</v>
      </c>
      <c r="W370" s="44">
        <f>W369+T370*'1_Constantes'!$J$4</f>
        <v>17614.853348020817</v>
      </c>
    </row>
    <row r="371" spans="2:23" x14ac:dyDescent="0.25">
      <c r="B371" s="13">
        <f>'2_Odometrie'!B371</f>
        <v>1.8349999999999829</v>
      </c>
      <c r="D371" s="113">
        <f>IF('1_Constantes'!$B$27=1,'4_Rampe'!W371/2,'3_Consigne'!P371)</f>
        <v>250</v>
      </c>
      <c r="E371" s="68">
        <f>D371*'1_Constantes'!$D$13</f>
        <v>250</v>
      </c>
      <c r="F371" s="73">
        <f>(D371+D370)*'1_Constantes'!$E$13</f>
        <v>0</v>
      </c>
      <c r="G371" s="57">
        <f>(D371-D370)*'1_Constantes'!$F$13</f>
        <v>0</v>
      </c>
      <c r="H371" s="57">
        <f t="shared" si="20"/>
        <v>250</v>
      </c>
      <c r="J371" s="113">
        <f>IF('1_Constantes'!$B$27=1,'4_Rampe'!Y371,'3_Consigne'!R371*2)</f>
        <v>0.85943669269624379</v>
      </c>
      <c r="K371" s="68">
        <f>J371*'1_Constantes'!$H$13</f>
        <v>1.7188733853924876</v>
      </c>
      <c r="L371" s="73">
        <f>(J371+J370)*'1_Constantes'!$I$13</f>
        <v>0</v>
      </c>
      <c r="M371" s="57">
        <f>(J371-J370)*'1_Constantes'!$J$13</f>
        <v>0</v>
      </c>
      <c r="N371" s="57">
        <f t="shared" si="21"/>
        <v>1.7188733853924876</v>
      </c>
      <c r="P371" s="68">
        <f t="shared" si="22"/>
        <v>-248.2811266146075</v>
      </c>
      <c r="Q371" s="57">
        <f t="shared" si="23"/>
        <v>251.7188733853925</v>
      </c>
      <c r="S371" s="54">
        <f>P371*'1_Constantes'!$B$4/60</f>
        <v>-2.0690093884550627E-2</v>
      </c>
      <c r="T371" s="44">
        <f>Q371*'1_Constantes'!$B$4/60</f>
        <v>2.0976572782116044E-2</v>
      </c>
      <c r="V371" s="54">
        <f>V370-S371*'1_Constantes'!$J$4</f>
        <v>25083.930989963614</v>
      </c>
      <c r="W371" s="44">
        <f>W370+T371*'1_Constantes'!$J$4</f>
        <v>17690.369010036437</v>
      </c>
    </row>
    <row r="372" spans="2:23" x14ac:dyDescent="0.25">
      <c r="B372" s="13">
        <f>'2_Odometrie'!B372</f>
        <v>1.8399999999999828</v>
      </c>
      <c r="D372" s="113">
        <f>IF('1_Constantes'!$B$27=1,'4_Rampe'!W372/2,'3_Consigne'!P372)</f>
        <v>250</v>
      </c>
      <c r="E372" s="68">
        <f>D372*'1_Constantes'!$D$13</f>
        <v>250</v>
      </c>
      <c r="F372" s="73">
        <f>(D372+D371)*'1_Constantes'!$E$13</f>
        <v>0</v>
      </c>
      <c r="G372" s="57">
        <f>(D372-D371)*'1_Constantes'!$F$13</f>
        <v>0</v>
      </c>
      <c r="H372" s="57">
        <f t="shared" si="20"/>
        <v>250</v>
      </c>
      <c r="J372" s="113">
        <f>IF('1_Constantes'!$B$27=1,'4_Rampe'!Y372,'3_Consigne'!R372*2)</f>
        <v>-0.28647889756540273</v>
      </c>
      <c r="K372" s="68">
        <f>J372*'1_Constantes'!$H$13</f>
        <v>-0.57295779513080547</v>
      </c>
      <c r="L372" s="73">
        <f>(J372+J371)*'1_Constantes'!$I$13</f>
        <v>0</v>
      </c>
      <c r="M372" s="57">
        <f>(J372-J371)*'1_Constantes'!$J$13</f>
        <v>0</v>
      </c>
      <c r="N372" s="57">
        <f t="shared" si="21"/>
        <v>-0.57295779513080547</v>
      </c>
      <c r="P372" s="68">
        <f t="shared" si="22"/>
        <v>-250.5729577951308</v>
      </c>
      <c r="Q372" s="57">
        <f t="shared" si="23"/>
        <v>249.4270422048692</v>
      </c>
      <c r="S372" s="54">
        <f>P372*'1_Constantes'!$B$4/60</f>
        <v>-2.0881079816260903E-2</v>
      </c>
      <c r="T372" s="44">
        <f>Q372*'1_Constantes'!$B$4/60</f>
        <v>2.0785586850405768E-2</v>
      </c>
      <c r="V372" s="54">
        <f>V371-S372*'1_Constantes'!$J$4</f>
        <v>25159.102877302154</v>
      </c>
      <c r="W372" s="44">
        <f>W371+T372*'1_Constantes'!$J$4</f>
        <v>17765.197122697897</v>
      </c>
    </row>
    <row r="373" spans="2:23" x14ac:dyDescent="0.25">
      <c r="B373" s="13">
        <f>'2_Odometrie'!B373</f>
        <v>1.8449999999999827</v>
      </c>
      <c r="D373" s="113">
        <f>IF('1_Constantes'!$B$27=1,'4_Rampe'!W373/2,'3_Consigne'!P373)</f>
        <v>250</v>
      </c>
      <c r="E373" s="68">
        <f>D373*'1_Constantes'!$D$13</f>
        <v>250</v>
      </c>
      <c r="F373" s="73">
        <f>(D373+D372)*'1_Constantes'!$E$13</f>
        <v>0</v>
      </c>
      <c r="G373" s="57">
        <f>(D373-D372)*'1_Constantes'!$F$13</f>
        <v>0</v>
      </c>
      <c r="H373" s="57">
        <f t="shared" si="20"/>
        <v>250</v>
      </c>
      <c r="J373" s="113">
        <f>IF('1_Constantes'!$B$27=1,'4_Rampe'!Y373,'3_Consigne'!R373*2)</f>
        <v>-0.85943669269624379</v>
      </c>
      <c r="K373" s="68">
        <f>J373*'1_Constantes'!$H$13</f>
        <v>-1.7188733853924876</v>
      </c>
      <c r="L373" s="73">
        <f>(J373+J372)*'1_Constantes'!$I$13</f>
        <v>0</v>
      </c>
      <c r="M373" s="57">
        <f>(J373-J372)*'1_Constantes'!$J$13</f>
        <v>0</v>
      </c>
      <c r="N373" s="57">
        <f t="shared" si="21"/>
        <v>-1.7188733853924876</v>
      </c>
      <c r="P373" s="68">
        <f t="shared" si="22"/>
        <v>-251.7188733853925</v>
      </c>
      <c r="Q373" s="57">
        <f t="shared" si="23"/>
        <v>248.2811266146075</v>
      </c>
      <c r="S373" s="54">
        <f>P373*'1_Constantes'!$B$4/60</f>
        <v>-2.0976572782116044E-2</v>
      </c>
      <c r="T373" s="44">
        <f>Q373*'1_Constantes'!$B$4/60</f>
        <v>2.0690093884550627E-2</v>
      </c>
      <c r="V373" s="54">
        <f>V372-S373*'1_Constantes'!$J$4</f>
        <v>25234.618539317773</v>
      </c>
      <c r="W373" s="44">
        <f>W372+T373*'1_Constantes'!$J$4</f>
        <v>17839.681460682277</v>
      </c>
    </row>
    <row r="374" spans="2:23" x14ac:dyDescent="0.25">
      <c r="B374" s="13">
        <f>'2_Odometrie'!B374</f>
        <v>1.8499999999999825</v>
      </c>
      <c r="D374" s="113">
        <f>IF('1_Constantes'!$B$27=1,'4_Rampe'!W374/2,'3_Consigne'!P374)</f>
        <v>250</v>
      </c>
      <c r="E374" s="68">
        <f>D374*'1_Constantes'!$D$13</f>
        <v>250</v>
      </c>
      <c r="F374" s="73">
        <f>(D374+D373)*'1_Constantes'!$E$13</f>
        <v>0</v>
      </c>
      <c r="G374" s="57">
        <f>(D374-D373)*'1_Constantes'!$F$13</f>
        <v>0</v>
      </c>
      <c r="H374" s="57">
        <f t="shared" si="20"/>
        <v>250</v>
      </c>
      <c r="J374" s="113">
        <f>IF('1_Constantes'!$B$27=1,'4_Rampe'!Y374,'3_Consigne'!R374*2)</f>
        <v>0.28647889756540273</v>
      </c>
      <c r="K374" s="68">
        <f>J374*'1_Constantes'!$H$13</f>
        <v>0.57295779513080547</v>
      </c>
      <c r="L374" s="73">
        <f>(J374+J373)*'1_Constantes'!$I$13</f>
        <v>0</v>
      </c>
      <c r="M374" s="57">
        <f>(J374-J373)*'1_Constantes'!$J$13</f>
        <v>0</v>
      </c>
      <c r="N374" s="57">
        <f t="shared" si="21"/>
        <v>0.57295779513080547</v>
      </c>
      <c r="P374" s="68">
        <f t="shared" si="22"/>
        <v>-249.4270422048692</v>
      </c>
      <c r="Q374" s="57">
        <f t="shared" si="23"/>
        <v>250.5729577951308</v>
      </c>
      <c r="S374" s="54">
        <f>P374*'1_Constantes'!$B$4/60</f>
        <v>-2.0785586850405768E-2</v>
      </c>
      <c r="T374" s="44">
        <f>Q374*'1_Constantes'!$B$4/60</f>
        <v>2.0881079816260903E-2</v>
      </c>
      <c r="V374" s="54">
        <f>V373-S374*'1_Constantes'!$J$4</f>
        <v>25309.446651979233</v>
      </c>
      <c r="W374" s="44">
        <f>W373+T374*'1_Constantes'!$J$4</f>
        <v>17914.853348020817</v>
      </c>
    </row>
    <row r="375" spans="2:23" x14ac:dyDescent="0.25">
      <c r="B375" s="13">
        <f>'2_Odometrie'!B375</f>
        <v>1.8549999999999824</v>
      </c>
      <c r="D375" s="113">
        <f>IF('1_Constantes'!$B$27=1,'4_Rampe'!W375/2,'3_Consigne'!P375)</f>
        <v>250</v>
      </c>
      <c r="E375" s="68">
        <f>D375*'1_Constantes'!$D$13</f>
        <v>250</v>
      </c>
      <c r="F375" s="73">
        <f>(D375+D374)*'1_Constantes'!$E$13</f>
        <v>0</v>
      </c>
      <c r="G375" s="57">
        <f>(D375-D374)*'1_Constantes'!$F$13</f>
        <v>0</v>
      </c>
      <c r="H375" s="57">
        <f t="shared" si="20"/>
        <v>250</v>
      </c>
      <c r="J375" s="113">
        <f>IF('1_Constantes'!$B$27=1,'4_Rampe'!Y375,'3_Consigne'!R375*2)</f>
        <v>0.85943669269624379</v>
      </c>
      <c r="K375" s="68">
        <f>J375*'1_Constantes'!$H$13</f>
        <v>1.7188733853924876</v>
      </c>
      <c r="L375" s="73">
        <f>(J375+J374)*'1_Constantes'!$I$13</f>
        <v>0</v>
      </c>
      <c r="M375" s="57">
        <f>(J375-J374)*'1_Constantes'!$J$13</f>
        <v>0</v>
      </c>
      <c r="N375" s="57">
        <f t="shared" si="21"/>
        <v>1.7188733853924876</v>
      </c>
      <c r="P375" s="68">
        <f t="shared" si="22"/>
        <v>-248.2811266146075</v>
      </c>
      <c r="Q375" s="57">
        <f t="shared" si="23"/>
        <v>251.7188733853925</v>
      </c>
      <c r="S375" s="54">
        <f>P375*'1_Constantes'!$B$4/60</f>
        <v>-2.0690093884550627E-2</v>
      </c>
      <c r="T375" s="44">
        <f>Q375*'1_Constantes'!$B$4/60</f>
        <v>2.0976572782116044E-2</v>
      </c>
      <c r="V375" s="54">
        <f>V374-S375*'1_Constantes'!$J$4</f>
        <v>25383.930989963614</v>
      </c>
      <c r="W375" s="44">
        <f>W374+T375*'1_Constantes'!$J$4</f>
        <v>17990.369010036437</v>
      </c>
    </row>
    <row r="376" spans="2:23" x14ac:dyDescent="0.25">
      <c r="B376" s="13">
        <f>'2_Odometrie'!B376</f>
        <v>1.8599999999999823</v>
      </c>
      <c r="D376" s="113">
        <f>IF('1_Constantes'!$B$27=1,'4_Rampe'!W376/2,'3_Consigne'!P376)</f>
        <v>250</v>
      </c>
      <c r="E376" s="68">
        <f>D376*'1_Constantes'!$D$13</f>
        <v>250</v>
      </c>
      <c r="F376" s="73">
        <f>(D376+D375)*'1_Constantes'!$E$13</f>
        <v>0</v>
      </c>
      <c r="G376" s="57">
        <f>(D376-D375)*'1_Constantes'!$F$13</f>
        <v>0</v>
      </c>
      <c r="H376" s="57">
        <f t="shared" si="20"/>
        <v>250</v>
      </c>
      <c r="J376" s="113">
        <f>IF('1_Constantes'!$B$27=1,'4_Rampe'!Y376,'3_Consigne'!R376*2)</f>
        <v>-0.28647889756540273</v>
      </c>
      <c r="K376" s="68">
        <f>J376*'1_Constantes'!$H$13</f>
        <v>-0.57295779513080547</v>
      </c>
      <c r="L376" s="73">
        <f>(J376+J375)*'1_Constantes'!$I$13</f>
        <v>0</v>
      </c>
      <c r="M376" s="57">
        <f>(J376-J375)*'1_Constantes'!$J$13</f>
        <v>0</v>
      </c>
      <c r="N376" s="57">
        <f t="shared" si="21"/>
        <v>-0.57295779513080547</v>
      </c>
      <c r="P376" s="68">
        <f t="shared" si="22"/>
        <v>-250.5729577951308</v>
      </c>
      <c r="Q376" s="57">
        <f t="shared" si="23"/>
        <v>249.4270422048692</v>
      </c>
      <c r="S376" s="54">
        <f>P376*'1_Constantes'!$B$4/60</f>
        <v>-2.0881079816260903E-2</v>
      </c>
      <c r="T376" s="44">
        <f>Q376*'1_Constantes'!$B$4/60</f>
        <v>2.0785586850405768E-2</v>
      </c>
      <c r="V376" s="54">
        <f>V375-S376*'1_Constantes'!$J$4</f>
        <v>25459.102877302154</v>
      </c>
      <c r="W376" s="44">
        <f>W375+T376*'1_Constantes'!$J$4</f>
        <v>18065.197122697897</v>
      </c>
    </row>
    <row r="377" spans="2:23" x14ac:dyDescent="0.25">
      <c r="B377" s="13">
        <f>'2_Odometrie'!B377</f>
        <v>1.8649999999999822</v>
      </c>
      <c r="D377" s="113">
        <f>IF('1_Constantes'!$B$27=1,'4_Rampe'!W377/2,'3_Consigne'!P377)</f>
        <v>250</v>
      </c>
      <c r="E377" s="68">
        <f>D377*'1_Constantes'!$D$13</f>
        <v>250</v>
      </c>
      <c r="F377" s="73">
        <f>(D377+D376)*'1_Constantes'!$E$13</f>
        <v>0</v>
      </c>
      <c r="G377" s="57">
        <f>(D377-D376)*'1_Constantes'!$F$13</f>
        <v>0</v>
      </c>
      <c r="H377" s="57">
        <f t="shared" si="20"/>
        <v>250</v>
      </c>
      <c r="J377" s="113">
        <f>IF('1_Constantes'!$B$27=1,'4_Rampe'!Y377,'3_Consigne'!R377*2)</f>
        <v>-0.85943669269624379</v>
      </c>
      <c r="K377" s="68">
        <f>J377*'1_Constantes'!$H$13</f>
        <v>-1.7188733853924876</v>
      </c>
      <c r="L377" s="73">
        <f>(J377+J376)*'1_Constantes'!$I$13</f>
        <v>0</v>
      </c>
      <c r="M377" s="57">
        <f>(J377-J376)*'1_Constantes'!$J$13</f>
        <v>0</v>
      </c>
      <c r="N377" s="57">
        <f t="shared" si="21"/>
        <v>-1.7188733853924876</v>
      </c>
      <c r="P377" s="68">
        <f t="shared" si="22"/>
        <v>-251.7188733853925</v>
      </c>
      <c r="Q377" s="57">
        <f t="shared" si="23"/>
        <v>248.2811266146075</v>
      </c>
      <c r="S377" s="54">
        <f>P377*'1_Constantes'!$B$4/60</f>
        <v>-2.0976572782116044E-2</v>
      </c>
      <c r="T377" s="44">
        <f>Q377*'1_Constantes'!$B$4/60</f>
        <v>2.0690093884550627E-2</v>
      </c>
      <c r="V377" s="54">
        <f>V376-S377*'1_Constantes'!$J$4</f>
        <v>25534.618539317773</v>
      </c>
      <c r="W377" s="44">
        <f>W376+T377*'1_Constantes'!$J$4</f>
        <v>18139.681460682277</v>
      </c>
    </row>
    <row r="378" spans="2:23" x14ac:dyDescent="0.25">
      <c r="B378" s="13">
        <f>'2_Odometrie'!B378</f>
        <v>1.8699999999999821</v>
      </c>
      <c r="D378" s="113">
        <f>IF('1_Constantes'!$B$27=1,'4_Rampe'!W378/2,'3_Consigne'!P378)</f>
        <v>250</v>
      </c>
      <c r="E378" s="68">
        <f>D378*'1_Constantes'!$D$13</f>
        <v>250</v>
      </c>
      <c r="F378" s="73">
        <f>(D378+D377)*'1_Constantes'!$E$13</f>
        <v>0</v>
      </c>
      <c r="G378" s="57">
        <f>(D378-D377)*'1_Constantes'!$F$13</f>
        <v>0</v>
      </c>
      <c r="H378" s="57">
        <f t="shared" si="20"/>
        <v>250</v>
      </c>
      <c r="J378" s="113">
        <f>IF('1_Constantes'!$B$27=1,'4_Rampe'!Y378,'3_Consigne'!R378*2)</f>
        <v>0.28647889756540273</v>
      </c>
      <c r="K378" s="68">
        <f>J378*'1_Constantes'!$H$13</f>
        <v>0.57295779513080547</v>
      </c>
      <c r="L378" s="73">
        <f>(J378+J377)*'1_Constantes'!$I$13</f>
        <v>0</v>
      </c>
      <c r="M378" s="57">
        <f>(J378-J377)*'1_Constantes'!$J$13</f>
        <v>0</v>
      </c>
      <c r="N378" s="57">
        <f t="shared" si="21"/>
        <v>0.57295779513080547</v>
      </c>
      <c r="P378" s="68">
        <f t="shared" si="22"/>
        <v>-249.4270422048692</v>
      </c>
      <c r="Q378" s="57">
        <f t="shared" si="23"/>
        <v>250.5729577951308</v>
      </c>
      <c r="S378" s="54">
        <f>P378*'1_Constantes'!$B$4/60</f>
        <v>-2.0785586850405768E-2</v>
      </c>
      <c r="T378" s="44">
        <f>Q378*'1_Constantes'!$B$4/60</f>
        <v>2.0881079816260903E-2</v>
      </c>
      <c r="V378" s="54">
        <f>V377-S378*'1_Constantes'!$J$4</f>
        <v>25609.446651979233</v>
      </c>
      <c r="W378" s="44">
        <f>W377+T378*'1_Constantes'!$J$4</f>
        <v>18214.853348020817</v>
      </c>
    </row>
    <row r="379" spans="2:23" x14ac:dyDescent="0.25">
      <c r="B379" s="13">
        <f>'2_Odometrie'!B379</f>
        <v>1.874999999999982</v>
      </c>
      <c r="D379" s="113">
        <f>IF('1_Constantes'!$B$27=1,'4_Rampe'!W379/2,'3_Consigne'!P379)</f>
        <v>250</v>
      </c>
      <c r="E379" s="68">
        <f>D379*'1_Constantes'!$D$13</f>
        <v>250</v>
      </c>
      <c r="F379" s="73">
        <f>(D379+D378)*'1_Constantes'!$E$13</f>
        <v>0</v>
      </c>
      <c r="G379" s="57">
        <f>(D379-D378)*'1_Constantes'!$F$13</f>
        <v>0</v>
      </c>
      <c r="H379" s="57">
        <f t="shared" si="20"/>
        <v>250</v>
      </c>
      <c r="J379" s="113">
        <f>IF('1_Constantes'!$B$27=1,'4_Rampe'!Y379,'3_Consigne'!R379*2)</f>
        <v>0.85943669269624379</v>
      </c>
      <c r="K379" s="68">
        <f>J379*'1_Constantes'!$H$13</f>
        <v>1.7188733853924876</v>
      </c>
      <c r="L379" s="73">
        <f>(J379+J378)*'1_Constantes'!$I$13</f>
        <v>0</v>
      </c>
      <c r="M379" s="57">
        <f>(J379-J378)*'1_Constantes'!$J$13</f>
        <v>0</v>
      </c>
      <c r="N379" s="57">
        <f t="shared" si="21"/>
        <v>1.7188733853924876</v>
      </c>
      <c r="P379" s="68">
        <f t="shared" si="22"/>
        <v>-248.2811266146075</v>
      </c>
      <c r="Q379" s="57">
        <f t="shared" si="23"/>
        <v>251.7188733853925</v>
      </c>
      <c r="S379" s="54">
        <f>P379*'1_Constantes'!$B$4/60</f>
        <v>-2.0690093884550627E-2</v>
      </c>
      <c r="T379" s="44">
        <f>Q379*'1_Constantes'!$B$4/60</f>
        <v>2.0976572782116044E-2</v>
      </c>
      <c r="V379" s="54">
        <f>V378-S379*'1_Constantes'!$J$4</f>
        <v>25683.930989963614</v>
      </c>
      <c r="W379" s="44">
        <f>W378+T379*'1_Constantes'!$J$4</f>
        <v>18290.369010036437</v>
      </c>
    </row>
    <row r="380" spans="2:23" x14ac:dyDescent="0.25">
      <c r="B380" s="13">
        <f>'2_Odometrie'!B380</f>
        <v>1.8799999999999819</v>
      </c>
      <c r="D380" s="113">
        <f>IF('1_Constantes'!$B$27=1,'4_Rampe'!W380/2,'3_Consigne'!P380)</f>
        <v>250</v>
      </c>
      <c r="E380" s="68">
        <f>D380*'1_Constantes'!$D$13</f>
        <v>250</v>
      </c>
      <c r="F380" s="73">
        <f>(D380+D379)*'1_Constantes'!$E$13</f>
        <v>0</v>
      </c>
      <c r="G380" s="57">
        <f>(D380-D379)*'1_Constantes'!$F$13</f>
        <v>0</v>
      </c>
      <c r="H380" s="57">
        <f t="shared" si="20"/>
        <v>250</v>
      </c>
      <c r="J380" s="113">
        <f>IF('1_Constantes'!$B$27=1,'4_Rampe'!Y380,'3_Consigne'!R380*2)</f>
        <v>-0.28647889756540273</v>
      </c>
      <c r="K380" s="68">
        <f>J380*'1_Constantes'!$H$13</f>
        <v>-0.57295779513080547</v>
      </c>
      <c r="L380" s="73">
        <f>(J380+J379)*'1_Constantes'!$I$13</f>
        <v>0</v>
      </c>
      <c r="M380" s="57">
        <f>(J380-J379)*'1_Constantes'!$J$13</f>
        <v>0</v>
      </c>
      <c r="N380" s="57">
        <f t="shared" si="21"/>
        <v>-0.57295779513080547</v>
      </c>
      <c r="P380" s="68">
        <f t="shared" si="22"/>
        <v>-250.5729577951308</v>
      </c>
      <c r="Q380" s="57">
        <f t="shared" si="23"/>
        <v>249.4270422048692</v>
      </c>
      <c r="S380" s="54">
        <f>P380*'1_Constantes'!$B$4/60</f>
        <v>-2.0881079816260903E-2</v>
      </c>
      <c r="T380" s="44">
        <f>Q380*'1_Constantes'!$B$4/60</f>
        <v>2.0785586850405768E-2</v>
      </c>
      <c r="V380" s="54">
        <f>V379-S380*'1_Constantes'!$J$4</f>
        <v>25759.102877302154</v>
      </c>
      <c r="W380" s="44">
        <f>W379+T380*'1_Constantes'!$J$4</f>
        <v>18365.197122697897</v>
      </c>
    </row>
    <row r="381" spans="2:23" x14ac:dyDescent="0.25">
      <c r="B381" s="13">
        <f>'2_Odometrie'!B381</f>
        <v>1.8849999999999818</v>
      </c>
      <c r="D381" s="113">
        <f>IF('1_Constantes'!$B$27=1,'4_Rampe'!W381/2,'3_Consigne'!P381)</f>
        <v>250</v>
      </c>
      <c r="E381" s="68">
        <f>D381*'1_Constantes'!$D$13</f>
        <v>250</v>
      </c>
      <c r="F381" s="73">
        <f>(D381+D380)*'1_Constantes'!$E$13</f>
        <v>0</v>
      </c>
      <c r="G381" s="57">
        <f>(D381-D380)*'1_Constantes'!$F$13</f>
        <v>0</v>
      </c>
      <c r="H381" s="57">
        <f t="shared" si="20"/>
        <v>250</v>
      </c>
      <c r="J381" s="113">
        <f>IF('1_Constantes'!$B$27=1,'4_Rampe'!Y381,'3_Consigne'!R381*2)</f>
        <v>-0.85943669269624379</v>
      </c>
      <c r="K381" s="68">
        <f>J381*'1_Constantes'!$H$13</f>
        <v>-1.7188733853924876</v>
      </c>
      <c r="L381" s="73">
        <f>(J381+J380)*'1_Constantes'!$I$13</f>
        <v>0</v>
      </c>
      <c r="M381" s="57">
        <f>(J381-J380)*'1_Constantes'!$J$13</f>
        <v>0</v>
      </c>
      <c r="N381" s="57">
        <f t="shared" si="21"/>
        <v>-1.7188733853924876</v>
      </c>
      <c r="P381" s="68">
        <f t="shared" si="22"/>
        <v>-251.7188733853925</v>
      </c>
      <c r="Q381" s="57">
        <f t="shared" si="23"/>
        <v>248.2811266146075</v>
      </c>
      <c r="S381" s="54">
        <f>P381*'1_Constantes'!$B$4/60</f>
        <v>-2.0976572782116044E-2</v>
      </c>
      <c r="T381" s="44">
        <f>Q381*'1_Constantes'!$B$4/60</f>
        <v>2.0690093884550627E-2</v>
      </c>
      <c r="V381" s="54">
        <f>V380-S381*'1_Constantes'!$J$4</f>
        <v>25834.618539317773</v>
      </c>
      <c r="W381" s="44">
        <f>W380+T381*'1_Constantes'!$J$4</f>
        <v>18439.681460682277</v>
      </c>
    </row>
    <row r="382" spans="2:23" x14ac:dyDescent="0.25">
      <c r="B382" s="13">
        <f>'2_Odometrie'!B382</f>
        <v>1.8899999999999817</v>
      </c>
      <c r="D382" s="113">
        <f>IF('1_Constantes'!$B$27=1,'4_Rampe'!W382/2,'3_Consigne'!P382)</f>
        <v>250</v>
      </c>
      <c r="E382" s="68">
        <f>D382*'1_Constantes'!$D$13</f>
        <v>250</v>
      </c>
      <c r="F382" s="73">
        <f>(D382+D381)*'1_Constantes'!$E$13</f>
        <v>0</v>
      </c>
      <c r="G382" s="57">
        <f>(D382-D381)*'1_Constantes'!$F$13</f>
        <v>0</v>
      </c>
      <c r="H382" s="57">
        <f t="shared" si="20"/>
        <v>250</v>
      </c>
      <c r="J382" s="113">
        <f>IF('1_Constantes'!$B$27=1,'4_Rampe'!Y382,'3_Consigne'!R382*2)</f>
        <v>0.28647889756540273</v>
      </c>
      <c r="K382" s="68">
        <f>J382*'1_Constantes'!$H$13</f>
        <v>0.57295779513080547</v>
      </c>
      <c r="L382" s="73">
        <f>(J382+J381)*'1_Constantes'!$I$13</f>
        <v>0</v>
      </c>
      <c r="M382" s="57">
        <f>(J382-J381)*'1_Constantes'!$J$13</f>
        <v>0</v>
      </c>
      <c r="N382" s="57">
        <f t="shared" si="21"/>
        <v>0.57295779513080547</v>
      </c>
      <c r="P382" s="68">
        <f t="shared" si="22"/>
        <v>-249.4270422048692</v>
      </c>
      <c r="Q382" s="57">
        <f t="shared" si="23"/>
        <v>250.5729577951308</v>
      </c>
      <c r="S382" s="54">
        <f>P382*'1_Constantes'!$B$4/60</f>
        <v>-2.0785586850405768E-2</v>
      </c>
      <c r="T382" s="44">
        <f>Q382*'1_Constantes'!$B$4/60</f>
        <v>2.0881079816260903E-2</v>
      </c>
      <c r="V382" s="54">
        <f>V381-S382*'1_Constantes'!$J$4</f>
        <v>25909.446651979233</v>
      </c>
      <c r="W382" s="44">
        <f>W381+T382*'1_Constantes'!$J$4</f>
        <v>18514.853348020817</v>
      </c>
    </row>
    <row r="383" spans="2:23" x14ac:dyDescent="0.25">
      <c r="B383" s="13">
        <f>'2_Odometrie'!B383</f>
        <v>1.8949999999999816</v>
      </c>
      <c r="D383" s="113">
        <f>IF('1_Constantes'!$B$27=1,'4_Rampe'!W383/2,'3_Consigne'!P383)</f>
        <v>250</v>
      </c>
      <c r="E383" s="68">
        <f>D383*'1_Constantes'!$D$13</f>
        <v>250</v>
      </c>
      <c r="F383" s="73">
        <f>(D383+D382)*'1_Constantes'!$E$13</f>
        <v>0</v>
      </c>
      <c r="G383" s="57">
        <f>(D383-D382)*'1_Constantes'!$F$13</f>
        <v>0</v>
      </c>
      <c r="H383" s="57">
        <f t="shared" si="20"/>
        <v>250</v>
      </c>
      <c r="J383" s="113">
        <f>IF('1_Constantes'!$B$27=1,'4_Rampe'!Y383,'3_Consigne'!R383*2)</f>
        <v>0.85943669269624379</v>
      </c>
      <c r="K383" s="68">
        <f>J383*'1_Constantes'!$H$13</f>
        <v>1.7188733853924876</v>
      </c>
      <c r="L383" s="73">
        <f>(J383+J382)*'1_Constantes'!$I$13</f>
        <v>0</v>
      </c>
      <c r="M383" s="57">
        <f>(J383-J382)*'1_Constantes'!$J$13</f>
        <v>0</v>
      </c>
      <c r="N383" s="57">
        <f t="shared" si="21"/>
        <v>1.7188733853924876</v>
      </c>
      <c r="P383" s="68">
        <f t="shared" si="22"/>
        <v>-248.2811266146075</v>
      </c>
      <c r="Q383" s="57">
        <f t="shared" si="23"/>
        <v>251.7188733853925</v>
      </c>
      <c r="S383" s="54">
        <f>P383*'1_Constantes'!$B$4/60</f>
        <v>-2.0690093884550627E-2</v>
      </c>
      <c r="T383" s="44">
        <f>Q383*'1_Constantes'!$B$4/60</f>
        <v>2.0976572782116044E-2</v>
      </c>
      <c r="V383" s="54">
        <f>V382-S383*'1_Constantes'!$J$4</f>
        <v>25983.930989963614</v>
      </c>
      <c r="W383" s="44">
        <f>W382+T383*'1_Constantes'!$J$4</f>
        <v>18590.369010036437</v>
      </c>
    </row>
    <row r="384" spans="2:23" x14ac:dyDescent="0.25">
      <c r="B384" s="13">
        <f>'2_Odometrie'!B384</f>
        <v>1.8999999999999815</v>
      </c>
      <c r="D384" s="113">
        <f>IF('1_Constantes'!$B$27=1,'4_Rampe'!W384/2,'3_Consigne'!P384)</f>
        <v>250</v>
      </c>
      <c r="E384" s="68">
        <f>D384*'1_Constantes'!$D$13</f>
        <v>250</v>
      </c>
      <c r="F384" s="73">
        <f>(D384+D383)*'1_Constantes'!$E$13</f>
        <v>0</v>
      </c>
      <c r="G384" s="57">
        <f>(D384-D383)*'1_Constantes'!$F$13</f>
        <v>0</v>
      </c>
      <c r="H384" s="57">
        <f t="shared" si="20"/>
        <v>250</v>
      </c>
      <c r="J384" s="113">
        <f>IF('1_Constantes'!$B$27=1,'4_Rampe'!Y384,'3_Consigne'!R384*2)</f>
        <v>-0.28647889756540273</v>
      </c>
      <c r="K384" s="68">
        <f>J384*'1_Constantes'!$H$13</f>
        <v>-0.57295779513080547</v>
      </c>
      <c r="L384" s="73">
        <f>(J384+J383)*'1_Constantes'!$I$13</f>
        <v>0</v>
      </c>
      <c r="M384" s="57">
        <f>(J384-J383)*'1_Constantes'!$J$13</f>
        <v>0</v>
      </c>
      <c r="N384" s="57">
        <f t="shared" si="21"/>
        <v>-0.57295779513080547</v>
      </c>
      <c r="P384" s="68">
        <f t="shared" si="22"/>
        <v>-250.5729577951308</v>
      </c>
      <c r="Q384" s="57">
        <f t="shared" si="23"/>
        <v>249.4270422048692</v>
      </c>
      <c r="S384" s="54">
        <f>P384*'1_Constantes'!$B$4/60</f>
        <v>-2.0881079816260903E-2</v>
      </c>
      <c r="T384" s="44">
        <f>Q384*'1_Constantes'!$B$4/60</f>
        <v>2.0785586850405768E-2</v>
      </c>
      <c r="V384" s="54">
        <f>V383-S384*'1_Constantes'!$J$4</f>
        <v>26059.102877302154</v>
      </c>
      <c r="W384" s="44">
        <f>W383+T384*'1_Constantes'!$J$4</f>
        <v>18665.197122697897</v>
      </c>
    </row>
    <row r="385" spans="2:23" x14ac:dyDescent="0.25">
      <c r="B385" s="13">
        <f>'2_Odometrie'!B385</f>
        <v>1.9049999999999814</v>
      </c>
      <c r="D385" s="113">
        <f>IF('1_Constantes'!$B$27=1,'4_Rampe'!W385/2,'3_Consigne'!P385)</f>
        <v>250</v>
      </c>
      <c r="E385" s="68">
        <f>D385*'1_Constantes'!$D$13</f>
        <v>250</v>
      </c>
      <c r="F385" s="73">
        <f>(D385+D384)*'1_Constantes'!$E$13</f>
        <v>0</v>
      </c>
      <c r="G385" s="57">
        <f>(D385-D384)*'1_Constantes'!$F$13</f>
        <v>0</v>
      </c>
      <c r="H385" s="57">
        <f t="shared" si="20"/>
        <v>250</v>
      </c>
      <c r="J385" s="113">
        <f>IF('1_Constantes'!$B$27=1,'4_Rampe'!Y385,'3_Consigne'!R385*2)</f>
        <v>-0.85943669269624379</v>
      </c>
      <c r="K385" s="68">
        <f>J385*'1_Constantes'!$H$13</f>
        <v>-1.7188733853924876</v>
      </c>
      <c r="L385" s="73">
        <f>(J385+J384)*'1_Constantes'!$I$13</f>
        <v>0</v>
      </c>
      <c r="M385" s="57">
        <f>(J385-J384)*'1_Constantes'!$J$13</f>
        <v>0</v>
      </c>
      <c r="N385" s="57">
        <f t="shared" si="21"/>
        <v>-1.7188733853924876</v>
      </c>
      <c r="P385" s="68">
        <f t="shared" si="22"/>
        <v>-251.7188733853925</v>
      </c>
      <c r="Q385" s="57">
        <f t="shared" si="23"/>
        <v>248.2811266146075</v>
      </c>
      <c r="S385" s="54">
        <f>P385*'1_Constantes'!$B$4/60</f>
        <v>-2.0976572782116044E-2</v>
      </c>
      <c r="T385" s="44">
        <f>Q385*'1_Constantes'!$B$4/60</f>
        <v>2.0690093884550627E-2</v>
      </c>
      <c r="V385" s="54">
        <f>V384-S385*'1_Constantes'!$J$4</f>
        <v>26134.618539317773</v>
      </c>
      <c r="W385" s="44">
        <f>W384+T385*'1_Constantes'!$J$4</f>
        <v>18739.681460682277</v>
      </c>
    </row>
    <row r="386" spans="2:23" x14ac:dyDescent="0.25">
      <c r="B386" s="13">
        <f>'2_Odometrie'!B386</f>
        <v>1.9099999999999813</v>
      </c>
      <c r="D386" s="113">
        <f>IF('1_Constantes'!$B$27=1,'4_Rampe'!W386/2,'3_Consigne'!P386)</f>
        <v>250</v>
      </c>
      <c r="E386" s="68">
        <f>D386*'1_Constantes'!$D$13</f>
        <v>250</v>
      </c>
      <c r="F386" s="73">
        <f>(D386+D385)*'1_Constantes'!$E$13</f>
        <v>0</v>
      </c>
      <c r="G386" s="57">
        <f>(D386-D385)*'1_Constantes'!$F$13</f>
        <v>0</v>
      </c>
      <c r="H386" s="57">
        <f t="shared" si="20"/>
        <v>250</v>
      </c>
      <c r="J386" s="113">
        <f>IF('1_Constantes'!$B$27=1,'4_Rampe'!Y386,'3_Consigne'!R386*2)</f>
        <v>0.28647889756540273</v>
      </c>
      <c r="K386" s="68">
        <f>J386*'1_Constantes'!$H$13</f>
        <v>0.57295779513080547</v>
      </c>
      <c r="L386" s="73">
        <f>(J386+J385)*'1_Constantes'!$I$13</f>
        <v>0</v>
      </c>
      <c r="M386" s="57">
        <f>(J386-J385)*'1_Constantes'!$J$13</f>
        <v>0</v>
      </c>
      <c r="N386" s="57">
        <f t="shared" si="21"/>
        <v>0.57295779513080547</v>
      </c>
      <c r="P386" s="68">
        <f t="shared" si="22"/>
        <v>-249.4270422048692</v>
      </c>
      <c r="Q386" s="57">
        <f t="shared" si="23"/>
        <v>250.5729577951308</v>
      </c>
      <c r="S386" s="54">
        <f>P386*'1_Constantes'!$B$4/60</f>
        <v>-2.0785586850405768E-2</v>
      </c>
      <c r="T386" s="44">
        <f>Q386*'1_Constantes'!$B$4/60</f>
        <v>2.0881079816260903E-2</v>
      </c>
      <c r="V386" s="54">
        <f>V385-S386*'1_Constantes'!$J$4</f>
        <v>26209.446651979233</v>
      </c>
      <c r="W386" s="44">
        <f>W385+T386*'1_Constantes'!$J$4</f>
        <v>18814.853348020817</v>
      </c>
    </row>
    <row r="387" spans="2:23" x14ac:dyDescent="0.25">
      <c r="B387" s="13">
        <f>'2_Odometrie'!B387</f>
        <v>1.9149999999999812</v>
      </c>
      <c r="D387" s="113">
        <f>IF('1_Constantes'!$B$27=1,'4_Rampe'!W387/2,'3_Consigne'!P387)</f>
        <v>250</v>
      </c>
      <c r="E387" s="68">
        <f>D387*'1_Constantes'!$D$13</f>
        <v>250</v>
      </c>
      <c r="F387" s="73">
        <f>(D387+D386)*'1_Constantes'!$E$13</f>
        <v>0</v>
      </c>
      <c r="G387" s="57">
        <f>(D387-D386)*'1_Constantes'!$F$13</f>
        <v>0</v>
      </c>
      <c r="H387" s="57">
        <f t="shared" si="20"/>
        <v>250</v>
      </c>
      <c r="J387" s="113">
        <f>IF('1_Constantes'!$B$27=1,'4_Rampe'!Y387,'3_Consigne'!R387*2)</f>
        <v>0.85943669269624379</v>
      </c>
      <c r="K387" s="68">
        <f>J387*'1_Constantes'!$H$13</f>
        <v>1.7188733853924876</v>
      </c>
      <c r="L387" s="73">
        <f>(J387+J386)*'1_Constantes'!$I$13</f>
        <v>0</v>
      </c>
      <c r="M387" s="57">
        <f>(J387-J386)*'1_Constantes'!$J$13</f>
        <v>0</v>
      </c>
      <c r="N387" s="57">
        <f t="shared" si="21"/>
        <v>1.7188733853924876</v>
      </c>
      <c r="P387" s="68">
        <f t="shared" si="22"/>
        <v>-248.2811266146075</v>
      </c>
      <c r="Q387" s="57">
        <f t="shared" si="23"/>
        <v>251.7188733853925</v>
      </c>
      <c r="S387" s="54">
        <f>P387*'1_Constantes'!$B$4/60</f>
        <v>-2.0690093884550627E-2</v>
      </c>
      <c r="T387" s="44">
        <f>Q387*'1_Constantes'!$B$4/60</f>
        <v>2.0976572782116044E-2</v>
      </c>
      <c r="V387" s="54">
        <f>V386-S387*'1_Constantes'!$J$4</f>
        <v>26283.930989963614</v>
      </c>
      <c r="W387" s="44">
        <f>W386+T387*'1_Constantes'!$J$4</f>
        <v>18890.369010036437</v>
      </c>
    </row>
    <row r="388" spans="2:23" x14ac:dyDescent="0.25">
      <c r="B388" s="13">
        <f>'2_Odometrie'!B388</f>
        <v>1.9199999999999811</v>
      </c>
      <c r="D388" s="113">
        <f>IF('1_Constantes'!$B$27=1,'4_Rampe'!W388/2,'3_Consigne'!P388)</f>
        <v>250</v>
      </c>
      <c r="E388" s="68">
        <f>D388*'1_Constantes'!$D$13</f>
        <v>250</v>
      </c>
      <c r="F388" s="73">
        <f>(D388+D387)*'1_Constantes'!$E$13</f>
        <v>0</v>
      </c>
      <c r="G388" s="57">
        <f>(D388-D387)*'1_Constantes'!$F$13</f>
        <v>0</v>
      </c>
      <c r="H388" s="57">
        <f t="shared" si="20"/>
        <v>250</v>
      </c>
      <c r="J388" s="113">
        <f>IF('1_Constantes'!$B$27=1,'4_Rampe'!Y388,'3_Consigne'!R388*2)</f>
        <v>-0.28647889756540273</v>
      </c>
      <c r="K388" s="68">
        <f>J388*'1_Constantes'!$H$13</f>
        <v>-0.57295779513080547</v>
      </c>
      <c r="L388" s="73">
        <f>(J388+J387)*'1_Constantes'!$I$13</f>
        <v>0</v>
      </c>
      <c r="M388" s="57">
        <f>(J388-J387)*'1_Constantes'!$J$13</f>
        <v>0</v>
      </c>
      <c r="N388" s="57">
        <f t="shared" si="21"/>
        <v>-0.57295779513080547</v>
      </c>
      <c r="P388" s="68">
        <f t="shared" si="22"/>
        <v>-250.5729577951308</v>
      </c>
      <c r="Q388" s="57">
        <f t="shared" si="23"/>
        <v>249.4270422048692</v>
      </c>
      <c r="S388" s="54">
        <f>P388*'1_Constantes'!$B$4/60</f>
        <v>-2.0881079816260903E-2</v>
      </c>
      <c r="T388" s="44">
        <f>Q388*'1_Constantes'!$B$4/60</f>
        <v>2.0785586850405768E-2</v>
      </c>
      <c r="V388" s="54">
        <f>V387-S388*'1_Constantes'!$J$4</f>
        <v>26359.102877302154</v>
      </c>
      <c r="W388" s="44">
        <f>W387+T388*'1_Constantes'!$J$4</f>
        <v>18965.197122697897</v>
      </c>
    </row>
    <row r="389" spans="2:23" x14ac:dyDescent="0.25">
      <c r="B389" s="13">
        <f>'2_Odometrie'!B389</f>
        <v>1.9249999999999809</v>
      </c>
      <c r="D389" s="113">
        <f>IF('1_Constantes'!$B$27=1,'4_Rampe'!W389/2,'3_Consigne'!P389)</f>
        <v>250</v>
      </c>
      <c r="E389" s="68">
        <f>D389*'1_Constantes'!$D$13</f>
        <v>250</v>
      </c>
      <c r="F389" s="73">
        <f>(D389+D388)*'1_Constantes'!$E$13</f>
        <v>0</v>
      </c>
      <c r="G389" s="57">
        <f>(D389-D388)*'1_Constantes'!$F$13</f>
        <v>0</v>
      </c>
      <c r="H389" s="57">
        <f t="shared" ref="H389:H452" si="24">G389+F389+E389</f>
        <v>250</v>
      </c>
      <c r="J389" s="113">
        <f>IF('1_Constantes'!$B$27=1,'4_Rampe'!Y389,'3_Consigne'!R389*2)</f>
        <v>-0.85943669269624379</v>
      </c>
      <c r="K389" s="68">
        <f>J389*'1_Constantes'!$H$13</f>
        <v>-1.7188733853924876</v>
      </c>
      <c r="L389" s="73">
        <f>(J389+J388)*'1_Constantes'!$I$13</f>
        <v>0</v>
      </c>
      <c r="M389" s="57">
        <f>(J389-J388)*'1_Constantes'!$J$13</f>
        <v>0</v>
      </c>
      <c r="N389" s="57">
        <f t="shared" ref="N389:N452" si="25">M389+L389+K389</f>
        <v>-1.7188733853924876</v>
      </c>
      <c r="P389" s="68">
        <f t="shared" ref="P389:P452" si="26">(N389-H389)</f>
        <v>-251.7188733853925</v>
      </c>
      <c r="Q389" s="57">
        <f t="shared" ref="Q389:Q452" si="27">(N389+H389)</f>
        <v>248.2811266146075</v>
      </c>
      <c r="S389" s="54">
        <f>P389*'1_Constantes'!$B$4/60</f>
        <v>-2.0976572782116044E-2</v>
      </c>
      <c r="T389" s="44">
        <f>Q389*'1_Constantes'!$B$4/60</f>
        <v>2.0690093884550627E-2</v>
      </c>
      <c r="V389" s="54">
        <f>V388-S389*'1_Constantes'!$J$4</f>
        <v>26434.618539317773</v>
      </c>
      <c r="W389" s="44">
        <f>W388+T389*'1_Constantes'!$J$4</f>
        <v>19039.681460682277</v>
      </c>
    </row>
    <row r="390" spans="2:23" x14ac:dyDescent="0.25">
      <c r="B390" s="13">
        <f>'2_Odometrie'!B390</f>
        <v>1.9299999999999808</v>
      </c>
      <c r="D390" s="113">
        <f>IF('1_Constantes'!$B$27=1,'4_Rampe'!W390/2,'3_Consigne'!P390)</f>
        <v>250</v>
      </c>
      <c r="E390" s="68">
        <f>D390*'1_Constantes'!$D$13</f>
        <v>250</v>
      </c>
      <c r="F390" s="73">
        <f>(D390+D389)*'1_Constantes'!$E$13</f>
        <v>0</v>
      </c>
      <c r="G390" s="57">
        <f>(D390-D389)*'1_Constantes'!$F$13</f>
        <v>0</v>
      </c>
      <c r="H390" s="57">
        <f t="shared" si="24"/>
        <v>250</v>
      </c>
      <c r="J390" s="113">
        <f>IF('1_Constantes'!$B$27=1,'4_Rampe'!Y390,'3_Consigne'!R390*2)</f>
        <v>0.28647889756540273</v>
      </c>
      <c r="K390" s="68">
        <f>J390*'1_Constantes'!$H$13</f>
        <v>0.57295779513080547</v>
      </c>
      <c r="L390" s="73">
        <f>(J390+J389)*'1_Constantes'!$I$13</f>
        <v>0</v>
      </c>
      <c r="M390" s="57">
        <f>(J390-J389)*'1_Constantes'!$J$13</f>
        <v>0</v>
      </c>
      <c r="N390" s="57">
        <f t="shared" si="25"/>
        <v>0.57295779513080547</v>
      </c>
      <c r="P390" s="68">
        <f t="shared" si="26"/>
        <v>-249.4270422048692</v>
      </c>
      <c r="Q390" s="57">
        <f t="shared" si="27"/>
        <v>250.5729577951308</v>
      </c>
      <c r="S390" s="54">
        <f>P390*'1_Constantes'!$B$4/60</f>
        <v>-2.0785586850405768E-2</v>
      </c>
      <c r="T390" s="44">
        <f>Q390*'1_Constantes'!$B$4/60</f>
        <v>2.0881079816260903E-2</v>
      </c>
      <c r="V390" s="54">
        <f>V389-S390*'1_Constantes'!$J$4</f>
        <v>26509.446651979233</v>
      </c>
      <c r="W390" s="44">
        <f>W389+T390*'1_Constantes'!$J$4</f>
        <v>19114.853348020817</v>
      </c>
    </row>
    <row r="391" spans="2:23" x14ac:dyDescent="0.25">
      <c r="B391" s="13">
        <f>'2_Odometrie'!B391</f>
        <v>1.9349999999999807</v>
      </c>
      <c r="D391" s="113">
        <f>IF('1_Constantes'!$B$27=1,'4_Rampe'!W391/2,'3_Consigne'!P391)</f>
        <v>250</v>
      </c>
      <c r="E391" s="68">
        <f>D391*'1_Constantes'!$D$13</f>
        <v>250</v>
      </c>
      <c r="F391" s="73">
        <f>(D391+D390)*'1_Constantes'!$E$13</f>
        <v>0</v>
      </c>
      <c r="G391" s="57">
        <f>(D391-D390)*'1_Constantes'!$F$13</f>
        <v>0</v>
      </c>
      <c r="H391" s="57">
        <f t="shared" si="24"/>
        <v>250</v>
      </c>
      <c r="J391" s="113">
        <f>IF('1_Constantes'!$B$27=1,'4_Rampe'!Y391,'3_Consigne'!R391*2)</f>
        <v>0.85943669269624379</v>
      </c>
      <c r="K391" s="68">
        <f>J391*'1_Constantes'!$H$13</f>
        <v>1.7188733853924876</v>
      </c>
      <c r="L391" s="73">
        <f>(J391+J390)*'1_Constantes'!$I$13</f>
        <v>0</v>
      </c>
      <c r="M391" s="57">
        <f>(J391-J390)*'1_Constantes'!$J$13</f>
        <v>0</v>
      </c>
      <c r="N391" s="57">
        <f t="shared" si="25"/>
        <v>1.7188733853924876</v>
      </c>
      <c r="P391" s="68">
        <f t="shared" si="26"/>
        <v>-248.2811266146075</v>
      </c>
      <c r="Q391" s="57">
        <f t="shared" si="27"/>
        <v>251.7188733853925</v>
      </c>
      <c r="S391" s="54">
        <f>P391*'1_Constantes'!$B$4/60</f>
        <v>-2.0690093884550627E-2</v>
      </c>
      <c r="T391" s="44">
        <f>Q391*'1_Constantes'!$B$4/60</f>
        <v>2.0976572782116044E-2</v>
      </c>
      <c r="V391" s="54">
        <f>V390-S391*'1_Constantes'!$J$4</f>
        <v>26583.930989963614</v>
      </c>
      <c r="W391" s="44">
        <f>W390+T391*'1_Constantes'!$J$4</f>
        <v>19190.369010036437</v>
      </c>
    </row>
    <row r="392" spans="2:23" x14ac:dyDescent="0.25">
      <c r="B392" s="13">
        <f>'2_Odometrie'!B392</f>
        <v>1.9399999999999806</v>
      </c>
      <c r="D392" s="113">
        <f>IF('1_Constantes'!$B$27=1,'4_Rampe'!W392/2,'3_Consigne'!P392)</f>
        <v>250</v>
      </c>
      <c r="E392" s="68">
        <f>D392*'1_Constantes'!$D$13</f>
        <v>250</v>
      </c>
      <c r="F392" s="73">
        <f>(D392+D391)*'1_Constantes'!$E$13</f>
        <v>0</v>
      </c>
      <c r="G392" s="57">
        <f>(D392-D391)*'1_Constantes'!$F$13</f>
        <v>0</v>
      </c>
      <c r="H392" s="57">
        <f t="shared" si="24"/>
        <v>250</v>
      </c>
      <c r="J392" s="113">
        <f>IF('1_Constantes'!$B$27=1,'4_Rampe'!Y392,'3_Consigne'!R392*2)</f>
        <v>-0.28647889756540273</v>
      </c>
      <c r="K392" s="68">
        <f>J392*'1_Constantes'!$H$13</f>
        <v>-0.57295779513080547</v>
      </c>
      <c r="L392" s="73">
        <f>(J392+J391)*'1_Constantes'!$I$13</f>
        <v>0</v>
      </c>
      <c r="M392" s="57">
        <f>(J392-J391)*'1_Constantes'!$J$13</f>
        <v>0</v>
      </c>
      <c r="N392" s="57">
        <f t="shared" si="25"/>
        <v>-0.57295779513080547</v>
      </c>
      <c r="P392" s="68">
        <f t="shared" si="26"/>
        <v>-250.5729577951308</v>
      </c>
      <c r="Q392" s="57">
        <f t="shared" si="27"/>
        <v>249.4270422048692</v>
      </c>
      <c r="S392" s="54">
        <f>P392*'1_Constantes'!$B$4/60</f>
        <v>-2.0881079816260903E-2</v>
      </c>
      <c r="T392" s="44">
        <f>Q392*'1_Constantes'!$B$4/60</f>
        <v>2.0785586850405768E-2</v>
      </c>
      <c r="V392" s="54">
        <f>V391-S392*'1_Constantes'!$J$4</f>
        <v>26659.102877302154</v>
      </c>
      <c r="W392" s="44">
        <f>W391+T392*'1_Constantes'!$J$4</f>
        <v>19265.197122697897</v>
      </c>
    </row>
    <row r="393" spans="2:23" x14ac:dyDescent="0.25">
      <c r="B393" s="13">
        <f>'2_Odometrie'!B393</f>
        <v>1.9449999999999805</v>
      </c>
      <c r="D393" s="113">
        <f>IF('1_Constantes'!$B$27=1,'4_Rampe'!W393/2,'3_Consigne'!P393)</f>
        <v>250</v>
      </c>
      <c r="E393" s="68">
        <f>D393*'1_Constantes'!$D$13</f>
        <v>250</v>
      </c>
      <c r="F393" s="73">
        <f>(D393+D392)*'1_Constantes'!$E$13</f>
        <v>0</v>
      </c>
      <c r="G393" s="57">
        <f>(D393-D392)*'1_Constantes'!$F$13</f>
        <v>0</v>
      </c>
      <c r="H393" s="57">
        <f t="shared" si="24"/>
        <v>250</v>
      </c>
      <c r="J393" s="113">
        <f>IF('1_Constantes'!$B$27=1,'4_Rampe'!Y393,'3_Consigne'!R393*2)</f>
        <v>-0.85943669269624379</v>
      </c>
      <c r="K393" s="68">
        <f>J393*'1_Constantes'!$H$13</f>
        <v>-1.7188733853924876</v>
      </c>
      <c r="L393" s="73">
        <f>(J393+J392)*'1_Constantes'!$I$13</f>
        <v>0</v>
      </c>
      <c r="M393" s="57">
        <f>(J393-J392)*'1_Constantes'!$J$13</f>
        <v>0</v>
      </c>
      <c r="N393" s="57">
        <f t="shared" si="25"/>
        <v>-1.7188733853924876</v>
      </c>
      <c r="P393" s="68">
        <f t="shared" si="26"/>
        <v>-251.7188733853925</v>
      </c>
      <c r="Q393" s="57">
        <f t="shared" si="27"/>
        <v>248.2811266146075</v>
      </c>
      <c r="S393" s="54">
        <f>P393*'1_Constantes'!$B$4/60</f>
        <v>-2.0976572782116044E-2</v>
      </c>
      <c r="T393" s="44">
        <f>Q393*'1_Constantes'!$B$4/60</f>
        <v>2.0690093884550627E-2</v>
      </c>
      <c r="V393" s="54">
        <f>V392-S393*'1_Constantes'!$J$4</f>
        <v>26734.618539317773</v>
      </c>
      <c r="W393" s="44">
        <f>W392+T393*'1_Constantes'!$J$4</f>
        <v>19339.681460682277</v>
      </c>
    </row>
    <row r="394" spans="2:23" x14ac:dyDescent="0.25">
      <c r="B394" s="13">
        <f>'2_Odometrie'!B394</f>
        <v>1.9499999999999804</v>
      </c>
      <c r="D394" s="113">
        <f>IF('1_Constantes'!$B$27=1,'4_Rampe'!W394/2,'3_Consigne'!P394)</f>
        <v>250</v>
      </c>
      <c r="E394" s="68">
        <f>D394*'1_Constantes'!$D$13</f>
        <v>250</v>
      </c>
      <c r="F394" s="73">
        <f>(D394+D393)*'1_Constantes'!$E$13</f>
        <v>0</v>
      </c>
      <c r="G394" s="57">
        <f>(D394-D393)*'1_Constantes'!$F$13</f>
        <v>0</v>
      </c>
      <c r="H394" s="57">
        <f t="shared" si="24"/>
        <v>250</v>
      </c>
      <c r="J394" s="113">
        <f>IF('1_Constantes'!$B$27=1,'4_Rampe'!Y394,'3_Consigne'!R394*2)</f>
        <v>0.28647889756540273</v>
      </c>
      <c r="K394" s="68">
        <f>J394*'1_Constantes'!$H$13</f>
        <v>0.57295779513080547</v>
      </c>
      <c r="L394" s="73">
        <f>(J394+J393)*'1_Constantes'!$I$13</f>
        <v>0</v>
      </c>
      <c r="M394" s="57">
        <f>(J394-J393)*'1_Constantes'!$J$13</f>
        <v>0</v>
      </c>
      <c r="N394" s="57">
        <f t="shared" si="25"/>
        <v>0.57295779513080547</v>
      </c>
      <c r="P394" s="68">
        <f t="shared" si="26"/>
        <v>-249.4270422048692</v>
      </c>
      <c r="Q394" s="57">
        <f t="shared" si="27"/>
        <v>250.5729577951308</v>
      </c>
      <c r="S394" s="54">
        <f>P394*'1_Constantes'!$B$4/60</f>
        <v>-2.0785586850405768E-2</v>
      </c>
      <c r="T394" s="44">
        <f>Q394*'1_Constantes'!$B$4/60</f>
        <v>2.0881079816260903E-2</v>
      </c>
      <c r="V394" s="54">
        <f>V393-S394*'1_Constantes'!$J$4</f>
        <v>26809.446651979233</v>
      </c>
      <c r="W394" s="44">
        <f>W393+T394*'1_Constantes'!$J$4</f>
        <v>19414.853348020817</v>
      </c>
    </row>
    <row r="395" spans="2:23" x14ac:dyDescent="0.25">
      <c r="B395" s="13">
        <f>'2_Odometrie'!B395</f>
        <v>1.9549999999999803</v>
      </c>
      <c r="D395" s="113">
        <f>IF('1_Constantes'!$B$27=1,'4_Rampe'!W395/2,'3_Consigne'!P395)</f>
        <v>250</v>
      </c>
      <c r="E395" s="68">
        <f>D395*'1_Constantes'!$D$13</f>
        <v>250</v>
      </c>
      <c r="F395" s="73">
        <f>(D395+D394)*'1_Constantes'!$E$13</f>
        <v>0</v>
      </c>
      <c r="G395" s="57">
        <f>(D395-D394)*'1_Constantes'!$F$13</f>
        <v>0</v>
      </c>
      <c r="H395" s="57">
        <f t="shared" si="24"/>
        <v>250</v>
      </c>
      <c r="J395" s="113">
        <f>IF('1_Constantes'!$B$27=1,'4_Rampe'!Y395,'3_Consigne'!R395*2)</f>
        <v>0.85943669269624379</v>
      </c>
      <c r="K395" s="68">
        <f>J395*'1_Constantes'!$H$13</f>
        <v>1.7188733853924876</v>
      </c>
      <c r="L395" s="73">
        <f>(J395+J394)*'1_Constantes'!$I$13</f>
        <v>0</v>
      </c>
      <c r="M395" s="57">
        <f>(J395-J394)*'1_Constantes'!$J$13</f>
        <v>0</v>
      </c>
      <c r="N395" s="57">
        <f t="shared" si="25"/>
        <v>1.7188733853924876</v>
      </c>
      <c r="P395" s="68">
        <f t="shared" si="26"/>
        <v>-248.2811266146075</v>
      </c>
      <c r="Q395" s="57">
        <f t="shared" si="27"/>
        <v>251.7188733853925</v>
      </c>
      <c r="S395" s="54">
        <f>P395*'1_Constantes'!$B$4/60</f>
        <v>-2.0690093884550627E-2</v>
      </c>
      <c r="T395" s="44">
        <f>Q395*'1_Constantes'!$B$4/60</f>
        <v>2.0976572782116044E-2</v>
      </c>
      <c r="V395" s="54">
        <f>V394-S395*'1_Constantes'!$J$4</f>
        <v>26883.930989963614</v>
      </c>
      <c r="W395" s="44">
        <f>W394+T395*'1_Constantes'!$J$4</f>
        <v>19490.369010036437</v>
      </c>
    </row>
    <row r="396" spans="2:23" x14ac:dyDescent="0.25">
      <c r="B396" s="13">
        <f>'2_Odometrie'!B396</f>
        <v>1.9599999999999802</v>
      </c>
      <c r="D396" s="113">
        <f>IF('1_Constantes'!$B$27=1,'4_Rampe'!W396/2,'3_Consigne'!P396)</f>
        <v>250</v>
      </c>
      <c r="E396" s="68">
        <f>D396*'1_Constantes'!$D$13</f>
        <v>250</v>
      </c>
      <c r="F396" s="73">
        <f>(D396+D395)*'1_Constantes'!$E$13</f>
        <v>0</v>
      </c>
      <c r="G396" s="57">
        <f>(D396-D395)*'1_Constantes'!$F$13</f>
        <v>0</v>
      </c>
      <c r="H396" s="57">
        <f t="shared" si="24"/>
        <v>250</v>
      </c>
      <c r="J396" s="113">
        <f>IF('1_Constantes'!$B$27=1,'4_Rampe'!Y396,'3_Consigne'!R396*2)</f>
        <v>-0.28647889756540273</v>
      </c>
      <c r="K396" s="68">
        <f>J396*'1_Constantes'!$H$13</f>
        <v>-0.57295779513080547</v>
      </c>
      <c r="L396" s="73">
        <f>(J396+J395)*'1_Constantes'!$I$13</f>
        <v>0</v>
      </c>
      <c r="M396" s="57">
        <f>(J396-J395)*'1_Constantes'!$J$13</f>
        <v>0</v>
      </c>
      <c r="N396" s="57">
        <f t="shared" si="25"/>
        <v>-0.57295779513080547</v>
      </c>
      <c r="P396" s="68">
        <f t="shared" si="26"/>
        <v>-250.5729577951308</v>
      </c>
      <c r="Q396" s="57">
        <f t="shared" si="27"/>
        <v>249.4270422048692</v>
      </c>
      <c r="S396" s="54">
        <f>P396*'1_Constantes'!$B$4/60</f>
        <v>-2.0881079816260903E-2</v>
      </c>
      <c r="T396" s="44">
        <f>Q396*'1_Constantes'!$B$4/60</f>
        <v>2.0785586850405768E-2</v>
      </c>
      <c r="V396" s="54">
        <f>V395-S396*'1_Constantes'!$J$4</f>
        <v>26959.102877302154</v>
      </c>
      <c r="W396" s="44">
        <f>W395+T396*'1_Constantes'!$J$4</f>
        <v>19565.197122697897</v>
      </c>
    </row>
    <row r="397" spans="2:23" x14ac:dyDescent="0.25">
      <c r="B397" s="13">
        <f>'2_Odometrie'!B397</f>
        <v>1.9649999999999801</v>
      </c>
      <c r="D397" s="113">
        <f>IF('1_Constantes'!$B$27=1,'4_Rampe'!W397/2,'3_Consigne'!P397)</f>
        <v>250</v>
      </c>
      <c r="E397" s="68">
        <f>D397*'1_Constantes'!$D$13</f>
        <v>250</v>
      </c>
      <c r="F397" s="73">
        <f>(D397+D396)*'1_Constantes'!$E$13</f>
        <v>0</v>
      </c>
      <c r="G397" s="57">
        <f>(D397-D396)*'1_Constantes'!$F$13</f>
        <v>0</v>
      </c>
      <c r="H397" s="57">
        <f t="shared" si="24"/>
        <v>250</v>
      </c>
      <c r="J397" s="113">
        <f>IF('1_Constantes'!$B$27=1,'4_Rampe'!Y397,'3_Consigne'!R397*2)</f>
        <v>-0.85943669269624379</v>
      </c>
      <c r="K397" s="68">
        <f>J397*'1_Constantes'!$H$13</f>
        <v>-1.7188733853924876</v>
      </c>
      <c r="L397" s="73">
        <f>(J397+J396)*'1_Constantes'!$I$13</f>
        <v>0</v>
      </c>
      <c r="M397" s="57">
        <f>(J397-J396)*'1_Constantes'!$J$13</f>
        <v>0</v>
      </c>
      <c r="N397" s="57">
        <f t="shared" si="25"/>
        <v>-1.7188733853924876</v>
      </c>
      <c r="P397" s="68">
        <f t="shared" si="26"/>
        <v>-251.7188733853925</v>
      </c>
      <c r="Q397" s="57">
        <f t="shared" si="27"/>
        <v>248.2811266146075</v>
      </c>
      <c r="S397" s="54">
        <f>P397*'1_Constantes'!$B$4/60</f>
        <v>-2.0976572782116044E-2</v>
      </c>
      <c r="T397" s="44">
        <f>Q397*'1_Constantes'!$B$4/60</f>
        <v>2.0690093884550627E-2</v>
      </c>
      <c r="V397" s="54">
        <f>V396-S397*'1_Constantes'!$J$4</f>
        <v>27034.618539317773</v>
      </c>
      <c r="W397" s="44">
        <f>W396+T397*'1_Constantes'!$J$4</f>
        <v>19639.681460682277</v>
      </c>
    </row>
    <row r="398" spans="2:23" x14ac:dyDescent="0.25">
      <c r="B398" s="13">
        <f>'2_Odometrie'!B398</f>
        <v>1.96999999999998</v>
      </c>
      <c r="D398" s="113">
        <f>IF('1_Constantes'!$B$27=1,'4_Rampe'!W398/2,'3_Consigne'!P398)</f>
        <v>250</v>
      </c>
      <c r="E398" s="68">
        <f>D398*'1_Constantes'!$D$13</f>
        <v>250</v>
      </c>
      <c r="F398" s="73">
        <f>(D398+D397)*'1_Constantes'!$E$13</f>
        <v>0</v>
      </c>
      <c r="G398" s="57">
        <f>(D398-D397)*'1_Constantes'!$F$13</f>
        <v>0</v>
      </c>
      <c r="H398" s="57">
        <f t="shared" si="24"/>
        <v>250</v>
      </c>
      <c r="J398" s="113">
        <f>IF('1_Constantes'!$B$27=1,'4_Rampe'!Y398,'3_Consigne'!R398*2)</f>
        <v>0.28647889756540273</v>
      </c>
      <c r="K398" s="68">
        <f>J398*'1_Constantes'!$H$13</f>
        <v>0.57295779513080547</v>
      </c>
      <c r="L398" s="73">
        <f>(J398+J397)*'1_Constantes'!$I$13</f>
        <v>0</v>
      </c>
      <c r="M398" s="57">
        <f>(J398-J397)*'1_Constantes'!$J$13</f>
        <v>0</v>
      </c>
      <c r="N398" s="57">
        <f t="shared" si="25"/>
        <v>0.57295779513080547</v>
      </c>
      <c r="P398" s="68">
        <f t="shared" si="26"/>
        <v>-249.4270422048692</v>
      </c>
      <c r="Q398" s="57">
        <f t="shared" si="27"/>
        <v>250.5729577951308</v>
      </c>
      <c r="S398" s="54">
        <f>P398*'1_Constantes'!$B$4/60</f>
        <v>-2.0785586850405768E-2</v>
      </c>
      <c r="T398" s="44">
        <f>Q398*'1_Constantes'!$B$4/60</f>
        <v>2.0881079816260903E-2</v>
      </c>
      <c r="V398" s="54">
        <f>V397-S398*'1_Constantes'!$J$4</f>
        <v>27109.446651979233</v>
      </c>
      <c r="W398" s="44">
        <f>W397+T398*'1_Constantes'!$J$4</f>
        <v>19714.853348020817</v>
      </c>
    </row>
    <row r="399" spans="2:23" x14ac:dyDescent="0.25">
      <c r="B399" s="13">
        <f>'2_Odometrie'!B399</f>
        <v>1.9749999999999799</v>
      </c>
      <c r="D399" s="113">
        <f>IF('1_Constantes'!$B$27=1,'4_Rampe'!W399/2,'3_Consigne'!P399)</f>
        <v>250</v>
      </c>
      <c r="E399" s="68">
        <f>D399*'1_Constantes'!$D$13</f>
        <v>250</v>
      </c>
      <c r="F399" s="73">
        <f>(D399+D398)*'1_Constantes'!$E$13</f>
        <v>0</v>
      </c>
      <c r="G399" s="57">
        <f>(D399-D398)*'1_Constantes'!$F$13</f>
        <v>0</v>
      </c>
      <c r="H399" s="57">
        <f t="shared" si="24"/>
        <v>250</v>
      </c>
      <c r="J399" s="113">
        <f>IF('1_Constantes'!$B$27=1,'4_Rampe'!Y399,'3_Consigne'!R399*2)</f>
        <v>0.85943669269624379</v>
      </c>
      <c r="K399" s="68">
        <f>J399*'1_Constantes'!$H$13</f>
        <v>1.7188733853924876</v>
      </c>
      <c r="L399" s="73">
        <f>(J399+J398)*'1_Constantes'!$I$13</f>
        <v>0</v>
      </c>
      <c r="M399" s="57">
        <f>(J399-J398)*'1_Constantes'!$J$13</f>
        <v>0</v>
      </c>
      <c r="N399" s="57">
        <f t="shared" si="25"/>
        <v>1.7188733853924876</v>
      </c>
      <c r="P399" s="68">
        <f t="shared" si="26"/>
        <v>-248.2811266146075</v>
      </c>
      <c r="Q399" s="57">
        <f t="shared" si="27"/>
        <v>251.7188733853925</v>
      </c>
      <c r="S399" s="54">
        <f>P399*'1_Constantes'!$B$4/60</f>
        <v>-2.0690093884550627E-2</v>
      </c>
      <c r="T399" s="44">
        <f>Q399*'1_Constantes'!$B$4/60</f>
        <v>2.0976572782116044E-2</v>
      </c>
      <c r="V399" s="54">
        <f>V398-S399*'1_Constantes'!$J$4</f>
        <v>27183.930989963614</v>
      </c>
      <c r="W399" s="44">
        <f>W398+T399*'1_Constantes'!$J$4</f>
        <v>19790.369010036437</v>
      </c>
    </row>
    <row r="400" spans="2:23" x14ac:dyDescent="0.25">
      <c r="B400" s="13">
        <f>'2_Odometrie'!B400</f>
        <v>1.9799999999999798</v>
      </c>
      <c r="D400" s="113">
        <f>IF('1_Constantes'!$B$27=1,'4_Rampe'!W400/2,'3_Consigne'!P400)</f>
        <v>250</v>
      </c>
      <c r="E400" s="68">
        <f>D400*'1_Constantes'!$D$13</f>
        <v>250</v>
      </c>
      <c r="F400" s="73">
        <f>(D400+D399)*'1_Constantes'!$E$13</f>
        <v>0</v>
      </c>
      <c r="G400" s="57">
        <f>(D400-D399)*'1_Constantes'!$F$13</f>
        <v>0</v>
      </c>
      <c r="H400" s="57">
        <f t="shared" si="24"/>
        <v>250</v>
      </c>
      <c r="J400" s="113">
        <f>IF('1_Constantes'!$B$27=1,'4_Rampe'!Y400,'3_Consigne'!R400*2)</f>
        <v>-0.28647889756540273</v>
      </c>
      <c r="K400" s="68">
        <f>J400*'1_Constantes'!$H$13</f>
        <v>-0.57295779513080547</v>
      </c>
      <c r="L400" s="73">
        <f>(J400+J399)*'1_Constantes'!$I$13</f>
        <v>0</v>
      </c>
      <c r="M400" s="57">
        <f>(J400-J399)*'1_Constantes'!$J$13</f>
        <v>0</v>
      </c>
      <c r="N400" s="57">
        <f t="shared" si="25"/>
        <v>-0.57295779513080547</v>
      </c>
      <c r="P400" s="68">
        <f t="shared" si="26"/>
        <v>-250.5729577951308</v>
      </c>
      <c r="Q400" s="57">
        <f t="shared" si="27"/>
        <v>249.4270422048692</v>
      </c>
      <c r="S400" s="54">
        <f>P400*'1_Constantes'!$B$4/60</f>
        <v>-2.0881079816260903E-2</v>
      </c>
      <c r="T400" s="44">
        <f>Q400*'1_Constantes'!$B$4/60</f>
        <v>2.0785586850405768E-2</v>
      </c>
      <c r="V400" s="54">
        <f>V399-S400*'1_Constantes'!$J$4</f>
        <v>27259.102877302154</v>
      </c>
      <c r="W400" s="44">
        <f>W399+T400*'1_Constantes'!$J$4</f>
        <v>19865.197122697897</v>
      </c>
    </row>
    <row r="401" spans="2:23" x14ac:dyDescent="0.25">
      <c r="B401" s="13">
        <f>'2_Odometrie'!B401</f>
        <v>1.9849999999999797</v>
      </c>
      <c r="D401" s="113">
        <f>IF('1_Constantes'!$B$27=1,'4_Rampe'!W401/2,'3_Consigne'!P401)</f>
        <v>250</v>
      </c>
      <c r="E401" s="68">
        <f>D401*'1_Constantes'!$D$13</f>
        <v>250</v>
      </c>
      <c r="F401" s="73">
        <f>(D401+D400)*'1_Constantes'!$E$13</f>
        <v>0</v>
      </c>
      <c r="G401" s="57">
        <f>(D401-D400)*'1_Constantes'!$F$13</f>
        <v>0</v>
      </c>
      <c r="H401" s="57">
        <f t="shared" si="24"/>
        <v>250</v>
      </c>
      <c r="J401" s="113">
        <f>IF('1_Constantes'!$B$27=1,'4_Rampe'!Y401,'3_Consigne'!R401*2)</f>
        <v>-0.85943669269624379</v>
      </c>
      <c r="K401" s="68">
        <f>J401*'1_Constantes'!$H$13</f>
        <v>-1.7188733853924876</v>
      </c>
      <c r="L401" s="73">
        <f>(J401+J400)*'1_Constantes'!$I$13</f>
        <v>0</v>
      </c>
      <c r="M401" s="57">
        <f>(J401-J400)*'1_Constantes'!$J$13</f>
        <v>0</v>
      </c>
      <c r="N401" s="57">
        <f t="shared" si="25"/>
        <v>-1.7188733853924876</v>
      </c>
      <c r="P401" s="68">
        <f t="shared" si="26"/>
        <v>-251.7188733853925</v>
      </c>
      <c r="Q401" s="57">
        <f t="shared" si="27"/>
        <v>248.2811266146075</v>
      </c>
      <c r="S401" s="54">
        <f>P401*'1_Constantes'!$B$4/60</f>
        <v>-2.0976572782116044E-2</v>
      </c>
      <c r="T401" s="44">
        <f>Q401*'1_Constantes'!$B$4/60</f>
        <v>2.0690093884550627E-2</v>
      </c>
      <c r="V401" s="54">
        <f>V400-S401*'1_Constantes'!$J$4</f>
        <v>27334.618539317773</v>
      </c>
      <c r="W401" s="44">
        <f>W400+T401*'1_Constantes'!$J$4</f>
        <v>19939.681460682277</v>
      </c>
    </row>
    <row r="402" spans="2:23" x14ac:dyDescent="0.25">
      <c r="B402" s="13">
        <f>'2_Odometrie'!B402</f>
        <v>1.9899999999999796</v>
      </c>
      <c r="D402" s="113">
        <f>IF('1_Constantes'!$B$27=1,'4_Rampe'!W402/2,'3_Consigne'!P402)</f>
        <v>250</v>
      </c>
      <c r="E402" s="68">
        <f>D402*'1_Constantes'!$D$13</f>
        <v>250</v>
      </c>
      <c r="F402" s="73">
        <f>(D402+D401)*'1_Constantes'!$E$13</f>
        <v>0</v>
      </c>
      <c r="G402" s="57">
        <f>(D402-D401)*'1_Constantes'!$F$13</f>
        <v>0</v>
      </c>
      <c r="H402" s="57">
        <f t="shared" si="24"/>
        <v>250</v>
      </c>
      <c r="J402" s="113">
        <f>IF('1_Constantes'!$B$27=1,'4_Rampe'!Y402,'3_Consigne'!R402*2)</f>
        <v>0.28647889756540273</v>
      </c>
      <c r="K402" s="68">
        <f>J402*'1_Constantes'!$H$13</f>
        <v>0.57295779513080547</v>
      </c>
      <c r="L402" s="73">
        <f>(J402+J401)*'1_Constantes'!$I$13</f>
        <v>0</v>
      </c>
      <c r="M402" s="57">
        <f>(J402-J401)*'1_Constantes'!$J$13</f>
        <v>0</v>
      </c>
      <c r="N402" s="57">
        <f t="shared" si="25"/>
        <v>0.57295779513080547</v>
      </c>
      <c r="P402" s="68">
        <f t="shared" si="26"/>
        <v>-249.4270422048692</v>
      </c>
      <c r="Q402" s="57">
        <f t="shared" si="27"/>
        <v>250.5729577951308</v>
      </c>
      <c r="S402" s="54">
        <f>P402*'1_Constantes'!$B$4/60</f>
        <v>-2.0785586850405768E-2</v>
      </c>
      <c r="T402" s="44">
        <f>Q402*'1_Constantes'!$B$4/60</f>
        <v>2.0881079816260903E-2</v>
      </c>
      <c r="V402" s="54">
        <f>V401-S402*'1_Constantes'!$J$4</f>
        <v>27409.446651979233</v>
      </c>
      <c r="W402" s="44">
        <f>W401+T402*'1_Constantes'!$J$4</f>
        <v>20014.853348020817</v>
      </c>
    </row>
    <row r="403" spans="2:23" x14ac:dyDescent="0.25">
      <c r="B403" s="13">
        <f>'2_Odometrie'!B403</f>
        <v>1.9949999999999795</v>
      </c>
      <c r="D403" s="113">
        <f>IF('1_Constantes'!$B$27=1,'4_Rampe'!W403/2,'3_Consigne'!P403)</f>
        <v>250</v>
      </c>
      <c r="E403" s="68">
        <f>D403*'1_Constantes'!$D$13</f>
        <v>250</v>
      </c>
      <c r="F403" s="73">
        <f>(D403+D402)*'1_Constantes'!$E$13</f>
        <v>0</v>
      </c>
      <c r="G403" s="57">
        <f>(D403-D402)*'1_Constantes'!$F$13</f>
        <v>0</v>
      </c>
      <c r="H403" s="57">
        <f t="shared" si="24"/>
        <v>250</v>
      </c>
      <c r="J403" s="113">
        <f>IF('1_Constantes'!$B$27=1,'4_Rampe'!Y403,'3_Consigne'!R403*2)</f>
        <v>0.85943669269624379</v>
      </c>
      <c r="K403" s="68">
        <f>J403*'1_Constantes'!$H$13</f>
        <v>1.7188733853924876</v>
      </c>
      <c r="L403" s="73">
        <f>(J403+J402)*'1_Constantes'!$I$13</f>
        <v>0</v>
      </c>
      <c r="M403" s="57">
        <f>(J403-J402)*'1_Constantes'!$J$13</f>
        <v>0</v>
      </c>
      <c r="N403" s="57">
        <f t="shared" si="25"/>
        <v>1.7188733853924876</v>
      </c>
      <c r="P403" s="68">
        <f t="shared" si="26"/>
        <v>-248.2811266146075</v>
      </c>
      <c r="Q403" s="57">
        <f t="shared" si="27"/>
        <v>251.7188733853925</v>
      </c>
      <c r="S403" s="54">
        <f>P403*'1_Constantes'!$B$4/60</f>
        <v>-2.0690093884550627E-2</v>
      </c>
      <c r="T403" s="44">
        <f>Q403*'1_Constantes'!$B$4/60</f>
        <v>2.0976572782116044E-2</v>
      </c>
      <c r="V403" s="54">
        <f>V402-S403*'1_Constantes'!$J$4</f>
        <v>27483.930989963614</v>
      </c>
      <c r="W403" s="44">
        <f>W402+T403*'1_Constantes'!$J$4</f>
        <v>20090.369010036437</v>
      </c>
    </row>
    <row r="404" spans="2:23" x14ac:dyDescent="0.25">
      <c r="B404" s="13">
        <f>'2_Odometrie'!B404</f>
        <v>1.9999999999999793</v>
      </c>
      <c r="D404" s="113">
        <f>IF('1_Constantes'!$B$27=1,'4_Rampe'!W404/2,'3_Consigne'!P404)</f>
        <v>250</v>
      </c>
      <c r="E404" s="68">
        <f>D404*'1_Constantes'!$D$13</f>
        <v>250</v>
      </c>
      <c r="F404" s="73">
        <f>(D404+D403)*'1_Constantes'!$E$13</f>
        <v>0</v>
      </c>
      <c r="G404" s="57">
        <f>(D404-D403)*'1_Constantes'!$F$13</f>
        <v>0</v>
      </c>
      <c r="H404" s="57">
        <f t="shared" si="24"/>
        <v>250</v>
      </c>
      <c r="J404" s="113">
        <f>IF('1_Constantes'!$B$27=1,'4_Rampe'!Y404,'3_Consigne'!R404*2)</f>
        <v>-0.28647889756540273</v>
      </c>
      <c r="K404" s="68">
        <f>J404*'1_Constantes'!$H$13</f>
        <v>-0.57295779513080547</v>
      </c>
      <c r="L404" s="73">
        <f>(J404+J403)*'1_Constantes'!$I$13</f>
        <v>0</v>
      </c>
      <c r="M404" s="57">
        <f>(J404-J403)*'1_Constantes'!$J$13</f>
        <v>0</v>
      </c>
      <c r="N404" s="57">
        <f t="shared" si="25"/>
        <v>-0.57295779513080547</v>
      </c>
      <c r="P404" s="68">
        <f t="shared" si="26"/>
        <v>-250.5729577951308</v>
      </c>
      <c r="Q404" s="57">
        <f t="shared" si="27"/>
        <v>249.4270422048692</v>
      </c>
      <c r="S404" s="54">
        <f>P404*'1_Constantes'!$B$4/60</f>
        <v>-2.0881079816260903E-2</v>
      </c>
      <c r="T404" s="44">
        <f>Q404*'1_Constantes'!$B$4/60</f>
        <v>2.0785586850405768E-2</v>
      </c>
      <c r="V404" s="54">
        <f>V403-S404*'1_Constantes'!$J$4</f>
        <v>27559.102877302154</v>
      </c>
      <c r="W404" s="44">
        <f>W403+T404*'1_Constantes'!$J$4</f>
        <v>20165.197122697897</v>
      </c>
    </row>
    <row r="405" spans="2:23" x14ac:dyDescent="0.25">
      <c r="B405" s="13">
        <f>'2_Odometrie'!B405</f>
        <v>2.0049999999999795</v>
      </c>
      <c r="D405" s="113">
        <f>IF('1_Constantes'!$B$27=1,'4_Rampe'!W405/2,'3_Consigne'!P405)</f>
        <v>250</v>
      </c>
      <c r="E405" s="68">
        <f>D405*'1_Constantes'!$D$13</f>
        <v>250</v>
      </c>
      <c r="F405" s="73">
        <f>(D405+D404)*'1_Constantes'!$E$13</f>
        <v>0</v>
      </c>
      <c r="G405" s="57">
        <f>(D405-D404)*'1_Constantes'!$F$13</f>
        <v>0</v>
      </c>
      <c r="H405" s="57">
        <f t="shared" si="24"/>
        <v>250</v>
      </c>
      <c r="J405" s="113">
        <f>IF('1_Constantes'!$B$27=1,'4_Rampe'!Y405,'3_Consigne'!R405*2)</f>
        <v>-0.85943669269624379</v>
      </c>
      <c r="K405" s="68">
        <f>J405*'1_Constantes'!$H$13</f>
        <v>-1.7188733853924876</v>
      </c>
      <c r="L405" s="73">
        <f>(J405+J404)*'1_Constantes'!$I$13</f>
        <v>0</v>
      </c>
      <c r="M405" s="57">
        <f>(J405-J404)*'1_Constantes'!$J$13</f>
        <v>0</v>
      </c>
      <c r="N405" s="57">
        <f t="shared" si="25"/>
        <v>-1.7188733853924876</v>
      </c>
      <c r="P405" s="68">
        <f t="shared" si="26"/>
        <v>-251.7188733853925</v>
      </c>
      <c r="Q405" s="57">
        <f t="shared" si="27"/>
        <v>248.2811266146075</v>
      </c>
      <c r="S405" s="54">
        <f>P405*'1_Constantes'!$B$4/60</f>
        <v>-2.0976572782116044E-2</v>
      </c>
      <c r="T405" s="44">
        <f>Q405*'1_Constantes'!$B$4/60</f>
        <v>2.0690093884550627E-2</v>
      </c>
      <c r="V405" s="54">
        <f>V404-S405*'1_Constantes'!$J$4</f>
        <v>27634.618539317773</v>
      </c>
      <c r="W405" s="44">
        <f>W404+T405*'1_Constantes'!$J$4</f>
        <v>20239.681460682277</v>
      </c>
    </row>
    <row r="406" spans="2:23" x14ac:dyDescent="0.25">
      <c r="B406" s="13">
        <f>'2_Odometrie'!B406</f>
        <v>2.0099999999999794</v>
      </c>
      <c r="D406" s="113">
        <f>IF('1_Constantes'!$B$27=1,'4_Rampe'!W406/2,'3_Consigne'!P406)</f>
        <v>250</v>
      </c>
      <c r="E406" s="68">
        <f>D406*'1_Constantes'!$D$13</f>
        <v>250</v>
      </c>
      <c r="F406" s="73">
        <f>(D406+D405)*'1_Constantes'!$E$13</f>
        <v>0</v>
      </c>
      <c r="G406" s="57">
        <f>(D406-D405)*'1_Constantes'!$F$13</f>
        <v>0</v>
      </c>
      <c r="H406" s="57">
        <f t="shared" si="24"/>
        <v>250</v>
      </c>
      <c r="J406" s="113">
        <f>IF('1_Constantes'!$B$27=1,'4_Rampe'!Y406,'3_Consigne'!R406*2)</f>
        <v>0.28647889756540273</v>
      </c>
      <c r="K406" s="68">
        <f>J406*'1_Constantes'!$H$13</f>
        <v>0.57295779513080547</v>
      </c>
      <c r="L406" s="73">
        <f>(J406+J405)*'1_Constantes'!$I$13</f>
        <v>0</v>
      </c>
      <c r="M406" s="57">
        <f>(J406-J405)*'1_Constantes'!$J$13</f>
        <v>0</v>
      </c>
      <c r="N406" s="57">
        <f t="shared" si="25"/>
        <v>0.57295779513080547</v>
      </c>
      <c r="P406" s="68">
        <f t="shared" si="26"/>
        <v>-249.4270422048692</v>
      </c>
      <c r="Q406" s="57">
        <f t="shared" si="27"/>
        <v>250.5729577951308</v>
      </c>
      <c r="S406" s="54">
        <f>P406*'1_Constantes'!$B$4/60</f>
        <v>-2.0785586850405768E-2</v>
      </c>
      <c r="T406" s="44">
        <f>Q406*'1_Constantes'!$B$4/60</f>
        <v>2.0881079816260903E-2</v>
      </c>
      <c r="V406" s="54">
        <f>V405-S406*'1_Constantes'!$J$4</f>
        <v>27709.446651979233</v>
      </c>
      <c r="W406" s="44">
        <f>W405+T406*'1_Constantes'!$J$4</f>
        <v>20314.853348020817</v>
      </c>
    </row>
    <row r="407" spans="2:23" x14ac:dyDescent="0.25">
      <c r="B407" s="13">
        <f>'2_Odometrie'!B407</f>
        <v>2.0149999999999793</v>
      </c>
      <c r="D407" s="113">
        <f>IF('1_Constantes'!$B$27=1,'4_Rampe'!W407/2,'3_Consigne'!P407)</f>
        <v>250</v>
      </c>
      <c r="E407" s="68">
        <f>D407*'1_Constantes'!$D$13</f>
        <v>250</v>
      </c>
      <c r="F407" s="73">
        <f>(D407+D406)*'1_Constantes'!$E$13</f>
        <v>0</v>
      </c>
      <c r="G407" s="57">
        <f>(D407-D406)*'1_Constantes'!$F$13</f>
        <v>0</v>
      </c>
      <c r="H407" s="57">
        <f t="shared" si="24"/>
        <v>250</v>
      </c>
      <c r="J407" s="113">
        <f>IF('1_Constantes'!$B$27=1,'4_Rampe'!Y407,'3_Consigne'!R407*2)</f>
        <v>0.85943669269624379</v>
      </c>
      <c r="K407" s="68">
        <f>J407*'1_Constantes'!$H$13</f>
        <v>1.7188733853924876</v>
      </c>
      <c r="L407" s="73">
        <f>(J407+J406)*'1_Constantes'!$I$13</f>
        <v>0</v>
      </c>
      <c r="M407" s="57">
        <f>(J407-J406)*'1_Constantes'!$J$13</f>
        <v>0</v>
      </c>
      <c r="N407" s="57">
        <f t="shared" si="25"/>
        <v>1.7188733853924876</v>
      </c>
      <c r="P407" s="68">
        <f t="shared" si="26"/>
        <v>-248.2811266146075</v>
      </c>
      <c r="Q407" s="57">
        <f t="shared" si="27"/>
        <v>251.7188733853925</v>
      </c>
      <c r="S407" s="54">
        <f>P407*'1_Constantes'!$B$4/60</f>
        <v>-2.0690093884550627E-2</v>
      </c>
      <c r="T407" s="44">
        <f>Q407*'1_Constantes'!$B$4/60</f>
        <v>2.0976572782116044E-2</v>
      </c>
      <c r="V407" s="54">
        <f>V406-S407*'1_Constantes'!$J$4</f>
        <v>27783.930989963614</v>
      </c>
      <c r="W407" s="44">
        <f>W406+T407*'1_Constantes'!$J$4</f>
        <v>20390.369010036437</v>
      </c>
    </row>
    <row r="408" spans="2:23" x14ac:dyDescent="0.25">
      <c r="B408" s="13">
        <f>'2_Odometrie'!B408</f>
        <v>2.0199999999999791</v>
      </c>
      <c r="D408" s="113">
        <f>IF('1_Constantes'!$B$27=1,'4_Rampe'!W408/2,'3_Consigne'!P408)</f>
        <v>250</v>
      </c>
      <c r="E408" s="68">
        <f>D408*'1_Constantes'!$D$13</f>
        <v>250</v>
      </c>
      <c r="F408" s="73">
        <f>(D408+D407)*'1_Constantes'!$E$13</f>
        <v>0</v>
      </c>
      <c r="G408" s="57">
        <f>(D408-D407)*'1_Constantes'!$F$13</f>
        <v>0</v>
      </c>
      <c r="H408" s="57">
        <f t="shared" si="24"/>
        <v>250</v>
      </c>
      <c r="J408" s="113">
        <f>IF('1_Constantes'!$B$27=1,'4_Rampe'!Y408,'3_Consigne'!R408*2)</f>
        <v>-0.28647889756540273</v>
      </c>
      <c r="K408" s="68">
        <f>J408*'1_Constantes'!$H$13</f>
        <v>-0.57295779513080547</v>
      </c>
      <c r="L408" s="73">
        <f>(J408+J407)*'1_Constantes'!$I$13</f>
        <v>0</v>
      </c>
      <c r="M408" s="57">
        <f>(J408-J407)*'1_Constantes'!$J$13</f>
        <v>0</v>
      </c>
      <c r="N408" s="57">
        <f t="shared" si="25"/>
        <v>-0.57295779513080547</v>
      </c>
      <c r="P408" s="68">
        <f t="shared" si="26"/>
        <v>-250.5729577951308</v>
      </c>
      <c r="Q408" s="57">
        <f t="shared" si="27"/>
        <v>249.4270422048692</v>
      </c>
      <c r="S408" s="54">
        <f>P408*'1_Constantes'!$B$4/60</f>
        <v>-2.0881079816260903E-2</v>
      </c>
      <c r="T408" s="44">
        <f>Q408*'1_Constantes'!$B$4/60</f>
        <v>2.0785586850405768E-2</v>
      </c>
      <c r="V408" s="54">
        <f>V407-S408*'1_Constantes'!$J$4</f>
        <v>27859.102877302154</v>
      </c>
      <c r="W408" s="44">
        <f>W407+T408*'1_Constantes'!$J$4</f>
        <v>20465.197122697897</v>
      </c>
    </row>
    <row r="409" spans="2:23" x14ac:dyDescent="0.25">
      <c r="B409" s="13">
        <f>'2_Odometrie'!B409</f>
        <v>2.024999999999979</v>
      </c>
      <c r="D409" s="113">
        <f>IF('1_Constantes'!$B$27=1,'4_Rampe'!W409/2,'3_Consigne'!P409)</f>
        <v>250</v>
      </c>
      <c r="E409" s="68">
        <f>D409*'1_Constantes'!$D$13</f>
        <v>250</v>
      </c>
      <c r="F409" s="73">
        <f>(D409+D408)*'1_Constantes'!$E$13</f>
        <v>0</v>
      </c>
      <c r="G409" s="57">
        <f>(D409-D408)*'1_Constantes'!$F$13</f>
        <v>0</v>
      </c>
      <c r="H409" s="57">
        <f t="shared" si="24"/>
        <v>250</v>
      </c>
      <c r="J409" s="113">
        <f>IF('1_Constantes'!$B$27=1,'4_Rampe'!Y409,'3_Consigne'!R409*2)</f>
        <v>-0.85943669269624379</v>
      </c>
      <c r="K409" s="68">
        <f>J409*'1_Constantes'!$H$13</f>
        <v>-1.7188733853924876</v>
      </c>
      <c r="L409" s="73">
        <f>(J409+J408)*'1_Constantes'!$I$13</f>
        <v>0</v>
      </c>
      <c r="M409" s="57">
        <f>(J409-J408)*'1_Constantes'!$J$13</f>
        <v>0</v>
      </c>
      <c r="N409" s="57">
        <f t="shared" si="25"/>
        <v>-1.7188733853924876</v>
      </c>
      <c r="P409" s="68">
        <f t="shared" si="26"/>
        <v>-251.7188733853925</v>
      </c>
      <c r="Q409" s="57">
        <f t="shared" si="27"/>
        <v>248.2811266146075</v>
      </c>
      <c r="S409" s="54">
        <f>P409*'1_Constantes'!$B$4/60</f>
        <v>-2.0976572782116044E-2</v>
      </c>
      <c r="T409" s="44">
        <f>Q409*'1_Constantes'!$B$4/60</f>
        <v>2.0690093884550627E-2</v>
      </c>
      <c r="V409" s="54">
        <f>V408-S409*'1_Constantes'!$J$4</f>
        <v>27934.618539317773</v>
      </c>
      <c r="W409" s="44">
        <f>W408+T409*'1_Constantes'!$J$4</f>
        <v>20539.681460682277</v>
      </c>
    </row>
    <row r="410" spans="2:23" x14ac:dyDescent="0.25">
      <c r="B410" s="13">
        <f>'2_Odometrie'!B410</f>
        <v>2.0299999999999789</v>
      </c>
      <c r="D410" s="113">
        <f>IF('1_Constantes'!$B$27=1,'4_Rampe'!W410/2,'3_Consigne'!P410)</f>
        <v>250</v>
      </c>
      <c r="E410" s="68">
        <f>D410*'1_Constantes'!$D$13</f>
        <v>250</v>
      </c>
      <c r="F410" s="73">
        <f>(D410+D409)*'1_Constantes'!$E$13</f>
        <v>0</v>
      </c>
      <c r="G410" s="57">
        <f>(D410-D409)*'1_Constantes'!$F$13</f>
        <v>0</v>
      </c>
      <c r="H410" s="57">
        <f t="shared" si="24"/>
        <v>250</v>
      </c>
      <c r="J410" s="113">
        <f>IF('1_Constantes'!$B$27=1,'4_Rampe'!Y410,'3_Consigne'!R410*2)</f>
        <v>0.28647889756540273</v>
      </c>
      <c r="K410" s="68">
        <f>J410*'1_Constantes'!$H$13</f>
        <v>0.57295779513080547</v>
      </c>
      <c r="L410" s="73">
        <f>(J410+J409)*'1_Constantes'!$I$13</f>
        <v>0</v>
      </c>
      <c r="M410" s="57">
        <f>(J410-J409)*'1_Constantes'!$J$13</f>
        <v>0</v>
      </c>
      <c r="N410" s="57">
        <f t="shared" si="25"/>
        <v>0.57295779513080547</v>
      </c>
      <c r="P410" s="68">
        <f t="shared" si="26"/>
        <v>-249.4270422048692</v>
      </c>
      <c r="Q410" s="57">
        <f t="shared" si="27"/>
        <v>250.5729577951308</v>
      </c>
      <c r="S410" s="54">
        <f>P410*'1_Constantes'!$B$4/60</f>
        <v>-2.0785586850405768E-2</v>
      </c>
      <c r="T410" s="44">
        <f>Q410*'1_Constantes'!$B$4/60</f>
        <v>2.0881079816260903E-2</v>
      </c>
      <c r="V410" s="54">
        <f>V409-S410*'1_Constantes'!$J$4</f>
        <v>28009.446651979233</v>
      </c>
      <c r="W410" s="44">
        <f>W409+T410*'1_Constantes'!$J$4</f>
        <v>20614.853348020817</v>
      </c>
    </row>
    <row r="411" spans="2:23" x14ac:dyDescent="0.25">
      <c r="B411" s="13">
        <f>'2_Odometrie'!B411</f>
        <v>2.0349999999999788</v>
      </c>
      <c r="D411" s="113">
        <f>IF('1_Constantes'!$B$27=1,'4_Rampe'!W411/2,'3_Consigne'!P411)</f>
        <v>250</v>
      </c>
      <c r="E411" s="68">
        <f>D411*'1_Constantes'!$D$13</f>
        <v>250</v>
      </c>
      <c r="F411" s="73">
        <f>(D411+D410)*'1_Constantes'!$E$13</f>
        <v>0</v>
      </c>
      <c r="G411" s="57">
        <f>(D411-D410)*'1_Constantes'!$F$13</f>
        <v>0</v>
      </c>
      <c r="H411" s="57">
        <f t="shared" si="24"/>
        <v>250</v>
      </c>
      <c r="J411" s="113">
        <f>IF('1_Constantes'!$B$27=1,'4_Rampe'!Y411,'3_Consigne'!R411*2)</f>
        <v>0.85943669269624379</v>
      </c>
      <c r="K411" s="68">
        <f>J411*'1_Constantes'!$H$13</f>
        <v>1.7188733853924876</v>
      </c>
      <c r="L411" s="73">
        <f>(J411+J410)*'1_Constantes'!$I$13</f>
        <v>0</v>
      </c>
      <c r="M411" s="57">
        <f>(J411-J410)*'1_Constantes'!$J$13</f>
        <v>0</v>
      </c>
      <c r="N411" s="57">
        <f t="shared" si="25"/>
        <v>1.7188733853924876</v>
      </c>
      <c r="P411" s="68">
        <f t="shared" si="26"/>
        <v>-248.2811266146075</v>
      </c>
      <c r="Q411" s="57">
        <f t="shared" si="27"/>
        <v>251.7188733853925</v>
      </c>
      <c r="S411" s="54">
        <f>P411*'1_Constantes'!$B$4/60</f>
        <v>-2.0690093884550627E-2</v>
      </c>
      <c r="T411" s="44">
        <f>Q411*'1_Constantes'!$B$4/60</f>
        <v>2.0976572782116044E-2</v>
      </c>
      <c r="V411" s="54">
        <f>V410-S411*'1_Constantes'!$J$4</f>
        <v>28083.930989963614</v>
      </c>
      <c r="W411" s="44">
        <f>W410+T411*'1_Constantes'!$J$4</f>
        <v>20690.369010036437</v>
      </c>
    </row>
    <row r="412" spans="2:23" x14ac:dyDescent="0.25">
      <c r="B412" s="13">
        <f>'2_Odometrie'!B412</f>
        <v>2.0399999999999787</v>
      </c>
      <c r="D412" s="113">
        <f>IF('1_Constantes'!$B$27=1,'4_Rampe'!W412/2,'3_Consigne'!P412)</f>
        <v>250</v>
      </c>
      <c r="E412" s="68">
        <f>D412*'1_Constantes'!$D$13</f>
        <v>250</v>
      </c>
      <c r="F412" s="73">
        <f>(D412+D411)*'1_Constantes'!$E$13</f>
        <v>0</v>
      </c>
      <c r="G412" s="57">
        <f>(D412-D411)*'1_Constantes'!$F$13</f>
        <v>0</v>
      </c>
      <c r="H412" s="57">
        <f t="shared" si="24"/>
        <v>250</v>
      </c>
      <c r="J412" s="113">
        <f>IF('1_Constantes'!$B$27=1,'4_Rampe'!Y412,'3_Consigne'!R412*2)</f>
        <v>-0.28647889756540273</v>
      </c>
      <c r="K412" s="68">
        <f>J412*'1_Constantes'!$H$13</f>
        <v>-0.57295779513080547</v>
      </c>
      <c r="L412" s="73">
        <f>(J412+J411)*'1_Constantes'!$I$13</f>
        <v>0</v>
      </c>
      <c r="M412" s="57">
        <f>(J412-J411)*'1_Constantes'!$J$13</f>
        <v>0</v>
      </c>
      <c r="N412" s="57">
        <f t="shared" si="25"/>
        <v>-0.57295779513080547</v>
      </c>
      <c r="P412" s="68">
        <f t="shared" si="26"/>
        <v>-250.5729577951308</v>
      </c>
      <c r="Q412" s="57">
        <f t="shared" si="27"/>
        <v>249.4270422048692</v>
      </c>
      <c r="S412" s="54">
        <f>P412*'1_Constantes'!$B$4/60</f>
        <v>-2.0881079816260903E-2</v>
      </c>
      <c r="T412" s="44">
        <f>Q412*'1_Constantes'!$B$4/60</f>
        <v>2.0785586850405768E-2</v>
      </c>
      <c r="V412" s="54">
        <f>V411-S412*'1_Constantes'!$J$4</f>
        <v>28159.102877302154</v>
      </c>
      <c r="W412" s="44">
        <f>W411+T412*'1_Constantes'!$J$4</f>
        <v>20765.197122697897</v>
      </c>
    </row>
    <row r="413" spans="2:23" x14ac:dyDescent="0.25">
      <c r="B413" s="13">
        <f>'2_Odometrie'!B413</f>
        <v>2.0449999999999786</v>
      </c>
      <c r="D413" s="113">
        <f>IF('1_Constantes'!$B$27=1,'4_Rampe'!W413/2,'3_Consigne'!P413)</f>
        <v>250</v>
      </c>
      <c r="E413" s="68">
        <f>D413*'1_Constantes'!$D$13</f>
        <v>250</v>
      </c>
      <c r="F413" s="73">
        <f>(D413+D412)*'1_Constantes'!$E$13</f>
        <v>0</v>
      </c>
      <c r="G413" s="57">
        <f>(D413-D412)*'1_Constantes'!$F$13</f>
        <v>0</v>
      </c>
      <c r="H413" s="57">
        <f t="shared" si="24"/>
        <v>250</v>
      </c>
      <c r="J413" s="113">
        <f>IF('1_Constantes'!$B$27=1,'4_Rampe'!Y413,'3_Consigne'!R413*2)</f>
        <v>-0.85943669269624379</v>
      </c>
      <c r="K413" s="68">
        <f>J413*'1_Constantes'!$H$13</f>
        <v>-1.7188733853924876</v>
      </c>
      <c r="L413" s="73">
        <f>(J413+J412)*'1_Constantes'!$I$13</f>
        <v>0</v>
      </c>
      <c r="M413" s="57">
        <f>(J413-J412)*'1_Constantes'!$J$13</f>
        <v>0</v>
      </c>
      <c r="N413" s="57">
        <f t="shared" si="25"/>
        <v>-1.7188733853924876</v>
      </c>
      <c r="P413" s="68">
        <f t="shared" si="26"/>
        <v>-251.7188733853925</v>
      </c>
      <c r="Q413" s="57">
        <f t="shared" si="27"/>
        <v>248.2811266146075</v>
      </c>
      <c r="S413" s="54">
        <f>P413*'1_Constantes'!$B$4/60</f>
        <v>-2.0976572782116044E-2</v>
      </c>
      <c r="T413" s="44">
        <f>Q413*'1_Constantes'!$B$4/60</f>
        <v>2.0690093884550627E-2</v>
      </c>
      <c r="V413" s="54">
        <f>V412-S413*'1_Constantes'!$J$4</f>
        <v>28234.618539317773</v>
      </c>
      <c r="W413" s="44">
        <f>W412+T413*'1_Constantes'!$J$4</f>
        <v>20839.681460682277</v>
      </c>
    </row>
    <row r="414" spans="2:23" x14ac:dyDescent="0.25">
      <c r="B414" s="13">
        <f>'2_Odometrie'!B414</f>
        <v>2.0499999999999785</v>
      </c>
      <c r="D414" s="113">
        <f>IF('1_Constantes'!$B$27=1,'4_Rampe'!W414/2,'3_Consigne'!P414)</f>
        <v>250</v>
      </c>
      <c r="E414" s="68">
        <f>D414*'1_Constantes'!$D$13</f>
        <v>250</v>
      </c>
      <c r="F414" s="73">
        <f>(D414+D413)*'1_Constantes'!$E$13</f>
        <v>0</v>
      </c>
      <c r="G414" s="57">
        <f>(D414-D413)*'1_Constantes'!$F$13</f>
        <v>0</v>
      </c>
      <c r="H414" s="57">
        <f t="shared" si="24"/>
        <v>250</v>
      </c>
      <c r="J414" s="113">
        <f>IF('1_Constantes'!$B$27=1,'4_Rampe'!Y414,'3_Consigne'!R414*2)</f>
        <v>0.28647889756540273</v>
      </c>
      <c r="K414" s="68">
        <f>J414*'1_Constantes'!$H$13</f>
        <v>0.57295779513080547</v>
      </c>
      <c r="L414" s="73">
        <f>(J414+J413)*'1_Constantes'!$I$13</f>
        <v>0</v>
      </c>
      <c r="M414" s="57">
        <f>(J414-J413)*'1_Constantes'!$J$13</f>
        <v>0</v>
      </c>
      <c r="N414" s="57">
        <f t="shared" si="25"/>
        <v>0.57295779513080547</v>
      </c>
      <c r="P414" s="68">
        <f t="shared" si="26"/>
        <v>-249.4270422048692</v>
      </c>
      <c r="Q414" s="57">
        <f t="shared" si="27"/>
        <v>250.5729577951308</v>
      </c>
      <c r="S414" s="54">
        <f>P414*'1_Constantes'!$B$4/60</f>
        <v>-2.0785586850405768E-2</v>
      </c>
      <c r="T414" s="44">
        <f>Q414*'1_Constantes'!$B$4/60</f>
        <v>2.0881079816260903E-2</v>
      </c>
      <c r="V414" s="54">
        <f>V413-S414*'1_Constantes'!$J$4</f>
        <v>28309.446651979233</v>
      </c>
      <c r="W414" s="44">
        <f>W413+T414*'1_Constantes'!$J$4</f>
        <v>20914.853348020817</v>
      </c>
    </row>
    <row r="415" spans="2:23" x14ac:dyDescent="0.25">
      <c r="B415" s="13">
        <f>'2_Odometrie'!B415</f>
        <v>2.0549999999999784</v>
      </c>
      <c r="D415" s="113">
        <f>IF('1_Constantes'!$B$27=1,'4_Rampe'!W415/2,'3_Consigne'!P415)</f>
        <v>250</v>
      </c>
      <c r="E415" s="68">
        <f>D415*'1_Constantes'!$D$13</f>
        <v>250</v>
      </c>
      <c r="F415" s="73">
        <f>(D415+D414)*'1_Constantes'!$E$13</f>
        <v>0</v>
      </c>
      <c r="G415" s="57">
        <f>(D415-D414)*'1_Constantes'!$F$13</f>
        <v>0</v>
      </c>
      <c r="H415" s="57">
        <f t="shared" si="24"/>
        <v>250</v>
      </c>
      <c r="J415" s="113">
        <f>IF('1_Constantes'!$B$27=1,'4_Rampe'!Y415,'3_Consigne'!R415*2)</f>
        <v>0.85943669269624379</v>
      </c>
      <c r="K415" s="68">
        <f>J415*'1_Constantes'!$H$13</f>
        <v>1.7188733853924876</v>
      </c>
      <c r="L415" s="73">
        <f>(J415+J414)*'1_Constantes'!$I$13</f>
        <v>0</v>
      </c>
      <c r="M415" s="57">
        <f>(J415-J414)*'1_Constantes'!$J$13</f>
        <v>0</v>
      </c>
      <c r="N415" s="57">
        <f t="shared" si="25"/>
        <v>1.7188733853924876</v>
      </c>
      <c r="P415" s="68">
        <f t="shared" si="26"/>
        <v>-248.2811266146075</v>
      </c>
      <c r="Q415" s="57">
        <f t="shared" si="27"/>
        <v>251.7188733853925</v>
      </c>
      <c r="S415" s="54">
        <f>P415*'1_Constantes'!$B$4/60</f>
        <v>-2.0690093884550627E-2</v>
      </c>
      <c r="T415" s="44">
        <f>Q415*'1_Constantes'!$B$4/60</f>
        <v>2.0976572782116044E-2</v>
      </c>
      <c r="V415" s="54">
        <f>V414-S415*'1_Constantes'!$J$4</f>
        <v>28383.930989963614</v>
      </c>
      <c r="W415" s="44">
        <f>W414+T415*'1_Constantes'!$J$4</f>
        <v>20990.369010036437</v>
      </c>
    </row>
    <row r="416" spans="2:23" x14ac:dyDescent="0.25">
      <c r="B416" s="13">
        <f>'2_Odometrie'!B416</f>
        <v>2.0599999999999783</v>
      </c>
      <c r="D416" s="113">
        <f>IF('1_Constantes'!$B$27=1,'4_Rampe'!W416/2,'3_Consigne'!P416)</f>
        <v>250</v>
      </c>
      <c r="E416" s="68">
        <f>D416*'1_Constantes'!$D$13</f>
        <v>250</v>
      </c>
      <c r="F416" s="73">
        <f>(D416+D415)*'1_Constantes'!$E$13</f>
        <v>0</v>
      </c>
      <c r="G416" s="57">
        <f>(D416-D415)*'1_Constantes'!$F$13</f>
        <v>0</v>
      </c>
      <c r="H416" s="57">
        <f t="shared" si="24"/>
        <v>250</v>
      </c>
      <c r="J416" s="113">
        <f>IF('1_Constantes'!$B$27=1,'4_Rampe'!Y416,'3_Consigne'!R416*2)</f>
        <v>-0.28647889756540273</v>
      </c>
      <c r="K416" s="68">
        <f>J416*'1_Constantes'!$H$13</f>
        <v>-0.57295779513080547</v>
      </c>
      <c r="L416" s="73">
        <f>(J416+J415)*'1_Constantes'!$I$13</f>
        <v>0</v>
      </c>
      <c r="M416" s="57">
        <f>(J416-J415)*'1_Constantes'!$J$13</f>
        <v>0</v>
      </c>
      <c r="N416" s="57">
        <f t="shared" si="25"/>
        <v>-0.57295779513080547</v>
      </c>
      <c r="P416" s="68">
        <f t="shared" si="26"/>
        <v>-250.5729577951308</v>
      </c>
      <c r="Q416" s="57">
        <f t="shared" si="27"/>
        <v>249.4270422048692</v>
      </c>
      <c r="S416" s="54">
        <f>P416*'1_Constantes'!$B$4/60</f>
        <v>-2.0881079816260903E-2</v>
      </c>
      <c r="T416" s="44">
        <f>Q416*'1_Constantes'!$B$4/60</f>
        <v>2.0785586850405768E-2</v>
      </c>
      <c r="V416" s="54">
        <f>V415-S416*'1_Constantes'!$J$4</f>
        <v>28459.102877302154</v>
      </c>
      <c r="W416" s="44">
        <f>W415+T416*'1_Constantes'!$J$4</f>
        <v>21065.197122697897</v>
      </c>
    </row>
    <row r="417" spans="2:23" x14ac:dyDescent="0.25">
      <c r="B417" s="13">
        <f>'2_Odometrie'!B417</f>
        <v>2.0649999999999782</v>
      </c>
      <c r="D417" s="113">
        <f>IF('1_Constantes'!$B$27=1,'4_Rampe'!W417/2,'3_Consigne'!P417)</f>
        <v>250</v>
      </c>
      <c r="E417" s="68">
        <f>D417*'1_Constantes'!$D$13</f>
        <v>250</v>
      </c>
      <c r="F417" s="73">
        <f>(D417+D416)*'1_Constantes'!$E$13</f>
        <v>0</v>
      </c>
      <c r="G417" s="57">
        <f>(D417-D416)*'1_Constantes'!$F$13</f>
        <v>0</v>
      </c>
      <c r="H417" s="57">
        <f t="shared" si="24"/>
        <v>250</v>
      </c>
      <c r="J417" s="113">
        <f>IF('1_Constantes'!$B$27=1,'4_Rampe'!Y417,'3_Consigne'!R417*2)</f>
        <v>-0.85943669269624379</v>
      </c>
      <c r="K417" s="68">
        <f>J417*'1_Constantes'!$H$13</f>
        <v>-1.7188733853924876</v>
      </c>
      <c r="L417" s="73">
        <f>(J417+J416)*'1_Constantes'!$I$13</f>
        <v>0</v>
      </c>
      <c r="M417" s="57">
        <f>(J417-J416)*'1_Constantes'!$J$13</f>
        <v>0</v>
      </c>
      <c r="N417" s="57">
        <f t="shared" si="25"/>
        <v>-1.7188733853924876</v>
      </c>
      <c r="P417" s="68">
        <f t="shared" si="26"/>
        <v>-251.7188733853925</v>
      </c>
      <c r="Q417" s="57">
        <f t="shared" si="27"/>
        <v>248.2811266146075</v>
      </c>
      <c r="S417" s="54">
        <f>P417*'1_Constantes'!$B$4/60</f>
        <v>-2.0976572782116044E-2</v>
      </c>
      <c r="T417" s="44">
        <f>Q417*'1_Constantes'!$B$4/60</f>
        <v>2.0690093884550627E-2</v>
      </c>
      <c r="V417" s="54">
        <f>V416-S417*'1_Constantes'!$J$4</f>
        <v>28534.618539317773</v>
      </c>
      <c r="W417" s="44">
        <f>W416+T417*'1_Constantes'!$J$4</f>
        <v>21139.681460682277</v>
      </c>
    </row>
    <row r="418" spans="2:23" x14ac:dyDescent="0.25">
      <c r="B418" s="13">
        <f>'2_Odometrie'!B418</f>
        <v>2.0699999999999781</v>
      </c>
      <c r="D418" s="113">
        <f>IF('1_Constantes'!$B$27=1,'4_Rampe'!W418/2,'3_Consigne'!P418)</f>
        <v>250</v>
      </c>
      <c r="E418" s="68">
        <f>D418*'1_Constantes'!$D$13</f>
        <v>250</v>
      </c>
      <c r="F418" s="73">
        <f>(D418+D417)*'1_Constantes'!$E$13</f>
        <v>0</v>
      </c>
      <c r="G418" s="57">
        <f>(D418-D417)*'1_Constantes'!$F$13</f>
        <v>0</v>
      </c>
      <c r="H418" s="57">
        <f t="shared" si="24"/>
        <v>250</v>
      </c>
      <c r="J418" s="113">
        <f>IF('1_Constantes'!$B$27=1,'4_Rampe'!Y418,'3_Consigne'!R418*2)</f>
        <v>0.28647889756540273</v>
      </c>
      <c r="K418" s="68">
        <f>J418*'1_Constantes'!$H$13</f>
        <v>0.57295779513080547</v>
      </c>
      <c r="L418" s="73">
        <f>(J418+J417)*'1_Constantes'!$I$13</f>
        <v>0</v>
      </c>
      <c r="M418" s="57">
        <f>(J418-J417)*'1_Constantes'!$J$13</f>
        <v>0</v>
      </c>
      <c r="N418" s="57">
        <f t="shared" si="25"/>
        <v>0.57295779513080547</v>
      </c>
      <c r="P418" s="68">
        <f t="shared" si="26"/>
        <v>-249.4270422048692</v>
      </c>
      <c r="Q418" s="57">
        <f t="shared" si="27"/>
        <v>250.5729577951308</v>
      </c>
      <c r="S418" s="54">
        <f>P418*'1_Constantes'!$B$4/60</f>
        <v>-2.0785586850405768E-2</v>
      </c>
      <c r="T418" s="44">
        <f>Q418*'1_Constantes'!$B$4/60</f>
        <v>2.0881079816260903E-2</v>
      </c>
      <c r="V418" s="54">
        <f>V417-S418*'1_Constantes'!$J$4</f>
        <v>28609.446651979233</v>
      </c>
      <c r="W418" s="44">
        <f>W417+T418*'1_Constantes'!$J$4</f>
        <v>21214.853348020817</v>
      </c>
    </row>
    <row r="419" spans="2:23" x14ac:dyDescent="0.25">
      <c r="B419" s="13">
        <f>'2_Odometrie'!B419</f>
        <v>2.074999999999978</v>
      </c>
      <c r="D419" s="113">
        <f>IF('1_Constantes'!$B$27=1,'4_Rampe'!W419/2,'3_Consigne'!P419)</f>
        <v>250</v>
      </c>
      <c r="E419" s="68">
        <f>D419*'1_Constantes'!$D$13</f>
        <v>250</v>
      </c>
      <c r="F419" s="73">
        <f>(D419+D418)*'1_Constantes'!$E$13</f>
        <v>0</v>
      </c>
      <c r="G419" s="57">
        <f>(D419-D418)*'1_Constantes'!$F$13</f>
        <v>0</v>
      </c>
      <c r="H419" s="57">
        <f t="shared" si="24"/>
        <v>250</v>
      </c>
      <c r="J419" s="113">
        <f>IF('1_Constantes'!$B$27=1,'4_Rampe'!Y419,'3_Consigne'!R419*2)</f>
        <v>0.85943669269624379</v>
      </c>
      <c r="K419" s="68">
        <f>J419*'1_Constantes'!$H$13</f>
        <v>1.7188733853924876</v>
      </c>
      <c r="L419" s="73">
        <f>(J419+J418)*'1_Constantes'!$I$13</f>
        <v>0</v>
      </c>
      <c r="M419" s="57">
        <f>(J419-J418)*'1_Constantes'!$J$13</f>
        <v>0</v>
      </c>
      <c r="N419" s="57">
        <f t="shared" si="25"/>
        <v>1.7188733853924876</v>
      </c>
      <c r="P419" s="68">
        <f t="shared" si="26"/>
        <v>-248.2811266146075</v>
      </c>
      <c r="Q419" s="57">
        <f t="shared" si="27"/>
        <v>251.7188733853925</v>
      </c>
      <c r="S419" s="54">
        <f>P419*'1_Constantes'!$B$4/60</f>
        <v>-2.0690093884550627E-2</v>
      </c>
      <c r="T419" s="44">
        <f>Q419*'1_Constantes'!$B$4/60</f>
        <v>2.0976572782116044E-2</v>
      </c>
      <c r="V419" s="54">
        <f>V418-S419*'1_Constantes'!$J$4</f>
        <v>28683.930989963614</v>
      </c>
      <c r="W419" s="44">
        <f>W418+T419*'1_Constantes'!$J$4</f>
        <v>21290.369010036437</v>
      </c>
    </row>
    <row r="420" spans="2:23" x14ac:dyDescent="0.25">
      <c r="B420" s="13">
        <f>'2_Odometrie'!B420</f>
        <v>2.0799999999999779</v>
      </c>
      <c r="D420" s="113">
        <f>IF('1_Constantes'!$B$27=1,'4_Rampe'!W420/2,'3_Consigne'!P420)</f>
        <v>250</v>
      </c>
      <c r="E420" s="68">
        <f>D420*'1_Constantes'!$D$13</f>
        <v>250</v>
      </c>
      <c r="F420" s="73">
        <f>(D420+D419)*'1_Constantes'!$E$13</f>
        <v>0</v>
      </c>
      <c r="G420" s="57">
        <f>(D420-D419)*'1_Constantes'!$F$13</f>
        <v>0</v>
      </c>
      <c r="H420" s="57">
        <f t="shared" si="24"/>
        <v>250</v>
      </c>
      <c r="J420" s="113">
        <f>IF('1_Constantes'!$B$27=1,'4_Rampe'!Y420,'3_Consigne'!R420*2)</f>
        <v>-0.28647889756540273</v>
      </c>
      <c r="K420" s="68">
        <f>J420*'1_Constantes'!$H$13</f>
        <v>-0.57295779513080547</v>
      </c>
      <c r="L420" s="73">
        <f>(J420+J419)*'1_Constantes'!$I$13</f>
        <v>0</v>
      </c>
      <c r="M420" s="57">
        <f>(J420-J419)*'1_Constantes'!$J$13</f>
        <v>0</v>
      </c>
      <c r="N420" s="57">
        <f t="shared" si="25"/>
        <v>-0.57295779513080547</v>
      </c>
      <c r="P420" s="68">
        <f t="shared" si="26"/>
        <v>-250.5729577951308</v>
      </c>
      <c r="Q420" s="57">
        <f t="shared" si="27"/>
        <v>249.4270422048692</v>
      </c>
      <c r="S420" s="54">
        <f>P420*'1_Constantes'!$B$4/60</f>
        <v>-2.0881079816260903E-2</v>
      </c>
      <c r="T420" s="44">
        <f>Q420*'1_Constantes'!$B$4/60</f>
        <v>2.0785586850405768E-2</v>
      </c>
      <c r="V420" s="54">
        <f>V419-S420*'1_Constantes'!$J$4</f>
        <v>28759.102877302154</v>
      </c>
      <c r="W420" s="44">
        <f>W419+T420*'1_Constantes'!$J$4</f>
        <v>21365.197122697897</v>
      </c>
    </row>
    <row r="421" spans="2:23" x14ac:dyDescent="0.25">
      <c r="B421" s="13">
        <f>'2_Odometrie'!B421</f>
        <v>2.0849999999999778</v>
      </c>
      <c r="D421" s="113">
        <f>IF('1_Constantes'!$B$27=1,'4_Rampe'!W421/2,'3_Consigne'!P421)</f>
        <v>250</v>
      </c>
      <c r="E421" s="68">
        <f>D421*'1_Constantes'!$D$13</f>
        <v>250</v>
      </c>
      <c r="F421" s="73">
        <f>(D421+D420)*'1_Constantes'!$E$13</f>
        <v>0</v>
      </c>
      <c r="G421" s="57">
        <f>(D421-D420)*'1_Constantes'!$F$13</f>
        <v>0</v>
      </c>
      <c r="H421" s="57">
        <f t="shared" si="24"/>
        <v>250</v>
      </c>
      <c r="J421" s="113">
        <f>IF('1_Constantes'!$B$27=1,'4_Rampe'!Y421,'3_Consigne'!R421*2)</f>
        <v>-0.85943669269624379</v>
      </c>
      <c r="K421" s="68">
        <f>J421*'1_Constantes'!$H$13</f>
        <v>-1.7188733853924876</v>
      </c>
      <c r="L421" s="73">
        <f>(J421+J420)*'1_Constantes'!$I$13</f>
        <v>0</v>
      </c>
      <c r="M421" s="57">
        <f>(J421-J420)*'1_Constantes'!$J$13</f>
        <v>0</v>
      </c>
      <c r="N421" s="57">
        <f t="shared" si="25"/>
        <v>-1.7188733853924876</v>
      </c>
      <c r="P421" s="68">
        <f t="shared" si="26"/>
        <v>-251.7188733853925</v>
      </c>
      <c r="Q421" s="57">
        <f t="shared" si="27"/>
        <v>248.2811266146075</v>
      </c>
      <c r="S421" s="54">
        <f>P421*'1_Constantes'!$B$4/60</f>
        <v>-2.0976572782116044E-2</v>
      </c>
      <c r="T421" s="44">
        <f>Q421*'1_Constantes'!$B$4/60</f>
        <v>2.0690093884550627E-2</v>
      </c>
      <c r="V421" s="54">
        <f>V420-S421*'1_Constantes'!$J$4</f>
        <v>28834.618539317773</v>
      </c>
      <c r="W421" s="44">
        <f>W420+T421*'1_Constantes'!$J$4</f>
        <v>21439.681460682277</v>
      </c>
    </row>
    <row r="422" spans="2:23" x14ac:dyDescent="0.25">
      <c r="B422" s="13">
        <f>'2_Odometrie'!B422</f>
        <v>2.0899999999999777</v>
      </c>
      <c r="D422" s="113">
        <f>IF('1_Constantes'!$B$27=1,'4_Rampe'!W422/2,'3_Consigne'!P422)</f>
        <v>250</v>
      </c>
      <c r="E422" s="68">
        <f>D422*'1_Constantes'!$D$13</f>
        <v>250</v>
      </c>
      <c r="F422" s="73">
        <f>(D422+D421)*'1_Constantes'!$E$13</f>
        <v>0</v>
      </c>
      <c r="G422" s="57">
        <f>(D422-D421)*'1_Constantes'!$F$13</f>
        <v>0</v>
      </c>
      <c r="H422" s="57">
        <f t="shared" si="24"/>
        <v>250</v>
      </c>
      <c r="J422" s="113">
        <f>IF('1_Constantes'!$B$27=1,'4_Rampe'!Y422,'3_Consigne'!R422*2)</f>
        <v>0.28647889756540273</v>
      </c>
      <c r="K422" s="68">
        <f>J422*'1_Constantes'!$H$13</f>
        <v>0.57295779513080547</v>
      </c>
      <c r="L422" s="73">
        <f>(J422+J421)*'1_Constantes'!$I$13</f>
        <v>0</v>
      </c>
      <c r="M422" s="57">
        <f>(J422-J421)*'1_Constantes'!$J$13</f>
        <v>0</v>
      </c>
      <c r="N422" s="57">
        <f t="shared" si="25"/>
        <v>0.57295779513080547</v>
      </c>
      <c r="P422" s="68">
        <f t="shared" si="26"/>
        <v>-249.4270422048692</v>
      </c>
      <c r="Q422" s="57">
        <f t="shared" si="27"/>
        <v>250.5729577951308</v>
      </c>
      <c r="S422" s="54">
        <f>P422*'1_Constantes'!$B$4/60</f>
        <v>-2.0785586850405768E-2</v>
      </c>
      <c r="T422" s="44">
        <f>Q422*'1_Constantes'!$B$4/60</f>
        <v>2.0881079816260903E-2</v>
      </c>
      <c r="V422" s="54">
        <f>V421-S422*'1_Constantes'!$J$4</f>
        <v>28909.446651979233</v>
      </c>
      <c r="W422" s="44">
        <f>W421+T422*'1_Constantes'!$J$4</f>
        <v>21514.853348020817</v>
      </c>
    </row>
    <row r="423" spans="2:23" x14ac:dyDescent="0.25">
      <c r="B423" s="13">
        <f>'2_Odometrie'!B423</f>
        <v>2.0949999999999775</v>
      </c>
      <c r="D423" s="113">
        <f>IF('1_Constantes'!$B$27=1,'4_Rampe'!W423/2,'3_Consigne'!P423)</f>
        <v>250</v>
      </c>
      <c r="E423" s="68">
        <f>D423*'1_Constantes'!$D$13</f>
        <v>250</v>
      </c>
      <c r="F423" s="73">
        <f>(D423+D422)*'1_Constantes'!$E$13</f>
        <v>0</v>
      </c>
      <c r="G423" s="57">
        <f>(D423-D422)*'1_Constantes'!$F$13</f>
        <v>0</v>
      </c>
      <c r="H423" s="57">
        <f t="shared" si="24"/>
        <v>250</v>
      </c>
      <c r="J423" s="113">
        <f>IF('1_Constantes'!$B$27=1,'4_Rampe'!Y423,'3_Consigne'!R423*2)</f>
        <v>0.85943669269624379</v>
      </c>
      <c r="K423" s="68">
        <f>J423*'1_Constantes'!$H$13</f>
        <v>1.7188733853924876</v>
      </c>
      <c r="L423" s="73">
        <f>(J423+J422)*'1_Constantes'!$I$13</f>
        <v>0</v>
      </c>
      <c r="M423" s="57">
        <f>(J423-J422)*'1_Constantes'!$J$13</f>
        <v>0</v>
      </c>
      <c r="N423" s="57">
        <f t="shared" si="25"/>
        <v>1.7188733853924876</v>
      </c>
      <c r="P423" s="68">
        <f t="shared" si="26"/>
        <v>-248.2811266146075</v>
      </c>
      <c r="Q423" s="57">
        <f t="shared" si="27"/>
        <v>251.7188733853925</v>
      </c>
      <c r="S423" s="54">
        <f>P423*'1_Constantes'!$B$4/60</f>
        <v>-2.0690093884550627E-2</v>
      </c>
      <c r="T423" s="44">
        <f>Q423*'1_Constantes'!$B$4/60</f>
        <v>2.0976572782116044E-2</v>
      </c>
      <c r="V423" s="54">
        <f>V422-S423*'1_Constantes'!$J$4</f>
        <v>28983.930989963614</v>
      </c>
      <c r="W423" s="44">
        <f>W422+T423*'1_Constantes'!$J$4</f>
        <v>21590.369010036437</v>
      </c>
    </row>
    <row r="424" spans="2:23" x14ac:dyDescent="0.25">
      <c r="B424" s="13">
        <f>'2_Odometrie'!B424</f>
        <v>2.0999999999999774</v>
      </c>
      <c r="D424" s="113">
        <f>IF('1_Constantes'!$B$27=1,'4_Rampe'!W424/2,'3_Consigne'!P424)</f>
        <v>250</v>
      </c>
      <c r="E424" s="68">
        <f>D424*'1_Constantes'!$D$13</f>
        <v>250</v>
      </c>
      <c r="F424" s="73">
        <f>(D424+D423)*'1_Constantes'!$E$13</f>
        <v>0</v>
      </c>
      <c r="G424" s="57">
        <f>(D424-D423)*'1_Constantes'!$F$13</f>
        <v>0</v>
      </c>
      <c r="H424" s="57">
        <f t="shared" si="24"/>
        <v>250</v>
      </c>
      <c r="J424" s="113">
        <f>IF('1_Constantes'!$B$27=1,'4_Rampe'!Y424,'3_Consigne'!R424*2)</f>
        <v>-0.28647889756540273</v>
      </c>
      <c r="K424" s="68">
        <f>J424*'1_Constantes'!$H$13</f>
        <v>-0.57295779513080547</v>
      </c>
      <c r="L424" s="73">
        <f>(J424+J423)*'1_Constantes'!$I$13</f>
        <v>0</v>
      </c>
      <c r="M424" s="57">
        <f>(J424-J423)*'1_Constantes'!$J$13</f>
        <v>0</v>
      </c>
      <c r="N424" s="57">
        <f t="shared" si="25"/>
        <v>-0.57295779513080547</v>
      </c>
      <c r="P424" s="68">
        <f t="shared" si="26"/>
        <v>-250.5729577951308</v>
      </c>
      <c r="Q424" s="57">
        <f t="shared" si="27"/>
        <v>249.4270422048692</v>
      </c>
      <c r="S424" s="54">
        <f>P424*'1_Constantes'!$B$4/60</f>
        <v>-2.0881079816260903E-2</v>
      </c>
      <c r="T424" s="44">
        <f>Q424*'1_Constantes'!$B$4/60</f>
        <v>2.0785586850405768E-2</v>
      </c>
      <c r="V424" s="54">
        <f>V423-S424*'1_Constantes'!$J$4</f>
        <v>29059.102877302154</v>
      </c>
      <c r="W424" s="44">
        <f>W423+T424*'1_Constantes'!$J$4</f>
        <v>21665.197122697897</v>
      </c>
    </row>
    <row r="425" spans="2:23" x14ac:dyDescent="0.25">
      <c r="B425" s="13">
        <f>'2_Odometrie'!B425</f>
        <v>2.1049999999999773</v>
      </c>
      <c r="D425" s="113">
        <f>IF('1_Constantes'!$B$27=1,'4_Rampe'!W425/2,'3_Consigne'!P425)</f>
        <v>250</v>
      </c>
      <c r="E425" s="68">
        <f>D425*'1_Constantes'!$D$13</f>
        <v>250</v>
      </c>
      <c r="F425" s="73">
        <f>(D425+D424)*'1_Constantes'!$E$13</f>
        <v>0</v>
      </c>
      <c r="G425" s="57">
        <f>(D425-D424)*'1_Constantes'!$F$13</f>
        <v>0</v>
      </c>
      <c r="H425" s="57">
        <f t="shared" si="24"/>
        <v>250</v>
      </c>
      <c r="J425" s="113">
        <f>IF('1_Constantes'!$B$27=1,'4_Rampe'!Y425,'3_Consigne'!R425*2)</f>
        <v>-0.85943669269624379</v>
      </c>
      <c r="K425" s="68">
        <f>J425*'1_Constantes'!$H$13</f>
        <v>-1.7188733853924876</v>
      </c>
      <c r="L425" s="73">
        <f>(J425+J424)*'1_Constantes'!$I$13</f>
        <v>0</v>
      </c>
      <c r="M425" s="57">
        <f>(J425-J424)*'1_Constantes'!$J$13</f>
        <v>0</v>
      </c>
      <c r="N425" s="57">
        <f t="shared" si="25"/>
        <v>-1.7188733853924876</v>
      </c>
      <c r="P425" s="68">
        <f t="shared" si="26"/>
        <v>-251.7188733853925</v>
      </c>
      <c r="Q425" s="57">
        <f t="shared" si="27"/>
        <v>248.2811266146075</v>
      </c>
      <c r="S425" s="54">
        <f>P425*'1_Constantes'!$B$4/60</f>
        <v>-2.0976572782116044E-2</v>
      </c>
      <c r="T425" s="44">
        <f>Q425*'1_Constantes'!$B$4/60</f>
        <v>2.0690093884550627E-2</v>
      </c>
      <c r="V425" s="54">
        <f>V424-S425*'1_Constantes'!$J$4</f>
        <v>29134.618539317773</v>
      </c>
      <c r="W425" s="44">
        <f>W424+T425*'1_Constantes'!$J$4</f>
        <v>21739.681460682277</v>
      </c>
    </row>
    <row r="426" spans="2:23" x14ac:dyDescent="0.25">
      <c r="B426" s="13">
        <f>'2_Odometrie'!B426</f>
        <v>2.1099999999999772</v>
      </c>
      <c r="D426" s="113">
        <f>IF('1_Constantes'!$B$27=1,'4_Rampe'!W426/2,'3_Consigne'!P426)</f>
        <v>250</v>
      </c>
      <c r="E426" s="68">
        <f>D426*'1_Constantes'!$D$13</f>
        <v>250</v>
      </c>
      <c r="F426" s="73">
        <f>(D426+D425)*'1_Constantes'!$E$13</f>
        <v>0</v>
      </c>
      <c r="G426" s="57">
        <f>(D426-D425)*'1_Constantes'!$F$13</f>
        <v>0</v>
      </c>
      <c r="H426" s="57">
        <f t="shared" si="24"/>
        <v>250</v>
      </c>
      <c r="J426" s="113">
        <f>IF('1_Constantes'!$B$27=1,'4_Rampe'!Y426,'3_Consigne'!R426*2)</f>
        <v>0.28647889756540273</v>
      </c>
      <c r="K426" s="68">
        <f>J426*'1_Constantes'!$H$13</f>
        <v>0.57295779513080547</v>
      </c>
      <c r="L426" s="73">
        <f>(J426+J425)*'1_Constantes'!$I$13</f>
        <v>0</v>
      </c>
      <c r="M426" s="57">
        <f>(J426-J425)*'1_Constantes'!$J$13</f>
        <v>0</v>
      </c>
      <c r="N426" s="57">
        <f t="shared" si="25"/>
        <v>0.57295779513080547</v>
      </c>
      <c r="P426" s="68">
        <f t="shared" si="26"/>
        <v>-249.4270422048692</v>
      </c>
      <c r="Q426" s="57">
        <f t="shared" si="27"/>
        <v>250.5729577951308</v>
      </c>
      <c r="S426" s="54">
        <f>P426*'1_Constantes'!$B$4/60</f>
        <v>-2.0785586850405768E-2</v>
      </c>
      <c r="T426" s="44">
        <f>Q426*'1_Constantes'!$B$4/60</f>
        <v>2.0881079816260903E-2</v>
      </c>
      <c r="V426" s="54">
        <f>V425-S426*'1_Constantes'!$J$4</f>
        <v>29209.446651979233</v>
      </c>
      <c r="W426" s="44">
        <f>W425+T426*'1_Constantes'!$J$4</f>
        <v>21814.853348020817</v>
      </c>
    </row>
    <row r="427" spans="2:23" x14ac:dyDescent="0.25">
      <c r="B427" s="13">
        <f>'2_Odometrie'!B427</f>
        <v>2.1149999999999771</v>
      </c>
      <c r="D427" s="113">
        <f>IF('1_Constantes'!$B$27=1,'4_Rampe'!W427/2,'3_Consigne'!P427)</f>
        <v>250</v>
      </c>
      <c r="E427" s="68">
        <f>D427*'1_Constantes'!$D$13</f>
        <v>250</v>
      </c>
      <c r="F427" s="73">
        <f>(D427+D426)*'1_Constantes'!$E$13</f>
        <v>0</v>
      </c>
      <c r="G427" s="57">
        <f>(D427-D426)*'1_Constantes'!$F$13</f>
        <v>0</v>
      </c>
      <c r="H427" s="57">
        <f t="shared" si="24"/>
        <v>250</v>
      </c>
      <c r="J427" s="113">
        <f>IF('1_Constantes'!$B$27=1,'4_Rampe'!Y427,'3_Consigne'!R427*2)</f>
        <v>0.85943669269624379</v>
      </c>
      <c r="K427" s="68">
        <f>J427*'1_Constantes'!$H$13</f>
        <v>1.7188733853924876</v>
      </c>
      <c r="L427" s="73">
        <f>(J427+J426)*'1_Constantes'!$I$13</f>
        <v>0</v>
      </c>
      <c r="M427" s="57">
        <f>(J427-J426)*'1_Constantes'!$J$13</f>
        <v>0</v>
      </c>
      <c r="N427" s="57">
        <f t="shared" si="25"/>
        <v>1.7188733853924876</v>
      </c>
      <c r="P427" s="68">
        <f t="shared" si="26"/>
        <v>-248.2811266146075</v>
      </c>
      <c r="Q427" s="57">
        <f t="shared" si="27"/>
        <v>251.7188733853925</v>
      </c>
      <c r="S427" s="54">
        <f>P427*'1_Constantes'!$B$4/60</f>
        <v>-2.0690093884550627E-2</v>
      </c>
      <c r="T427" s="44">
        <f>Q427*'1_Constantes'!$B$4/60</f>
        <v>2.0976572782116044E-2</v>
      </c>
      <c r="V427" s="54">
        <f>V426-S427*'1_Constantes'!$J$4</f>
        <v>29283.930989963614</v>
      </c>
      <c r="W427" s="44">
        <f>W426+T427*'1_Constantes'!$J$4</f>
        <v>21890.369010036437</v>
      </c>
    </row>
    <row r="428" spans="2:23" x14ac:dyDescent="0.25">
      <c r="B428" s="13">
        <f>'2_Odometrie'!B428</f>
        <v>2.119999999999977</v>
      </c>
      <c r="D428" s="113">
        <f>IF('1_Constantes'!$B$27=1,'4_Rampe'!W428/2,'3_Consigne'!P428)</f>
        <v>250</v>
      </c>
      <c r="E428" s="68">
        <f>D428*'1_Constantes'!$D$13</f>
        <v>250</v>
      </c>
      <c r="F428" s="73">
        <f>(D428+D427)*'1_Constantes'!$E$13</f>
        <v>0</v>
      </c>
      <c r="G428" s="57">
        <f>(D428-D427)*'1_Constantes'!$F$13</f>
        <v>0</v>
      </c>
      <c r="H428" s="57">
        <f t="shared" si="24"/>
        <v>250</v>
      </c>
      <c r="J428" s="113">
        <f>IF('1_Constantes'!$B$27=1,'4_Rampe'!Y428,'3_Consigne'!R428*2)</f>
        <v>-0.28647889756540273</v>
      </c>
      <c r="K428" s="68">
        <f>J428*'1_Constantes'!$H$13</f>
        <v>-0.57295779513080547</v>
      </c>
      <c r="L428" s="73">
        <f>(J428+J427)*'1_Constantes'!$I$13</f>
        <v>0</v>
      </c>
      <c r="M428" s="57">
        <f>(J428-J427)*'1_Constantes'!$J$13</f>
        <v>0</v>
      </c>
      <c r="N428" s="57">
        <f t="shared" si="25"/>
        <v>-0.57295779513080547</v>
      </c>
      <c r="P428" s="68">
        <f t="shared" si="26"/>
        <v>-250.5729577951308</v>
      </c>
      <c r="Q428" s="57">
        <f t="shared" si="27"/>
        <v>249.4270422048692</v>
      </c>
      <c r="S428" s="54">
        <f>P428*'1_Constantes'!$B$4/60</f>
        <v>-2.0881079816260903E-2</v>
      </c>
      <c r="T428" s="44">
        <f>Q428*'1_Constantes'!$B$4/60</f>
        <v>2.0785586850405768E-2</v>
      </c>
      <c r="V428" s="54">
        <f>V427-S428*'1_Constantes'!$J$4</f>
        <v>29359.102877302154</v>
      </c>
      <c r="W428" s="44">
        <f>W427+T428*'1_Constantes'!$J$4</f>
        <v>21965.197122697897</v>
      </c>
    </row>
    <row r="429" spans="2:23" x14ac:dyDescent="0.25">
      <c r="B429" s="13">
        <f>'2_Odometrie'!B429</f>
        <v>2.1249999999999769</v>
      </c>
      <c r="D429" s="113">
        <f>IF('1_Constantes'!$B$27=1,'4_Rampe'!W429/2,'3_Consigne'!P429)</f>
        <v>250</v>
      </c>
      <c r="E429" s="68">
        <f>D429*'1_Constantes'!$D$13</f>
        <v>250</v>
      </c>
      <c r="F429" s="73">
        <f>(D429+D428)*'1_Constantes'!$E$13</f>
        <v>0</v>
      </c>
      <c r="G429" s="57">
        <f>(D429-D428)*'1_Constantes'!$F$13</f>
        <v>0</v>
      </c>
      <c r="H429" s="57">
        <f t="shared" si="24"/>
        <v>250</v>
      </c>
      <c r="J429" s="113">
        <f>IF('1_Constantes'!$B$27=1,'4_Rampe'!Y429,'3_Consigne'!R429*2)</f>
        <v>-0.85943669269624379</v>
      </c>
      <c r="K429" s="68">
        <f>J429*'1_Constantes'!$H$13</f>
        <v>-1.7188733853924876</v>
      </c>
      <c r="L429" s="73">
        <f>(J429+J428)*'1_Constantes'!$I$13</f>
        <v>0</v>
      </c>
      <c r="M429" s="57">
        <f>(J429-J428)*'1_Constantes'!$J$13</f>
        <v>0</v>
      </c>
      <c r="N429" s="57">
        <f t="shared" si="25"/>
        <v>-1.7188733853924876</v>
      </c>
      <c r="P429" s="68">
        <f t="shared" si="26"/>
        <v>-251.7188733853925</v>
      </c>
      <c r="Q429" s="57">
        <f t="shared" si="27"/>
        <v>248.2811266146075</v>
      </c>
      <c r="S429" s="54">
        <f>P429*'1_Constantes'!$B$4/60</f>
        <v>-2.0976572782116044E-2</v>
      </c>
      <c r="T429" s="44">
        <f>Q429*'1_Constantes'!$B$4/60</f>
        <v>2.0690093884550627E-2</v>
      </c>
      <c r="V429" s="54">
        <f>V428-S429*'1_Constantes'!$J$4</f>
        <v>29434.618539317773</v>
      </c>
      <c r="W429" s="44">
        <f>W428+T429*'1_Constantes'!$J$4</f>
        <v>22039.681460682277</v>
      </c>
    </row>
    <row r="430" spans="2:23" x14ac:dyDescent="0.25">
      <c r="B430" s="13">
        <f>'2_Odometrie'!B430</f>
        <v>2.1299999999999768</v>
      </c>
      <c r="D430" s="113">
        <f>IF('1_Constantes'!$B$27=1,'4_Rampe'!W430/2,'3_Consigne'!P430)</f>
        <v>250</v>
      </c>
      <c r="E430" s="68">
        <f>D430*'1_Constantes'!$D$13</f>
        <v>250</v>
      </c>
      <c r="F430" s="73">
        <f>(D430+D429)*'1_Constantes'!$E$13</f>
        <v>0</v>
      </c>
      <c r="G430" s="57">
        <f>(D430-D429)*'1_Constantes'!$F$13</f>
        <v>0</v>
      </c>
      <c r="H430" s="57">
        <f t="shared" si="24"/>
        <v>250</v>
      </c>
      <c r="J430" s="113">
        <f>IF('1_Constantes'!$B$27=1,'4_Rampe'!Y430,'3_Consigne'!R430*2)</f>
        <v>0.28647889756540273</v>
      </c>
      <c r="K430" s="68">
        <f>J430*'1_Constantes'!$H$13</f>
        <v>0.57295779513080547</v>
      </c>
      <c r="L430" s="73">
        <f>(J430+J429)*'1_Constantes'!$I$13</f>
        <v>0</v>
      </c>
      <c r="M430" s="57">
        <f>(J430-J429)*'1_Constantes'!$J$13</f>
        <v>0</v>
      </c>
      <c r="N430" s="57">
        <f t="shared" si="25"/>
        <v>0.57295779513080547</v>
      </c>
      <c r="P430" s="68">
        <f t="shared" si="26"/>
        <v>-249.4270422048692</v>
      </c>
      <c r="Q430" s="57">
        <f t="shared" si="27"/>
        <v>250.5729577951308</v>
      </c>
      <c r="S430" s="54">
        <f>P430*'1_Constantes'!$B$4/60</f>
        <v>-2.0785586850405768E-2</v>
      </c>
      <c r="T430" s="44">
        <f>Q430*'1_Constantes'!$B$4/60</f>
        <v>2.0881079816260903E-2</v>
      </c>
      <c r="V430" s="54">
        <f>V429-S430*'1_Constantes'!$J$4</f>
        <v>29509.446651979233</v>
      </c>
      <c r="W430" s="44">
        <f>W429+T430*'1_Constantes'!$J$4</f>
        <v>22114.853348020817</v>
      </c>
    </row>
    <row r="431" spans="2:23" x14ac:dyDescent="0.25">
      <c r="B431" s="13">
        <f>'2_Odometrie'!B431</f>
        <v>2.1349999999999767</v>
      </c>
      <c r="D431" s="113">
        <f>IF('1_Constantes'!$B$27=1,'4_Rampe'!W431/2,'3_Consigne'!P431)</f>
        <v>250</v>
      </c>
      <c r="E431" s="68">
        <f>D431*'1_Constantes'!$D$13</f>
        <v>250</v>
      </c>
      <c r="F431" s="73">
        <f>(D431+D430)*'1_Constantes'!$E$13</f>
        <v>0</v>
      </c>
      <c r="G431" s="57">
        <f>(D431-D430)*'1_Constantes'!$F$13</f>
        <v>0</v>
      </c>
      <c r="H431" s="57">
        <f t="shared" si="24"/>
        <v>250</v>
      </c>
      <c r="J431" s="113">
        <f>IF('1_Constantes'!$B$27=1,'4_Rampe'!Y431,'3_Consigne'!R431*2)</f>
        <v>0.85943669269624379</v>
      </c>
      <c r="K431" s="68">
        <f>J431*'1_Constantes'!$H$13</f>
        <v>1.7188733853924876</v>
      </c>
      <c r="L431" s="73">
        <f>(J431+J430)*'1_Constantes'!$I$13</f>
        <v>0</v>
      </c>
      <c r="M431" s="57">
        <f>(J431-J430)*'1_Constantes'!$J$13</f>
        <v>0</v>
      </c>
      <c r="N431" s="57">
        <f t="shared" si="25"/>
        <v>1.7188733853924876</v>
      </c>
      <c r="P431" s="68">
        <f t="shared" si="26"/>
        <v>-248.2811266146075</v>
      </c>
      <c r="Q431" s="57">
        <f t="shared" si="27"/>
        <v>251.7188733853925</v>
      </c>
      <c r="S431" s="54">
        <f>P431*'1_Constantes'!$B$4/60</f>
        <v>-2.0690093884550627E-2</v>
      </c>
      <c r="T431" s="44">
        <f>Q431*'1_Constantes'!$B$4/60</f>
        <v>2.0976572782116044E-2</v>
      </c>
      <c r="V431" s="54">
        <f>V430-S431*'1_Constantes'!$J$4</f>
        <v>29583.930989963614</v>
      </c>
      <c r="W431" s="44">
        <f>W430+T431*'1_Constantes'!$J$4</f>
        <v>22190.369010036437</v>
      </c>
    </row>
    <row r="432" spans="2:23" x14ac:dyDescent="0.25">
      <c r="B432" s="13">
        <f>'2_Odometrie'!B432</f>
        <v>2.1399999999999766</v>
      </c>
      <c r="D432" s="113">
        <f>IF('1_Constantes'!$B$27=1,'4_Rampe'!W432/2,'3_Consigne'!P432)</f>
        <v>250</v>
      </c>
      <c r="E432" s="68">
        <f>D432*'1_Constantes'!$D$13</f>
        <v>250</v>
      </c>
      <c r="F432" s="73">
        <f>(D432+D431)*'1_Constantes'!$E$13</f>
        <v>0</v>
      </c>
      <c r="G432" s="57">
        <f>(D432-D431)*'1_Constantes'!$F$13</f>
        <v>0</v>
      </c>
      <c r="H432" s="57">
        <f t="shared" si="24"/>
        <v>250</v>
      </c>
      <c r="J432" s="113">
        <f>IF('1_Constantes'!$B$27=1,'4_Rampe'!Y432,'3_Consigne'!R432*2)</f>
        <v>-0.28647889756540273</v>
      </c>
      <c r="K432" s="68">
        <f>J432*'1_Constantes'!$H$13</f>
        <v>-0.57295779513080547</v>
      </c>
      <c r="L432" s="73">
        <f>(J432+J431)*'1_Constantes'!$I$13</f>
        <v>0</v>
      </c>
      <c r="M432" s="57">
        <f>(J432-J431)*'1_Constantes'!$J$13</f>
        <v>0</v>
      </c>
      <c r="N432" s="57">
        <f t="shared" si="25"/>
        <v>-0.57295779513080547</v>
      </c>
      <c r="P432" s="68">
        <f t="shared" si="26"/>
        <v>-250.5729577951308</v>
      </c>
      <c r="Q432" s="57">
        <f t="shared" si="27"/>
        <v>249.4270422048692</v>
      </c>
      <c r="S432" s="54">
        <f>P432*'1_Constantes'!$B$4/60</f>
        <v>-2.0881079816260903E-2</v>
      </c>
      <c r="T432" s="44">
        <f>Q432*'1_Constantes'!$B$4/60</f>
        <v>2.0785586850405768E-2</v>
      </c>
      <c r="V432" s="54">
        <f>V431-S432*'1_Constantes'!$J$4</f>
        <v>29659.102877302154</v>
      </c>
      <c r="W432" s="44">
        <f>W431+T432*'1_Constantes'!$J$4</f>
        <v>22265.197122697897</v>
      </c>
    </row>
    <row r="433" spans="2:23" x14ac:dyDescent="0.25">
      <c r="B433" s="13">
        <f>'2_Odometrie'!B433</f>
        <v>2.1449999999999765</v>
      </c>
      <c r="D433" s="113">
        <f>IF('1_Constantes'!$B$27=1,'4_Rampe'!W433/2,'3_Consigne'!P433)</f>
        <v>250</v>
      </c>
      <c r="E433" s="68">
        <f>D433*'1_Constantes'!$D$13</f>
        <v>250</v>
      </c>
      <c r="F433" s="73">
        <f>(D433+D432)*'1_Constantes'!$E$13</f>
        <v>0</v>
      </c>
      <c r="G433" s="57">
        <f>(D433-D432)*'1_Constantes'!$F$13</f>
        <v>0</v>
      </c>
      <c r="H433" s="57">
        <f t="shared" si="24"/>
        <v>250</v>
      </c>
      <c r="J433" s="113">
        <f>IF('1_Constantes'!$B$27=1,'4_Rampe'!Y433,'3_Consigne'!R433*2)</f>
        <v>-0.85943669269624379</v>
      </c>
      <c r="K433" s="68">
        <f>J433*'1_Constantes'!$H$13</f>
        <v>-1.7188733853924876</v>
      </c>
      <c r="L433" s="73">
        <f>(J433+J432)*'1_Constantes'!$I$13</f>
        <v>0</v>
      </c>
      <c r="M433" s="57">
        <f>(J433-J432)*'1_Constantes'!$J$13</f>
        <v>0</v>
      </c>
      <c r="N433" s="57">
        <f t="shared" si="25"/>
        <v>-1.7188733853924876</v>
      </c>
      <c r="P433" s="68">
        <f t="shared" si="26"/>
        <v>-251.7188733853925</v>
      </c>
      <c r="Q433" s="57">
        <f t="shared" si="27"/>
        <v>248.2811266146075</v>
      </c>
      <c r="S433" s="54">
        <f>P433*'1_Constantes'!$B$4/60</f>
        <v>-2.0976572782116044E-2</v>
      </c>
      <c r="T433" s="44">
        <f>Q433*'1_Constantes'!$B$4/60</f>
        <v>2.0690093884550627E-2</v>
      </c>
      <c r="V433" s="54">
        <f>V432-S433*'1_Constantes'!$J$4</f>
        <v>29734.618539317773</v>
      </c>
      <c r="W433" s="44">
        <f>W432+T433*'1_Constantes'!$J$4</f>
        <v>22339.681460682277</v>
      </c>
    </row>
    <row r="434" spans="2:23" x14ac:dyDescent="0.25">
      <c r="B434" s="13">
        <f>'2_Odometrie'!B434</f>
        <v>2.1499999999999764</v>
      </c>
      <c r="D434" s="113">
        <f>IF('1_Constantes'!$B$27=1,'4_Rampe'!W434/2,'3_Consigne'!P434)</f>
        <v>247.5</v>
      </c>
      <c r="E434" s="68">
        <f>D434*'1_Constantes'!$D$13</f>
        <v>247.5</v>
      </c>
      <c r="F434" s="73">
        <f>(D434+D433)*'1_Constantes'!$E$13</f>
        <v>0</v>
      </c>
      <c r="G434" s="57">
        <f>(D434-D433)*'1_Constantes'!$F$13</f>
        <v>0</v>
      </c>
      <c r="H434" s="57">
        <f t="shared" si="24"/>
        <v>247.5</v>
      </c>
      <c r="J434" s="113">
        <f>IF('1_Constantes'!$B$27=1,'4_Rampe'!Y434,'3_Consigne'!R434*2)</f>
        <v>0.28647889756540273</v>
      </c>
      <c r="K434" s="68">
        <f>J434*'1_Constantes'!$H$13</f>
        <v>0.57295779513080547</v>
      </c>
      <c r="L434" s="73">
        <f>(J434+J433)*'1_Constantes'!$I$13</f>
        <v>0</v>
      </c>
      <c r="M434" s="57">
        <f>(J434-J433)*'1_Constantes'!$J$13</f>
        <v>0</v>
      </c>
      <c r="N434" s="57">
        <f t="shared" si="25"/>
        <v>0.57295779513080547</v>
      </c>
      <c r="P434" s="68">
        <f t="shared" si="26"/>
        <v>-246.9270422048692</v>
      </c>
      <c r="Q434" s="57">
        <f t="shared" si="27"/>
        <v>248.0729577951308</v>
      </c>
      <c r="S434" s="54">
        <f>P434*'1_Constantes'!$B$4/60</f>
        <v>-2.0577253517072434E-2</v>
      </c>
      <c r="T434" s="44">
        <f>Q434*'1_Constantes'!$B$4/60</f>
        <v>2.0672746482927565E-2</v>
      </c>
      <c r="V434" s="54">
        <f>V433-S434*'1_Constantes'!$J$4</f>
        <v>29808.696651979233</v>
      </c>
      <c r="W434" s="44">
        <f>W433+T434*'1_Constantes'!$J$4</f>
        <v>22414.103348020817</v>
      </c>
    </row>
    <row r="435" spans="2:23" x14ac:dyDescent="0.25">
      <c r="B435" s="13">
        <f>'2_Odometrie'!B435</f>
        <v>2.1549999999999763</v>
      </c>
      <c r="D435" s="113">
        <f>IF('1_Constantes'!$B$27=1,'4_Rampe'!W435/2,'3_Consigne'!P435)</f>
        <v>245</v>
      </c>
      <c r="E435" s="68">
        <f>D435*'1_Constantes'!$D$13</f>
        <v>245</v>
      </c>
      <c r="F435" s="73">
        <f>(D435+D434)*'1_Constantes'!$E$13</f>
        <v>0</v>
      </c>
      <c r="G435" s="57">
        <f>(D435-D434)*'1_Constantes'!$F$13</f>
        <v>0</v>
      </c>
      <c r="H435" s="57">
        <f t="shared" si="24"/>
        <v>245</v>
      </c>
      <c r="J435" s="113">
        <f>IF('1_Constantes'!$B$27=1,'4_Rampe'!Y435,'3_Consigne'!R435*2)</f>
        <v>1.1459155902616376</v>
      </c>
      <c r="K435" s="68">
        <f>J435*'1_Constantes'!$H$13</f>
        <v>2.2918311805232752</v>
      </c>
      <c r="L435" s="73">
        <f>(J435+J434)*'1_Constantes'!$I$13</f>
        <v>0</v>
      </c>
      <c r="M435" s="57">
        <f>(J435-J434)*'1_Constantes'!$J$13</f>
        <v>0</v>
      </c>
      <c r="N435" s="57">
        <f t="shared" si="25"/>
        <v>2.2918311805232752</v>
      </c>
      <c r="P435" s="68">
        <f t="shared" si="26"/>
        <v>-242.70816881947673</v>
      </c>
      <c r="Q435" s="57">
        <f t="shared" si="27"/>
        <v>247.29183118052327</v>
      </c>
      <c r="S435" s="54">
        <f>P435*'1_Constantes'!$B$4/60</f>
        <v>-2.0225680734956394E-2</v>
      </c>
      <c r="T435" s="44">
        <f>Q435*'1_Constantes'!$B$4/60</f>
        <v>2.0607652598376939E-2</v>
      </c>
      <c r="V435" s="54">
        <f>V434-S435*'1_Constantes'!$J$4</f>
        <v>29881.509102625078</v>
      </c>
      <c r="W435" s="44">
        <f>W434+T435*'1_Constantes'!$J$4</f>
        <v>22488.290897374973</v>
      </c>
    </row>
    <row r="436" spans="2:23" x14ac:dyDescent="0.25">
      <c r="B436" s="13">
        <f>'2_Odometrie'!B436</f>
        <v>2.1599999999999762</v>
      </c>
      <c r="D436" s="113">
        <f>IF('1_Constantes'!$B$27=1,'4_Rampe'!W436/2,'3_Consigne'!P436)</f>
        <v>246.5</v>
      </c>
      <c r="E436" s="68">
        <f>D436*'1_Constantes'!$D$13</f>
        <v>246.5</v>
      </c>
      <c r="F436" s="73">
        <f>(D436+D435)*'1_Constantes'!$E$13</f>
        <v>0</v>
      </c>
      <c r="G436" s="57">
        <f>(D436-D435)*'1_Constantes'!$F$13</f>
        <v>0</v>
      </c>
      <c r="H436" s="57">
        <f t="shared" si="24"/>
        <v>246.5</v>
      </c>
      <c r="J436" s="113">
        <f>IF('1_Constantes'!$B$27=1,'4_Rampe'!Y436,'3_Consigne'!R436*2)</f>
        <v>-8.9453100416161403E-15</v>
      </c>
      <c r="K436" s="68">
        <f>J436*'1_Constantes'!$H$13</f>
        <v>-1.7890620083232281E-14</v>
      </c>
      <c r="L436" s="73">
        <f>(J436+J435)*'1_Constantes'!$I$13</f>
        <v>0</v>
      </c>
      <c r="M436" s="57">
        <f>(J436-J435)*'1_Constantes'!$J$13</f>
        <v>0</v>
      </c>
      <c r="N436" s="57">
        <f t="shared" si="25"/>
        <v>-1.7890620083232281E-14</v>
      </c>
      <c r="P436" s="68">
        <f t="shared" si="26"/>
        <v>-246.50000000000003</v>
      </c>
      <c r="Q436" s="57">
        <f t="shared" si="27"/>
        <v>246.49999999999997</v>
      </c>
      <c r="S436" s="54">
        <f>P436*'1_Constantes'!$B$4/60</f>
        <v>-2.054166666666667E-2</v>
      </c>
      <c r="T436" s="44">
        <f>Q436*'1_Constantes'!$B$4/60</f>
        <v>2.0541666666666666E-2</v>
      </c>
      <c r="V436" s="54">
        <f>V435-S436*'1_Constantes'!$J$4</f>
        <v>29955.459102625078</v>
      </c>
      <c r="W436" s="44">
        <f>W435+T436*'1_Constantes'!$J$4</f>
        <v>22562.240897374973</v>
      </c>
    </row>
    <row r="437" spans="2:23" x14ac:dyDescent="0.25">
      <c r="B437" s="13">
        <f>'2_Odometrie'!B437</f>
        <v>2.1649999999999761</v>
      </c>
      <c r="D437" s="113">
        <f>IF('1_Constantes'!$B$27=1,'4_Rampe'!W437/2,'3_Consigne'!P437)</f>
        <v>244</v>
      </c>
      <c r="E437" s="68">
        <f>D437*'1_Constantes'!$D$13</f>
        <v>244</v>
      </c>
      <c r="F437" s="73">
        <f>(D437+D436)*'1_Constantes'!$E$13</f>
        <v>0</v>
      </c>
      <c r="G437" s="57">
        <f>(D437-D436)*'1_Constantes'!$F$13</f>
        <v>0</v>
      </c>
      <c r="H437" s="57">
        <f t="shared" si="24"/>
        <v>244</v>
      </c>
      <c r="J437" s="113">
        <f>IF('1_Constantes'!$B$27=1,'4_Rampe'!Y437,'3_Consigne'!R437*2)</f>
        <v>-0.85943669269624379</v>
      </c>
      <c r="K437" s="68">
        <f>J437*'1_Constantes'!$H$13</f>
        <v>-1.7188733853924876</v>
      </c>
      <c r="L437" s="73">
        <f>(J437+J436)*'1_Constantes'!$I$13</f>
        <v>0</v>
      </c>
      <c r="M437" s="57">
        <f>(J437-J436)*'1_Constantes'!$J$13</f>
        <v>0</v>
      </c>
      <c r="N437" s="57">
        <f t="shared" si="25"/>
        <v>-1.7188733853924876</v>
      </c>
      <c r="P437" s="68">
        <f t="shared" si="26"/>
        <v>-245.7188733853925</v>
      </c>
      <c r="Q437" s="57">
        <f t="shared" si="27"/>
        <v>242.2811266146075</v>
      </c>
      <c r="S437" s="54">
        <f>P437*'1_Constantes'!$B$4/60</f>
        <v>-2.0476572782116044E-2</v>
      </c>
      <c r="T437" s="44">
        <f>Q437*'1_Constantes'!$B$4/60</f>
        <v>2.0190093884550626E-2</v>
      </c>
      <c r="V437" s="54">
        <f>V436-S437*'1_Constantes'!$J$4</f>
        <v>30029.174764640695</v>
      </c>
      <c r="W437" s="44">
        <f>W436+T437*'1_Constantes'!$J$4</f>
        <v>22634.925235359355</v>
      </c>
    </row>
    <row r="438" spans="2:23" x14ac:dyDescent="0.25">
      <c r="B438" s="13">
        <f>'2_Odometrie'!B438</f>
        <v>2.1699999999999759</v>
      </c>
      <c r="D438" s="113">
        <f>IF('1_Constantes'!$B$27=1,'4_Rampe'!W438/2,'3_Consigne'!P438)</f>
        <v>241.5</v>
      </c>
      <c r="E438" s="68">
        <f>D438*'1_Constantes'!$D$13</f>
        <v>241.5</v>
      </c>
      <c r="F438" s="73">
        <f>(D438+D437)*'1_Constantes'!$E$13</f>
        <v>0</v>
      </c>
      <c r="G438" s="57">
        <f>(D438-D437)*'1_Constantes'!$F$13</f>
        <v>0</v>
      </c>
      <c r="H438" s="57">
        <f t="shared" si="24"/>
        <v>241.5</v>
      </c>
      <c r="J438" s="113">
        <f>IF('1_Constantes'!$B$27=1,'4_Rampe'!Y438,'3_Consigne'!R438*2)</f>
        <v>-0.28647889756540273</v>
      </c>
      <c r="K438" s="68">
        <f>J438*'1_Constantes'!$H$13</f>
        <v>-0.57295779513080547</v>
      </c>
      <c r="L438" s="73">
        <f>(J438+J437)*'1_Constantes'!$I$13</f>
        <v>0</v>
      </c>
      <c r="M438" s="57">
        <f>(J438-J437)*'1_Constantes'!$J$13</f>
        <v>0</v>
      </c>
      <c r="N438" s="57">
        <f t="shared" si="25"/>
        <v>-0.57295779513080547</v>
      </c>
      <c r="P438" s="68">
        <f t="shared" si="26"/>
        <v>-242.0729577951308</v>
      </c>
      <c r="Q438" s="57">
        <f t="shared" si="27"/>
        <v>240.9270422048692</v>
      </c>
      <c r="S438" s="54">
        <f>P438*'1_Constantes'!$B$4/60</f>
        <v>-2.0172746482927568E-2</v>
      </c>
      <c r="T438" s="44">
        <f>Q438*'1_Constantes'!$B$4/60</f>
        <v>2.0077253517072433E-2</v>
      </c>
      <c r="V438" s="54">
        <f>V437-S438*'1_Constantes'!$J$4</f>
        <v>30101.796651979235</v>
      </c>
      <c r="W438" s="44">
        <f>W437+T438*'1_Constantes'!$J$4</f>
        <v>22707.203348020816</v>
      </c>
    </row>
    <row r="439" spans="2:23" x14ac:dyDescent="0.25">
      <c r="B439" s="13">
        <f>'2_Odometrie'!B439</f>
        <v>2.1749999999999758</v>
      </c>
      <c r="D439" s="113">
        <f>IF('1_Constantes'!$B$27=1,'4_Rampe'!W439/2,'3_Consigne'!P439)</f>
        <v>239</v>
      </c>
      <c r="E439" s="68">
        <f>D439*'1_Constantes'!$D$13</f>
        <v>239</v>
      </c>
      <c r="F439" s="73">
        <f>(D439+D438)*'1_Constantes'!$E$13</f>
        <v>0</v>
      </c>
      <c r="G439" s="57">
        <f>(D439-D438)*'1_Constantes'!$F$13</f>
        <v>0</v>
      </c>
      <c r="H439" s="57">
        <f t="shared" si="24"/>
        <v>239</v>
      </c>
      <c r="J439" s="113">
        <f>IF('1_Constantes'!$B$27=1,'4_Rampe'!Y439,'3_Consigne'!R439*2)</f>
        <v>-1.1459155902616376</v>
      </c>
      <c r="K439" s="68">
        <f>J439*'1_Constantes'!$H$13</f>
        <v>-2.2918311805232752</v>
      </c>
      <c r="L439" s="73">
        <f>(J439+J438)*'1_Constantes'!$I$13</f>
        <v>0</v>
      </c>
      <c r="M439" s="57">
        <f>(J439-J438)*'1_Constantes'!$J$13</f>
        <v>0</v>
      </c>
      <c r="N439" s="57">
        <f t="shared" si="25"/>
        <v>-2.2918311805232752</v>
      </c>
      <c r="P439" s="68">
        <f t="shared" si="26"/>
        <v>-241.29183118052327</v>
      </c>
      <c r="Q439" s="57">
        <f t="shared" si="27"/>
        <v>236.70816881947673</v>
      </c>
      <c r="S439" s="54">
        <f>P439*'1_Constantes'!$B$4/60</f>
        <v>-2.0107652598376938E-2</v>
      </c>
      <c r="T439" s="44">
        <f>Q439*'1_Constantes'!$B$4/60</f>
        <v>1.9725680734956393E-2</v>
      </c>
      <c r="V439" s="54">
        <f>V438-S439*'1_Constantes'!$J$4</f>
        <v>30174.184201333392</v>
      </c>
      <c r="W439" s="44">
        <f>W438+T439*'1_Constantes'!$J$4</f>
        <v>22778.215798666657</v>
      </c>
    </row>
    <row r="440" spans="2:23" x14ac:dyDescent="0.25">
      <c r="B440" s="13">
        <f>'2_Odometrie'!B440</f>
        <v>2.1799999999999757</v>
      </c>
      <c r="D440" s="113">
        <f>IF('1_Constantes'!$B$27=1,'4_Rampe'!W440/2,'3_Consigne'!P440)</f>
        <v>236.5</v>
      </c>
      <c r="E440" s="68">
        <f>D440*'1_Constantes'!$D$13</f>
        <v>236.5</v>
      </c>
      <c r="F440" s="73">
        <f>(D440+D439)*'1_Constantes'!$E$13</f>
        <v>0</v>
      </c>
      <c r="G440" s="57">
        <f>(D440-D439)*'1_Constantes'!$F$13</f>
        <v>0</v>
      </c>
      <c r="H440" s="57">
        <f t="shared" si="24"/>
        <v>236.5</v>
      </c>
      <c r="J440" s="113">
        <f>IF('1_Constantes'!$B$27=1,'4_Rampe'!Y440,'3_Consigne'!R440*2)</f>
        <v>8.9453100416161403E-15</v>
      </c>
      <c r="K440" s="68">
        <f>J440*'1_Constantes'!$H$13</f>
        <v>1.7890620083232281E-14</v>
      </c>
      <c r="L440" s="73">
        <f>(J440+J439)*'1_Constantes'!$I$13</f>
        <v>0</v>
      </c>
      <c r="M440" s="57">
        <f>(J440-J439)*'1_Constantes'!$J$13</f>
        <v>0</v>
      </c>
      <c r="N440" s="57">
        <f t="shared" si="25"/>
        <v>1.7890620083232281E-14</v>
      </c>
      <c r="P440" s="68">
        <f t="shared" si="26"/>
        <v>-236.49999999999997</v>
      </c>
      <c r="Q440" s="57">
        <f t="shared" si="27"/>
        <v>236.50000000000003</v>
      </c>
      <c r="S440" s="54">
        <f>P440*'1_Constantes'!$B$4/60</f>
        <v>-1.9708333333333331E-2</v>
      </c>
      <c r="T440" s="44">
        <f>Q440*'1_Constantes'!$B$4/60</f>
        <v>1.9708333333333335E-2</v>
      </c>
      <c r="V440" s="54">
        <f>V439-S440*'1_Constantes'!$J$4</f>
        <v>30245.134201333392</v>
      </c>
      <c r="W440" s="44">
        <f>W439+T440*'1_Constantes'!$J$4</f>
        <v>22849.165798666658</v>
      </c>
    </row>
    <row r="441" spans="2:23" x14ac:dyDescent="0.25">
      <c r="B441" s="13">
        <f>'2_Odometrie'!B441</f>
        <v>2.1849999999999756</v>
      </c>
      <c r="D441" s="113">
        <f>IF('1_Constantes'!$B$27=1,'4_Rampe'!W441/2,'3_Consigne'!P441)</f>
        <v>234</v>
      </c>
      <c r="E441" s="68">
        <f>D441*'1_Constantes'!$D$13</f>
        <v>234</v>
      </c>
      <c r="F441" s="73">
        <f>(D441+D440)*'1_Constantes'!$E$13</f>
        <v>0</v>
      </c>
      <c r="G441" s="57">
        <f>(D441-D440)*'1_Constantes'!$F$13</f>
        <v>0</v>
      </c>
      <c r="H441" s="57">
        <f t="shared" si="24"/>
        <v>234</v>
      </c>
      <c r="J441" s="113">
        <f>IF('1_Constantes'!$B$27=1,'4_Rampe'!Y441,'3_Consigne'!R441*2)</f>
        <v>0.85943669269624379</v>
      </c>
      <c r="K441" s="68">
        <f>J441*'1_Constantes'!$H$13</f>
        <v>1.7188733853924876</v>
      </c>
      <c r="L441" s="73">
        <f>(J441+J440)*'1_Constantes'!$I$13</f>
        <v>0</v>
      </c>
      <c r="M441" s="57">
        <f>(J441-J440)*'1_Constantes'!$J$13</f>
        <v>0</v>
      </c>
      <c r="N441" s="57">
        <f t="shared" si="25"/>
        <v>1.7188733853924876</v>
      </c>
      <c r="P441" s="68">
        <f t="shared" si="26"/>
        <v>-232.2811266146075</v>
      </c>
      <c r="Q441" s="57">
        <f t="shared" si="27"/>
        <v>235.7188733853925</v>
      </c>
      <c r="S441" s="54">
        <f>P441*'1_Constantes'!$B$4/60</f>
        <v>-1.9356760551217291E-2</v>
      </c>
      <c r="T441" s="44">
        <f>Q441*'1_Constantes'!$B$4/60</f>
        <v>1.9643239448782709E-2</v>
      </c>
      <c r="V441" s="54">
        <f>V440-S441*'1_Constantes'!$J$4</f>
        <v>30314.818539317774</v>
      </c>
      <c r="W441" s="44">
        <f>W440+T441*'1_Constantes'!$J$4</f>
        <v>22919.881460682274</v>
      </c>
    </row>
    <row r="442" spans="2:23" x14ac:dyDescent="0.25">
      <c r="B442" s="13">
        <f>'2_Odometrie'!B442</f>
        <v>2.1899999999999755</v>
      </c>
      <c r="D442" s="113">
        <f>IF('1_Constantes'!$B$27=1,'4_Rampe'!W442/2,'3_Consigne'!P442)</f>
        <v>231.5</v>
      </c>
      <c r="E442" s="68">
        <f>D442*'1_Constantes'!$D$13</f>
        <v>231.5</v>
      </c>
      <c r="F442" s="73">
        <f>(D442+D441)*'1_Constantes'!$E$13</f>
        <v>0</v>
      </c>
      <c r="G442" s="57">
        <f>(D442-D441)*'1_Constantes'!$F$13</f>
        <v>0</v>
      </c>
      <c r="H442" s="57">
        <f t="shared" si="24"/>
        <v>231.5</v>
      </c>
      <c r="J442" s="113">
        <f>IF('1_Constantes'!$B$27=1,'4_Rampe'!Y442,'3_Consigne'!R442*2)</f>
        <v>0.28647889756540273</v>
      </c>
      <c r="K442" s="68">
        <f>J442*'1_Constantes'!$H$13</f>
        <v>0.57295779513080547</v>
      </c>
      <c r="L442" s="73">
        <f>(J442+J441)*'1_Constantes'!$I$13</f>
        <v>0</v>
      </c>
      <c r="M442" s="57">
        <f>(J442-J441)*'1_Constantes'!$J$13</f>
        <v>0</v>
      </c>
      <c r="N442" s="57">
        <f t="shared" si="25"/>
        <v>0.57295779513080547</v>
      </c>
      <c r="P442" s="68">
        <f t="shared" si="26"/>
        <v>-230.9270422048692</v>
      </c>
      <c r="Q442" s="57">
        <f t="shared" si="27"/>
        <v>232.0729577951308</v>
      </c>
      <c r="S442" s="54">
        <f>P442*'1_Constantes'!$B$4/60</f>
        <v>-1.9243920183739101E-2</v>
      </c>
      <c r="T442" s="44">
        <f>Q442*'1_Constantes'!$B$4/60</f>
        <v>1.9339413149594236E-2</v>
      </c>
      <c r="V442" s="54">
        <f>V441-S442*'1_Constantes'!$J$4</f>
        <v>30384.096651979235</v>
      </c>
      <c r="W442" s="44">
        <f>W441+T442*'1_Constantes'!$J$4</f>
        <v>22989.503348020815</v>
      </c>
    </row>
    <row r="443" spans="2:23" x14ac:dyDescent="0.25">
      <c r="B443" s="13">
        <f>'2_Odometrie'!B443</f>
        <v>2.1949999999999754</v>
      </c>
      <c r="D443" s="113">
        <f>IF('1_Constantes'!$B$27=1,'4_Rampe'!W443/2,'3_Consigne'!P443)</f>
        <v>229</v>
      </c>
      <c r="E443" s="68">
        <f>D443*'1_Constantes'!$D$13</f>
        <v>229</v>
      </c>
      <c r="F443" s="73">
        <f>(D443+D442)*'1_Constantes'!$E$13</f>
        <v>0</v>
      </c>
      <c r="G443" s="57">
        <f>(D443-D442)*'1_Constantes'!$F$13</f>
        <v>0</v>
      </c>
      <c r="H443" s="57">
        <f t="shared" si="24"/>
        <v>229</v>
      </c>
      <c r="J443" s="113">
        <f>IF('1_Constantes'!$B$27=1,'4_Rampe'!Y443,'3_Consigne'!R443*2)</f>
        <v>1.1459155902616376</v>
      </c>
      <c r="K443" s="68">
        <f>J443*'1_Constantes'!$H$13</f>
        <v>2.2918311805232752</v>
      </c>
      <c r="L443" s="73">
        <f>(J443+J442)*'1_Constantes'!$I$13</f>
        <v>0</v>
      </c>
      <c r="M443" s="57">
        <f>(J443-J442)*'1_Constantes'!$J$13</f>
        <v>0</v>
      </c>
      <c r="N443" s="57">
        <f t="shared" si="25"/>
        <v>2.2918311805232752</v>
      </c>
      <c r="P443" s="68">
        <f t="shared" si="26"/>
        <v>-226.70816881947673</v>
      </c>
      <c r="Q443" s="57">
        <f t="shared" si="27"/>
        <v>231.29183118052327</v>
      </c>
      <c r="S443" s="54">
        <f>P443*'1_Constantes'!$B$4/60</f>
        <v>-1.8892347401623062E-2</v>
      </c>
      <c r="T443" s="44">
        <f>Q443*'1_Constantes'!$B$4/60</f>
        <v>1.9274319265043607E-2</v>
      </c>
      <c r="V443" s="54">
        <f>V442-S443*'1_Constantes'!$J$4</f>
        <v>30452.109102625076</v>
      </c>
      <c r="W443" s="44">
        <f>W442+T443*'1_Constantes'!$J$4</f>
        <v>23058.890897374971</v>
      </c>
    </row>
    <row r="444" spans="2:23" x14ac:dyDescent="0.25">
      <c r="B444" s="13">
        <f>'2_Odometrie'!B444</f>
        <v>2.1999999999999753</v>
      </c>
      <c r="D444" s="113">
        <f>IF('1_Constantes'!$B$27=1,'4_Rampe'!W444/2,'3_Consigne'!P444)</f>
        <v>226.5</v>
      </c>
      <c r="E444" s="68">
        <f>D444*'1_Constantes'!$D$13</f>
        <v>226.5</v>
      </c>
      <c r="F444" s="73">
        <f>(D444+D443)*'1_Constantes'!$E$13</f>
        <v>0</v>
      </c>
      <c r="G444" s="57">
        <f>(D444-D443)*'1_Constantes'!$F$13</f>
        <v>0</v>
      </c>
      <c r="H444" s="57">
        <f t="shared" si="24"/>
        <v>226.5</v>
      </c>
      <c r="J444" s="113">
        <f>IF('1_Constantes'!$B$27=1,'4_Rampe'!Y444,'3_Consigne'!R444*2)</f>
        <v>-8.9453100416161403E-15</v>
      </c>
      <c r="K444" s="68">
        <f>J444*'1_Constantes'!$H$13</f>
        <v>-1.7890620083232281E-14</v>
      </c>
      <c r="L444" s="73">
        <f>(J444+J443)*'1_Constantes'!$I$13</f>
        <v>0</v>
      </c>
      <c r="M444" s="57">
        <f>(J444-J443)*'1_Constantes'!$J$13</f>
        <v>0</v>
      </c>
      <c r="N444" s="57">
        <f t="shared" si="25"/>
        <v>-1.7890620083232281E-14</v>
      </c>
      <c r="P444" s="68">
        <f t="shared" si="26"/>
        <v>-226.50000000000003</v>
      </c>
      <c r="Q444" s="57">
        <f t="shared" si="27"/>
        <v>226.49999999999997</v>
      </c>
      <c r="S444" s="54">
        <f>P444*'1_Constantes'!$B$4/60</f>
        <v>-1.8874999999999999E-2</v>
      </c>
      <c r="T444" s="44">
        <f>Q444*'1_Constantes'!$B$4/60</f>
        <v>1.8874999999999996E-2</v>
      </c>
      <c r="V444" s="54">
        <f>V443-S444*'1_Constantes'!$J$4</f>
        <v>30520.059102625077</v>
      </c>
      <c r="W444" s="44">
        <f>W443+T444*'1_Constantes'!$J$4</f>
        <v>23126.840897374972</v>
      </c>
    </row>
    <row r="445" spans="2:23" x14ac:dyDescent="0.25">
      <c r="B445" s="13">
        <f>'2_Odometrie'!B445</f>
        <v>2.2049999999999752</v>
      </c>
      <c r="D445" s="113">
        <f>IF('1_Constantes'!$B$27=1,'4_Rampe'!W445/2,'3_Consigne'!P445)</f>
        <v>228</v>
      </c>
      <c r="E445" s="68">
        <f>D445*'1_Constantes'!$D$13</f>
        <v>228</v>
      </c>
      <c r="F445" s="73">
        <f>(D445+D444)*'1_Constantes'!$E$13</f>
        <v>0</v>
      </c>
      <c r="G445" s="57">
        <f>(D445-D444)*'1_Constantes'!$F$13</f>
        <v>0</v>
      </c>
      <c r="H445" s="57">
        <f t="shared" si="24"/>
        <v>228</v>
      </c>
      <c r="J445" s="113">
        <f>IF('1_Constantes'!$B$27=1,'4_Rampe'!Y445,'3_Consigne'!R445*2)</f>
        <v>-0.85943669269624379</v>
      </c>
      <c r="K445" s="68">
        <f>J445*'1_Constantes'!$H$13</f>
        <v>-1.7188733853924876</v>
      </c>
      <c r="L445" s="73">
        <f>(J445+J444)*'1_Constantes'!$I$13</f>
        <v>0</v>
      </c>
      <c r="M445" s="57">
        <f>(J445-J444)*'1_Constantes'!$J$13</f>
        <v>0</v>
      </c>
      <c r="N445" s="57">
        <f t="shared" si="25"/>
        <v>-1.7188733853924876</v>
      </c>
      <c r="P445" s="68">
        <f t="shared" si="26"/>
        <v>-229.7188733853925</v>
      </c>
      <c r="Q445" s="57">
        <f t="shared" si="27"/>
        <v>226.2811266146075</v>
      </c>
      <c r="S445" s="54">
        <f>P445*'1_Constantes'!$B$4/60</f>
        <v>-1.9143239448782708E-2</v>
      </c>
      <c r="T445" s="44">
        <f>Q445*'1_Constantes'!$B$4/60</f>
        <v>1.8856760551217291E-2</v>
      </c>
      <c r="V445" s="54">
        <f>V444-S445*'1_Constantes'!$J$4</f>
        <v>30588.974764640694</v>
      </c>
      <c r="W445" s="44">
        <f>W444+T445*'1_Constantes'!$J$4</f>
        <v>23194.725235359354</v>
      </c>
    </row>
    <row r="446" spans="2:23" x14ac:dyDescent="0.25">
      <c r="B446" s="13">
        <f>'2_Odometrie'!B446</f>
        <v>2.2099999999999751</v>
      </c>
      <c r="D446" s="113">
        <f>IF('1_Constantes'!$B$27=1,'4_Rampe'!W446/2,'3_Consigne'!P446)</f>
        <v>225.5</v>
      </c>
      <c r="E446" s="68">
        <f>D446*'1_Constantes'!$D$13</f>
        <v>225.5</v>
      </c>
      <c r="F446" s="73">
        <f>(D446+D445)*'1_Constantes'!$E$13</f>
        <v>0</v>
      </c>
      <c r="G446" s="57">
        <f>(D446-D445)*'1_Constantes'!$F$13</f>
        <v>0</v>
      </c>
      <c r="H446" s="57">
        <f t="shared" si="24"/>
        <v>225.5</v>
      </c>
      <c r="J446" s="113">
        <f>IF('1_Constantes'!$B$27=1,'4_Rampe'!Y446,'3_Consigne'!R446*2)</f>
        <v>-0.28647889756540273</v>
      </c>
      <c r="K446" s="68">
        <f>J446*'1_Constantes'!$H$13</f>
        <v>-0.57295779513080547</v>
      </c>
      <c r="L446" s="73">
        <f>(J446+J445)*'1_Constantes'!$I$13</f>
        <v>0</v>
      </c>
      <c r="M446" s="57">
        <f>(J446-J445)*'1_Constantes'!$J$13</f>
        <v>0</v>
      </c>
      <c r="N446" s="57">
        <f t="shared" si="25"/>
        <v>-0.57295779513080547</v>
      </c>
      <c r="P446" s="68">
        <f t="shared" si="26"/>
        <v>-226.0729577951308</v>
      </c>
      <c r="Q446" s="57">
        <f t="shared" si="27"/>
        <v>224.9270422048692</v>
      </c>
      <c r="S446" s="54">
        <f>P446*'1_Constantes'!$B$4/60</f>
        <v>-1.8839413149594236E-2</v>
      </c>
      <c r="T446" s="44">
        <f>Q446*'1_Constantes'!$B$4/60</f>
        <v>1.8743920183739101E-2</v>
      </c>
      <c r="V446" s="54">
        <f>V445-S446*'1_Constantes'!$J$4</f>
        <v>30656.796651979232</v>
      </c>
      <c r="W446" s="44">
        <f>W445+T446*'1_Constantes'!$J$4</f>
        <v>23262.203348020816</v>
      </c>
    </row>
    <row r="447" spans="2:23" x14ac:dyDescent="0.25">
      <c r="B447" s="13">
        <f>'2_Odometrie'!B447</f>
        <v>2.214999999999975</v>
      </c>
      <c r="D447" s="113">
        <f>IF('1_Constantes'!$B$27=1,'4_Rampe'!W447/2,'3_Consigne'!P447)</f>
        <v>223</v>
      </c>
      <c r="E447" s="68">
        <f>D447*'1_Constantes'!$D$13</f>
        <v>223</v>
      </c>
      <c r="F447" s="73">
        <f>(D447+D446)*'1_Constantes'!$E$13</f>
        <v>0</v>
      </c>
      <c r="G447" s="57">
        <f>(D447-D446)*'1_Constantes'!$F$13</f>
        <v>0</v>
      </c>
      <c r="H447" s="57">
        <f t="shared" si="24"/>
        <v>223</v>
      </c>
      <c r="J447" s="113">
        <f>IF('1_Constantes'!$B$27=1,'4_Rampe'!Y447,'3_Consigne'!R447*2)</f>
        <v>-1.1459155902616376</v>
      </c>
      <c r="K447" s="68">
        <f>J447*'1_Constantes'!$H$13</f>
        <v>-2.2918311805232752</v>
      </c>
      <c r="L447" s="73">
        <f>(J447+J446)*'1_Constantes'!$I$13</f>
        <v>0</v>
      </c>
      <c r="M447" s="57">
        <f>(J447-J446)*'1_Constantes'!$J$13</f>
        <v>0</v>
      </c>
      <c r="N447" s="57">
        <f t="shared" si="25"/>
        <v>-2.2918311805232752</v>
      </c>
      <c r="P447" s="68">
        <f t="shared" si="26"/>
        <v>-225.29183118052327</v>
      </c>
      <c r="Q447" s="57">
        <f t="shared" si="27"/>
        <v>220.70816881947673</v>
      </c>
      <c r="S447" s="54">
        <f>P447*'1_Constantes'!$B$4/60</f>
        <v>-1.8774319265043606E-2</v>
      </c>
      <c r="T447" s="44">
        <f>Q447*'1_Constantes'!$B$4/60</f>
        <v>1.8392347401623061E-2</v>
      </c>
      <c r="V447" s="54">
        <f>V446-S447*'1_Constantes'!$J$4</f>
        <v>30724.384201333389</v>
      </c>
      <c r="W447" s="44">
        <f>W446+T447*'1_Constantes'!$J$4</f>
        <v>23328.415798666658</v>
      </c>
    </row>
    <row r="448" spans="2:23" x14ac:dyDescent="0.25">
      <c r="B448" s="13">
        <f>'2_Odometrie'!B448</f>
        <v>2.2199999999999749</v>
      </c>
      <c r="D448" s="113">
        <f>IF('1_Constantes'!$B$27=1,'4_Rampe'!W448/2,'3_Consigne'!P448)</f>
        <v>220.5</v>
      </c>
      <c r="E448" s="68">
        <f>D448*'1_Constantes'!$D$13</f>
        <v>220.5</v>
      </c>
      <c r="F448" s="73">
        <f>(D448+D447)*'1_Constantes'!$E$13</f>
        <v>0</v>
      </c>
      <c r="G448" s="57">
        <f>(D448-D447)*'1_Constantes'!$F$13</f>
        <v>0</v>
      </c>
      <c r="H448" s="57">
        <f t="shared" si="24"/>
        <v>220.5</v>
      </c>
      <c r="J448" s="113">
        <f>IF('1_Constantes'!$B$27=1,'4_Rampe'!Y448,'3_Consigne'!R448*2)</f>
        <v>8.9453100416161403E-15</v>
      </c>
      <c r="K448" s="68">
        <f>J448*'1_Constantes'!$H$13</f>
        <v>1.7890620083232281E-14</v>
      </c>
      <c r="L448" s="73">
        <f>(J448+J447)*'1_Constantes'!$I$13</f>
        <v>0</v>
      </c>
      <c r="M448" s="57">
        <f>(J448-J447)*'1_Constantes'!$J$13</f>
        <v>0</v>
      </c>
      <c r="N448" s="57">
        <f t="shared" si="25"/>
        <v>1.7890620083232281E-14</v>
      </c>
      <c r="P448" s="68">
        <f t="shared" si="26"/>
        <v>-220.49999999999997</v>
      </c>
      <c r="Q448" s="57">
        <f t="shared" si="27"/>
        <v>220.50000000000003</v>
      </c>
      <c r="S448" s="54">
        <f>P448*'1_Constantes'!$B$4/60</f>
        <v>-1.8374999999999996E-2</v>
      </c>
      <c r="T448" s="44">
        <f>Q448*'1_Constantes'!$B$4/60</f>
        <v>1.8375000000000006E-2</v>
      </c>
      <c r="V448" s="54">
        <f>V447-S448*'1_Constantes'!$J$4</f>
        <v>30790.53420133339</v>
      </c>
      <c r="W448" s="44">
        <f>W447+T448*'1_Constantes'!$J$4</f>
        <v>23394.565798666659</v>
      </c>
    </row>
    <row r="449" spans="2:23" x14ac:dyDescent="0.25">
      <c r="B449" s="13">
        <f>'2_Odometrie'!B449</f>
        <v>2.2249999999999748</v>
      </c>
      <c r="D449" s="113">
        <f>IF('1_Constantes'!$B$27=1,'4_Rampe'!W449/2,'3_Consigne'!P449)</f>
        <v>218</v>
      </c>
      <c r="E449" s="68">
        <f>D449*'1_Constantes'!$D$13</f>
        <v>218</v>
      </c>
      <c r="F449" s="73">
        <f>(D449+D448)*'1_Constantes'!$E$13</f>
        <v>0</v>
      </c>
      <c r="G449" s="57">
        <f>(D449-D448)*'1_Constantes'!$F$13</f>
        <v>0</v>
      </c>
      <c r="H449" s="57">
        <f t="shared" si="24"/>
        <v>218</v>
      </c>
      <c r="J449" s="113">
        <f>IF('1_Constantes'!$B$27=1,'4_Rampe'!Y449,'3_Consigne'!R449*2)</f>
        <v>0.85943669269624379</v>
      </c>
      <c r="K449" s="68">
        <f>J449*'1_Constantes'!$H$13</f>
        <v>1.7188733853924876</v>
      </c>
      <c r="L449" s="73">
        <f>(J449+J448)*'1_Constantes'!$I$13</f>
        <v>0</v>
      </c>
      <c r="M449" s="57">
        <f>(J449-J448)*'1_Constantes'!$J$13</f>
        <v>0</v>
      </c>
      <c r="N449" s="57">
        <f t="shared" si="25"/>
        <v>1.7188733853924876</v>
      </c>
      <c r="P449" s="68">
        <f t="shared" si="26"/>
        <v>-216.2811266146075</v>
      </c>
      <c r="Q449" s="57">
        <f t="shared" si="27"/>
        <v>219.7188733853925</v>
      </c>
      <c r="S449" s="54">
        <f>P449*'1_Constantes'!$B$4/60</f>
        <v>-1.8023427217883959E-2</v>
      </c>
      <c r="T449" s="44">
        <f>Q449*'1_Constantes'!$B$4/60</f>
        <v>1.8309906115449373E-2</v>
      </c>
      <c r="V449" s="54">
        <f>V448-S449*'1_Constantes'!$J$4</f>
        <v>30855.418539317772</v>
      </c>
      <c r="W449" s="44">
        <f>W448+T449*'1_Constantes'!$J$4</f>
        <v>23460.481460682277</v>
      </c>
    </row>
    <row r="450" spans="2:23" x14ac:dyDescent="0.25">
      <c r="B450" s="13">
        <f>'2_Odometrie'!B450</f>
        <v>2.2299999999999747</v>
      </c>
      <c r="D450" s="113">
        <f>IF('1_Constantes'!$B$27=1,'4_Rampe'!W450/2,'3_Consigne'!P450)</f>
        <v>215.5</v>
      </c>
      <c r="E450" s="68">
        <f>D450*'1_Constantes'!$D$13</f>
        <v>215.5</v>
      </c>
      <c r="F450" s="73">
        <f>(D450+D449)*'1_Constantes'!$E$13</f>
        <v>0</v>
      </c>
      <c r="G450" s="57">
        <f>(D450-D449)*'1_Constantes'!$F$13</f>
        <v>0</v>
      </c>
      <c r="H450" s="57">
        <f t="shared" si="24"/>
        <v>215.5</v>
      </c>
      <c r="J450" s="113">
        <f>IF('1_Constantes'!$B$27=1,'4_Rampe'!Y450,'3_Consigne'!R450*2)</f>
        <v>0.28647889756540273</v>
      </c>
      <c r="K450" s="68">
        <f>J450*'1_Constantes'!$H$13</f>
        <v>0.57295779513080547</v>
      </c>
      <c r="L450" s="73">
        <f>(J450+J449)*'1_Constantes'!$I$13</f>
        <v>0</v>
      </c>
      <c r="M450" s="57">
        <f>(J450-J449)*'1_Constantes'!$J$13</f>
        <v>0</v>
      </c>
      <c r="N450" s="57">
        <f t="shared" si="25"/>
        <v>0.57295779513080547</v>
      </c>
      <c r="P450" s="68">
        <f t="shared" si="26"/>
        <v>-214.9270422048692</v>
      </c>
      <c r="Q450" s="57">
        <f t="shared" si="27"/>
        <v>216.0729577951308</v>
      </c>
      <c r="S450" s="54">
        <f>P450*'1_Constantes'!$B$4/60</f>
        <v>-1.7910586850405766E-2</v>
      </c>
      <c r="T450" s="44">
        <f>Q450*'1_Constantes'!$B$4/60</f>
        <v>1.80060798162609E-2</v>
      </c>
      <c r="V450" s="54">
        <f>V449-S450*'1_Constantes'!$J$4</f>
        <v>30919.896651979234</v>
      </c>
      <c r="W450" s="44">
        <f>W449+T450*'1_Constantes'!$J$4</f>
        <v>23525.303348020814</v>
      </c>
    </row>
    <row r="451" spans="2:23" x14ac:dyDescent="0.25">
      <c r="B451" s="13">
        <f>'2_Odometrie'!B451</f>
        <v>2.2349999999999746</v>
      </c>
      <c r="D451" s="113">
        <f>IF('1_Constantes'!$B$27=1,'4_Rampe'!W451/2,'3_Consigne'!P451)</f>
        <v>213</v>
      </c>
      <c r="E451" s="68">
        <f>D451*'1_Constantes'!$D$13</f>
        <v>213</v>
      </c>
      <c r="F451" s="73">
        <f>(D451+D450)*'1_Constantes'!$E$13</f>
        <v>0</v>
      </c>
      <c r="G451" s="57">
        <f>(D451-D450)*'1_Constantes'!$F$13</f>
        <v>0</v>
      </c>
      <c r="H451" s="57">
        <f t="shared" si="24"/>
        <v>213</v>
      </c>
      <c r="J451" s="113">
        <f>IF('1_Constantes'!$B$27=1,'4_Rampe'!Y451,'3_Consigne'!R451*2)</f>
        <v>1.1459155902616376</v>
      </c>
      <c r="K451" s="68">
        <f>J451*'1_Constantes'!$H$13</f>
        <v>2.2918311805232752</v>
      </c>
      <c r="L451" s="73">
        <f>(J451+J450)*'1_Constantes'!$I$13</f>
        <v>0</v>
      </c>
      <c r="M451" s="57">
        <f>(J451-J450)*'1_Constantes'!$J$13</f>
        <v>0</v>
      </c>
      <c r="N451" s="57">
        <f t="shared" si="25"/>
        <v>2.2918311805232752</v>
      </c>
      <c r="P451" s="68">
        <f t="shared" si="26"/>
        <v>-210.70816881947673</v>
      </c>
      <c r="Q451" s="57">
        <f t="shared" si="27"/>
        <v>215.29183118052327</v>
      </c>
      <c r="S451" s="54">
        <f>P451*'1_Constantes'!$B$4/60</f>
        <v>-1.7559014068289729E-2</v>
      </c>
      <c r="T451" s="44">
        <f>Q451*'1_Constantes'!$B$4/60</f>
        <v>1.7940985931710274E-2</v>
      </c>
      <c r="V451" s="54">
        <f>V450-S451*'1_Constantes'!$J$4</f>
        <v>30983.109102625076</v>
      </c>
      <c r="W451" s="44">
        <f>W450+T451*'1_Constantes'!$J$4</f>
        <v>23589.890897374971</v>
      </c>
    </row>
    <row r="452" spans="2:23" x14ac:dyDescent="0.25">
      <c r="B452" s="13">
        <f>'2_Odometrie'!B452</f>
        <v>2.2399999999999745</v>
      </c>
      <c r="D452" s="113">
        <f>IF('1_Constantes'!$B$27=1,'4_Rampe'!W452/2,'3_Consigne'!P452)</f>
        <v>210.5</v>
      </c>
      <c r="E452" s="68">
        <f>D452*'1_Constantes'!$D$13</f>
        <v>210.5</v>
      </c>
      <c r="F452" s="73">
        <f>(D452+D451)*'1_Constantes'!$E$13</f>
        <v>0</v>
      </c>
      <c r="G452" s="57">
        <f>(D452-D451)*'1_Constantes'!$F$13</f>
        <v>0</v>
      </c>
      <c r="H452" s="57">
        <f t="shared" si="24"/>
        <v>210.5</v>
      </c>
      <c r="J452" s="113">
        <f>IF('1_Constantes'!$B$27=1,'4_Rampe'!Y452,'3_Consigne'!R452*2)</f>
        <v>-8.9453100416161403E-15</v>
      </c>
      <c r="K452" s="68">
        <f>J452*'1_Constantes'!$H$13</f>
        <v>-1.7890620083232281E-14</v>
      </c>
      <c r="L452" s="73">
        <f>(J452+J451)*'1_Constantes'!$I$13</f>
        <v>0</v>
      </c>
      <c r="M452" s="57">
        <f>(J452-J451)*'1_Constantes'!$J$13</f>
        <v>0</v>
      </c>
      <c r="N452" s="57">
        <f t="shared" si="25"/>
        <v>-1.7890620083232281E-14</v>
      </c>
      <c r="P452" s="68">
        <f t="shared" si="26"/>
        <v>-210.50000000000003</v>
      </c>
      <c r="Q452" s="57">
        <f t="shared" si="27"/>
        <v>210.49999999999997</v>
      </c>
      <c r="S452" s="54">
        <f>P452*'1_Constantes'!$B$4/60</f>
        <v>-1.7541666666666671E-2</v>
      </c>
      <c r="T452" s="44">
        <f>Q452*'1_Constantes'!$B$4/60</f>
        <v>1.7541666666666664E-2</v>
      </c>
      <c r="V452" s="54">
        <f>V451-S452*'1_Constantes'!$J$4</f>
        <v>31046.259102625078</v>
      </c>
      <c r="W452" s="44">
        <f>W451+T452*'1_Constantes'!$J$4</f>
        <v>23653.040897374973</v>
      </c>
    </row>
    <row r="453" spans="2:23" x14ac:dyDescent="0.25">
      <c r="B453" s="13">
        <f>'2_Odometrie'!B453</f>
        <v>2.2449999999999743</v>
      </c>
      <c r="D453" s="113">
        <f>IF('1_Constantes'!$B$27=1,'4_Rampe'!W453/2,'3_Consigne'!P453)</f>
        <v>208</v>
      </c>
      <c r="E453" s="68">
        <f>D453*'1_Constantes'!$D$13</f>
        <v>208</v>
      </c>
      <c r="F453" s="73">
        <f>(D453+D452)*'1_Constantes'!$E$13</f>
        <v>0</v>
      </c>
      <c r="G453" s="57">
        <f>(D453-D452)*'1_Constantes'!$F$13</f>
        <v>0</v>
      </c>
      <c r="H453" s="57">
        <f t="shared" ref="H453:H516" si="28">G453+F453+E453</f>
        <v>208</v>
      </c>
      <c r="J453" s="113">
        <f>IF('1_Constantes'!$B$27=1,'4_Rampe'!Y453,'3_Consigne'!R453*2)</f>
        <v>-0.85943669269624379</v>
      </c>
      <c r="K453" s="68">
        <f>J453*'1_Constantes'!$H$13</f>
        <v>-1.7188733853924876</v>
      </c>
      <c r="L453" s="73">
        <f>(J453+J452)*'1_Constantes'!$I$13</f>
        <v>0</v>
      </c>
      <c r="M453" s="57">
        <f>(J453-J452)*'1_Constantes'!$J$13</f>
        <v>0</v>
      </c>
      <c r="N453" s="57">
        <f t="shared" ref="N453:N516" si="29">M453+L453+K453</f>
        <v>-1.7188733853924876</v>
      </c>
      <c r="P453" s="68">
        <f t="shared" ref="P453:P516" si="30">(N453-H453)</f>
        <v>-209.7188733853925</v>
      </c>
      <c r="Q453" s="57">
        <f t="shared" ref="Q453:Q516" si="31">(N453+H453)</f>
        <v>206.2811266146075</v>
      </c>
      <c r="S453" s="54">
        <f>P453*'1_Constantes'!$B$4/60</f>
        <v>-1.7476572782116045E-2</v>
      </c>
      <c r="T453" s="44">
        <f>Q453*'1_Constantes'!$B$4/60</f>
        <v>1.7190093884550624E-2</v>
      </c>
      <c r="V453" s="54">
        <f>V452-S453*'1_Constantes'!$J$4</f>
        <v>31109.174764640695</v>
      </c>
      <c r="W453" s="44">
        <f>W452+T453*'1_Constantes'!$J$4</f>
        <v>23714.925235359355</v>
      </c>
    </row>
    <row r="454" spans="2:23" x14ac:dyDescent="0.25">
      <c r="B454" s="13">
        <f>'2_Odometrie'!B454</f>
        <v>2.2499999999999742</v>
      </c>
      <c r="D454" s="113">
        <f>IF('1_Constantes'!$B$27=1,'4_Rampe'!W454/2,'3_Consigne'!P454)</f>
        <v>205.5</v>
      </c>
      <c r="E454" s="68">
        <f>D454*'1_Constantes'!$D$13</f>
        <v>205.5</v>
      </c>
      <c r="F454" s="73">
        <f>(D454+D453)*'1_Constantes'!$E$13</f>
        <v>0</v>
      </c>
      <c r="G454" s="57">
        <f>(D454-D453)*'1_Constantes'!$F$13</f>
        <v>0</v>
      </c>
      <c r="H454" s="57">
        <f t="shared" si="28"/>
        <v>205.5</v>
      </c>
      <c r="J454" s="113">
        <f>IF('1_Constantes'!$B$27=1,'4_Rampe'!Y454,'3_Consigne'!R454*2)</f>
        <v>-0.28647889756540273</v>
      </c>
      <c r="K454" s="68">
        <f>J454*'1_Constantes'!$H$13</f>
        <v>-0.57295779513080547</v>
      </c>
      <c r="L454" s="73">
        <f>(J454+J453)*'1_Constantes'!$I$13</f>
        <v>0</v>
      </c>
      <c r="M454" s="57">
        <f>(J454-J453)*'1_Constantes'!$J$13</f>
        <v>0</v>
      </c>
      <c r="N454" s="57">
        <f t="shared" si="29"/>
        <v>-0.57295779513080547</v>
      </c>
      <c r="P454" s="68">
        <f t="shared" si="30"/>
        <v>-206.0729577951308</v>
      </c>
      <c r="Q454" s="57">
        <f t="shared" si="31"/>
        <v>204.9270422048692</v>
      </c>
      <c r="S454" s="54">
        <f>P454*'1_Constantes'!$B$4/60</f>
        <v>-1.7172746482927565E-2</v>
      </c>
      <c r="T454" s="44">
        <f>Q454*'1_Constantes'!$B$4/60</f>
        <v>1.7077253517072434E-2</v>
      </c>
      <c r="V454" s="54">
        <f>V453-S454*'1_Constantes'!$J$4</f>
        <v>31170.996651979232</v>
      </c>
      <c r="W454" s="44">
        <f>W453+T454*'1_Constantes'!$J$4</f>
        <v>23776.403348020816</v>
      </c>
    </row>
    <row r="455" spans="2:23" x14ac:dyDescent="0.25">
      <c r="B455" s="13">
        <f>'2_Odometrie'!B455</f>
        <v>2.2549999999999741</v>
      </c>
      <c r="D455" s="113">
        <f>IF('1_Constantes'!$B$27=1,'4_Rampe'!W455/2,'3_Consigne'!P455)</f>
        <v>203</v>
      </c>
      <c r="E455" s="68">
        <f>D455*'1_Constantes'!$D$13</f>
        <v>203</v>
      </c>
      <c r="F455" s="73">
        <f>(D455+D454)*'1_Constantes'!$E$13</f>
        <v>0</v>
      </c>
      <c r="G455" s="57">
        <f>(D455-D454)*'1_Constantes'!$F$13</f>
        <v>0</v>
      </c>
      <c r="H455" s="57">
        <f t="shared" si="28"/>
        <v>203</v>
      </c>
      <c r="J455" s="113">
        <f>IF('1_Constantes'!$B$27=1,'4_Rampe'!Y455,'3_Consigne'!R455*2)</f>
        <v>-1.1459155902616376</v>
      </c>
      <c r="K455" s="68">
        <f>J455*'1_Constantes'!$H$13</f>
        <v>-2.2918311805232752</v>
      </c>
      <c r="L455" s="73">
        <f>(J455+J454)*'1_Constantes'!$I$13</f>
        <v>0</v>
      </c>
      <c r="M455" s="57">
        <f>(J455-J454)*'1_Constantes'!$J$13</f>
        <v>0</v>
      </c>
      <c r="N455" s="57">
        <f t="shared" si="29"/>
        <v>-2.2918311805232752</v>
      </c>
      <c r="P455" s="68">
        <f t="shared" si="30"/>
        <v>-205.29183118052327</v>
      </c>
      <c r="Q455" s="57">
        <f t="shared" si="31"/>
        <v>200.70816881947673</v>
      </c>
      <c r="S455" s="54">
        <f>P455*'1_Constantes'!$B$4/60</f>
        <v>-1.7107652598376939E-2</v>
      </c>
      <c r="T455" s="44">
        <f>Q455*'1_Constantes'!$B$4/60</f>
        <v>1.6725680734956394E-2</v>
      </c>
      <c r="V455" s="54">
        <f>V454-S455*'1_Constantes'!$J$4</f>
        <v>31232.58420133339</v>
      </c>
      <c r="W455" s="44">
        <f>W454+T455*'1_Constantes'!$J$4</f>
        <v>23836.615798666659</v>
      </c>
    </row>
    <row r="456" spans="2:23" x14ac:dyDescent="0.25">
      <c r="B456" s="13">
        <f>'2_Odometrie'!B456</f>
        <v>2.259999999999974</v>
      </c>
      <c r="D456" s="113">
        <f>IF('1_Constantes'!$B$27=1,'4_Rampe'!W456/2,'3_Consigne'!P456)</f>
        <v>200.5</v>
      </c>
      <c r="E456" s="68">
        <f>D456*'1_Constantes'!$D$13</f>
        <v>200.5</v>
      </c>
      <c r="F456" s="73">
        <f>(D456+D455)*'1_Constantes'!$E$13</f>
        <v>0</v>
      </c>
      <c r="G456" s="57">
        <f>(D456-D455)*'1_Constantes'!$F$13</f>
        <v>0</v>
      </c>
      <c r="H456" s="57">
        <f t="shared" si="28"/>
        <v>200.5</v>
      </c>
      <c r="J456" s="113">
        <f>IF('1_Constantes'!$B$27=1,'4_Rampe'!Y456,'3_Consigne'!R456*2)</f>
        <v>8.9453100416161403E-15</v>
      </c>
      <c r="K456" s="68">
        <f>J456*'1_Constantes'!$H$13</f>
        <v>1.7890620083232281E-14</v>
      </c>
      <c r="L456" s="73">
        <f>(J456+J455)*'1_Constantes'!$I$13</f>
        <v>0</v>
      </c>
      <c r="M456" s="57">
        <f>(J456-J455)*'1_Constantes'!$J$13</f>
        <v>0</v>
      </c>
      <c r="N456" s="57">
        <f t="shared" si="29"/>
        <v>1.7890620083232281E-14</v>
      </c>
      <c r="P456" s="68">
        <f t="shared" si="30"/>
        <v>-200.49999999999997</v>
      </c>
      <c r="Q456" s="57">
        <f t="shared" si="31"/>
        <v>200.50000000000003</v>
      </c>
      <c r="S456" s="54">
        <f>P456*'1_Constantes'!$B$4/60</f>
        <v>-1.6708333333333332E-2</v>
      </c>
      <c r="T456" s="44">
        <f>Q456*'1_Constantes'!$B$4/60</f>
        <v>1.6708333333333335E-2</v>
      </c>
      <c r="V456" s="54">
        <f>V455-S456*'1_Constantes'!$J$4</f>
        <v>31292.734201333391</v>
      </c>
      <c r="W456" s="44">
        <f>W455+T456*'1_Constantes'!$J$4</f>
        <v>23896.76579866666</v>
      </c>
    </row>
    <row r="457" spans="2:23" x14ac:dyDescent="0.25">
      <c r="B457" s="13">
        <f>'2_Odometrie'!B457</f>
        <v>2.2649999999999739</v>
      </c>
      <c r="D457" s="113">
        <f>IF('1_Constantes'!$B$27=1,'4_Rampe'!W457/2,'3_Consigne'!P457)</f>
        <v>198</v>
      </c>
      <c r="E457" s="68">
        <f>D457*'1_Constantes'!$D$13</f>
        <v>198</v>
      </c>
      <c r="F457" s="73">
        <f>(D457+D456)*'1_Constantes'!$E$13</f>
        <v>0</v>
      </c>
      <c r="G457" s="57">
        <f>(D457-D456)*'1_Constantes'!$F$13</f>
        <v>0</v>
      </c>
      <c r="H457" s="57">
        <f t="shared" si="28"/>
        <v>198</v>
      </c>
      <c r="J457" s="113">
        <f>IF('1_Constantes'!$B$27=1,'4_Rampe'!Y457,'3_Consigne'!R457*2)</f>
        <v>0.85943669269624379</v>
      </c>
      <c r="K457" s="68">
        <f>J457*'1_Constantes'!$H$13</f>
        <v>1.7188733853924876</v>
      </c>
      <c r="L457" s="73">
        <f>(J457+J456)*'1_Constantes'!$I$13</f>
        <v>0</v>
      </c>
      <c r="M457" s="57">
        <f>(J457-J456)*'1_Constantes'!$J$13</f>
        <v>0</v>
      </c>
      <c r="N457" s="57">
        <f t="shared" si="29"/>
        <v>1.7188733853924876</v>
      </c>
      <c r="P457" s="68">
        <f t="shared" si="30"/>
        <v>-196.2811266146075</v>
      </c>
      <c r="Q457" s="57">
        <f t="shared" si="31"/>
        <v>199.7188733853925</v>
      </c>
      <c r="S457" s="54">
        <f>P457*'1_Constantes'!$B$4/60</f>
        <v>-1.6356760551217292E-2</v>
      </c>
      <c r="T457" s="44">
        <f>Q457*'1_Constantes'!$B$4/60</f>
        <v>1.6643239448782706E-2</v>
      </c>
      <c r="V457" s="54">
        <f>V456-S457*'1_Constantes'!$J$4</f>
        <v>31351.618539317773</v>
      </c>
      <c r="W457" s="44">
        <f>W456+T457*'1_Constantes'!$J$4</f>
        <v>23956.681460682277</v>
      </c>
    </row>
    <row r="458" spans="2:23" x14ac:dyDescent="0.25">
      <c r="B458" s="13">
        <f>'2_Odometrie'!B458</f>
        <v>2.2699999999999738</v>
      </c>
      <c r="D458" s="113">
        <f>IF('1_Constantes'!$B$27=1,'4_Rampe'!W458/2,'3_Consigne'!P458)</f>
        <v>199.5</v>
      </c>
      <c r="E458" s="68">
        <f>D458*'1_Constantes'!$D$13</f>
        <v>199.5</v>
      </c>
      <c r="F458" s="73">
        <f>(D458+D457)*'1_Constantes'!$E$13</f>
        <v>0</v>
      </c>
      <c r="G458" s="57">
        <f>(D458-D457)*'1_Constantes'!$F$13</f>
        <v>0</v>
      </c>
      <c r="H458" s="57">
        <f t="shared" si="28"/>
        <v>199.5</v>
      </c>
      <c r="J458" s="113">
        <f>IF('1_Constantes'!$B$27=1,'4_Rampe'!Y458,'3_Consigne'!R458*2)</f>
        <v>0.28647889756540273</v>
      </c>
      <c r="K458" s="68">
        <f>J458*'1_Constantes'!$H$13</f>
        <v>0.57295779513080547</v>
      </c>
      <c r="L458" s="73">
        <f>(J458+J457)*'1_Constantes'!$I$13</f>
        <v>0</v>
      </c>
      <c r="M458" s="57">
        <f>(J458-J457)*'1_Constantes'!$J$13</f>
        <v>0</v>
      </c>
      <c r="N458" s="57">
        <f t="shared" si="29"/>
        <v>0.57295779513080547</v>
      </c>
      <c r="P458" s="68">
        <f t="shared" si="30"/>
        <v>-198.9270422048692</v>
      </c>
      <c r="Q458" s="57">
        <f t="shared" si="31"/>
        <v>200.0729577951308</v>
      </c>
      <c r="S458" s="54">
        <f>P458*'1_Constantes'!$B$4/60</f>
        <v>-1.6577253517072434E-2</v>
      </c>
      <c r="T458" s="44">
        <f>Q458*'1_Constantes'!$B$4/60</f>
        <v>1.6672746482927565E-2</v>
      </c>
      <c r="V458" s="54">
        <f>V457-S458*'1_Constantes'!$J$4</f>
        <v>31411.296651979235</v>
      </c>
      <c r="W458" s="44">
        <f>W457+T458*'1_Constantes'!$J$4</f>
        <v>24016.703348020816</v>
      </c>
    </row>
    <row r="459" spans="2:23" x14ac:dyDescent="0.25">
      <c r="B459" s="13">
        <f>'2_Odometrie'!B459</f>
        <v>2.2749999999999737</v>
      </c>
      <c r="D459" s="113">
        <f>IF('1_Constantes'!$B$27=1,'4_Rampe'!W459/2,'3_Consigne'!P459)</f>
        <v>197</v>
      </c>
      <c r="E459" s="68">
        <f>D459*'1_Constantes'!$D$13</f>
        <v>197</v>
      </c>
      <c r="F459" s="73">
        <f>(D459+D458)*'1_Constantes'!$E$13</f>
        <v>0</v>
      </c>
      <c r="G459" s="57">
        <f>(D459-D458)*'1_Constantes'!$F$13</f>
        <v>0</v>
      </c>
      <c r="H459" s="57">
        <f t="shared" si="28"/>
        <v>197</v>
      </c>
      <c r="J459" s="113">
        <f>IF('1_Constantes'!$B$27=1,'4_Rampe'!Y459,'3_Consigne'!R459*2)</f>
        <v>-0.85943669269624379</v>
      </c>
      <c r="K459" s="68">
        <f>J459*'1_Constantes'!$H$13</f>
        <v>-1.7188733853924876</v>
      </c>
      <c r="L459" s="73">
        <f>(J459+J458)*'1_Constantes'!$I$13</f>
        <v>0</v>
      </c>
      <c r="M459" s="57">
        <f>(J459-J458)*'1_Constantes'!$J$13</f>
        <v>0</v>
      </c>
      <c r="N459" s="57">
        <f t="shared" si="29"/>
        <v>-1.7188733853924876</v>
      </c>
      <c r="P459" s="68">
        <f t="shared" si="30"/>
        <v>-198.7188733853925</v>
      </c>
      <c r="Q459" s="57">
        <f t="shared" si="31"/>
        <v>195.2811266146075</v>
      </c>
      <c r="S459" s="54">
        <f>P459*'1_Constantes'!$B$4/60</f>
        <v>-1.6559906115449375E-2</v>
      </c>
      <c r="T459" s="44">
        <f>Q459*'1_Constantes'!$B$4/60</f>
        <v>1.6273427217883957E-2</v>
      </c>
      <c r="V459" s="54">
        <f>V458-S459*'1_Constantes'!$J$4</f>
        <v>31470.912313994853</v>
      </c>
      <c r="W459" s="44">
        <f>W458+T459*'1_Constantes'!$J$4</f>
        <v>24075.287686005198</v>
      </c>
    </row>
    <row r="460" spans="2:23" x14ac:dyDescent="0.25">
      <c r="B460" s="13">
        <f>'2_Odometrie'!B460</f>
        <v>2.2799999999999736</v>
      </c>
      <c r="D460" s="113">
        <f>IF('1_Constantes'!$B$27=1,'4_Rampe'!W460/2,'3_Consigne'!P460)</f>
        <v>194.5</v>
      </c>
      <c r="E460" s="68">
        <f>D460*'1_Constantes'!$D$13</f>
        <v>194.5</v>
      </c>
      <c r="F460" s="73">
        <f>(D460+D459)*'1_Constantes'!$E$13</f>
        <v>0</v>
      </c>
      <c r="G460" s="57">
        <f>(D460-D459)*'1_Constantes'!$F$13</f>
        <v>0</v>
      </c>
      <c r="H460" s="57">
        <f t="shared" si="28"/>
        <v>194.5</v>
      </c>
      <c r="J460" s="113">
        <f>IF('1_Constantes'!$B$27=1,'4_Rampe'!Y460,'3_Consigne'!R460*2)</f>
        <v>0.28647889756540273</v>
      </c>
      <c r="K460" s="68">
        <f>J460*'1_Constantes'!$H$13</f>
        <v>0.57295779513080547</v>
      </c>
      <c r="L460" s="73">
        <f>(J460+J459)*'1_Constantes'!$I$13</f>
        <v>0</v>
      </c>
      <c r="M460" s="57">
        <f>(J460-J459)*'1_Constantes'!$J$13</f>
        <v>0</v>
      </c>
      <c r="N460" s="57">
        <f t="shared" si="29"/>
        <v>0.57295779513080547</v>
      </c>
      <c r="P460" s="68">
        <f t="shared" si="30"/>
        <v>-193.9270422048692</v>
      </c>
      <c r="Q460" s="57">
        <f t="shared" si="31"/>
        <v>195.0729577951308</v>
      </c>
      <c r="S460" s="54">
        <f>P460*'1_Constantes'!$B$4/60</f>
        <v>-1.6160586850405768E-2</v>
      </c>
      <c r="T460" s="44">
        <f>Q460*'1_Constantes'!$B$4/60</f>
        <v>1.6256079816260902E-2</v>
      </c>
      <c r="V460" s="54">
        <f>V459-S460*'1_Constantes'!$J$4</f>
        <v>31529.090426656316</v>
      </c>
      <c r="W460" s="44">
        <f>W459+T460*'1_Constantes'!$J$4</f>
        <v>24133.809573343737</v>
      </c>
    </row>
    <row r="461" spans="2:23" x14ac:dyDescent="0.25">
      <c r="B461" s="13">
        <f>'2_Odometrie'!B461</f>
        <v>2.2849999999999735</v>
      </c>
      <c r="D461" s="113">
        <f>IF('1_Constantes'!$B$27=1,'4_Rampe'!W461/2,'3_Consigne'!P461)</f>
        <v>192</v>
      </c>
      <c r="E461" s="68">
        <f>D461*'1_Constantes'!$D$13</f>
        <v>192</v>
      </c>
      <c r="F461" s="73">
        <f>(D461+D460)*'1_Constantes'!$E$13</f>
        <v>0</v>
      </c>
      <c r="G461" s="57">
        <f>(D461-D460)*'1_Constantes'!$F$13</f>
        <v>0</v>
      </c>
      <c r="H461" s="57">
        <f t="shared" si="28"/>
        <v>192</v>
      </c>
      <c r="J461" s="113">
        <f>IF('1_Constantes'!$B$27=1,'4_Rampe'!Y461,'3_Consigne'!R461*2)</f>
        <v>1.1459155902616376</v>
      </c>
      <c r="K461" s="68">
        <f>J461*'1_Constantes'!$H$13</f>
        <v>2.2918311805232752</v>
      </c>
      <c r="L461" s="73">
        <f>(J461+J460)*'1_Constantes'!$I$13</f>
        <v>0</v>
      </c>
      <c r="M461" s="57">
        <f>(J461-J460)*'1_Constantes'!$J$13</f>
        <v>0</v>
      </c>
      <c r="N461" s="57">
        <f t="shared" si="29"/>
        <v>2.2918311805232752</v>
      </c>
      <c r="P461" s="68">
        <f t="shared" si="30"/>
        <v>-189.70816881947673</v>
      </c>
      <c r="Q461" s="57">
        <f t="shared" si="31"/>
        <v>194.29183118052327</v>
      </c>
      <c r="S461" s="54">
        <f>P461*'1_Constantes'!$B$4/60</f>
        <v>-1.5809014068289728E-2</v>
      </c>
      <c r="T461" s="44">
        <f>Q461*'1_Constantes'!$B$4/60</f>
        <v>1.6190985931710273E-2</v>
      </c>
      <c r="V461" s="54">
        <f>V460-S461*'1_Constantes'!$J$4</f>
        <v>31586.002877302159</v>
      </c>
      <c r="W461" s="44">
        <f>W460+T461*'1_Constantes'!$J$4</f>
        <v>24192.097122697895</v>
      </c>
    </row>
    <row r="462" spans="2:23" x14ac:dyDescent="0.25">
      <c r="B462" s="13">
        <f>'2_Odometrie'!B462</f>
        <v>2.2899999999999734</v>
      </c>
      <c r="D462" s="113">
        <f>IF('1_Constantes'!$B$27=1,'4_Rampe'!W462/2,'3_Consigne'!P462)</f>
        <v>189.5</v>
      </c>
      <c r="E462" s="68">
        <f>D462*'1_Constantes'!$D$13</f>
        <v>189.5</v>
      </c>
      <c r="F462" s="73">
        <f>(D462+D461)*'1_Constantes'!$E$13</f>
        <v>0</v>
      </c>
      <c r="G462" s="57">
        <f>(D462-D461)*'1_Constantes'!$F$13</f>
        <v>0</v>
      </c>
      <c r="H462" s="57">
        <f t="shared" si="28"/>
        <v>189.5</v>
      </c>
      <c r="J462" s="113">
        <f>IF('1_Constantes'!$B$27=1,'4_Rampe'!Y462,'3_Consigne'!R462*2)</f>
        <v>-8.9453100416161403E-15</v>
      </c>
      <c r="K462" s="68">
        <f>J462*'1_Constantes'!$H$13</f>
        <v>-1.7890620083232281E-14</v>
      </c>
      <c r="L462" s="73">
        <f>(J462+J461)*'1_Constantes'!$I$13</f>
        <v>0</v>
      </c>
      <c r="M462" s="57">
        <f>(J462-J461)*'1_Constantes'!$J$13</f>
        <v>0</v>
      </c>
      <c r="N462" s="57">
        <f t="shared" si="29"/>
        <v>-1.7890620083232281E-14</v>
      </c>
      <c r="P462" s="68">
        <f t="shared" si="30"/>
        <v>-189.50000000000003</v>
      </c>
      <c r="Q462" s="57">
        <f t="shared" si="31"/>
        <v>189.49999999999997</v>
      </c>
      <c r="S462" s="54">
        <f>P462*'1_Constantes'!$B$4/60</f>
        <v>-1.5791666666666669E-2</v>
      </c>
      <c r="T462" s="44">
        <f>Q462*'1_Constantes'!$B$4/60</f>
        <v>1.5791666666666666E-2</v>
      </c>
      <c r="V462" s="54">
        <f>V461-S462*'1_Constantes'!$J$4</f>
        <v>31642.852877302157</v>
      </c>
      <c r="W462" s="44">
        <f>W461+T462*'1_Constantes'!$J$4</f>
        <v>24248.947122697893</v>
      </c>
    </row>
    <row r="463" spans="2:23" x14ac:dyDescent="0.25">
      <c r="B463" s="13">
        <f>'2_Odometrie'!B463</f>
        <v>2.2949999999999733</v>
      </c>
      <c r="D463" s="113">
        <f>IF('1_Constantes'!$B$27=1,'4_Rampe'!W463/2,'3_Consigne'!P463)</f>
        <v>187</v>
      </c>
      <c r="E463" s="68">
        <f>D463*'1_Constantes'!$D$13</f>
        <v>187</v>
      </c>
      <c r="F463" s="73">
        <f>(D463+D462)*'1_Constantes'!$E$13</f>
        <v>0</v>
      </c>
      <c r="G463" s="57">
        <f>(D463-D462)*'1_Constantes'!$F$13</f>
        <v>0</v>
      </c>
      <c r="H463" s="57">
        <f t="shared" si="28"/>
        <v>187</v>
      </c>
      <c r="J463" s="113">
        <f>IF('1_Constantes'!$B$27=1,'4_Rampe'!Y463,'3_Consigne'!R463*2)</f>
        <v>-0.85943669269624379</v>
      </c>
      <c r="K463" s="68">
        <f>J463*'1_Constantes'!$H$13</f>
        <v>-1.7188733853924876</v>
      </c>
      <c r="L463" s="73">
        <f>(J463+J462)*'1_Constantes'!$I$13</f>
        <v>0</v>
      </c>
      <c r="M463" s="57">
        <f>(J463-J462)*'1_Constantes'!$J$13</f>
        <v>0</v>
      </c>
      <c r="N463" s="57">
        <f t="shared" si="29"/>
        <v>-1.7188733853924876</v>
      </c>
      <c r="P463" s="68">
        <f t="shared" si="30"/>
        <v>-188.7188733853925</v>
      </c>
      <c r="Q463" s="57">
        <f t="shared" si="31"/>
        <v>185.2811266146075</v>
      </c>
      <c r="S463" s="54">
        <f>P463*'1_Constantes'!$B$4/60</f>
        <v>-1.5726572782116043E-2</v>
      </c>
      <c r="T463" s="44">
        <f>Q463*'1_Constantes'!$B$4/60</f>
        <v>1.5440093884550624E-2</v>
      </c>
      <c r="V463" s="54">
        <f>V462-S463*'1_Constantes'!$J$4</f>
        <v>31699.468539317775</v>
      </c>
      <c r="W463" s="44">
        <f>W462+T463*'1_Constantes'!$J$4</f>
        <v>24304.531460682276</v>
      </c>
    </row>
    <row r="464" spans="2:23" x14ac:dyDescent="0.25">
      <c r="B464" s="13">
        <f>'2_Odometrie'!B464</f>
        <v>2.2999999999999732</v>
      </c>
      <c r="D464" s="113">
        <f>IF('1_Constantes'!$B$27=1,'4_Rampe'!W464/2,'3_Consigne'!P464)</f>
        <v>184.5</v>
      </c>
      <c r="E464" s="68">
        <f>D464*'1_Constantes'!$D$13</f>
        <v>184.5</v>
      </c>
      <c r="F464" s="73">
        <f>(D464+D463)*'1_Constantes'!$E$13</f>
        <v>0</v>
      </c>
      <c r="G464" s="57">
        <f>(D464-D463)*'1_Constantes'!$F$13</f>
        <v>0</v>
      </c>
      <c r="H464" s="57">
        <f t="shared" si="28"/>
        <v>184.5</v>
      </c>
      <c r="J464" s="113">
        <f>IF('1_Constantes'!$B$27=1,'4_Rampe'!Y464,'3_Consigne'!R464*2)</f>
        <v>-0.28647889756540273</v>
      </c>
      <c r="K464" s="68">
        <f>J464*'1_Constantes'!$H$13</f>
        <v>-0.57295779513080547</v>
      </c>
      <c r="L464" s="73">
        <f>(J464+J463)*'1_Constantes'!$I$13</f>
        <v>0</v>
      </c>
      <c r="M464" s="57">
        <f>(J464-J463)*'1_Constantes'!$J$13</f>
        <v>0</v>
      </c>
      <c r="N464" s="57">
        <f t="shared" si="29"/>
        <v>-0.57295779513080547</v>
      </c>
      <c r="P464" s="68">
        <f t="shared" si="30"/>
        <v>-185.0729577951308</v>
      </c>
      <c r="Q464" s="57">
        <f t="shared" si="31"/>
        <v>183.9270422048692</v>
      </c>
      <c r="S464" s="54">
        <f>P464*'1_Constantes'!$B$4/60</f>
        <v>-1.5422746482927567E-2</v>
      </c>
      <c r="T464" s="44">
        <f>Q464*'1_Constantes'!$B$4/60</f>
        <v>1.5327253517072432E-2</v>
      </c>
      <c r="V464" s="54">
        <f>V463-S464*'1_Constantes'!$J$4</f>
        <v>31754.990426656314</v>
      </c>
      <c r="W464" s="44">
        <f>W463+T464*'1_Constantes'!$J$4</f>
        <v>24359.709573343738</v>
      </c>
    </row>
    <row r="465" spans="2:23" x14ac:dyDescent="0.25">
      <c r="B465" s="13">
        <f>'2_Odometrie'!B465</f>
        <v>2.3049999999999731</v>
      </c>
      <c r="D465" s="113">
        <f>IF('1_Constantes'!$B$27=1,'4_Rampe'!W465/2,'3_Consigne'!P465)</f>
        <v>182</v>
      </c>
      <c r="E465" s="68">
        <f>D465*'1_Constantes'!$D$13</f>
        <v>182</v>
      </c>
      <c r="F465" s="73">
        <f>(D465+D464)*'1_Constantes'!$E$13</f>
        <v>0</v>
      </c>
      <c r="G465" s="57">
        <f>(D465-D464)*'1_Constantes'!$F$13</f>
        <v>0</v>
      </c>
      <c r="H465" s="57">
        <f t="shared" si="28"/>
        <v>182</v>
      </c>
      <c r="J465" s="113">
        <f>IF('1_Constantes'!$B$27=1,'4_Rampe'!Y465,'3_Consigne'!R465*2)</f>
        <v>-1.1459155902616376</v>
      </c>
      <c r="K465" s="68">
        <f>J465*'1_Constantes'!$H$13</f>
        <v>-2.2918311805232752</v>
      </c>
      <c r="L465" s="73">
        <f>(J465+J464)*'1_Constantes'!$I$13</f>
        <v>0</v>
      </c>
      <c r="M465" s="57">
        <f>(J465-J464)*'1_Constantes'!$J$13</f>
        <v>0</v>
      </c>
      <c r="N465" s="57">
        <f t="shared" si="29"/>
        <v>-2.2918311805232752</v>
      </c>
      <c r="P465" s="68">
        <f t="shared" si="30"/>
        <v>-184.29183118052327</v>
      </c>
      <c r="Q465" s="57">
        <f t="shared" si="31"/>
        <v>179.70816881947673</v>
      </c>
      <c r="S465" s="54">
        <f>P465*'1_Constantes'!$B$4/60</f>
        <v>-1.5357652598376939E-2</v>
      </c>
      <c r="T465" s="44">
        <f>Q465*'1_Constantes'!$B$4/60</f>
        <v>1.4975680734956394E-2</v>
      </c>
      <c r="V465" s="54">
        <f>V464-S465*'1_Constantes'!$J$4</f>
        <v>31810.277976010471</v>
      </c>
      <c r="W465" s="44">
        <f>W464+T465*'1_Constantes'!$J$4</f>
        <v>24413.622023989581</v>
      </c>
    </row>
    <row r="466" spans="2:23" x14ac:dyDescent="0.25">
      <c r="B466" s="13">
        <f>'2_Odometrie'!B466</f>
        <v>2.309999999999973</v>
      </c>
      <c r="D466" s="113">
        <f>IF('1_Constantes'!$B$27=1,'4_Rampe'!W466/2,'3_Consigne'!P466)</f>
        <v>179.5</v>
      </c>
      <c r="E466" s="68">
        <f>D466*'1_Constantes'!$D$13</f>
        <v>179.5</v>
      </c>
      <c r="F466" s="73">
        <f>(D466+D465)*'1_Constantes'!$E$13</f>
        <v>0</v>
      </c>
      <c r="G466" s="57">
        <f>(D466-D465)*'1_Constantes'!$F$13</f>
        <v>0</v>
      </c>
      <c r="H466" s="57">
        <f t="shared" si="28"/>
        <v>179.5</v>
      </c>
      <c r="J466" s="113">
        <f>IF('1_Constantes'!$B$27=1,'4_Rampe'!Y466,'3_Consigne'!R466*2)</f>
        <v>8.9453100416161403E-15</v>
      </c>
      <c r="K466" s="68">
        <f>J466*'1_Constantes'!$H$13</f>
        <v>1.7890620083232281E-14</v>
      </c>
      <c r="L466" s="73">
        <f>(J466+J465)*'1_Constantes'!$I$13</f>
        <v>0</v>
      </c>
      <c r="M466" s="57">
        <f>(J466-J465)*'1_Constantes'!$J$13</f>
        <v>0</v>
      </c>
      <c r="N466" s="57">
        <f t="shared" si="29"/>
        <v>1.7890620083232281E-14</v>
      </c>
      <c r="P466" s="68">
        <f t="shared" si="30"/>
        <v>-179.49999999999997</v>
      </c>
      <c r="Q466" s="57">
        <f t="shared" si="31"/>
        <v>179.50000000000003</v>
      </c>
      <c r="S466" s="54">
        <f>P466*'1_Constantes'!$B$4/60</f>
        <v>-1.495833333333333E-2</v>
      </c>
      <c r="T466" s="44">
        <f>Q466*'1_Constantes'!$B$4/60</f>
        <v>1.4958333333333336E-2</v>
      </c>
      <c r="V466" s="54">
        <f>V465-S466*'1_Constantes'!$J$4</f>
        <v>31864.12797601047</v>
      </c>
      <c r="W466" s="44">
        <f>W465+T466*'1_Constantes'!$J$4</f>
        <v>24467.47202398958</v>
      </c>
    </row>
    <row r="467" spans="2:23" x14ac:dyDescent="0.25">
      <c r="B467" s="13">
        <f>'2_Odometrie'!B467</f>
        <v>2.3149999999999729</v>
      </c>
      <c r="D467" s="113">
        <f>IF('1_Constantes'!$B$27=1,'4_Rampe'!W467/2,'3_Consigne'!P467)</f>
        <v>177</v>
      </c>
      <c r="E467" s="68">
        <f>D467*'1_Constantes'!$D$13</f>
        <v>177</v>
      </c>
      <c r="F467" s="73">
        <f>(D467+D466)*'1_Constantes'!$E$13</f>
        <v>0</v>
      </c>
      <c r="G467" s="57">
        <f>(D467-D466)*'1_Constantes'!$F$13</f>
        <v>0</v>
      </c>
      <c r="H467" s="57">
        <f t="shared" si="28"/>
        <v>177</v>
      </c>
      <c r="J467" s="113">
        <f>IF('1_Constantes'!$B$27=1,'4_Rampe'!Y467,'3_Consigne'!R467*2)</f>
        <v>0.85943669269624379</v>
      </c>
      <c r="K467" s="68">
        <f>J467*'1_Constantes'!$H$13</f>
        <v>1.7188733853924876</v>
      </c>
      <c r="L467" s="73">
        <f>(J467+J466)*'1_Constantes'!$I$13</f>
        <v>0</v>
      </c>
      <c r="M467" s="57">
        <f>(J467-J466)*'1_Constantes'!$J$13</f>
        <v>0</v>
      </c>
      <c r="N467" s="57">
        <f t="shared" si="29"/>
        <v>1.7188733853924876</v>
      </c>
      <c r="P467" s="68">
        <f t="shared" si="30"/>
        <v>-175.2811266146075</v>
      </c>
      <c r="Q467" s="57">
        <f t="shared" si="31"/>
        <v>178.7188733853925</v>
      </c>
      <c r="S467" s="54">
        <f>P467*'1_Constantes'!$B$4/60</f>
        <v>-1.4606760551217292E-2</v>
      </c>
      <c r="T467" s="44">
        <f>Q467*'1_Constantes'!$B$4/60</f>
        <v>1.4893239448782708E-2</v>
      </c>
      <c r="V467" s="54">
        <f>V466-S467*'1_Constantes'!$J$4</f>
        <v>31916.712313994853</v>
      </c>
      <c r="W467" s="44">
        <f>W466+T467*'1_Constantes'!$J$4</f>
        <v>24521.087686005198</v>
      </c>
    </row>
    <row r="468" spans="2:23" x14ac:dyDescent="0.25">
      <c r="B468" s="13">
        <f>'2_Odometrie'!B468</f>
        <v>2.3199999999999728</v>
      </c>
      <c r="D468" s="113">
        <f>IF('1_Constantes'!$B$27=1,'4_Rampe'!W468/2,'3_Consigne'!P468)</f>
        <v>174.5</v>
      </c>
      <c r="E468" s="68">
        <f>D468*'1_Constantes'!$D$13</f>
        <v>174.5</v>
      </c>
      <c r="F468" s="73">
        <f>(D468+D467)*'1_Constantes'!$E$13</f>
        <v>0</v>
      </c>
      <c r="G468" s="57">
        <f>(D468-D467)*'1_Constantes'!$F$13</f>
        <v>0</v>
      </c>
      <c r="H468" s="57">
        <f t="shared" si="28"/>
        <v>174.5</v>
      </c>
      <c r="J468" s="113">
        <f>IF('1_Constantes'!$B$27=1,'4_Rampe'!Y468,'3_Consigne'!R468*2)</f>
        <v>-0.28647889756540273</v>
      </c>
      <c r="K468" s="68">
        <f>J468*'1_Constantes'!$H$13</f>
        <v>-0.57295779513080547</v>
      </c>
      <c r="L468" s="73">
        <f>(J468+J467)*'1_Constantes'!$I$13</f>
        <v>0</v>
      </c>
      <c r="M468" s="57">
        <f>(J468-J467)*'1_Constantes'!$J$13</f>
        <v>0</v>
      </c>
      <c r="N468" s="57">
        <f t="shared" si="29"/>
        <v>-0.57295779513080547</v>
      </c>
      <c r="P468" s="68">
        <f t="shared" si="30"/>
        <v>-175.0729577951308</v>
      </c>
      <c r="Q468" s="57">
        <f t="shared" si="31"/>
        <v>173.9270422048692</v>
      </c>
      <c r="S468" s="54">
        <f>P468*'1_Constantes'!$B$4/60</f>
        <v>-1.4589413149594234E-2</v>
      </c>
      <c r="T468" s="44">
        <f>Q468*'1_Constantes'!$B$4/60</f>
        <v>1.4493920183739101E-2</v>
      </c>
      <c r="V468" s="54">
        <f>V467-S468*'1_Constantes'!$J$4</f>
        <v>31969.234201333391</v>
      </c>
      <c r="W468" s="44">
        <f>W467+T468*'1_Constantes'!$J$4</f>
        <v>24573.26579866666</v>
      </c>
    </row>
    <row r="469" spans="2:23" x14ac:dyDescent="0.25">
      <c r="B469" s="13">
        <f>'2_Odometrie'!B469</f>
        <v>2.3249999999999726</v>
      </c>
      <c r="D469" s="113">
        <f>IF('1_Constantes'!$B$27=1,'4_Rampe'!W469/2,'3_Consigne'!P469)</f>
        <v>172</v>
      </c>
      <c r="E469" s="68">
        <f>D469*'1_Constantes'!$D$13</f>
        <v>172</v>
      </c>
      <c r="F469" s="73">
        <f>(D469+D468)*'1_Constantes'!$E$13</f>
        <v>0</v>
      </c>
      <c r="G469" s="57">
        <f>(D469-D468)*'1_Constantes'!$F$13</f>
        <v>0</v>
      </c>
      <c r="H469" s="57">
        <f t="shared" si="28"/>
        <v>172</v>
      </c>
      <c r="J469" s="113">
        <f>IF('1_Constantes'!$B$27=1,'4_Rampe'!Y469,'3_Consigne'!R469*2)</f>
        <v>-1.1459155902616376</v>
      </c>
      <c r="K469" s="68">
        <f>J469*'1_Constantes'!$H$13</f>
        <v>-2.2918311805232752</v>
      </c>
      <c r="L469" s="73">
        <f>(J469+J468)*'1_Constantes'!$I$13</f>
        <v>0</v>
      </c>
      <c r="M469" s="57">
        <f>(J469-J468)*'1_Constantes'!$J$13</f>
        <v>0</v>
      </c>
      <c r="N469" s="57">
        <f t="shared" si="29"/>
        <v>-2.2918311805232752</v>
      </c>
      <c r="P469" s="68">
        <f t="shared" si="30"/>
        <v>-174.29183118052327</v>
      </c>
      <c r="Q469" s="57">
        <f t="shared" si="31"/>
        <v>169.70816881947673</v>
      </c>
      <c r="S469" s="54">
        <f>P469*'1_Constantes'!$B$4/60</f>
        <v>-1.4524319265043606E-2</v>
      </c>
      <c r="T469" s="44">
        <f>Q469*'1_Constantes'!$B$4/60</f>
        <v>1.4142347401623061E-2</v>
      </c>
      <c r="V469" s="54">
        <f>V468-S469*'1_Constantes'!$J$4</f>
        <v>32021.521750687549</v>
      </c>
      <c r="W469" s="44">
        <f>W468+T469*'1_Constantes'!$J$4</f>
        <v>24624.178249312503</v>
      </c>
    </row>
    <row r="470" spans="2:23" x14ac:dyDescent="0.25">
      <c r="B470" s="13">
        <f>'2_Odometrie'!B470</f>
        <v>2.3299999999999725</v>
      </c>
      <c r="D470" s="113">
        <f>IF('1_Constantes'!$B$27=1,'4_Rampe'!W470/2,'3_Consigne'!P470)</f>
        <v>169.5</v>
      </c>
      <c r="E470" s="68">
        <f>D470*'1_Constantes'!$D$13</f>
        <v>169.5</v>
      </c>
      <c r="F470" s="73">
        <f>(D470+D469)*'1_Constantes'!$E$13</f>
        <v>0</v>
      </c>
      <c r="G470" s="57">
        <f>(D470-D469)*'1_Constantes'!$F$13</f>
        <v>0</v>
      </c>
      <c r="H470" s="57">
        <f t="shared" si="28"/>
        <v>169.5</v>
      </c>
      <c r="J470" s="113">
        <f>IF('1_Constantes'!$B$27=1,'4_Rampe'!Y470,'3_Consigne'!R470*2)</f>
        <v>8.9453100416161403E-15</v>
      </c>
      <c r="K470" s="68">
        <f>J470*'1_Constantes'!$H$13</f>
        <v>1.7890620083232281E-14</v>
      </c>
      <c r="L470" s="73">
        <f>(J470+J469)*'1_Constantes'!$I$13</f>
        <v>0</v>
      </c>
      <c r="M470" s="57">
        <f>(J470-J469)*'1_Constantes'!$J$13</f>
        <v>0</v>
      </c>
      <c r="N470" s="57">
        <f t="shared" si="29"/>
        <v>1.7890620083232281E-14</v>
      </c>
      <c r="P470" s="68">
        <f t="shared" si="30"/>
        <v>-169.49999999999997</v>
      </c>
      <c r="Q470" s="57">
        <f t="shared" si="31"/>
        <v>169.50000000000003</v>
      </c>
      <c r="S470" s="54">
        <f>P470*'1_Constantes'!$B$4/60</f>
        <v>-1.4124999999999999E-2</v>
      </c>
      <c r="T470" s="44">
        <f>Q470*'1_Constantes'!$B$4/60</f>
        <v>1.4125000000000002E-2</v>
      </c>
      <c r="V470" s="54">
        <f>V469-S470*'1_Constantes'!$J$4</f>
        <v>32072.371750687547</v>
      </c>
      <c r="W470" s="44">
        <f>W469+T470*'1_Constantes'!$J$4</f>
        <v>24675.028249312501</v>
      </c>
    </row>
    <row r="471" spans="2:23" x14ac:dyDescent="0.25">
      <c r="B471" s="13">
        <f>'2_Odometrie'!B471</f>
        <v>2.3349999999999724</v>
      </c>
      <c r="D471" s="113">
        <f>IF('1_Constantes'!$B$27=1,'4_Rampe'!W471/2,'3_Consigne'!P471)</f>
        <v>171</v>
      </c>
      <c r="E471" s="68">
        <f>D471*'1_Constantes'!$D$13</f>
        <v>171</v>
      </c>
      <c r="F471" s="73">
        <f>(D471+D470)*'1_Constantes'!$E$13</f>
        <v>0</v>
      </c>
      <c r="G471" s="57">
        <f>(D471-D470)*'1_Constantes'!$F$13</f>
        <v>0</v>
      </c>
      <c r="H471" s="57">
        <f t="shared" si="28"/>
        <v>171</v>
      </c>
      <c r="J471" s="113">
        <f>IF('1_Constantes'!$B$27=1,'4_Rampe'!Y471,'3_Consigne'!R471*2)</f>
        <v>0.85943669269624379</v>
      </c>
      <c r="K471" s="68">
        <f>J471*'1_Constantes'!$H$13</f>
        <v>1.7188733853924876</v>
      </c>
      <c r="L471" s="73">
        <f>(J471+J470)*'1_Constantes'!$I$13</f>
        <v>0</v>
      </c>
      <c r="M471" s="57">
        <f>(J471-J470)*'1_Constantes'!$J$13</f>
        <v>0</v>
      </c>
      <c r="N471" s="57">
        <f t="shared" si="29"/>
        <v>1.7188733853924876</v>
      </c>
      <c r="P471" s="68">
        <f t="shared" si="30"/>
        <v>-169.2811266146075</v>
      </c>
      <c r="Q471" s="57">
        <f t="shared" si="31"/>
        <v>172.7188733853925</v>
      </c>
      <c r="S471" s="54">
        <f>P471*'1_Constantes'!$B$4/60</f>
        <v>-1.4106760551217292E-2</v>
      </c>
      <c r="T471" s="44">
        <f>Q471*'1_Constantes'!$B$4/60</f>
        <v>1.4393239448782709E-2</v>
      </c>
      <c r="V471" s="54">
        <f>V470-S471*'1_Constantes'!$J$4</f>
        <v>32123.156088671931</v>
      </c>
      <c r="W471" s="44">
        <f>W470+T471*'1_Constantes'!$J$4</f>
        <v>24726.84391132812</v>
      </c>
    </row>
    <row r="472" spans="2:23" x14ac:dyDescent="0.25">
      <c r="B472" s="13">
        <f>'2_Odometrie'!B472</f>
        <v>2.3399999999999723</v>
      </c>
      <c r="D472" s="113">
        <f>IF('1_Constantes'!$B$27=1,'4_Rampe'!W472/2,'3_Consigne'!P472)</f>
        <v>168.5</v>
      </c>
      <c r="E472" s="68">
        <f>D472*'1_Constantes'!$D$13</f>
        <v>168.5</v>
      </c>
      <c r="F472" s="73">
        <f>(D472+D471)*'1_Constantes'!$E$13</f>
        <v>0</v>
      </c>
      <c r="G472" s="57">
        <f>(D472-D471)*'1_Constantes'!$F$13</f>
        <v>0</v>
      </c>
      <c r="H472" s="57">
        <f t="shared" si="28"/>
        <v>168.5</v>
      </c>
      <c r="J472" s="113">
        <f>IF('1_Constantes'!$B$27=1,'4_Rampe'!Y472,'3_Consigne'!R472*2)</f>
        <v>0.28647889756540273</v>
      </c>
      <c r="K472" s="68">
        <f>J472*'1_Constantes'!$H$13</f>
        <v>0.57295779513080547</v>
      </c>
      <c r="L472" s="73">
        <f>(J472+J471)*'1_Constantes'!$I$13</f>
        <v>0</v>
      </c>
      <c r="M472" s="57">
        <f>(J472-J471)*'1_Constantes'!$J$13</f>
        <v>0</v>
      </c>
      <c r="N472" s="57">
        <f t="shared" si="29"/>
        <v>0.57295779513080547</v>
      </c>
      <c r="P472" s="68">
        <f t="shared" si="30"/>
        <v>-167.9270422048692</v>
      </c>
      <c r="Q472" s="57">
        <f t="shared" si="31"/>
        <v>169.0729577951308</v>
      </c>
      <c r="S472" s="54">
        <f>P472*'1_Constantes'!$B$4/60</f>
        <v>-1.39939201837391E-2</v>
      </c>
      <c r="T472" s="44">
        <f>Q472*'1_Constantes'!$B$4/60</f>
        <v>1.4089413149594233E-2</v>
      </c>
      <c r="V472" s="54">
        <f>V471-S472*'1_Constantes'!$J$4</f>
        <v>32173.53420133339</v>
      </c>
      <c r="W472" s="44">
        <f>W471+T472*'1_Constantes'!$J$4</f>
        <v>24777.565798666659</v>
      </c>
    </row>
    <row r="473" spans="2:23" x14ac:dyDescent="0.25">
      <c r="B473" s="13">
        <f>'2_Odometrie'!B473</f>
        <v>2.3449999999999722</v>
      </c>
      <c r="D473" s="113">
        <f>IF('1_Constantes'!$B$27=1,'4_Rampe'!W473/2,'3_Consigne'!P473)</f>
        <v>166</v>
      </c>
      <c r="E473" s="68">
        <f>D473*'1_Constantes'!$D$13</f>
        <v>166</v>
      </c>
      <c r="F473" s="73">
        <f>(D473+D472)*'1_Constantes'!$E$13</f>
        <v>0</v>
      </c>
      <c r="G473" s="57">
        <f>(D473-D472)*'1_Constantes'!$F$13</f>
        <v>0</v>
      </c>
      <c r="H473" s="57">
        <f t="shared" si="28"/>
        <v>166</v>
      </c>
      <c r="J473" s="113">
        <f>IF('1_Constantes'!$B$27=1,'4_Rampe'!Y473,'3_Consigne'!R473*2)</f>
        <v>1.1459155902616376</v>
      </c>
      <c r="K473" s="68">
        <f>J473*'1_Constantes'!$H$13</f>
        <v>2.2918311805232752</v>
      </c>
      <c r="L473" s="73">
        <f>(J473+J472)*'1_Constantes'!$I$13</f>
        <v>0</v>
      </c>
      <c r="M473" s="57">
        <f>(J473-J472)*'1_Constantes'!$J$13</f>
        <v>0</v>
      </c>
      <c r="N473" s="57">
        <f t="shared" si="29"/>
        <v>2.2918311805232752</v>
      </c>
      <c r="P473" s="68">
        <f t="shared" si="30"/>
        <v>-163.70816881947673</v>
      </c>
      <c r="Q473" s="57">
        <f t="shared" si="31"/>
        <v>168.29183118052327</v>
      </c>
      <c r="S473" s="54">
        <f>P473*'1_Constantes'!$B$4/60</f>
        <v>-1.364234740162306E-2</v>
      </c>
      <c r="T473" s="44">
        <f>Q473*'1_Constantes'!$B$4/60</f>
        <v>1.4024319265043607E-2</v>
      </c>
      <c r="V473" s="54">
        <f>V472-S473*'1_Constantes'!$J$4</f>
        <v>32222.646651979234</v>
      </c>
      <c r="W473" s="44">
        <f>W472+T473*'1_Constantes'!$J$4</f>
        <v>24828.053348020818</v>
      </c>
    </row>
    <row r="474" spans="2:23" x14ac:dyDescent="0.25">
      <c r="B474" s="13">
        <f>'2_Odometrie'!B474</f>
        <v>2.3499999999999721</v>
      </c>
      <c r="D474" s="113">
        <f>IF('1_Constantes'!$B$27=1,'4_Rampe'!W474/2,'3_Consigne'!P474)</f>
        <v>163.5</v>
      </c>
      <c r="E474" s="68">
        <f>D474*'1_Constantes'!$D$13</f>
        <v>163.5</v>
      </c>
      <c r="F474" s="73">
        <f>(D474+D473)*'1_Constantes'!$E$13</f>
        <v>0</v>
      </c>
      <c r="G474" s="57">
        <f>(D474-D473)*'1_Constantes'!$F$13</f>
        <v>0</v>
      </c>
      <c r="H474" s="57">
        <f t="shared" si="28"/>
        <v>163.5</v>
      </c>
      <c r="J474" s="113">
        <f>IF('1_Constantes'!$B$27=1,'4_Rampe'!Y474,'3_Consigne'!R474*2)</f>
        <v>8.9453100416161403E-15</v>
      </c>
      <c r="K474" s="68">
        <f>J474*'1_Constantes'!$H$13</f>
        <v>1.7890620083232281E-14</v>
      </c>
      <c r="L474" s="73">
        <f>(J474+J473)*'1_Constantes'!$I$13</f>
        <v>0</v>
      </c>
      <c r="M474" s="57">
        <f>(J474-J473)*'1_Constantes'!$J$13</f>
        <v>0</v>
      </c>
      <c r="N474" s="57">
        <f t="shared" si="29"/>
        <v>1.7890620083232281E-14</v>
      </c>
      <c r="P474" s="68">
        <f t="shared" si="30"/>
        <v>-163.49999999999997</v>
      </c>
      <c r="Q474" s="57">
        <f t="shared" si="31"/>
        <v>163.50000000000003</v>
      </c>
      <c r="S474" s="54">
        <f>P474*'1_Constantes'!$B$4/60</f>
        <v>-1.3624999999999998E-2</v>
      </c>
      <c r="T474" s="44">
        <f>Q474*'1_Constantes'!$B$4/60</f>
        <v>1.3625000000000002E-2</v>
      </c>
      <c r="V474" s="54">
        <f>V473-S474*'1_Constantes'!$J$4</f>
        <v>32271.696651979233</v>
      </c>
      <c r="W474" s="44">
        <f>W473+T474*'1_Constantes'!$J$4</f>
        <v>24877.103348020817</v>
      </c>
    </row>
    <row r="475" spans="2:23" x14ac:dyDescent="0.25">
      <c r="B475" s="13">
        <f>'2_Odometrie'!B475</f>
        <v>2.354999999999972</v>
      </c>
      <c r="D475" s="113">
        <f>IF('1_Constantes'!$B$27=1,'4_Rampe'!W475/2,'3_Consigne'!P475)</f>
        <v>161</v>
      </c>
      <c r="E475" s="68">
        <f>D475*'1_Constantes'!$D$13</f>
        <v>161</v>
      </c>
      <c r="F475" s="73">
        <f>(D475+D474)*'1_Constantes'!$E$13</f>
        <v>0</v>
      </c>
      <c r="G475" s="57">
        <f>(D475-D474)*'1_Constantes'!$F$13</f>
        <v>0</v>
      </c>
      <c r="H475" s="57">
        <f t="shared" si="28"/>
        <v>161</v>
      </c>
      <c r="J475" s="113">
        <f>IF('1_Constantes'!$B$27=1,'4_Rampe'!Y475,'3_Consigne'!R475*2)</f>
        <v>0.85943669269624379</v>
      </c>
      <c r="K475" s="68">
        <f>J475*'1_Constantes'!$H$13</f>
        <v>1.7188733853924876</v>
      </c>
      <c r="L475" s="73">
        <f>(J475+J474)*'1_Constantes'!$I$13</f>
        <v>0</v>
      </c>
      <c r="M475" s="57">
        <f>(J475-J474)*'1_Constantes'!$J$13</f>
        <v>0</v>
      </c>
      <c r="N475" s="57">
        <f t="shared" si="29"/>
        <v>1.7188733853924876</v>
      </c>
      <c r="P475" s="68">
        <f t="shared" si="30"/>
        <v>-159.2811266146075</v>
      </c>
      <c r="Q475" s="57">
        <f t="shared" si="31"/>
        <v>162.7188733853925</v>
      </c>
      <c r="S475" s="54">
        <f>P475*'1_Constantes'!$B$4/60</f>
        <v>-1.327342721788396E-2</v>
      </c>
      <c r="T475" s="44">
        <f>Q475*'1_Constantes'!$B$4/60</f>
        <v>1.3559906115449376E-2</v>
      </c>
      <c r="V475" s="54">
        <f>V474-S475*'1_Constantes'!$J$4</f>
        <v>32319.480989963617</v>
      </c>
      <c r="W475" s="44">
        <f>W474+T475*'1_Constantes'!$J$4</f>
        <v>24925.919010036436</v>
      </c>
    </row>
    <row r="476" spans="2:23" x14ac:dyDescent="0.25">
      <c r="B476" s="13">
        <f>'2_Odometrie'!B476</f>
        <v>2.3599999999999719</v>
      </c>
      <c r="D476" s="113">
        <f>IF('1_Constantes'!$B$27=1,'4_Rampe'!W476/2,'3_Consigne'!P476)</f>
        <v>158.5</v>
      </c>
      <c r="E476" s="68">
        <f>D476*'1_Constantes'!$D$13</f>
        <v>158.5</v>
      </c>
      <c r="F476" s="73">
        <f>(D476+D475)*'1_Constantes'!$E$13</f>
        <v>0</v>
      </c>
      <c r="G476" s="57">
        <f>(D476-D475)*'1_Constantes'!$F$13</f>
        <v>0</v>
      </c>
      <c r="H476" s="57">
        <f t="shared" si="28"/>
        <v>158.5</v>
      </c>
      <c r="J476" s="113">
        <f>IF('1_Constantes'!$B$27=1,'4_Rampe'!Y476,'3_Consigne'!R476*2)</f>
        <v>-0.28647889756540273</v>
      </c>
      <c r="K476" s="68">
        <f>J476*'1_Constantes'!$H$13</f>
        <v>-0.57295779513080547</v>
      </c>
      <c r="L476" s="73">
        <f>(J476+J475)*'1_Constantes'!$I$13</f>
        <v>0</v>
      </c>
      <c r="M476" s="57">
        <f>(J476-J475)*'1_Constantes'!$J$13</f>
        <v>0</v>
      </c>
      <c r="N476" s="57">
        <f t="shared" si="29"/>
        <v>-0.57295779513080547</v>
      </c>
      <c r="P476" s="68">
        <f t="shared" si="30"/>
        <v>-159.0729577951308</v>
      </c>
      <c r="Q476" s="57">
        <f t="shared" si="31"/>
        <v>157.9270422048692</v>
      </c>
      <c r="S476" s="54">
        <f>P476*'1_Constantes'!$B$4/60</f>
        <v>-1.32560798162609E-2</v>
      </c>
      <c r="T476" s="44">
        <f>Q476*'1_Constantes'!$B$4/60</f>
        <v>1.3160586850405767E-2</v>
      </c>
      <c r="V476" s="54">
        <f>V475-S476*'1_Constantes'!$J$4</f>
        <v>32367.202877302156</v>
      </c>
      <c r="W476" s="44">
        <f>W475+T476*'1_Constantes'!$J$4</f>
        <v>24973.297122697895</v>
      </c>
    </row>
    <row r="477" spans="2:23" x14ac:dyDescent="0.25">
      <c r="B477" s="13">
        <f>'2_Odometrie'!B477</f>
        <v>2.3649999999999718</v>
      </c>
      <c r="D477" s="113">
        <f>IF('1_Constantes'!$B$27=1,'4_Rampe'!W477/2,'3_Consigne'!P477)</f>
        <v>156</v>
      </c>
      <c r="E477" s="68">
        <f>D477*'1_Constantes'!$D$13</f>
        <v>156</v>
      </c>
      <c r="F477" s="73">
        <f>(D477+D476)*'1_Constantes'!$E$13</f>
        <v>0</v>
      </c>
      <c r="G477" s="57">
        <f>(D477-D476)*'1_Constantes'!$F$13</f>
        <v>0</v>
      </c>
      <c r="H477" s="57">
        <f t="shared" si="28"/>
        <v>156</v>
      </c>
      <c r="J477" s="113">
        <f>IF('1_Constantes'!$B$27=1,'4_Rampe'!Y477,'3_Consigne'!R477*2)</f>
        <v>-1.1459155902616376</v>
      </c>
      <c r="K477" s="68">
        <f>J477*'1_Constantes'!$H$13</f>
        <v>-2.2918311805232752</v>
      </c>
      <c r="L477" s="73">
        <f>(J477+J476)*'1_Constantes'!$I$13</f>
        <v>0</v>
      </c>
      <c r="M477" s="57">
        <f>(J477-J476)*'1_Constantes'!$J$13</f>
        <v>0</v>
      </c>
      <c r="N477" s="57">
        <f t="shared" si="29"/>
        <v>-2.2918311805232752</v>
      </c>
      <c r="P477" s="68">
        <f t="shared" si="30"/>
        <v>-158.29183118052327</v>
      </c>
      <c r="Q477" s="57">
        <f t="shared" si="31"/>
        <v>153.70816881947673</v>
      </c>
      <c r="S477" s="54">
        <f>P477*'1_Constantes'!$B$4/60</f>
        <v>-1.3190985931710274E-2</v>
      </c>
      <c r="T477" s="44">
        <f>Q477*'1_Constantes'!$B$4/60</f>
        <v>1.2809014068289727E-2</v>
      </c>
      <c r="V477" s="54">
        <f>V476-S477*'1_Constantes'!$J$4</f>
        <v>32414.690426656314</v>
      </c>
      <c r="W477" s="44">
        <f>W476+T477*'1_Constantes'!$J$4</f>
        <v>25019.409573343739</v>
      </c>
    </row>
    <row r="478" spans="2:23" x14ac:dyDescent="0.25">
      <c r="B478" s="13">
        <f>'2_Odometrie'!B478</f>
        <v>2.3699999999999717</v>
      </c>
      <c r="D478" s="113">
        <f>IF('1_Constantes'!$B$27=1,'4_Rampe'!W478/2,'3_Consigne'!P478)</f>
        <v>153.5</v>
      </c>
      <c r="E478" s="68">
        <f>D478*'1_Constantes'!$D$13</f>
        <v>153.5</v>
      </c>
      <c r="F478" s="73">
        <f>(D478+D477)*'1_Constantes'!$E$13</f>
        <v>0</v>
      </c>
      <c r="G478" s="57">
        <f>(D478-D477)*'1_Constantes'!$F$13</f>
        <v>0</v>
      </c>
      <c r="H478" s="57">
        <f t="shared" si="28"/>
        <v>153.5</v>
      </c>
      <c r="J478" s="113">
        <f>IF('1_Constantes'!$B$27=1,'4_Rampe'!Y478,'3_Consigne'!R478*2)</f>
        <v>8.9453100416161403E-15</v>
      </c>
      <c r="K478" s="68">
        <f>J478*'1_Constantes'!$H$13</f>
        <v>1.7890620083232281E-14</v>
      </c>
      <c r="L478" s="73">
        <f>(J478+J477)*'1_Constantes'!$I$13</f>
        <v>0</v>
      </c>
      <c r="M478" s="57">
        <f>(J478-J477)*'1_Constantes'!$J$13</f>
        <v>0</v>
      </c>
      <c r="N478" s="57">
        <f t="shared" si="29"/>
        <v>1.7890620083232281E-14</v>
      </c>
      <c r="P478" s="68">
        <f t="shared" si="30"/>
        <v>-153.49999999999997</v>
      </c>
      <c r="Q478" s="57">
        <f t="shared" si="31"/>
        <v>153.50000000000003</v>
      </c>
      <c r="S478" s="54">
        <f>P478*'1_Constantes'!$B$4/60</f>
        <v>-1.2791666666666665E-2</v>
      </c>
      <c r="T478" s="44">
        <f>Q478*'1_Constantes'!$B$4/60</f>
        <v>1.279166666666667E-2</v>
      </c>
      <c r="V478" s="54">
        <f>V477-S478*'1_Constantes'!$J$4</f>
        <v>32460.740426656314</v>
      </c>
      <c r="W478" s="44">
        <f>W477+T478*'1_Constantes'!$J$4</f>
        <v>25065.459573343738</v>
      </c>
    </row>
    <row r="479" spans="2:23" x14ac:dyDescent="0.25">
      <c r="B479" s="13">
        <f>'2_Odometrie'!B479</f>
        <v>2.3749999999999716</v>
      </c>
      <c r="D479" s="113">
        <f>IF('1_Constantes'!$B$27=1,'4_Rampe'!W479/2,'3_Consigne'!P479)</f>
        <v>151</v>
      </c>
      <c r="E479" s="68">
        <f>D479*'1_Constantes'!$D$13</f>
        <v>151</v>
      </c>
      <c r="F479" s="73">
        <f>(D479+D478)*'1_Constantes'!$E$13</f>
        <v>0</v>
      </c>
      <c r="G479" s="57">
        <f>(D479-D478)*'1_Constantes'!$F$13</f>
        <v>0</v>
      </c>
      <c r="H479" s="57">
        <f t="shared" si="28"/>
        <v>151</v>
      </c>
      <c r="J479" s="113">
        <f>IF('1_Constantes'!$B$27=1,'4_Rampe'!Y479,'3_Consigne'!R479*2)</f>
        <v>0.85943669269624379</v>
      </c>
      <c r="K479" s="68">
        <f>J479*'1_Constantes'!$H$13</f>
        <v>1.7188733853924876</v>
      </c>
      <c r="L479" s="73">
        <f>(J479+J478)*'1_Constantes'!$I$13</f>
        <v>0</v>
      </c>
      <c r="M479" s="57">
        <f>(J479-J478)*'1_Constantes'!$J$13</f>
        <v>0</v>
      </c>
      <c r="N479" s="57">
        <f t="shared" si="29"/>
        <v>1.7188733853924876</v>
      </c>
      <c r="P479" s="68">
        <f t="shared" si="30"/>
        <v>-149.2811266146075</v>
      </c>
      <c r="Q479" s="57">
        <f t="shared" si="31"/>
        <v>152.7188733853925</v>
      </c>
      <c r="S479" s="54">
        <f>P479*'1_Constantes'!$B$4/60</f>
        <v>-1.2440093884550625E-2</v>
      </c>
      <c r="T479" s="44">
        <f>Q479*'1_Constantes'!$B$4/60</f>
        <v>1.2726572782116041E-2</v>
      </c>
      <c r="V479" s="54">
        <f>V478-S479*'1_Constantes'!$J$4</f>
        <v>32505.524764640697</v>
      </c>
      <c r="W479" s="44">
        <f>W478+T479*'1_Constantes'!$J$4</f>
        <v>25111.275235359357</v>
      </c>
    </row>
    <row r="480" spans="2:23" x14ac:dyDescent="0.25">
      <c r="B480" s="13">
        <f>'2_Odometrie'!B480</f>
        <v>2.3799999999999715</v>
      </c>
      <c r="D480" s="113">
        <f>IF('1_Constantes'!$B$27=1,'4_Rampe'!W480/2,'3_Consigne'!P480)</f>
        <v>148.5</v>
      </c>
      <c r="E480" s="68">
        <f>D480*'1_Constantes'!$D$13</f>
        <v>148.5</v>
      </c>
      <c r="F480" s="73">
        <f>(D480+D479)*'1_Constantes'!$E$13</f>
        <v>0</v>
      </c>
      <c r="G480" s="57">
        <f>(D480-D479)*'1_Constantes'!$F$13</f>
        <v>0</v>
      </c>
      <c r="H480" s="57">
        <f t="shared" si="28"/>
        <v>148.5</v>
      </c>
      <c r="J480" s="113">
        <f>IF('1_Constantes'!$B$27=1,'4_Rampe'!Y480,'3_Consigne'!R480*2)</f>
        <v>-0.28647889756540273</v>
      </c>
      <c r="K480" s="68">
        <f>J480*'1_Constantes'!$H$13</f>
        <v>-0.57295779513080547</v>
      </c>
      <c r="L480" s="73">
        <f>(J480+J479)*'1_Constantes'!$I$13</f>
        <v>0</v>
      </c>
      <c r="M480" s="57">
        <f>(J480-J479)*'1_Constantes'!$J$13</f>
        <v>0</v>
      </c>
      <c r="N480" s="57">
        <f t="shared" si="29"/>
        <v>-0.57295779513080547</v>
      </c>
      <c r="P480" s="68">
        <f t="shared" si="30"/>
        <v>-149.0729577951308</v>
      </c>
      <c r="Q480" s="57">
        <f t="shared" si="31"/>
        <v>147.9270422048692</v>
      </c>
      <c r="S480" s="54">
        <f>P480*'1_Constantes'!$B$4/60</f>
        <v>-1.2422746482927568E-2</v>
      </c>
      <c r="T480" s="44">
        <f>Q480*'1_Constantes'!$B$4/60</f>
        <v>1.2327253517072433E-2</v>
      </c>
      <c r="V480" s="54">
        <f>V479-S480*'1_Constantes'!$J$4</f>
        <v>32550.246651979236</v>
      </c>
      <c r="W480" s="44">
        <f>W479+T480*'1_Constantes'!$J$4</f>
        <v>25155.653348020816</v>
      </c>
    </row>
    <row r="481" spans="2:23" x14ac:dyDescent="0.25">
      <c r="B481" s="13">
        <f>'2_Odometrie'!B481</f>
        <v>2.3849999999999714</v>
      </c>
      <c r="D481" s="113">
        <f>IF('1_Constantes'!$B$27=1,'4_Rampe'!W481/2,'3_Consigne'!P481)</f>
        <v>146</v>
      </c>
      <c r="E481" s="68">
        <f>D481*'1_Constantes'!$D$13</f>
        <v>146</v>
      </c>
      <c r="F481" s="73">
        <f>(D481+D480)*'1_Constantes'!$E$13</f>
        <v>0</v>
      </c>
      <c r="G481" s="57">
        <f>(D481-D480)*'1_Constantes'!$F$13</f>
        <v>0</v>
      </c>
      <c r="H481" s="57">
        <f t="shared" si="28"/>
        <v>146</v>
      </c>
      <c r="J481" s="113">
        <f>IF('1_Constantes'!$B$27=1,'4_Rampe'!Y481,'3_Consigne'!R481*2)</f>
        <v>-1.1459155902616376</v>
      </c>
      <c r="K481" s="68">
        <f>J481*'1_Constantes'!$H$13</f>
        <v>-2.2918311805232752</v>
      </c>
      <c r="L481" s="73">
        <f>(J481+J480)*'1_Constantes'!$I$13</f>
        <v>0</v>
      </c>
      <c r="M481" s="57">
        <f>(J481-J480)*'1_Constantes'!$J$13</f>
        <v>0</v>
      </c>
      <c r="N481" s="57">
        <f t="shared" si="29"/>
        <v>-2.2918311805232752</v>
      </c>
      <c r="P481" s="68">
        <f t="shared" si="30"/>
        <v>-148.29183118052327</v>
      </c>
      <c r="Q481" s="57">
        <f t="shared" si="31"/>
        <v>143.70816881947673</v>
      </c>
      <c r="S481" s="54">
        <f>P481*'1_Constantes'!$B$4/60</f>
        <v>-1.2357652598376938E-2</v>
      </c>
      <c r="T481" s="44">
        <f>Q481*'1_Constantes'!$B$4/60</f>
        <v>1.1975680734956393E-2</v>
      </c>
      <c r="V481" s="54">
        <f>V480-S481*'1_Constantes'!$J$4</f>
        <v>32594.734201333395</v>
      </c>
      <c r="W481" s="44">
        <f>W480+T481*'1_Constantes'!$J$4</f>
        <v>25198.76579866666</v>
      </c>
    </row>
    <row r="482" spans="2:23" x14ac:dyDescent="0.25">
      <c r="B482" s="13">
        <f>'2_Odometrie'!B482</f>
        <v>2.3899999999999713</v>
      </c>
      <c r="D482" s="113">
        <f>IF('1_Constantes'!$B$27=1,'4_Rampe'!W482/2,'3_Consigne'!P482)</f>
        <v>143.5</v>
      </c>
      <c r="E482" s="68">
        <f>D482*'1_Constantes'!$D$13</f>
        <v>143.5</v>
      </c>
      <c r="F482" s="73">
        <f>(D482+D481)*'1_Constantes'!$E$13</f>
        <v>0</v>
      </c>
      <c r="G482" s="57">
        <f>(D482-D481)*'1_Constantes'!$F$13</f>
        <v>0</v>
      </c>
      <c r="H482" s="57">
        <f t="shared" si="28"/>
        <v>143.5</v>
      </c>
      <c r="J482" s="113">
        <f>IF('1_Constantes'!$B$27=1,'4_Rampe'!Y482,'3_Consigne'!R482*2)</f>
        <v>-8.9453100416161403E-15</v>
      </c>
      <c r="K482" s="68">
        <f>J482*'1_Constantes'!$H$13</f>
        <v>-1.7890620083232281E-14</v>
      </c>
      <c r="L482" s="73">
        <f>(J482+J481)*'1_Constantes'!$I$13</f>
        <v>0</v>
      </c>
      <c r="M482" s="57">
        <f>(J482-J481)*'1_Constantes'!$J$13</f>
        <v>0</v>
      </c>
      <c r="N482" s="57">
        <f t="shared" si="29"/>
        <v>-1.7890620083232281E-14</v>
      </c>
      <c r="P482" s="68">
        <f t="shared" si="30"/>
        <v>-143.50000000000003</v>
      </c>
      <c r="Q482" s="57">
        <f t="shared" si="31"/>
        <v>143.49999999999997</v>
      </c>
      <c r="S482" s="54">
        <f>P482*'1_Constantes'!$B$4/60</f>
        <v>-1.1958333333333336E-2</v>
      </c>
      <c r="T482" s="44">
        <f>Q482*'1_Constantes'!$B$4/60</f>
        <v>1.1958333333333331E-2</v>
      </c>
      <c r="V482" s="54">
        <f>V481-S482*'1_Constantes'!$J$4</f>
        <v>32637.784201333394</v>
      </c>
      <c r="W482" s="44">
        <f>W481+T482*'1_Constantes'!$J$4</f>
        <v>25241.815798666659</v>
      </c>
    </row>
    <row r="483" spans="2:23" x14ac:dyDescent="0.25">
      <c r="B483" s="13">
        <f>'2_Odometrie'!B483</f>
        <v>2.3949999999999712</v>
      </c>
      <c r="D483" s="113">
        <f>IF('1_Constantes'!$B$27=1,'4_Rampe'!W483/2,'3_Consigne'!P483)</f>
        <v>141</v>
      </c>
      <c r="E483" s="68">
        <f>D483*'1_Constantes'!$D$13</f>
        <v>141</v>
      </c>
      <c r="F483" s="73">
        <f>(D483+D482)*'1_Constantes'!$E$13</f>
        <v>0</v>
      </c>
      <c r="G483" s="57">
        <f>(D483-D482)*'1_Constantes'!$F$13</f>
        <v>0</v>
      </c>
      <c r="H483" s="57">
        <f t="shared" si="28"/>
        <v>141</v>
      </c>
      <c r="J483" s="113">
        <f>IF('1_Constantes'!$B$27=1,'4_Rampe'!Y483,'3_Consigne'!R483*2)</f>
        <v>-0.85943669269624379</v>
      </c>
      <c r="K483" s="68">
        <f>J483*'1_Constantes'!$H$13</f>
        <v>-1.7188733853924876</v>
      </c>
      <c r="L483" s="73">
        <f>(J483+J482)*'1_Constantes'!$I$13</f>
        <v>0</v>
      </c>
      <c r="M483" s="57">
        <f>(J483-J482)*'1_Constantes'!$J$13</f>
        <v>0</v>
      </c>
      <c r="N483" s="57">
        <f t="shared" si="29"/>
        <v>-1.7188733853924876</v>
      </c>
      <c r="P483" s="68">
        <f t="shared" si="30"/>
        <v>-142.7188733853925</v>
      </c>
      <c r="Q483" s="57">
        <f t="shared" si="31"/>
        <v>139.2811266146075</v>
      </c>
      <c r="S483" s="54">
        <f>P483*'1_Constantes'!$B$4/60</f>
        <v>-1.1893239448782709E-2</v>
      </c>
      <c r="T483" s="44">
        <f>Q483*'1_Constantes'!$B$4/60</f>
        <v>1.1606760551217291E-2</v>
      </c>
      <c r="V483" s="54">
        <f>V482-S483*'1_Constantes'!$J$4</f>
        <v>32680.599863349013</v>
      </c>
      <c r="W483" s="44">
        <f>W482+T483*'1_Constantes'!$J$4</f>
        <v>25283.600136651043</v>
      </c>
    </row>
    <row r="484" spans="2:23" x14ac:dyDescent="0.25">
      <c r="B484" s="13">
        <f>'2_Odometrie'!B484</f>
        <v>2.399999999999971</v>
      </c>
      <c r="D484" s="113">
        <f>IF('1_Constantes'!$B$27=1,'4_Rampe'!W484/2,'3_Consigne'!P484)</f>
        <v>142.5</v>
      </c>
      <c r="E484" s="68">
        <f>D484*'1_Constantes'!$D$13</f>
        <v>142.5</v>
      </c>
      <c r="F484" s="73">
        <f>(D484+D483)*'1_Constantes'!$E$13</f>
        <v>0</v>
      </c>
      <c r="G484" s="57">
        <f>(D484-D483)*'1_Constantes'!$F$13</f>
        <v>0</v>
      </c>
      <c r="H484" s="57">
        <f t="shared" si="28"/>
        <v>142.5</v>
      </c>
      <c r="J484" s="113">
        <f>IF('1_Constantes'!$B$27=1,'4_Rampe'!Y484,'3_Consigne'!R484*2)</f>
        <v>0.28647889756540273</v>
      </c>
      <c r="K484" s="68">
        <f>J484*'1_Constantes'!$H$13</f>
        <v>0.57295779513080547</v>
      </c>
      <c r="L484" s="73">
        <f>(J484+J483)*'1_Constantes'!$I$13</f>
        <v>0</v>
      </c>
      <c r="M484" s="57">
        <f>(J484-J483)*'1_Constantes'!$J$13</f>
        <v>0</v>
      </c>
      <c r="N484" s="57">
        <f t="shared" si="29"/>
        <v>0.57295779513080547</v>
      </c>
      <c r="P484" s="68">
        <f t="shared" si="30"/>
        <v>-141.9270422048692</v>
      </c>
      <c r="Q484" s="57">
        <f t="shared" si="31"/>
        <v>143.0729577951308</v>
      </c>
      <c r="S484" s="54">
        <f>P484*'1_Constantes'!$B$4/60</f>
        <v>-1.1827253517072433E-2</v>
      </c>
      <c r="T484" s="44">
        <f>Q484*'1_Constantes'!$B$4/60</f>
        <v>1.1922746482927567E-2</v>
      </c>
      <c r="V484" s="54">
        <f>V483-S484*'1_Constantes'!$J$4</f>
        <v>32723.177976010473</v>
      </c>
      <c r="W484" s="44">
        <f>W483+T484*'1_Constantes'!$J$4</f>
        <v>25326.522023989583</v>
      </c>
    </row>
    <row r="485" spans="2:23" x14ac:dyDescent="0.25">
      <c r="B485" s="13">
        <f>'2_Odometrie'!B485</f>
        <v>2.4049999999999709</v>
      </c>
      <c r="D485" s="113">
        <f>IF('1_Constantes'!$B$27=1,'4_Rampe'!W485/2,'3_Consigne'!P485)</f>
        <v>140</v>
      </c>
      <c r="E485" s="68">
        <f>D485*'1_Constantes'!$D$13</f>
        <v>140</v>
      </c>
      <c r="F485" s="73">
        <f>(D485+D484)*'1_Constantes'!$E$13</f>
        <v>0</v>
      </c>
      <c r="G485" s="57">
        <f>(D485-D484)*'1_Constantes'!$F$13</f>
        <v>0</v>
      </c>
      <c r="H485" s="57">
        <f t="shared" si="28"/>
        <v>140</v>
      </c>
      <c r="J485" s="113">
        <f>IF('1_Constantes'!$B$27=1,'4_Rampe'!Y485,'3_Consigne'!R485*2)</f>
        <v>1.1459155902616376</v>
      </c>
      <c r="K485" s="68">
        <f>J485*'1_Constantes'!$H$13</f>
        <v>2.2918311805232752</v>
      </c>
      <c r="L485" s="73">
        <f>(J485+J484)*'1_Constantes'!$I$13</f>
        <v>0</v>
      </c>
      <c r="M485" s="57">
        <f>(J485-J484)*'1_Constantes'!$J$13</f>
        <v>0</v>
      </c>
      <c r="N485" s="57">
        <f t="shared" si="29"/>
        <v>2.2918311805232752</v>
      </c>
      <c r="P485" s="68">
        <f t="shared" si="30"/>
        <v>-137.70816881947673</v>
      </c>
      <c r="Q485" s="57">
        <f t="shared" si="31"/>
        <v>142.29183118052327</v>
      </c>
      <c r="S485" s="54">
        <f>P485*'1_Constantes'!$B$4/60</f>
        <v>-1.1475680734956393E-2</v>
      </c>
      <c r="T485" s="44">
        <f>Q485*'1_Constantes'!$B$4/60</f>
        <v>1.185765259837694E-2</v>
      </c>
      <c r="V485" s="54">
        <f>V484-S485*'1_Constantes'!$J$4</f>
        <v>32764.490426656317</v>
      </c>
      <c r="W485" s="44">
        <f>W484+T485*'1_Constantes'!$J$4</f>
        <v>25369.209573343738</v>
      </c>
    </row>
    <row r="486" spans="2:23" x14ac:dyDescent="0.25">
      <c r="B486" s="13">
        <f>'2_Odometrie'!B486</f>
        <v>2.4099999999999708</v>
      </c>
      <c r="D486" s="113">
        <f>IF('1_Constantes'!$B$27=1,'4_Rampe'!W486/2,'3_Consigne'!P486)</f>
        <v>137.5</v>
      </c>
      <c r="E486" s="68">
        <f>D486*'1_Constantes'!$D$13</f>
        <v>137.5</v>
      </c>
      <c r="F486" s="73">
        <f>(D486+D485)*'1_Constantes'!$E$13</f>
        <v>0</v>
      </c>
      <c r="G486" s="57">
        <f>(D486-D485)*'1_Constantes'!$F$13</f>
        <v>0</v>
      </c>
      <c r="H486" s="57">
        <f t="shared" si="28"/>
        <v>137.5</v>
      </c>
      <c r="J486" s="113">
        <f>IF('1_Constantes'!$B$27=1,'4_Rampe'!Y486,'3_Consigne'!R486*2)</f>
        <v>8.9453100416161403E-15</v>
      </c>
      <c r="K486" s="68">
        <f>J486*'1_Constantes'!$H$13</f>
        <v>1.7890620083232281E-14</v>
      </c>
      <c r="L486" s="73">
        <f>(J486+J485)*'1_Constantes'!$I$13</f>
        <v>0</v>
      </c>
      <c r="M486" s="57">
        <f>(J486-J485)*'1_Constantes'!$J$13</f>
        <v>0</v>
      </c>
      <c r="N486" s="57">
        <f t="shared" si="29"/>
        <v>1.7890620083232281E-14</v>
      </c>
      <c r="P486" s="68">
        <f t="shared" si="30"/>
        <v>-137.49999999999997</v>
      </c>
      <c r="Q486" s="57">
        <f t="shared" si="31"/>
        <v>137.50000000000003</v>
      </c>
      <c r="S486" s="54">
        <f>P486*'1_Constantes'!$B$4/60</f>
        <v>-1.1458333333333331E-2</v>
      </c>
      <c r="T486" s="44">
        <f>Q486*'1_Constantes'!$B$4/60</f>
        <v>1.1458333333333336E-2</v>
      </c>
      <c r="V486" s="54">
        <f>V485-S486*'1_Constantes'!$J$4</f>
        <v>32805.740426656317</v>
      </c>
      <c r="W486" s="44">
        <f>W485+T486*'1_Constantes'!$J$4</f>
        <v>25410.459573343738</v>
      </c>
    </row>
    <row r="487" spans="2:23" x14ac:dyDescent="0.25">
      <c r="B487" s="13">
        <f>'2_Odometrie'!B487</f>
        <v>2.4149999999999707</v>
      </c>
      <c r="D487" s="113">
        <f>IF('1_Constantes'!$B$27=1,'4_Rampe'!W487/2,'3_Consigne'!P487)</f>
        <v>135</v>
      </c>
      <c r="E487" s="68">
        <f>D487*'1_Constantes'!$D$13</f>
        <v>135</v>
      </c>
      <c r="F487" s="73">
        <f>(D487+D486)*'1_Constantes'!$E$13</f>
        <v>0</v>
      </c>
      <c r="G487" s="57">
        <f>(D487-D486)*'1_Constantes'!$F$13</f>
        <v>0</v>
      </c>
      <c r="H487" s="57">
        <f t="shared" si="28"/>
        <v>135</v>
      </c>
      <c r="J487" s="113">
        <f>IF('1_Constantes'!$B$27=1,'4_Rampe'!Y487,'3_Consigne'!R487*2)</f>
        <v>0.85943669269624379</v>
      </c>
      <c r="K487" s="68">
        <f>J487*'1_Constantes'!$H$13</f>
        <v>1.7188733853924876</v>
      </c>
      <c r="L487" s="73">
        <f>(J487+J486)*'1_Constantes'!$I$13</f>
        <v>0</v>
      </c>
      <c r="M487" s="57">
        <f>(J487-J486)*'1_Constantes'!$J$13</f>
        <v>0</v>
      </c>
      <c r="N487" s="57">
        <f t="shared" si="29"/>
        <v>1.7188733853924876</v>
      </c>
      <c r="P487" s="68">
        <f t="shared" si="30"/>
        <v>-133.2811266146075</v>
      </c>
      <c r="Q487" s="57">
        <f t="shared" si="31"/>
        <v>136.7188733853925</v>
      </c>
      <c r="S487" s="54">
        <f>P487*'1_Constantes'!$B$4/60</f>
        <v>-1.1106760551217293E-2</v>
      </c>
      <c r="T487" s="44">
        <f>Q487*'1_Constantes'!$B$4/60</f>
        <v>1.1393239448782708E-2</v>
      </c>
      <c r="V487" s="54">
        <f>V486-S487*'1_Constantes'!$J$4</f>
        <v>32845.724764640698</v>
      </c>
      <c r="W487" s="44">
        <f>W486+T487*'1_Constantes'!$J$4</f>
        <v>25451.475235359358</v>
      </c>
    </row>
    <row r="488" spans="2:23" x14ac:dyDescent="0.25">
      <c r="B488" s="13">
        <f>'2_Odometrie'!B488</f>
        <v>2.4199999999999706</v>
      </c>
      <c r="D488" s="113">
        <f>IF('1_Constantes'!$B$27=1,'4_Rampe'!W488/2,'3_Consigne'!P488)</f>
        <v>132.5</v>
      </c>
      <c r="E488" s="68">
        <f>D488*'1_Constantes'!$D$13</f>
        <v>132.5</v>
      </c>
      <c r="F488" s="73">
        <f>(D488+D487)*'1_Constantes'!$E$13</f>
        <v>0</v>
      </c>
      <c r="G488" s="57">
        <f>(D488-D487)*'1_Constantes'!$F$13</f>
        <v>0</v>
      </c>
      <c r="H488" s="57">
        <f t="shared" si="28"/>
        <v>132.5</v>
      </c>
      <c r="J488" s="113">
        <f>IF('1_Constantes'!$B$27=1,'4_Rampe'!Y488,'3_Consigne'!R488*2)</f>
        <v>-0.28647889756540273</v>
      </c>
      <c r="K488" s="68">
        <f>J488*'1_Constantes'!$H$13</f>
        <v>-0.57295779513080547</v>
      </c>
      <c r="L488" s="73">
        <f>(J488+J487)*'1_Constantes'!$I$13</f>
        <v>0</v>
      </c>
      <c r="M488" s="57">
        <f>(J488-J487)*'1_Constantes'!$J$13</f>
        <v>0</v>
      </c>
      <c r="N488" s="57">
        <f t="shared" si="29"/>
        <v>-0.57295779513080547</v>
      </c>
      <c r="P488" s="68">
        <f t="shared" si="30"/>
        <v>-133.0729577951308</v>
      </c>
      <c r="Q488" s="57">
        <f t="shared" si="31"/>
        <v>131.9270422048692</v>
      </c>
      <c r="S488" s="54">
        <f>P488*'1_Constantes'!$B$4/60</f>
        <v>-1.1089413149594234E-2</v>
      </c>
      <c r="T488" s="44">
        <f>Q488*'1_Constantes'!$B$4/60</f>
        <v>1.0993920183739099E-2</v>
      </c>
      <c r="V488" s="54">
        <f>V487-S488*'1_Constantes'!$J$4</f>
        <v>32885.646651979238</v>
      </c>
      <c r="W488" s="44">
        <f>W487+T488*'1_Constantes'!$J$4</f>
        <v>25491.053348020818</v>
      </c>
    </row>
    <row r="489" spans="2:23" x14ac:dyDescent="0.25">
      <c r="B489" s="13">
        <f>'2_Odometrie'!B489</f>
        <v>2.4249999999999705</v>
      </c>
      <c r="D489" s="113">
        <f>IF('1_Constantes'!$B$27=1,'4_Rampe'!W489/2,'3_Consigne'!P489)</f>
        <v>130</v>
      </c>
      <c r="E489" s="68">
        <f>D489*'1_Constantes'!$D$13</f>
        <v>130</v>
      </c>
      <c r="F489" s="73">
        <f>(D489+D488)*'1_Constantes'!$E$13</f>
        <v>0</v>
      </c>
      <c r="G489" s="57">
        <f>(D489-D488)*'1_Constantes'!$F$13</f>
        <v>0</v>
      </c>
      <c r="H489" s="57">
        <f t="shared" si="28"/>
        <v>130</v>
      </c>
      <c r="J489" s="113">
        <f>IF('1_Constantes'!$B$27=1,'4_Rampe'!Y489,'3_Consigne'!R489*2)</f>
        <v>-1.1459155902616376</v>
      </c>
      <c r="K489" s="68">
        <f>J489*'1_Constantes'!$H$13</f>
        <v>-2.2918311805232752</v>
      </c>
      <c r="L489" s="73">
        <f>(J489+J488)*'1_Constantes'!$I$13</f>
        <v>0</v>
      </c>
      <c r="M489" s="57">
        <f>(J489-J488)*'1_Constantes'!$J$13</f>
        <v>0</v>
      </c>
      <c r="N489" s="57">
        <f t="shared" si="29"/>
        <v>-2.2918311805232752</v>
      </c>
      <c r="P489" s="68">
        <f t="shared" si="30"/>
        <v>-132.29183118052327</v>
      </c>
      <c r="Q489" s="57">
        <f t="shared" si="31"/>
        <v>127.70816881947673</v>
      </c>
      <c r="S489" s="54">
        <f>P489*'1_Constantes'!$B$4/60</f>
        <v>-1.1024319265043606E-2</v>
      </c>
      <c r="T489" s="44">
        <f>Q489*'1_Constantes'!$B$4/60</f>
        <v>1.0642347401623061E-2</v>
      </c>
      <c r="V489" s="54">
        <f>V488-S489*'1_Constantes'!$J$4</f>
        <v>32925.334201333397</v>
      </c>
      <c r="W489" s="44">
        <f>W488+T489*'1_Constantes'!$J$4</f>
        <v>25529.365798666662</v>
      </c>
    </row>
    <row r="490" spans="2:23" x14ac:dyDescent="0.25">
      <c r="B490" s="13">
        <f>'2_Odometrie'!B490</f>
        <v>2.4299999999999704</v>
      </c>
      <c r="D490" s="113">
        <f>IF('1_Constantes'!$B$27=1,'4_Rampe'!W490/2,'3_Consigne'!P490)</f>
        <v>127.5</v>
      </c>
      <c r="E490" s="68">
        <f>D490*'1_Constantes'!$D$13</f>
        <v>127.5</v>
      </c>
      <c r="F490" s="73">
        <f>(D490+D489)*'1_Constantes'!$E$13</f>
        <v>0</v>
      </c>
      <c r="G490" s="57">
        <f>(D490-D489)*'1_Constantes'!$F$13</f>
        <v>0</v>
      </c>
      <c r="H490" s="57">
        <f t="shared" si="28"/>
        <v>127.5</v>
      </c>
      <c r="J490" s="113">
        <f>IF('1_Constantes'!$B$27=1,'4_Rampe'!Y490,'3_Consigne'!R490*2)</f>
        <v>-8.9453100416161403E-15</v>
      </c>
      <c r="K490" s="68">
        <f>J490*'1_Constantes'!$H$13</f>
        <v>-1.7890620083232281E-14</v>
      </c>
      <c r="L490" s="73">
        <f>(J490+J489)*'1_Constantes'!$I$13</f>
        <v>0</v>
      </c>
      <c r="M490" s="57">
        <f>(J490-J489)*'1_Constantes'!$J$13</f>
        <v>0</v>
      </c>
      <c r="N490" s="57">
        <f t="shared" si="29"/>
        <v>-1.7890620083232281E-14</v>
      </c>
      <c r="P490" s="68">
        <f t="shared" si="30"/>
        <v>-127.50000000000001</v>
      </c>
      <c r="Q490" s="57">
        <f t="shared" si="31"/>
        <v>127.49999999999999</v>
      </c>
      <c r="S490" s="54">
        <f>P490*'1_Constantes'!$B$4/60</f>
        <v>-1.0625000000000001E-2</v>
      </c>
      <c r="T490" s="44">
        <f>Q490*'1_Constantes'!$B$4/60</f>
        <v>1.0624999999999999E-2</v>
      </c>
      <c r="V490" s="54">
        <f>V489-S490*'1_Constantes'!$J$4</f>
        <v>32963.584201333397</v>
      </c>
      <c r="W490" s="44">
        <f>W489+T490*'1_Constantes'!$J$4</f>
        <v>25567.615798666662</v>
      </c>
    </row>
    <row r="491" spans="2:23" x14ac:dyDescent="0.25">
      <c r="B491" s="13">
        <f>'2_Odometrie'!B491</f>
        <v>2.4349999999999703</v>
      </c>
      <c r="D491" s="113">
        <f>IF('1_Constantes'!$B$27=1,'4_Rampe'!W491/2,'3_Consigne'!P491)</f>
        <v>125</v>
      </c>
      <c r="E491" s="68">
        <f>D491*'1_Constantes'!$D$13</f>
        <v>125</v>
      </c>
      <c r="F491" s="73">
        <f>(D491+D490)*'1_Constantes'!$E$13</f>
        <v>0</v>
      </c>
      <c r="G491" s="57">
        <f>(D491-D490)*'1_Constantes'!$F$13</f>
        <v>0</v>
      </c>
      <c r="H491" s="57">
        <f t="shared" si="28"/>
        <v>125</v>
      </c>
      <c r="J491" s="113">
        <f>IF('1_Constantes'!$B$27=1,'4_Rampe'!Y491,'3_Consigne'!R491*2)</f>
        <v>-0.85943669269624379</v>
      </c>
      <c r="K491" s="68">
        <f>J491*'1_Constantes'!$H$13</f>
        <v>-1.7188733853924876</v>
      </c>
      <c r="L491" s="73">
        <f>(J491+J490)*'1_Constantes'!$I$13</f>
        <v>0</v>
      </c>
      <c r="M491" s="57">
        <f>(J491-J490)*'1_Constantes'!$J$13</f>
        <v>0</v>
      </c>
      <c r="N491" s="57">
        <f t="shared" si="29"/>
        <v>-1.7188733853924876</v>
      </c>
      <c r="P491" s="68">
        <f t="shared" si="30"/>
        <v>-126.71887338539248</v>
      </c>
      <c r="Q491" s="57">
        <f t="shared" si="31"/>
        <v>123.28112661460752</v>
      </c>
      <c r="S491" s="54">
        <f>P491*'1_Constantes'!$B$4/60</f>
        <v>-1.0559906115449375E-2</v>
      </c>
      <c r="T491" s="44">
        <f>Q491*'1_Constantes'!$B$4/60</f>
        <v>1.0273427217883961E-2</v>
      </c>
      <c r="V491" s="54">
        <f>V490-S491*'1_Constantes'!$J$4</f>
        <v>33001.599863349016</v>
      </c>
      <c r="W491" s="44">
        <f>W490+T491*'1_Constantes'!$J$4</f>
        <v>25604.600136651043</v>
      </c>
    </row>
    <row r="492" spans="2:23" x14ac:dyDescent="0.25">
      <c r="B492" s="13">
        <f>'2_Odometrie'!B492</f>
        <v>2.4399999999999702</v>
      </c>
      <c r="D492" s="113">
        <f>IF('1_Constantes'!$B$27=1,'4_Rampe'!W492/2,'3_Consigne'!P492)</f>
        <v>122.5</v>
      </c>
      <c r="E492" s="68">
        <f>D492*'1_Constantes'!$D$13</f>
        <v>122.5</v>
      </c>
      <c r="F492" s="73">
        <f>(D492+D491)*'1_Constantes'!$E$13</f>
        <v>0</v>
      </c>
      <c r="G492" s="57">
        <f>(D492-D491)*'1_Constantes'!$F$13</f>
        <v>0</v>
      </c>
      <c r="H492" s="57">
        <f t="shared" si="28"/>
        <v>122.5</v>
      </c>
      <c r="J492" s="113">
        <f>IF('1_Constantes'!$B$27=1,'4_Rampe'!Y492,'3_Consigne'!R492*2)</f>
        <v>0.28647889756540273</v>
      </c>
      <c r="K492" s="68">
        <f>J492*'1_Constantes'!$H$13</f>
        <v>0.57295779513080547</v>
      </c>
      <c r="L492" s="73">
        <f>(J492+J491)*'1_Constantes'!$I$13</f>
        <v>0</v>
      </c>
      <c r="M492" s="57">
        <f>(J492-J491)*'1_Constantes'!$J$13</f>
        <v>0</v>
      </c>
      <c r="N492" s="57">
        <f t="shared" si="29"/>
        <v>0.57295779513080547</v>
      </c>
      <c r="P492" s="68">
        <f t="shared" si="30"/>
        <v>-121.9270422048692</v>
      </c>
      <c r="Q492" s="57">
        <f t="shared" si="31"/>
        <v>123.0729577951308</v>
      </c>
      <c r="S492" s="54">
        <f>P492*'1_Constantes'!$B$4/60</f>
        <v>-1.0160586850405768E-2</v>
      </c>
      <c r="T492" s="44">
        <f>Q492*'1_Constantes'!$B$4/60</f>
        <v>1.02560798162609E-2</v>
      </c>
      <c r="V492" s="54">
        <f>V491-S492*'1_Constantes'!$J$4</f>
        <v>33038.177976010476</v>
      </c>
      <c r="W492" s="44">
        <f>W491+T492*'1_Constantes'!$J$4</f>
        <v>25641.522023989583</v>
      </c>
    </row>
    <row r="493" spans="2:23" x14ac:dyDescent="0.25">
      <c r="B493" s="13">
        <f>'2_Odometrie'!B493</f>
        <v>2.4449999999999701</v>
      </c>
      <c r="D493" s="113">
        <f>IF('1_Constantes'!$B$27=1,'4_Rampe'!W493/2,'3_Consigne'!P493)</f>
        <v>120</v>
      </c>
      <c r="E493" s="68">
        <f>D493*'1_Constantes'!$D$13</f>
        <v>120</v>
      </c>
      <c r="F493" s="73">
        <f>(D493+D492)*'1_Constantes'!$E$13</f>
        <v>0</v>
      </c>
      <c r="G493" s="57">
        <f>(D493-D492)*'1_Constantes'!$F$13</f>
        <v>0</v>
      </c>
      <c r="H493" s="57">
        <f t="shared" si="28"/>
        <v>120</v>
      </c>
      <c r="J493" s="113">
        <f>IF('1_Constantes'!$B$27=1,'4_Rampe'!Y493,'3_Consigne'!R493*2)</f>
        <v>1.1459155902616376</v>
      </c>
      <c r="K493" s="68">
        <f>J493*'1_Constantes'!$H$13</f>
        <v>2.2918311805232752</v>
      </c>
      <c r="L493" s="73">
        <f>(J493+J492)*'1_Constantes'!$I$13</f>
        <v>0</v>
      </c>
      <c r="M493" s="57">
        <f>(J493-J492)*'1_Constantes'!$J$13</f>
        <v>0</v>
      </c>
      <c r="N493" s="57">
        <f t="shared" si="29"/>
        <v>2.2918311805232752</v>
      </c>
      <c r="P493" s="68">
        <f t="shared" si="30"/>
        <v>-117.70816881947673</v>
      </c>
      <c r="Q493" s="57">
        <f t="shared" si="31"/>
        <v>122.29183118052327</v>
      </c>
      <c r="S493" s="54">
        <f>P493*'1_Constantes'!$B$4/60</f>
        <v>-9.8090140682897276E-3</v>
      </c>
      <c r="T493" s="44">
        <f>Q493*'1_Constantes'!$B$4/60</f>
        <v>1.0190985931710273E-2</v>
      </c>
      <c r="V493" s="54">
        <f>V492-S493*'1_Constantes'!$J$4</f>
        <v>33073.490426656317</v>
      </c>
      <c r="W493" s="44">
        <f>W492+T493*'1_Constantes'!$J$4</f>
        <v>25678.209573343738</v>
      </c>
    </row>
    <row r="494" spans="2:23" x14ac:dyDescent="0.25">
      <c r="B494" s="13">
        <f>'2_Odometrie'!B494</f>
        <v>2.44999999999997</v>
      </c>
      <c r="D494" s="113">
        <f>IF('1_Constantes'!$B$27=1,'4_Rampe'!W494/2,'3_Consigne'!P494)</f>
        <v>117.5</v>
      </c>
      <c r="E494" s="68">
        <f>D494*'1_Constantes'!$D$13</f>
        <v>117.5</v>
      </c>
      <c r="F494" s="73">
        <f>(D494+D493)*'1_Constantes'!$E$13</f>
        <v>0</v>
      </c>
      <c r="G494" s="57">
        <f>(D494-D493)*'1_Constantes'!$F$13</f>
        <v>0</v>
      </c>
      <c r="H494" s="57">
        <f t="shared" si="28"/>
        <v>117.5</v>
      </c>
      <c r="J494" s="113">
        <f>IF('1_Constantes'!$B$27=1,'4_Rampe'!Y494,'3_Consigne'!R494*2)</f>
        <v>-8.9453100416161403E-15</v>
      </c>
      <c r="K494" s="68">
        <f>J494*'1_Constantes'!$H$13</f>
        <v>-1.7890620083232281E-14</v>
      </c>
      <c r="L494" s="73">
        <f>(J494+J493)*'1_Constantes'!$I$13</f>
        <v>0</v>
      </c>
      <c r="M494" s="57">
        <f>(J494-J493)*'1_Constantes'!$J$13</f>
        <v>0</v>
      </c>
      <c r="N494" s="57">
        <f t="shared" si="29"/>
        <v>-1.7890620083232281E-14</v>
      </c>
      <c r="P494" s="68">
        <f t="shared" si="30"/>
        <v>-117.50000000000001</v>
      </c>
      <c r="Q494" s="57">
        <f t="shared" si="31"/>
        <v>117.49999999999999</v>
      </c>
      <c r="S494" s="54">
        <f>P494*'1_Constantes'!$B$4/60</f>
        <v>-9.791666666666669E-3</v>
      </c>
      <c r="T494" s="44">
        <f>Q494*'1_Constantes'!$B$4/60</f>
        <v>9.7916666666666655E-3</v>
      </c>
      <c r="V494" s="54">
        <f>V493-S494*'1_Constantes'!$J$4</f>
        <v>33108.740426656317</v>
      </c>
      <c r="W494" s="44">
        <f>W493+T494*'1_Constantes'!$J$4</f>
        <v>25713.459573343738</v>
      </c>
    </row>
    <row r="495" spans="2:23" x14ac:dyDescent="0.25">
      <c r="B495" s="13">
        <f>'2_Odometrie'!B495</f>
        <v>2.4549999999999699</v>
      </c>
      <c r="D495" s="113">
        <f>IF('1_Constantes'!$B$27=1,'4_Rampe'!W495/2,'3_Consigne'!P495)</f>
        <v>115</v>
      </c>
      <c r="E495" s="68">
        <f>D495*'1_Constantes'!$D$13</f>
        <v>115</v>
      </c>
      <c r="F495" s="73">
        <f>(D495+D494)*'1_Constantes'!$E$13</f>
        <v>0</v>
      </c>
      <c r="G495" s="57">
        <f>(D495-D494)*'1_Constantes'!$F$13</f>
        <v>0</v>
      </c>
      <c r="H495" s="57">
        <f t="shared" si="28"/>
        <v>115</v>
      </c>
      <c r="J495" s="113">
        <f>IF('1_Constantes'!$B$27=1,'4_Rampe'!Y495,'3_Consigne'!R495*2)</f>
        <v>-0.85943669269624379</v>
      </c>
      <c r="K495" s="68">
        <f>J495*'1_Constantes'!$H$13</f>
        <v>-1.7188733853924876</v>
      </c>
      <c r="L495" s="73">
        <f>(J495+J494)*'1_Constantes'!$I$13</f>
        <v>0</v>
      </c>
      <c r="M495" s="57">
        <f>(J495-J494)*'1_Constantes'!$J$13</f>
        <v>0</v>
      </c>
      <c r="N495" s="57">
        <f t="shared" si="29"/>
        <v>-1.7188733853924876</v>
      </c>
      <c r="P495" s="68">
        <f t="shared" si="30"/>
        <v>-116.71887338539248</v>
      </c>
      <c r="Q495" s="57">
        <f t="shared" si="31"/>
        <v>113.28112661460752</v>
      </c>
      <c r="S495" s="54">
        <f>P495*'1_Constantes'!$B$4/60</f>
        <v>-9.7265727821160396E-3</v>
      </c>
      <c r="T495" s="44">
        <f>Q495*'1_Constantes'!$B$4/60</f>
        <v>9.4400938845506273E-3</v>
      </c>
      <c r="V495" s="54">
        <f>V494-S495*'1_Constantes'!$J$4</f>
        <v>33143.756088671937</v>
      </c>
      <c r="W495" s="44">
        <f>W494+T495*'1_Constantes'!$J$4</f>
        <v>25747.443911328119</v>
      </c>
    </row>
    <row r="496" spans="2:23" x14ac:dyDescent="0.25">
      <c r="B496" s="13">
        <f>'2_Odometrie'!B496</f>
        <v>2.4599999999999698</v>
      </c>
      <c r="D496" s="113">
        <f>IF('1_Constantes'!$B$27=1,'4_Rampe'!W496/2,'3_Consigne'!P496)</f>
        <v>112.5</v>
      </c>
      <c r="E496" s="68">
        <f>D496*'1_Constantes'!$D$13</f>
        <v>112.5</v>
      </c>
      <c r="F496" s="73">
        <f>(D496+D495)*'1_Constantes'!$E$13</f>
        <v>0</v>
      </c>
      <c r="G496" s="57">
        <f>(D496-D495)*'1_Constantes'!$F$13</f>
        <v>0</v>
      </c>
      <c r="H496" s="57">
        <f t="shared" si="28"/>
        <v>112.5</v>
      </c>
      <c r="J496" s="113">
        <f>IF('1_Constantes'!$B$27=1,'4_Rampe'!Y496,'3_Consigne'!R496*2)</f>
        <v>0.28647889756540273</v>
      </c>
      <c r="K496" s="68">
        <f>J496*'1_Constantes'!$H$13</f>
        <v>0.57295779513080547</v>
      </c>
      <c r="L496" s="73">
        <f>(J496+J495)*'1_Constantes'!$I$13</f>
        <v>0</v>
      </c>
      <c r="M496" s="57">
        <f>(J496-J495)*'1_Constantes'!$J$13</f>
        <v>0</v>
      </c>
      <c r="N496" s="57">
        <f t="shared" si="29"/>
        <v>0.57295779513080547</v>
      </c>
      <c r="P496" s="68">
        <f t="shared" si="30"/>
        <v>-111.9270422048692</v>
      </c>
      <c r="Q496" s="57">
        <f t="shared" si="31"/>
        <v>113.0729577951308</v>
      </c>
      <c r="S496" s="54">
        <f>P496*'1_Constantes'!$B$4/60</f>
        <v>-9.3272535170724324E-3</v>
      </c>
      <c r="T496" s="44">
        <f>Q496*'1_Constantes'!$B$4/60</f>
        <v>9.4227464829275669E-3</v>
      </c>
      <c r="V496" s="54">
        <f>V495-S496*'1_Constantes'!$J$4</f>
        <v>33177.334201333397</v>
      </c>
      <c r="W496" s="44">
        <f>W495+T496*'1_Constantes'!$J$4</f>
        <v>25781.365798666659</v>
      </c>
    </row>
    <row r="497" spans="2:23" x14ac:dyDescent="0.25">
      <c r="B497" s="13">
        <f>'2_Odometrie'!B497</f>
        <v>2.4649999999999697</v>
      </c>
      <c r="D497" s="113">
        <f>IF('1_Constantes'!$B$27=1,'4_Rampe'!W497/2,'3_Consigne'!P497)</f>
        <v>114</v>
      </c>
      <c r="E497" s="68">
        <f>D497*'1_Constantes'!$D$13</f>
        <v>114</v>
      </c>
      <c r="F497" s="73">
        <f>(D497+D496)*'1_Constantes'!$E$13</f>
        <v>0</v>
      </c>
      <c r="G497" s="57">
        <f>(D497-D496)*'1_Constantes'!$F$13</f>
        <v>0</v>
      </c>
      <c r="H497" s="57">
        <f t="shared" si="28"/>
        <v>114</v>
      </c>
      <c r="J497" s="113">
        <f>IF('1_Constantes'!$B$27=1,'4_Rampe'!Y497,'3_Consigne'!R497*2)</f>
        <v>1.1459155902616376</v>
      </c>
      <c r="K497" s="68">
        <f>J497*'1_Constantes'!$H$13</f>
        <v>2.2918311805232752</v>
      </c>
      <c r="L497" s="73">
        <f>(J497+J496)*'1_Constantes'!$I$13</f>
        <v>0</v>
      </c>
      <c r="M497" s="57">
        <f>(J497-J496)*'1_Constantes'!$J$13</f>
        <v>0</v>
      </c>
      <c r="N497" s="57">
        <f t="shared" si="29"/>
        <v>2.2918311805232752</v>
      </c>
      <c r="P497" s="68">
        <f t="shared" si="30"/>
        <v>-111.70816881947673</v>
      </c>
      <c r="Q497" s="57">
        <f t="shared" si="31"/>
        <v>116.29183118052327</v>
      </c>
      <c r="S497" s="54">
        <f>P497*'1_Constantes'!$B$4/60</f>
        <v>-9.3090140682897289E-3</v>
      </c>
      <c r="T497" s="44">
        <f>Q497*'1_Constantes'!$B$4/60</f>
        <v>9.6909859317102741E-3</v>
      </c>
      <c r="V497" s="54">
        <f>V496-S497*'1_Constantes'!$J$4</f>
        <v>33210.846651979242</v>
      </c>
      <c r="W497" s="44">
        <f>W496+T497*'1_Constantes'!$J$4</f>
        <v>25816.253348020815</v>
      </c>
    </row>
    <row r="498" spans="2:23" x14ac:dyDescent="0.25">
      <c r="B498" s="13">
        <f>'2_Odometrie'!B498</f>
        <v>2.4699999999999696</v>
      </c>
      <c r="D498" s="113">
        <f>IF('1_Constantes'!$B$27=1,'4_Rampe'!W498/2,'3_Consigne'!P498)</f>
        <v>111.5</v>
      </c>
      <c r="E498" s="68">
        <f>D498*'1_Constantes'!$D$13</f>
        <v>111.5</v>
      </c>
      <c r="F498" s="73">
        <f>(D498+D497)*'1_Constantes'!$E$13</f>
        <v>0</v>
      </c>
      <c r="G498" s="57">
        <f>(D498-D497)*'1_Constantes'!$F$13</f>
        <v>0</v>
      </c>
      <c r="H498" s="57">
        <f t="shared" si="28"/>
        <v>111.5</v>
      </c>
      <c r="J498" s="113">
        <f>IF('1_Constantes'!$B$27=1,'4_Rampe'!Y498,'3_Consigne'!R498*2)</f>
        <v>8.9453100416161403E-15</v>
      </c>
      <c r="K498" s="68">
        <f>J498*'1_Constantes'!$H$13</f>
        <v>1.7890620083232281E-14</v>
      </c>
      <c r="L498" s="73">
        <f>(J498+J497)*'1_Constantes'!$I$13</f>
        <v>0</v>
      </c>
      <c r="M498" s="57">
        <f>(J498-J497)*'1_Constantes'!$J$13</f>
        <v>0</v>
      </c>
      <c r="N498" s="57">
        <f t="shared" si="29"/>
        <v>1.7890620083232281E-14</v>
      </c>
      <c r="P498" s="68">
        <f t="shared" si="30"/>
        <v>-111.49999999999999</v>
      </c>
      <c r="Q498" s="57">
        <f t="shared" si="31"/>
        <v>111.50000000000001</v>
      </c>
      <c r="S498" s="54">
        <f>P498*'1_Constantes'!$B$4/60</f>
        <v>-9.2916666666666668E-3</v>
      </c>
      <c r="T498" s="44">
        <f>Q498*'1_Constantes'!$B$4/60</f>
        <v>9.2916666666666686E-3</v>
      </c>
      <c r="V498" s="54">
        <f>V497-S498*'1_Constantes'!$J$4</f>
        <v>33244.296651979239</v>
      </c>
      <c r="W498" s="44">
        <f>W497+T498*'1_Constantes'!$J$4</f>
        <v>25849.703348020816</v>
      </c>
    </row>
    <row r="499" spans="2:23" x14ac:dyDescent="0.25">
      <c r="B499" s="13">
        <f>'2_Odometrie'!B499</f>
        <v>2.4749999999999694</v>
      </c>
      <c r="D499" s="113">
        <f>IF('1_Constantes'!$B$27=1,'4_Rampe'!W499/2,'3_Consigne'!P499)</f>
        <v>109</v>
      </c>
      <c r="E499" s="68">
        <f>D499*'1_Constantes'!$D$13</f>
        <v>109</v>
      </c>
      <c r="F499" s="73">
        <f>(D499+D498)*'1_Constantes'!$E$13</f>
        <v>0</v>
      </c>
      <c r="G499" s="57">
        <f>(D499-D498)*'1_Constantes'!$F$13</f>
        <v>0</v>
      </c>
      <c r="H499" s="57">
        <f t="shared" si="28"/>
        <v>109</v>
      </c>
      <c r="J499" s="113">
        <f>IF('1_Constantes'!$B$27=1,'4_Rampe'!Y499,'3_Consigne'!R499*2)</f>
        <v>0.85943669269624379</v>
      </c>
      <c r="K499" s="68">
        <f>J499*'1_Constantes'!$H$13</f>
        <v>1.7188733853924876</v>
      </c>
      <c r="L499" s="73">
        <f>(J499+J498)*'1_Constantes'!$I$13</f>
        <v>0</v>
      </c>
      <c r="M499" s="57">
        <f>(J499-J498)*'1_Constantes'!$J$13</f>
        <v>0</v>
      </c>
      <c r="N499" s="57">
        <f t="shared" si="29"/>
        <v>1.7188733853924876</v>
      </c>
      <c r="P499" s="68">
        <f t="shared" si="30"/>
        <v>-107.28112661460752</v>
      </c>
      <c r="Q499" s="57">
        <f t="shared" si="31"/>
        <v>110.71887338539248</v>
      </c>
      <c r="S499" s="54">
        <f>P499*'1_Constantes'!$B$4/60</f>
        <v>-8.9400938845506268E-3</v>
      </c>
      <c r="T499" s="44">
        <f>Q499*'1_Constantes'!$B$4/60</f>
        <v>9.2265727821160392E-3</v>
      </c>
      <c r="V499" s="54">
        <f>V498-S499*'1_Constantes'!$J$4</f>
        <v>33276.480989963624</v>
      </c>
      <c r="W499" s="44">
        <f>W498+T499*'1_Constantes'!$J$4</f>
        <v>25882.919010036432</v>
      </c>
    </row>
    <row r="500" spans="2:23" x14ac:dyDescent="0.25">
      <c r="B500" s="13">
        <f>'2_Odometrie'!B500</f>
        <v>2.4799999999999693</v>
      </c>
      <c r="D500" s="113">
        <f>IF('1_Constantes'!$B$27=1,'4_Rampe'!W500/2,'3_Consigne'!P500)</f>
        <v>106.5</v>
      </c>
      <c r="E500" s="68">
        <f>D500*'1_Constantes'!$D$13</f>
        <v>106.5</v>
      </c>
      <c r="F500" s="73">
        <f>(D500+D499)*'1_Constantes'!$E$13</f>
        <v>0</v>
      </c>
      <c r="G500" s="57">
        <f>(D500-D499)*'1_Constantes'!$F$13</f>
        <v>0</v>
      </c>
      <c r="H500" s="57">
        <f t="shared" si="28"/>
        <v>106.5</v>
      </c>
      <c r="J500" s="113">
        <f>IF('1_Constantes'!$B$27=1,'4_Rampe'!Y500,'3_Consigne'!R500*2)</f>
        <v>0.28647889756540273</v>
      </c>
      <c r="K500" s="68">
        <f>J500*'1_Constantes'!$H$13</f>
        <v>0.57295779513080547</v>
      </c>
      <c r="L500" s="73">
        <f>(J500+J499)*'1_Constantes'!$I$13</f>
        <v>0</v>
      </c>
      <c r="M500" s="57">
        <f>(J500-J499)*'1_Constantes'!$J$13</f>
        <v>0</v>
      </c>
      <c r="N500" s="57">
        <f t="shared" si="29"/>
        <v>0.57295779513080547</v>
      </c>
      <c r="P500" s="68">
        <f t="shared" si="30"/>
        <v>-105.9270422048692</v>
      </c>
      <c r="Q500" s="57">
        <f t="shared" si="31"/>
        <v>107.0729577951308</v>
      </c>
      <c r="S500" s="54">
        <f>P500*'1_Constantes'!$B$4/60</f>
        <v>-8.8272535170724319E-3</v>
      </c>
      <c r="T500" s="44">
        <f>Q500*'1_Constantes'!$B$4/60</f>
        <v>8.9227464829275665E-3</v>
      </c>
      <c r="V500" s="54">
        <f>V499-S500*'1_Constantes'!$J$4</f>
        <v>33308.259102625081</v>
      </c>
      <c r="W500" s="44">
        <f>W499+T500*'1_Constantes'!$J$4</f>
        <v>25915.040897374973</v>
      </c>
    </row>
    <row r="501" spans="2:23" x14ac:dyDescent="0.25">
      <c r="B501" s="13">
        <f>'2_Odometrie'!B501</f>
        <v>2.4849999999999692</v>
      </c>
      <c r="D501" s="113">
        <f>IF('1_Constantes'!$B$27=1,'4_Rampe'!W501/2,'3_Consigne'!P501)</f>
        <v>104</v>
      </c>
      <c r="E501" s="68">
        <f>D501*'1_Constantes'!$D$13</f>
        <v>104</v>
      </c>
      <c r="F501" s="73">
        <f>(D501+D500)*'1_Constantes'!$E$13</f>
        <v>0</v>
      </c>
      <c r="G501" s="57">
        <f>(D501-D500)*'1_Constantes'!$F$13</f>
        <v>0</v>
      </c>
      <c r="H501" s="57">
        <f t="shared" si="28"/>
        <v>104</v>
      </c>
      <c r="J501" s="113">
        <f>IF('1_Constantes'!$B$27=1,'4_Rampe'!Y501,'3_Consigne'!R501*2)</f>
        <v>-0.85943669269624379</v>
      </c>
      <c r="K501" s="68">
        <f>J501*'1_Constantes'!$H$13</f>
        <v>-1.7188733853924876</v>
      </c>
      <c r="L501" s="73">
        <f>(J501+J500)*'1_Constantes'!$I$13</f>
        <v>0</v>
      </c>
      <c r="M501" s="57">
        <f>(J501-J500)*'1_Constantes'!$J$13</f>
        <v>0</v>
      </c>
      <c r="N501" s="57">
        <f t="shared" si="29"/>
        <v>-1.7188733853924876</v>
      </c>
      <c r="P501" s="68">
        <f t="shared" si="30"/>
        <v>-105.71887338539248</v>
      </c>
      <c r="Q501" s="57">
        <f t="shared" si="31"/>
        <v>102.28112661460752</v>
      </c>
      <c r="S501" s="54">
        <f>P501*'1_Constantes'!$B$4/60</f>
        <v>-8.8099061154493733E-3</v>
      </c>
      <c r="T501" s="44">
        <f>Q501*'1_Constantes'!$B$4/60</f>
        <v>8.5234272178839592E-3</v>
      </c>
      <c r="V501" s="54">
        <f>V500-S501*'1_Constantes'!$J$4</f>
        <v>33339.974764640698</v>
      </c>
      <c r="W501" s="44">
        <f>W500+T501*'1_Constantes'!$J$4</f>
        <v>25945.725235359354</v>
      </c>
    </row>
    <row r="502" spans="2:23" x14ac:dyDescent="0.25">
      <c r="B502" s="13">
        <f>'2_Odometrie'!B502</f>
        <v>2.4899999999999691</v>
      </c>
      <c r="D502" s="113">
        <f>IF('1_Constantes'!$B$27=1,'4_Rampe'!W502/2,'3_Consigne'!P502)</f>
        <v>101.5</v>
      </c>
      <c r="E502" s="68">
        <f>D502*'1_Constantes'!$D$13</f>
        <v>101.5</v>
      </c>
      <c r="F502" s="73">
        <f>(D502+D501)*'1_Constantes'!$E$13</f>
        <v>0</v>
      </c>
      <c r="G502" s="57">
        <f>(D502-D501)*'1_Constantes'!$F$13</f>
        <v>0</v>
      </c>
      <c r="H502" s="57">
        <f t="shared" si="28"/>
        <v>101.5</v>
      </c>
      <c r="J502" s="113">
        <f>IF('1_Constantes'!$B$27=1,'4_Rampe'!Y502,'3_Consigne'!R502*2)</f>
        <v>0.28647889756540273</v>
      </c>
      <c r="K502" s="68">
        <f>J502*'1_Constantes'!$H$13</f>
        <v>0.57295779513080547</v>
      </c>
      <c r="L502" s="73">
        <f>(J502+J501)*'1_Constantes'!$I$13</f>
        <v>0</v>
      </c>
      <c r="M502" s="57">
        <f>(J502-J501)*'1_Constantes'!$J$13</f>
        <v>0</v>
      </c>
      <c r="N502" s="57">
        <f t="shared" si="29"/>
        <v>0.57295779513080547</v>
      </c>
      <c r="P502" s="68">
        <f t="shared" si="30"/>
        <v>-100.9270422048692</v>
      </c>
      <c r="Q502" s="57">
        <f t="shared" si="31"/>
        <v>102.0729577951308</v>
      </c>
      <c r="S502" s="54">
        <f>P502*'1_Constantes'!$B$4/60</f>
        <v>-8.410586850405766E-3</v>
      </c>
      <c r="T502" s="44">
        <f>Q502*'1_Constantes'!$B$4/60</f>
        <v>8.5060798162609006E-3</v>
      </c>
      <c r="V502" s="54">
        <f>V501-S502*'1_Constantes'!$J$4</f>
        <v>33370.252877302155</v>
      </c>
      <c r="W502" s="44">
        <f>W501+T502*'1_Constantes'!$J$4</f>
        <v>25976.347122697895</v>
      </c>
    </row>
    <row r="503" spans="2:23" x14ac:dyDescent="0.25">
      <c r="B503" s="13">
        <f>'2_Odometrie'!B503</f>
        <v>2.494999999999969</v>
      </c>
      <c r="D503" s="113">
        <f>IF('1_Constantes'!$B$27=1,'4_Rampe'!W503/2,'3_Consigne'!P503)</f>
        <v>99</v>
      </c>
      <c r="E503" s="68">
        <f>D503*'1_Constantes'!$D$13</f>
        <v>99</v>
      </c>
      <c r="F503" s="73">
        <f>(D503+D502)*'1_Constantes'!$E$13</f>
        <v>0</v>
      </c>
      <c r="G503" s="57">
        <f>(D503-D502)*'1_Constantes'!$F$13</f>
        <v>0</v>
      </c>
      <c r="H503" s="57">
        <f t="shared" si="28"/>
        <v>99</v>
      </c>
      <c r="J503" s="113">
        <f>IF('1_Constantes'!$B$27=1,'4_Rampe'!Y503,'3_Consigne'!R503*2)</f>
        <v>1.1459155902616376</v>
      </c>
      <c r="K503" s="68">
        <f>J503*'1_Constantes'!$H$13</f>
        <v>2.2918311805232752</v>
      </c>
      <c r="L503" s="73">
        <f>(J503+J502)*'1_Constantes'!$I$13</f>
        <v>0</v>
      </c>
      <c r="M503" s="57">
        <f>(J503-J502)*'1_Constantes'!$J$13</f>
        <v>0</v>
      </c>
      <c r="N503" s="57">
        <f t="shared" si="29"/>
        <v>2.2918311805232752</v>
      </c>
      <c r="P503" s="68">
        <f t="shared" si="30"/>
        <v>-96.708168819476725</v>
      </c>
      <c r="Q503" s="57">
        <f t="shared" si="31"/>
        <v>101.29183118052327</v>
      </c>
      <c r="S503" s="54">
        <f>P503*'1_Constantes'!$B$4/60</f>
        <v>-8.0590140682897278E-3</v>
      </c>
      <c r="T503" s="44">
        <f>Q503*'1_Constantes'!$B$4/60</f>
        <v>8.440985931710273E-3</v>
      </c>
      <c r="V503" s="54">
        <f>V502-S503*'1_Constantes'!$J$4</f>
        <v>33399.265327948</v>
      </c>
      <c r="W503" s="44">
        <f>W502+T503*'1_Constantes'!$J$4</f>
        <v>26006.734672052051</v>
      </c>
    </row>
    <row r="504" spans="2:23" x14ac:dyDescent="0.25">
      <c r="B504" s="13">
        <f>'2_Odometrie'!B504</f>
        <v>2.4999999999999689</v>
      </c>
      <c r="D504" s="113">
        <f>IF('1_Constantes'!$B$27=1,'4_Rampe'!W504/2,'3_Consigne'!P504)</f>
        <v>96.5</v>
      </c>
      <c r="E504" s="68">
        <f>D504*'1_Constantes'!$D$13</f>
        <v>96.5</v>
      </c>
      <c r="F504" s="73">
        <f>(D504+D503)*'1_Constantes'!$E$13</f>
        <v>0</v>
      </c>
      <c r="G504" s="57">
        <f>(D504-D503)*'1_Constantes'!$F$13</f>
        <v>0</v>
      </c>
      <c r="H504" s="57">
        <f t="shared" si="28"/>
        <v>96.5</v>
      </c>
      <c r="J504" s="113">
        <f>IF('1_Constantes'!$B$27=1,'4_Rampe'!Y504,'3_Consigne'!R504*2)</f>
        <v>-8.9453100416161403E-15</v>
      </c>
      <c r="K504" s="68">
        <f>J504*'1_Constantes'!$H$13</f>
        <v>-1.7890620083232281E-14</v>
      </c>
      <c r="L504" s="73">
        <f>(J504+J503)*'1_Constantes'!$I$13</f>
        <v>0</v>
      </c>
      <c r="M504" s="57">
        <f>(J504-J503)*'1_Constantes'!$J$13</f>
        <v>0</v>
      </c>
      <c r="N504" s="57">
        <f t="shared" si="29"/>
        <v>-1.7890620083232281E-14</v>
      </c>
      <c r="P504" s="68">
        <f t="shared" si="30"/>
        <v>-96.500000000000014</v>
      </c>
      <c r="Q504" s="57">
        <f t="shared" si="31"/>
        <v>96.499999999999986</v>
      </c>
      <c r="S504" s="54">
        <f>P504*'1_Constantes'!$B$4/60</f>
        <v>-8.0416666666666674E-3</v>
      </c>
      <c r="T504" s="44">
        <f>Q504*'1_Constantes'!$B$4/60</f>
        <v>8.0416666666666657E-3</v>
      </c>
      <c r="V504" s="54">
        <f>V503-S504*'1_Constantes'!$J$4</f>
        <v>33428.215327947997</v>
      </c>
      <c r="W504" s="44">
        <f>W503+T504*'1_Constantes'!$J$4</f>
        <v>26035.684672052052</v>
      </c>
    </row>
    <row r="505" spans="2:23" x14ac:dyDescent="0.25">
      <c r="B505" s="13">
        <f>'2_Odometrie'!B505</f>
        <v>2.5049999999999688</v>
      </c>
      <c r="D505" s="113">
        <f>IF('1_Constantes'!$B$27=1,'4_Rampe'!W505/2,'3_Consigne'!P505)</f>
        <v>94</v>
      </c>
      <c r="E505" s="68">
        <f>D505*'1_Constantes'!$D$13</f>
        <v>94</v>
      </c>
      <c r="F505" s="73">
        <f>(D505+D504)*'1_Constantes'!$E$13</f>
        <v>0</v>
      </c>
      <c r="G505" s="57">
        <f>(D505-D504)*'1_Constantes'!$F$13</f>
        <v>0</v>
      </c>
      <c r="H505" s="57">
        <f t="shared" si="28"/>
        <v>94</v>
      </c>
      <c r="J505" s="113">
        <f>IF('1_Constantes'!$B$27=1,'4_Rampe'!Y505,'3_Consigne'!R505*2)</f>
        <v>-0.85943669269624379</v>
      </c>
      <c r="K505" s="68">
        <f>J505*'1_Constantes'!$H$13</f>
        <v>-1.7188733853924876</v>
      </c>
      <c r="L505" s="73">
        <f>(J505+J504)*'1_Constantes'!$I$13</f>
        <v>0</v>
      </c>
      <c r="M505" s="57">
        <f>(J505-J504)*'1_Constantes'!$J$13</f>
        <v>0</v>
      </c>
      <c r="N505" s="57">
        <f t="shared" si="29"/>
        <v>-1.7188733853924876</v>
      </c>
      <c r="P505" s="68">
        <f t="shared" si="30"/>
        <v>-95.718873385392484</v>
      </c>
      <c r="Q505" s="57">
        <f t="shared" si="31"/>
        <v>92.281126614607516</v>
      </c>
      <c r="S505" s="54">
        <f>P505*'1_Constantes'!$B$4/60</f>
        <v>-7.9765727821160416E-3</v>
      </c>
      <c r="T505" s="44">
        <f>Q505*'1_Constantes'!$B$4/60</f>
        <v>7.6900938845506266E-3</v>
      </c>
      <c r="V505" s="54">
        <f>V504-S505*'1_Constantes'!$J$4</f>
        <v>33456.930989963614</v>
      </c>
      <c r="W505" s="44">
        <f>W504+T505*'1_Constantes'!$J$4</f>
        <v>26063.369010036433</v>
      </c>
    </row>
    <row r="506" spans="2:23" x14ac:dyDescent="0.25">
      <c r="B506" s="13">
        <f>'2_Odometrie'!B506</f>
        <v>2.5099999999999687</v>
      </c>
      <c r="D506" s="113">
        <f>IF('1_Constantes'!$B$27=1,'4_Rampe'!W506/2,'3_Consigne'!P506)</f>
        <v>91.5</v>
      </c>
      <c r="E506" s="68">
        <f>D506*'1_Constantes'!$D$13</f>
        <v>91.5</v>
      </c>
      <c r="F506" s="73">
        <f>(D506+D505)*'1_Constantes'!$E$13</f>
        <v>0</v>
      </c>
      <c r="G506" s="57">
        <f>(D506-D505)*'1_Constantes'!$F$13</f>
        <v>0</v>
      </c>
      <c r="H506" s="57">
        <f t="shared" si="28"/>
        <v>91.5</v>
      </c>
      <c r="J506" s="113">
        <f>IF('1_Constantes'!$B$27=1,'4_Rampe'!Y506,'3_Consigne'!R506*2)</f>
        <v>-0.28647889756540273</v>
      </c>
      <c r="K506" s="68">
        <f>J506*'1_Constantes'!$H$13</f>
        <v>-0.57295779513080547</v>
      </c>
      <c r="L506" s="73">
        <f>(J506+J505)*'1_Constantes'!$I$13</f>
        <v>0</v>
      </c>
      <c r="M506" s="57">
        <f>(J506-J505)*'1_Constantes'!$J$13</f>
        <v>0</v>
      </c>
      <c r="N506" s="57">
        <f t="shared" si="29"/>
        <v>-0.57295779513080547</v>
      </c>
      <c r="P506" s="68">
        <f t="shared" si="30"/>
        <v>-92.072957795130804</v>
      </c>
      <c r="Q506" s="57">
        <f t="shared" si="31"/>
        <v>90.927042204869196</v>
      </c>
      <c r="S506" s="54">
        <f>P506*'1_Constantes'!$B$4/60</f>
        <v>-7.6727464829275671E-3</v>
      </c>
      <c r="T506" s="44">
        <f>Q506*'1_Constantes'!$B$4/60</f>
        <v>7.5772535170724334E-3</v>
      </c>
      <c r="V506" s="54">
        <f>V505-S506*'1_Constantes'!$J$4</f>
        <v>33484.552877302151</v>
      </c>
      <c r="W506" s="44">
        <f>W505+T506*'1_Constantes'!$J$4</f>
        <v>26090.647122697894</v>
      </c>
    </row>
    <row r="507" spans="2:23" x14ac:dyDescent="0.25">
      <c r="B507" s="13">
        <f>'2_Odometrie'!B507</f>
        <v>2.5149999999999686</v>
      </c>
      <c r="D507" s="113">
        <f>IF('1_Constantes'!$B$27=1,'4_Rampe'!W507/2,'3_Consigne'!P507)</f>
        <v>89</v>
      </c>
      <c r="E507" s="68">
        <f>D507*'1_Constantes'!$D$13</f>
        <v>89</v>
      </c>
      <c r="F507" s="73">
        <f>(D507+D506)*'1_Constantes'!$E$13</f>
        <v>0</v>
      </c>
      <c r="G507" s="57">
        <f>(D507-D506)*'1_Constantes'!$F$13</f>
        <v>0</v>
      </c>
      <c r="H507" s="57">
        <f t="shared" si="28"/>
        <v>89</v>
      </c>
      <c r="J507" s="113">
        <f>IF('1_Constantes'!$B$27=1,'4_Rampe'!Y507,'3_Consigne'!R507*2)</f>
        <v>-1.1459155902616376</v>
      </c>
      <c r="K507" s="68">
        <f>J507*'1_Constantes'!$H$13</f>
        <v>-2.2918311805232752</v>
      </c>
      <c r="L507" s="73">
        <f>(J507+J506)*'1_Constantes'!$I$13</f>
        <v>0</v>
      </c>
      <c r="M507" s="57">
        <f>(J507-J506)*'1_Constantes'!$J$13</f>
        <v>0</v>
      </c>
      <c r="N507" s="57">
        <f t="shared" si="29"/>
        <v>-2.2918311805232752</v>
      </c>
      <c r="P507" s="68">
        <f t="shared" si="30"/>
        <v>-91.291831180523275</v>
      </c>
      <c r="Q507" s="57">
        <f t="shared" si="31"/>
        <v>86.708168819476725</v>
      </c>
      <c r="S507" s="54">
        <f>P507*'1_Constantes'!$B$4/60</f>
        <v>-7.6076525983769395E-3</v>
      </c>
      <c r="T507" s="44">
        <f>Q507*'1_Constantes'!$B$4/60</f>
        <v>7.2256807349563943E-3</v>
      </c>
      <c r="V507" s="54">
        <f>V506-S507*'1_Constantes'!$J$4</f>
        <v>33511.940426656307</v>
      </c>
      <c r="W507" s="44">
        <f>W506+T507*'1_Constantes'!$J$4</f>
        <v>26116.659573343735</v>
      </c>
    </row>
    <row r="508" spans="2:23" x14ac:dyDescent="0.25">
      <c r="B508" s="13">
        <f>'2_Odometrie'!B508</f>
        <v>2.5199999999999685</v>
      </c>
      <c r="D508" s="113">
        <f>IF('1_Constantes'!$B$27=1,'4_Rampe'!W508/2,'3_Consigne'!P508)</f>
        <v>86.5</v>
      </c>
      <c r="E508" s="68">
        <f>D508*'1_Constantes'!$D$13</f>
        <v>86.5</v>
      </c>
      <c r="F508" s="73">
        <f>(D508+D507)*'1_Constantes'!$E$13</f>
        <v>0</v>
      </c>
      <c r="G508" s="57">
        <f>(D508-D507)*'1_Constantes'!$F$13</f>
        <v>0</v>
      </c>
      <c r="H508" s="57">
        <f t="shared" si="28"/>
        <v>86.5</v>
      </c>
      <c r="J508" s="113">
        <f>IF('1_Constantes'!$B$27=1,'4_Rampe'!Y508,'3_Consigne'!R508*2)</f>
        <v>8.9453100416161403E-15</v>
      </c>
      <c r="K508" s="68">
        <f>J508*'1_Constantes'!$H$13</f>
        <v>1.7890620083232281E-14</v>
      </c>
      <c r="L508" s="73">
        <f>(J508+J507)*'1_Constantes'!$I$13</f>
        <v>0</v>
      </c>
      <c r="M508" s="57">
        <f>(J508-J507)*'1_Constantes'!$J$13</f>
        <v>0</v>
      </c>
      <c r="N508" s="57">
        <f t="shared" si="29"/>
        <v>1.7890620083232281E-14</v>
      </c>
      <c r="P508" s="68">
        <f t="shared" si="30"/>
        <v>-86.499999999999986</v>
      </c>
      <c r="Q508" s="57">
        <f t="shared" si="31"/>
        <v>86.500000000000014</v>
      </c>
      <c r="S508" s="54">
        <f>P508*'1_Constantes'!$B$4/60</f>
        <v>-7.2083333333333322E-3</v>
      </c>
      <c r="T508" s="44">
        <f>Q508*'1_Constantes'!$B$4/60</f>
        <v>7.2083333333333348E-3</v>
      </c>
      <c r="V508" s="54">
        <f>V507-S508*'1_Constantes'!$J$4</f>
        <v>33537.890426656304</v>
      </c>
      <c r="W508" s="44">
        <f>W507+T508*'1_Constantes'!$J$4</f>
        <v>26142.609573343736</v>
      </c>
    </row>
    <row r="509" spans="2:23" x14ac:dyDescent="0.25">
      <c r="B509" s="13">
        <f>'2_Odometrie'!B509</f>
        <v>2.5249999999999684</v>
      </c>
      <c r="D509" s="113">
        <f>IF('1_Constantes'!$B$27=1,'4_Rampe'!W509/2,'3_Consigne'!P509)</f>
        <v>88</v>
      </c>
      <c r="E509" s="68">
        <f>D509*'1_Constantes'!$D$13</f>
        <v>88</v>
      </c>
      <c r="F509" s="73">
        <f>(D509+D508)*'1_Constantes'!$E$13</f>
        <v>0</v>
      </c>
      <c r="G509" s="57">
        <f>(D509-D508)*'1_Constantes'!$F$13</f>
        <v>0</v>
      </c>
      <c r="H509" s="57">
        <f t="shared" si="28"/>
        <v>88</v>
      </c>
      <c r="J509" s="113">
        <f>IF('1_Constantes'!$B$27=1,'4_Rampe'!Y509,'3_Consigne'!R509*2)</f>
        <v>0.85943669269624379</v>
      </c>
      <c r="K509" s="68">
        <f>J509*'1_Constantes'!$H$13</f>
        <v>1.7188733853924876</v>
      </c>
      <c r="L509" s="73">
        <f>(J509+J508)*'1_Constantes'!$I$13</f>
        <v>0</v>
      </c>
      <c r="M509" s="57">
        <f>(J509-J508)*'1_Constantes'!$J$13</f>
        <v>0</v>
      </c>
      <c r="N509" s="57">
        <f t="shared" si="29"/>
        <v>1.7188733853924876</v>
      </c>
      <c r="P509" s="68">
        <f t="shared" si="30"/>
        <v>-86.281126614607516</v>
      </c>
      <c r="Q509" s="57">
        <f t="shared" si="31"/>
        <v>89.718873385392484</v>
      </c>
      <c r="S509" s="54">
        <f>P509*'1_Constantes'!$B$4/60</f>
        <v>-7.1900938845506262E-3</v>
      </c>
      <c r="T509" s="44">
        <f>Q509*'1_Constantes'!$B$4/60</f>
        <v>7.4765727821160402E-3</v>
      </c>
      <c r="V509" s="54">
        <f>V508-S509*'1_Constantes'!$J$4</f>
        <v>33563.774764640686</v>
      </c>
      <c r="W509" s="44">
        <f>W508+T509*'1_Constantes'!$J$4</f>
        <v>26169.525235359353</v>
      </c>
    </row>
    <row r="510" spans="2:23" x14ac:dyDescent="0.25">
      <c r="B510" s="13">
        <f>'2_Odometrie'!B510</f>
        <v>2.5299999999999683</v>
      </c>
      <c r="D510" s="113">
        <f>IF('1_Constantes'!$B$27=1,'4_Rampe'!W510/2,'3_Consigne'!P510)</f>
        <v>85.5</v>
      </c>
      <c r="E510" s="68">
        <f>D510*'1_Constantes'!$D$13</f>
        <v>85.5</v>
      </c>
      <c r="F510" s="73">
        <f>(D510+D509)*'1_Constantes'!$E$13</f>
        <v>0</v>
      </c>
      <c r="G510" s="57">
        <f>(D510-D509)*'1_Constantes'!$F$13</f>
        <v>0</v>
      </c>
      <c r="H510" s="57">
        <f t="shared" si="28"/>
        <v>85.5</v>
      </c>
      <c r="J510" s="113">
        <f>IF('1_Constantes'!$B$27=1,'4_Rampe'!Y510,'3_Consigne'!R510*2)</f>
        <v>0.28647889756540273</v>
      </c>
      <c r="K510" s="68">
        <f>J510*'1_Constantes'!$H$13</f>
        <v>0.57295779513080547</v>
      </c>
      <c r="L510" s="73">
        <f>(J510+J509)*'1_Constantes'!$I$13</f>
        <v>0</v>
      </c>
      <c r="M510" s="57">
        <f>(J510-J509)*'1_Constantes'!$J$13</f>
        <v>0</v>
      </c>
      <c r="N510" s="57">
        <f t="shared" si="29"/>
        <v>0.57295779513080547</v>
      </c>
      <c r="P510" s="68">
        <f t="shared" si="30"/>
        <v>-84.927042204869196</v>
      </c>
      <c r="Q510" s="57">
        <f t="shared" si="31"/>
        <v>86.072957795130804</v>
      </c>
      <c r="S510" s="54">
        <f>P510*'1_Constantes'!$B$4/60</f>
        <v>-7.077253517072433E-3</v>
      </c>
      <c r="T510" s="44">
        <f>Q510*'1_Constantes'!$B$4/60</f>
        <v>7.1727464829275675E-3</v>
      </c>
      <c r="V510" s="54">
        <f>V509-S510*'1_Constantes'!$J$4</f>
        <v>33589.252877302148</v>
      </c>
      <c r="W510" s="44">
        <f>W509+T510*'1_Constantes'!$J$4</f>
        <v>26195.347122697891</v>
      </c>
    </row>
    <row r="511" spans="2:23" x14ac:dyDescent="0.25">
      <c r="B511" s="13">
        <f>'2_Odometrie'!B511</f>
        <v>2.5349999999999682</v>
      </c>
      <c r="D511" s="113">
        <f>IF('1_Constantes'!$B$27=1,'4_Rampe'!W511/2,'3_Consigne'!P511)</f>
        <v>83</v>
      </c>
      <c r="E511" s="68">
        <f>D511*'1_Constantes'!$D$13</f>
        <v>83</v>
      </c>
      <c r="F511" s="73">
        <f>(D511+D510)*'1_Constantes'!$E$13</f>
        <v>0</v>
      </c>
      <c r="G511" s="57">
        <f>(D511-D510)*'1_Constantes'!$F$13</f>
        <v>0</v>
      </c>
      <c r="H511" s="57">
        <f t="shared" si="28"/>
        <v>83</v>
      </c>
      <c r="J511" s="113">
        <f>IF('1_Constantes'!$B$27=1,'4_Rampe'!Y511,'3_Consigne'!R511*2)</f>
        <v>1.1459155902616376</v>
      </c>
      <c r="K511" s="68">
        <f>J511*'1_Constantes'!$H$13</f>
        <v>2.2918311805232752</v>
      </c>
      <c r="L511" s="73">
        <f>(J511+J510)*'1_Constantes'!$I$13</f>
        <v>0</v>
      </c>
      <c r="M511" s="57">
        <f>(J511-J510)*'1_Constantes'!$J$13</f>
        <v>0</v>
      </c>
      <c r="N511" s="57">
        <f t="shared" si="29"/>
        <v>2.2918311805232752</v>
      </c>
      <c r="P511" s="68">
        <f t="shared" si="30"/>
        <v>-80.708168819476725</v>
      </c>
      <c r="Q511" s="57">
        <f t="shared" si="31"/>
        <v>85.291831180523275</v>
      </c>
      <c r="S511" s="54">
        <f>P511*'1_Constantes'!$B$4/60</f>
        <v>-6.7256807349563939E-3</v>
      </c>
      <c r="T511" s="44">
        <f>Q511*'1_Constantes'!$B$4/60</f>
        <v>7.1076525983769399E-3</v>
      </c>
      <c r="V511" s="54">
        <f>V510-S511*'1_Constantes'!$J$4</f>
        <v>33613.46532794799</v>
      </c>
      <c r="W511" s="44">
        <f>W510+T511*'1_Constantes'!$J$4</f>
        <v>26220.934672052048</v>
      </c>
    </row>
    <row r="512" spans="2:23" x14ac:dyDescent="0.25">
      <c r="B512" s="13">
        <f>'2_Odometrie'!B512</f>
        <v>2.5399999999999681</v>
      </c>
      <c r="D512" s="113">
        <f>IF('1_Constantes'!$B$27=1,'4_Rampe'!W512/2,'3_Consigne'!P512)</f>
        <v>80.5</v>
      </c>
      <c r="E512" s="68">
        <f>D512*'1_Constantes'!$D$13</f>
        <v>80.5</v>
      </c>
      <c r="F512" s="73">
        <f>(D512+D511)*'1_Constantes'!$E$13</f>
        <v>0</v>
      </c>
      <c r="G512" s="57">
        <f>(D512-D511)*'1_Constantes'!$F$13</f>
        <v>0</v>
      </c>
      <c r="H512" s="57">
        <f t="shared" si="28"/>
        <v>80.5</v>
      </c>
      <c r="J512" s="113">
        <f>IF('1_Constantes'!$B$27=1,'4_Rampe'!Y512,'3_Consigne'!R512*2)</f>
        <v>-8.9453100416161403E-15</v>
      </c>
      <c r="K512" s="68">
        <f>J512*'1_Constantes'!$H$13</f>
        <v>-1.7890620083232281E-14</v>
      </c>
      <c r="L512" s="73">
        <f>(J512+J511)*'1_Constantes'!$I$13</f>
        <v>0</v>
      </c>
      <c r="M512" s="57">
        <f>(J512-J511)*'1_Constantes'!$J$13</f>
        <v>0</v>
      </c>
      <c r="N512" s="57">
        <f t="shared" si="29"/>
        <v>-1.7890620083232281E-14</v>
      </c>
      <c r="P512" s="68">
        <f t="shared" si="30"/>
        <v>-80.500000000000014</v>
      </c>
      <c r="Q512" s="57">
        <f t="shared" si="31"/>
        <v>80.499999999999986</v>
      </c>
      <c r="S512" s="54">
        <f>P512*'1_Constantes'!$B$4/60</f>
        <v>-6.7083333333333344E-3</v>
      </c>
      <c r="T512" s="44">
        <f>Q512*'1_Constantes'!$B$4/60</f>
        <v>6.7083333333333318E-3</v>
      </c>
      <c r="V512" s="54">
        <f>V511-S512*'1_Constantes'!$J$4</f>
        <v>33637.615327947991</v>
      </c>
      <c r="W512" s="44">
        <f>W511+T512*'1_Constantes'!$J$4</f>
        <v>26245.084672052049</v>
      </c>
    </row>
    <row r="513" spans="2:23" x14ac:dyDescent="0.25">
      <c r="B513" s="13">
        <f>'2_Odometrie'!B513</f>
        <v>2.544999999999968</v>
      </c>
      <c r="D513" s="113">
        <f>IF('1_Constantes'!$B$27=1,'4_Rampe'!W513/2,'3_Consigne'!P513)</f>
        <v>78</v>
      </c>
      <c r="E513" s="68">
        <f>D513*'1_Constantes'!$D$13</f>
        <v>78</v>
      </c>
      <c r="F513" s="73">
        <f>(D513+D512)*'1_Constantes'!$E$13</f>
        <v>0</v>
      </c>
      <c r="G513" s="57">
        <f>(D513-D512)*'1_Constantes'!$F$13</f>
        <v>0</v>
      </c>
      <c r="H513" s="57">
        <f t="shared" si="28"/>
        <v>78</v>
      </c>
      <c r="J513" s="113">
        <f>IF('1_Constantes'!$B$27=1,'4_Rampe'!Y513,'3_Consigne'!R513*2)</f>
        <v>-0.85943669269624379</v>
      </c>
      <c r="K513" s="68">
        <f>J513*'1_Constantes'!$H$13</f>
        <v>-1.7188733853924876</v>
      </c>
      <c r="L513" s="73">
        <f>(J513+J512)*'1_Constantes'!$I$13</f>
        <v>0</v>
      </c>
      <c r="M513" s="57">
        <f>(J513-J512)*'1_Constantes'!$J$13</f>
        <v>0</v>
      </c>
      <c r="N513" s="57">
        <f t="shared" si="29"/>
        <v>-1.7188733853924876</v>
      </c>
      <c r="P513" s="68">
        <f t="shared" si="30"/>
        <v>-79.718873385392484</v>
      </c>
      <c r="Q513" s="57">
        <f t="shared" si="31"/>
        <v>76.281126614607516</v>
      </c>
      <c r="S513" s="54">
        <f>P513*'1_Constantes'!$B$4/60</f>
        <v>-6.6432394487827067E-3</v>
      </c>
      <c r="T513" s="44">
        <f>Q513*'1_Constantes'!$B$4/60</f>
        <v>6.3567605512172935E-3</v>
      </c>
      <c r="V513" s="54">
        <f>V512-S513*'1_Constantes'!$J$4</f>
        <v>33661.530989963612</v>
      </c>
      <c r="W513" s="44">
        <f>W512+T513*'1_Constantes'!$J$4</f>
        <v>26267.969010036431</v>
      </c>
    </row>
    <row r="514" spans="2:23" x14ac:dyDescent="0.25">
      <c r="B514" s="13">
        <f>'2_Odometrie'!B514</f>
        <v>2.5499999999999678</v>
      </c>
      <c r="D514" s="113">
        <f>IF('1_Constantes'!$B$27=1,'4_Rampe'!W514/2,'3_Consigne'!P514)</f>
        <v>75.5</v>
      </c>
      <c r="E514" s="68">
        <f>D514*'1_Constantes'!$D$13</f>
        <v>75.5</v>
      </c>
      <c r="F514" s="73">
        <f>(D514+D513)*'1_Constantes'!$E$13</f>
        <v>0</v>
      </c>
      <c r="G514" s="57">
        <f>(D514-D513)*'1_Constantes'!$F$13</f>
        <v>0</v>
      </c>
      <c r="H514" s="57">
        <f t="shared" si="28"/>
        <v>75.5</v>
      </c>
      <c r="J514" s="113">
        <f>IF('1_Constantes'!$B$27=1,'4_Rampe'!Y514,'3_Consigne'!R514*2)</f>
        <v>-0.28647889756540273</v>
      </c>
      <c r="K514" s="68">
        <f>J514*'1_Constantes'!$H$13</f>
        <v>-0.57295779513080547</v>
      </c>
      <c r="L514" s="73">
        <f>(J514+J513)*'1_Constantes'!$I$13</f>
        <v>0</v>
      </c>
      <c r="M514" s="57">
        <f>(J514-J513)*'1_Constantes'!$J$13</f>
        <v>0</v>
      </c>
      <c r="N514" s="57">
        <f t="shared" si="29"/>
        <v>-0.57295779513080547</v>
      </c>
      <c r="P514" s="68">
        <f t="shared" si="30"/>
        <v>-76.072957795130804</v>
      </c>
      <c r="Q514" s="57">
        <f t="shared" si="31"/>
        <v>74.927042204869196</v>
      </c>
      <c r="S514" s="54">
        <f>P514*'1_Constantes'!$B$4/60</f>
        <v>-6.3394131495942332E-3</v>
      </c>
      <c r="T514" s="44">
        <f>Q514*'1_Constantes'!$B$4/60</f>
        <v>6.2439201837390995E-3</v>
      </c>
      <c r="V514" s="54">
        <f>V513-S514*'1_Constantes'!$J$4</f>
        <v>33684.352877302154</v>
      </c>
      <c r="W514" s="44">
        <f>W513+T514*'1_Constantes'!$J$4</f>
        <v>26290.447122697893</v>
      </c>
    </row>
    <row r="515" spans="2:23" x14ac:dyDescent="0.25">
      <c r="B515" s="13">
        <f>'2_Odometrie'!B515</f>
        <v>2.5549999999999677</v>
      </c>
      <c r="D515" s="113">
        <f>IF('1_Constantes'!$B$27=1,'4_Rampe'!W515/2,'3_Consigne'!P515)</f>
        <v>73</v>
      </c>
      <c r="E515" s="68">
        <f>D515*'1_Constantes'!$D$13</f>
        <v>73</v>
      </c>
      <c r="F515" s="73">
        <f>(D515+D514)*'1_Constantes'!$E$13</f>
        <v>0</v>
      </c>
      <c r="G515" s="57">
        <f>(D515-D514)*'1_Constantes'!$F$13</f>
        <v>0</v>
      </c>
      <c r="H515" s="57">
        <f t="shared" si="28"/>
        <v>73</v>
      </c>
      <c r="J515" s="113">
        <f>IF('1_Constantes'!$B$27=1,'4_Rampe'!Y515,'3_Consigne'!R515*2)</f>
        <v>-1.1459155902616376</v>
      </c>
      <c r="K515" s="68">
        <f>J515*'1_Constantes'!$H$13</f>
        <v>-2.2918311805232752</v>
      </c>
      <c r="L515" s="73">
        <f>(J515+J514)*'1_Constantes'!$I$13</f>
        <v>0</v>
      </c>
      <c r="M515" s="57">
        <f>(J515-J514)*'1_Constantes'!$J$13</f>
        <v>0</v>
      </c>
      <c r="N515" s="57">
        <f t="shared" si="29"/>
        <v>-2.2918311805232752</v>
      </c>
      <c r="P515" s="68">
        <f t="shared" si="30"/>
        <v>-75.291831180523275</v>
      </c>
      <c r="Q515" s="57">
        <f t="shared" si="31"/>
        <v>70.708168819476725</v>
      </c>
      <c r="S515" s="54">
        <f>P515*'1_Constantes'!$B$4/60</f>
        <v>-6.2743192650436064E-3</v>
      </c>
      <c r="T515" s="44">
        <f>Q515*'1_Constantes'!$B$4/60</f>
        <v>5.8923474016230604E-3</v>
      </c>
      <c r="V515" s="54">
        <f>V514-S515*'1_Constantes'!$J$4</f>
        <v>33706.940426656307</v>
      </c>
      <c r="W515" s="44">
        <f>W514+T515*'1_Constantes'!$J$4</f>
        <v>26311.659573343735</v>
      </c>
    </row>
    <row r="516" spans="2:23" x14ac:dyDescent="0.25">
      <c r="B516" s="13">
        <f>'2_Odometrie'!B516</f>
        <v>2.5599999999999676</v>
      </c>
      <c r="D516" s="113">
        <f>IF('1_Constantes'!$B$27=1,'4_Rampe'!W516/2,'3_Consigne'!P516)</f>
        <v>70.5</v>
      </c>
      <c r="E516" s="68">
        <f>D516*'1_Constantes'!$D$13</f>
        <v>70.5</v>
      </c>
      <c r="F516" s="73">
        <f>(D516+D515)*'1_Constantes'!$E$13</f>
        <v>0</v>
      </c>
      <c r="G516" s="57">
        <f>(D516-D515)*'1_Constantes'!$F$13</f>
        <v>0</v>
      </c>
      <c r="H516" s="57">
        <f t="shared" si="28"/>
        <v>70.5</v>
      </c>
      <c r="J516" s="113">
        <f>IF('1_Constantes'!$B$27=1,'4_Rampe'!Y516,'3_Consigne'!R516*2)</f>
        <v>8.9453100416161403E-15</v>
      </c>
      <c r="K516" s="68">
        <f>J516*'1_Constantes'!$H$13</f>
        <v>1.7890620083232281E-14</v>
      </c>
      <c r="L516" s="73">
        <f>(J516+J515)*'1_Constantes'!$I$13</f>
        <v>0</v>
      </c>
      <c r="M516" s="57">
        <f>(J516-J515)*'1_Constantes'!$J$13</f>
        <v>0</v>
      </c>
      <c r="N516" s="57">
        <f t="shared" si="29"/>
        <v>1.7890620083232281E-14</v>
      </c>
      <c r="P516" s="68">
        <f t="shared" si="30"/>
        <v>-70.499999999999986</v>
      </c>
      <c r="Q516" s="57">
        <f t="shared" si="31"/>
        <v>70.500000000000014</v>
      </c>
      <c r="S516" s="54">
        <f>P516*'1_Constantes'!$B$4/60</f>
        <v>-5.8749999999999991E-3</v>
      </c>
      <c r="T516" s="44">
        <f>Q516*'1_Constantes'!$B$4/60</f>
        <v>5.8750000000000017E-3</v>
      </c>
      <c r="V516" s="54">
        <f>V515-S516*'1_Constantes'!$J$4</f>
        <v>33728.090426656308</v>
      </c>
      <c r="W516" s="44">
        <f>W515+T516*'1_Constantes'!$J$4</f>
        <v>26332.809573343737</v>
      </c>
    </row>
    <row r="517" spans="2:23" x14ac:dyDescent="0.25">
      <c r="B517" s="13">
        <f>'2_Odometrie'!B517</f>
        <v>2.5649999999999675</v>
      </c>
      <c r="D517" s="113">
        <f>IF('1_Constantes'!$B$27=1,'4_Rampe'!W517/2,'3_Consigne'!P517)</f>
        <v>68</v>
      </c>
      <c r="E517" s="68">
        <f>D517*'1_Constantes'!$D$13</f>
        <v>68</v>
      </c>
      <c r="F517" s="73">
        <f>(D517+D516)*'1_Constantes'!$E$13</f>
        <v>0</v>
      </c>
      <c r="G517" s="57">
        <f>(D517-D516)*'1_Constantes'!$F$13</f>
        <v>0</v>
      </c>
      <c r="H517" s="57">
        <f t="shared" ref="H517:H580" si="32">G517+F517+E517</f>
        <v>68</v>
      </c>
      <c r="J517" s="113">
        <f>IF('1_Constantes'!$B$27=1,'4_Rampe'!Y517,'3_Consigne'!R517*2)</f>
        <v>0.85943669269624379</v>
      </c>
      <c r="K517" s="68">
        <f>J517*'1_Constantes'!$H$13</f>
        <v>1.7188733853924876</v>
      </c>
      <c r="L517" s="73">
        <f>(J517+J516)*'1_Constantes'!$I$13</f>
        <v>0</v>
      </c>
      <c r="M517" s="57">
        <f>(J517-J516)*'1_Constantes'!$J$13</f>
        <v>0</v>
      </c>
      <c r="N517" s="57">
        <f t="shared" ref="N517:N580" si="33">M517+L517+K517</f>
        <v>1.7188733853924876</v>
      </c>
      <c r="P517" s="68">
        <f t="shared" ref="P517:P580" si="34">(N517-H517)</f>
        <v>-66.281126614607516</v>
      </c>
      <c r="Q517" s="57">
        <f t="shared" ref="Q517:Q580" si="35">(N517+H517)</f>
        <v>69.718873385392484</v>
      </c>
      <c r="S517" s="54">
        <f>P517*'1_Constantes'!$B$4/60</f>
        <v>-5.52342721788396E-3</v>
      </c>
      <c r="T517" s="44">
        <f>Q517*'1_Constantes'!$B$4/60</f>
        <v>5.8099061154493741E-3</v>
      </c>
      <c r="V517" s="54">
        <f>V516-S517*'1_Constantes'!$J$4</f>
        <v>33747.97476464069</v>
      </c>
      <c r="W517" s="44">
        <f>W516+T517*'1_Constantes'!$J$4</f>
        <v>26353.725235359354</v>
      </c>
    </row>
    <row r="518" spans="2:23" x14ac:dyDescent="0.25">
      <c r="B518" s="13">
        <f>'2_Odometrie'!B518</f>
        <v>2.5699999999999674</v>
      </c>
      <c r="D518" s="113">
        <f>IF('1_Constantes'!$B$27=1,'4_Rampe'!W518/2,'3_Consigne'!P518)</f>
        <v>65.5</v>
      </c>
      <c r="E518" s="68">
        <f>D518*'1_Constantes'!$D$13</f>
        <v>65.5</v>
      </c>
      <c r="F518" s="73">
        <f>(D518+D517)*'1_Constantes'!$E$13</f>
        <v>0</v>
      </c>
      <c r="G518" s="57">
        <f>(D518-D517)*'1_Constantes'!$F$13</f>
        <v>0</v>
      </c>
      <c r="H518" s="57">
        <f t="shared" si="32"/>
        <v>65.5</v>
      </c>
      <c r="J518" s="113">
        <f>IF('1_Constantes'!$B$27=1,'4_Rampe'!Y518,'3_Consigne'!R518*2)</f>
        <v>0.28647889756540273</v>
      </c>
      <c r="K518" s="68">
        <f>J518*'1_Constantes'!$H$13</f>
        <v>0.57295779513080547</v>
      </c>
      <c r="L518" s="73">
        <f>(J518+J517)*'1_Constantes'!$I$13</f>
        <v>0</v>
      </c>
      <c r="M518" s="57">
        <f>(J518-J517)*'1_Constantes'!$J$13</f>
        <v>0</v>
      </c>
      <c r="N518" s="57">
        <f t="shared" si="33"/>
        <v>0.57295779513080547</v>
      </c>
      <c r="P518" s="68">
        <f t="shared" si="34"/>
        <v>-64.927042204869196</v>
      </c>
      <c r="Q518" s="57">
        <f t="shared" si="35"/>
        <v>66.072957795130804</v>
      </c>
      <c r="S518" s="54">
        <f>P518*'1_Constantes'!$B$4/60</f>
        <v>-5.4105868504057669E-3</v>
      </c>
      <c r="T518" s="44">
        <f>Q518*'1_Constantes'!$B$4/60</f>
        <v>5.5060798162609005E-3</v>
      </c>
      <c r="V518" s="54">
        <f>V517-S518*'1_Constantes'!$J$4</f>
        <v>33767.452877302152</v>
      </c>
      <c r="W518" s="44">
        <f>W517+T518*'1_Constantes'!$J$4</f>
        <v>26373.547122697892</v>
      </c>
    </row>
    <row r="519" spans="2:23" x14ac:dyDescent="0.25">
      <c r="B519" s="13">
        <f>'2_Odometrie'!B519</f>
        <v>2.5749999999999673</v>
      </c>
      <c r="D519" s="113">
        <f>IF('1_Constantes'!$B$27=1,'4_Rampe'!W519/2,'3_Consigne'!P519)</f>
        <v>63</v>
      </c>
      <c r="E519" s="68">
        <f>D519*'1_Constantes'!$D$13</f>
        <v>63</v>
      </c>
      <c r="F519" s="73">
        <f>(D519+D518)*'1_Constantes'!$E$13</f>
        <v>0</v>
      </c>
      <c r="G519" s="57">
        <f>(D519-D518)*'1_Constantes'!$F$13</f>
        <v>0</v>
      </c>
      <c r="H519" s="57">
        <f t="shared" si="32"/>
        <v>63</v>
      </c>
      <c r="J519" s="113">
        <f>IF('1_Constantes'!$B$27=1,'4_Rampe'!Y519,'3_Consigne'!R519*2)</f>
        <v>1.1459155902616376</v>
      </c>
      <c r="K519" s="68">
        <f>J519*'1_Constantes'!$H$13</f>
        <v>2.2918311805232752</v>
      </c>
      <c r="L519" s="73">
        <f>(J519+J518)*'1_Constantes'!$I$13</f>
        <v>0</v>
      </c>
      <c r="M519" s="57">
        <f>(J519-J518)*'1_Constantes'!$J$13</f>
        <v>0</v>
      </c>
      <c r="N519" s="57">
        <f t="shared" si="33"/>
        <v>2.2918311805232752</v>
      </c>
      <c r="P519" s="68">
        <f t="shared" si="34"/>
        <v>-60.708168819476725</v>
      </c>
      <c r="Q519" s="57">
        <f t="shared" si="35"/>
        <v>65.291831180523275</v>
      </c>
      <c r="S519" s="54">
        <f>P519*'1_Constantes'!$B$4/60</f>
        <v>-5.0590140682897269E-3</v>
      </c>
      <c r="T519" s="44">
        <f>Q519*'1_Constantes'!$B$4/60</f>
        <v>5.4409859317102729E-3</v>
      </c>
      <c r="V519" s="54">
        <f>V518-S519*'1_Constantes'!$J$4</f>
        <v>33785.665327947994</v>
      </c>
      <c r="W519" s="44">
        <f>W518+T519*'1_Constantes'!$J$4</f>
        <v>26393.134672052049</v>
      </c>
    </row>
    <row r="520" spans="2:23" x14ac:dyDescent="0.25">
      <c r="B520" s="13">
        <f>'2_Odometrie'!B520</f>
        <v>2.5799999999999672</v>
      </c>
      <c r="D520" s="113">
        <f>IF('1_Constantes'!$B$27=1,'4_Rampe'!W520/2,'3_Consigne'!P520)</f>
        <v>60.5</v>
      </c>
      <c r="E520" s="68">
        <f>D520*'1_Constantes'!$D$13</f>
        <v>60.5</v>
      </c>
      <c r="F520" s="73">
        <f>(D520+D519)*'1_Constantes'!$E$13</f>
        <v>0</v>
      </c>
      <c r="G520" s="57">
        <f>(D520-D519)*'1_Constantes'!$F$13</f>
        <v>0</v>
      </c>
      <c r="H520" s="57">
        <f t="shared" si="32"/>
        <v>60.5</v>
      </c>
      <c r="J520" s="113">
        <f>IF('1_Constantes'!$B$27=1,'4_Rampe'!Y520,'3_Consigne'!R520*2)</f>
        <v>-8.9453100416161403E-15</v>
      </c>
      <c r="K520" s="68">
        <f>J520*'1_Constantes'!$H$13</f>
        <v>-1.7890620083232281E-14</v>
      </c>
      <c r="L520" s="73">
        <f>(J520+J519)*'1_Constantes'!$I$13</f>
        <v>0</v>
      </c>
      <c r="M520" s="57">
        <f>(J520-J519)*'1_Constantes'!$J$13</f>
        <v>0</v>
      </c>
      <c r="N520" s="57">
        <f t="shared" si="33"/>
        <v>-1.7890620083232281E-14</v>
      </c>
      <c r="P520" s="68">
        <f t="shared" si="34"/>
        <v>-60.500000000000021</v>
      </c>
      <c r="Q520" s="57">
        <f t="shared" si="35"/>
        <v>60.499999999999979</v>
      </c>
      <c r="S520" s="54">
        <f>P520*'1_Constantes'!$B$4/60</f>
        <v>-5.0416666666666683E-3</v>
      </c>
      <c r="T520" s="44">
        <f>Q520*'1_Constantes'!$B$4/60</f>
        <v>5.0416666666666648E-3</v>
      </c>
      <c r="V520" s="54">
        <f>V519-S520*'1_Constantes'!$J$4</f>
        <v>33803.815327947996</v>
      </c>
      <c r="W520" s="44">
        <f>W519+T520*'1_Constantes'!$J$4</f>
        <v>26411.28467205205</v>
      </c>
    </row>
    <row r="521" spans="2:23" x14ac:dyDescent="0.25">
      <c r="B521" s="13">
        <f>'2_Odometrie'!B521</f>
        <v>2.5849999999999671</v>
      </c>
      <c r="D521" s="113">
        <f>IF('1_Constantes'!$B$27=1,'4_Rampe'!W521/2,'3_Consigne'!P521)</f>
        <v>58</v>
      </c>
      <c r="E521" s="68">
        <f>D521*'1_Constantes'!$D$13</f>
        <v>58</v>
      </c>
      <c r="F521" s="73">
        <f>(D521+D520)*'1_Constantes'!$E$13</f>
        <v>0</v>
      </c>
      <c r="G521" s="57">
        <f>(D521-D520)*'1_Constantes'!$F$13</f>
        <v>0</v>
      </c>
      <c r="H521" s="57">
        <f t="shared" si="32"/>
        <v>58</v>
      </c>
      <c r="J521" s="113">
        <f>IF('1_Constantes'!$B$27=1,'4_Rampe'!Y521,'3_Consigne'!R521*2)</f>
        <v>-0.85943669269624379</v>
      </c>
      <c r="K521" s="68">
        <f>J521*'1_Constantes'!$H$13</f>
        <v>-1.7188733853924876</v>
      </c>
      <c r="L521" s="73">
        <f>(J521+J520)*'1_Constantes'!$I$13</f>
        <v>0</v>
      </c>
      <c r="M521" s="57">
        <f>(J521-J520)*'1_Constantes'!$J$13</f>
        <v>0</v>
      </c>
      <c r="N521" s="57">
        <f t="shared" si="33"/>
        <v>-1.7188733853924876</v>
      </c>
      <c r="P521" s="68">
        <f t="shared" si="34"/>
        <v>-59.718873385392484</v>
      </c>
      <c r="Q521" s="57">
        <f t="shared" si="35"/>
        <v>56.281126614607516</v>
      </c>
      <c r="S521" s="54">
        <f>P521*'1_Constantes'!$B$4/60</f>
        <v>-4.9765727821160406E-3</v>
      </c>
      <c r="T521" s="44">
        <f>Q521*'1_Constantes'!$B$4/60</f>
        <v>4.6900938845506257E-3</v>
      </c>
      <c r="V521" s="54">
        <f>V520-S521*'1_Constantes'!$J$4</f>
        <v>33821.730989963617</v>
      </c>
      <c r="W521" s="44">
        <f>W520+T521*'1_Constantes'!$J$4</f>
        <v>26428.169010036432</v>
      </c>
    </row>
    <row r="522" spans="2:23" x14ac:dyDescent="0.25">
      <c r="B522" s="13">
        <f>'2_Odometrie'!B522</f>
        <v>2.589999999999967</v>
      </c>
      <c r="D522" s="113">
        <f>IF('1_Constantes'!$B$27=1,'4_Rampe'!W522/2,'3_Consigne'!P522)</f>
        <v>59.5</v>
      </c>
      <c r="E522" s="68">
        <f>D522*'1_Constantes'!$D$13</f>
        <v>59.5</v>
      </c>
      <c r="F522" s="73">
        <f>(D522+D521)*'1_Constantes'!$E$13</f>
        <v>0</v>
      </c>
      <c r="G522" s="57">
        <f>(D522-D521)*'1_Constantes'!$F$13</f>
        <v>0</v>
      </c>
      <c r="H522" s="57">
        <f t="shared" si="32"/>
        <v>59.5</v>
      </c>
      <c r="J522" s="113">
        <f>IF('1_Constantes'!$B$27=1,'4_Rampe'!Y522,'3_Consigne'!R522*2)</f>
        <v>-0.28647889756540273</v>
      </c>
      <c r="K522" s="68">
        <f>J522*'1_Constantes'!$H$13</f>
        <v>-0.57295779513080547</v>
      </c>
      <c r="L522" s="73">
        <f>(J522+J521)*'1_Constantes'!$I$13</f>
        <v>0</v>
      </c>
      <c r="M522" s="57">
        <f>(J522-J521)*'1_Constantes'!$J$13</f>
        <v>0</v>
      </c>
      <c r="N522" s="57">
        <f t="shared" si="33"/>
        <v>-0.57295779513080547</v>
      </c>
      <c r="P522" s="68">
        <f t="shared" si="34"/>
        <v>-60.072957795130804</v>
      </c>
      <c r="Q522" s="57">
        <f t="shared" si="35"/>
        <v>58.927042204869196</v>
      </c>
      <c r="S522" s="54">
        <f>P522*'1_Constantes'!$B$4/60</f>
        <v>-5.006079816260901E-3</v>
      </c>
      <c r="T522" s="44">
        <f>Q522*'1_Constantes'!$B$4/60</f>
        <v>4.9105868504057664E-3</v>
      </c>
      <c r="V522" s="54">
        <f>V521-S522*'1_Constantes'!$J$4</f>
        <v>33839.752877302155</v>
      </c>
      <c r="W522" s="44">
        <f>W521+T522*'1_Constantes'!$J$4</f>
        <v>26445.847122697895</v>
      </c>
    </row>
    <row r="523" spans="2:23" x14ac:dyDescent="0.25">
      <c r="B523" s="13">
        <f>'2_Odometrie'!B523</f>
        <v>2.5949999999999669</v>
      </c>
      <c r="D523" s="113">
        <f>IF('1_Constantes'!$B$27=1,'4_Rampe'!W523/2,'3_Consigne'!P523)</f>
        <v>57</v>
      </c>
      <c r="E523" s="68">
        <f>D523*'1_Constantes'!$D$13</f>
        <v>57</v>
      </c>
      <c r="F523" s="73">
        <f>(D523+D522)*'1_Constantes'!$E$13</f>
        <v>0</v>
      </c>
      <c r="G523" s="57">
        <f>(D523-D522)*'1_Constantes'!$F$13</f>
        <v>0</v>
      </c>
      <c r="H523" s="57">
        <f t="shared" si="32"/>
        <v>57</v>
      </c>
      <c r="J523" s="113">
        <f>IF('1_Constantes'!$B$27=1,'4_Rampe'!Y523,'3_Consigne'!R523*2)</f>
        <v>0.85943669269624379</v>
      </c>
      <c r="K523" s="68">
        <f>J523*'1_Constantes'!$H$13</f>
        <v>1.7188733853924876</v>
      </c>
      <c r="L523" s="73">
        <f>(J523+J522)*'1_Constantes'!$I$13</f>
        <v>0</v>
      </c>
      <c r="M523" s="57">
        <f>(J523-J522)*'1_Constantes'!$J$13</f>
        <v>0</v>
      </c>
      <c r="N523" s="57">
        <f t="shared" si="33"/>
        <v>1.7188733853924876</v>
      </c>
      <c r="P523" s="68">
        <f t="shared" si="34"/>
        <v>-55.281126614607516</v>
      </c>
      <c r="Q523" s="57">
        <f t="shared" si="35"/>
        <v>58.718873385392484</v>
      </c>
      <c r="S523" s="54">
        <f>P523*'1_Constantes'!$B$4/60</f>
        <v>-4.6067605512172928E-3</v>
      </c>
      <c r="T523" s="44">
        <f>Q523*'1_Constantes'!$B$4/60</f>
        <v>4.8932394487827078E-3</v>
      </c>
      <c r="V523" s="54">
        <f>V522-S523*'1_Constantes'!$J$4</f>
        <v>33856.337215286534</v>
      </c>
      <c r="W523" s="44">
        <f>W522+T523*'1_Constantes'!$J$4</f>
        <v>26463.462784713513</v>
      </c>
    </row>
    <row r="524" spans="2:23" x14ac:dyDescent="0.25">
      <c r="B524" s="13">
        <f>'2_Odometrie'!B524</f>
        <v>2.5999999999999668</v>
      </c>
      <c r="D524" s="113">
        <f>IF('1_Constantes'!$B$27=1,'4_Rampe'!W524/2,'3_Consigne'!P524)</f>
        <v>54.5</v>
      </c>
      <c r="E524" s="68">
        <f>D524*'1_Constantes'!$D$13</f>
        <v>54.5</v>
      </c>
      <c r="F524" s="73">
        <f>(D524+D523)*'1_Constantes'!$E$13</f>
        <v>0</v>
      </c>
      <c r="G524" s="57">
        <f>(D524-D523)*'1_Constantes'!$F$13</f>
        <v>0</v>
      </c>
      <c r="H524" s="57">
        <f t="shared" si="32"/>
        <v>54.5</v>
      </c>
      <c r="J524" s="113">
        <f>IF('1_Constantes'!$B$27=1,'4_Rampe'!Y524,'3_Consigne'!R524*2)</f>
        <v>-0.28647889756540273</v>
      </c>
      <c r="K524" s="68">
        <f>J524*'1_Constantes'!$H$13</f>
        <v>-0.57295779513080547</v>
      </c>
      <c r="L524" s="73">
        <f>(J524+J523)*'1_Constantes'!$I$13</f>
        <v>0</v>
      </c>
      <c r="M524" s="57">
        <f>(J524-J523)*'1_Constantes'!$J$13</f>
        <v>0</v>
      </c>
      <c r="N524" s="57">
        <f t="shared" si="33"/>
        <v>-0.57295779513080547</v>
      </c>
      <c r="P524" s="68">
        <f t="shared" si="34"/>
        <v>-55.072957795130804</v>
      </c>
      <c r="Q524" s="57">
        <f t="shared" si="35"/>
        <v>53.927042204869196</v>
      </c>
      <c r="S524" s="54">
        <f>P524*'1_Constantes'!$B$4/60</f>
        <v>-4.5894131495942342E-3</v>
      </c>
      <c r="T524" s="44">
        <f>Q524*'1_Constantes'!$B$4/60</f>
        <v>4.4939201837391005E-3</v>
      </c>
      <c r="V524" s="54">
        <f>V523-S524*'1_Constantes'!$J$4</f>
        <v>33872.859102625072</v>
      </c>
      <c r="W524" s="44">
        <f>W523+T524*'1_Constantes'!$J$4</f>
        <v>26479.640897374975</v>
      </c>
    </row>
    <row r="525" spans="2:23" x14ac:dyDescent="0.25">
      <c r="B525" s="13">
        <f>'2_Odometrie'!B525</f>
        <v>2.6049999999999667</v>
      </c>
      <c r="D525" s="113">
        <f>IF('1_Constantes'!$B$27=1,'4_Rampe'!W525/2,'3_Consigne'!P525)</f>
        <v>52</v>
      </c>
      <c r="E525" s="68">
        <f>D525*'1_Constantes'!$D$13</f>
        <v>52</v>
      </c>
      <c r="F525" s="73">
        <f>(D525+D524)*'1_Constantes'!$E$13</f>
        <v>0</v>
      </c>
      <c r="G525" s="57">
        <f>(D525-D524)*'1_Constantes'!$F$13</f>
        <v>0</v>
      </c>
      <c r="H525" s="57">
        <f t="shared" si="32"/>
        <v>52</v>
      </c>
      <c r="J525" s="113">
        <f>IF('1_Constantes'!$B$27=1,'4_Rampe'!Y525,'3_Consigne'!R525*2)</f>
        <v>-1.1459155902616376</v>
      </c>
      <c r="K525" s="68">
        <f>J525*'1_Constantes'!$H$13</f>
        <v>-2.2918311805232752</v>
      </c>
      <c r="L525" s="73">
        <f>(J525+J524)*'1_Constantes'!$I$13</f>
        <v>0</v>
      </c>
      <c r="M525" s="57">
        <f>(J525-J524)*'1_Constantes'!$J$13</f>
        <v>0</v>
      </c>
      <c r="N525" s="57">
        <f t="shared" si="33"/>
        <v>-2.2918311805232752</v>
      </c>
      <c r="P525" s="68">
        <f t="shared" si="34"/>
        <v>-54.291831180523275</v>
      </c>
      <c r="Q525" s="57">
        <f t="shared" si="35"/>
        <v>49.708168819476725</v>
      </c>
      <c r="S525" s="54">
        <f>P525*'1_Constantes'!$B$4/60</f>
        <v>-4.5243192650436066E-3</v>
      </c>
      <c r="T525" s="44">
        <f>Q525*'1_Constantes'!$B$4/60</f>
        <v>4.1423474016230605E-3</v>
      </c>
      <c r="V525" s="54">
        <f>V524-S525*'1_Constantes'!$J$4</f>
        <v>33889.14665197923</v>
      </c>
      <c r="W525" s="44">
        <f>W524+T525*'1_Constantes'!$J$4</f>
        <v>26494.553348020818</v>
      </c>
    </row>
    <row r="526" spans="2:23" x14ac:dyDescent="0.25">
      <c r="B526" s="13">
        <f>'2_Odometrie'!B526</f>
        <v>2.6099999999999666</v>
      </c>
      <c r="D526" s="113">
        <f>IF('1_Constantes'!$B$27=1,'4_Rampe'!W526/2,'3_Consigne'!P526)</f>
        <v>49.5</v>
      </c>
      <c r="E526" s="68">
        <f>D526*'1_Constantes'!$D$13</f>
        <v>49.5</v>
      </c>
      <c r="F526" s="73">
        <f>(D526+D525)*'1_Constantes'!$E$13</f>
        <v>0</v>
      </c>
      <c r="G526" s="57">
        <f>(D526-D525)*'1_Constantes'!$F$13</f>
        <v>0</v>
      </c>
      <c r="H526" s="57">
        <f t="shared" si="32"/>
        <v>49.5</v>
      </c>
      <c r="J526" s="113">
        <f>IF('1_Constantes'!$B$27=1,'4_Rampe'!Y526,'3_Consigne'!R526*2)</f>
        <v>8.9453100416161403E-15</v>
      </c>
      <c r="K526" s="68">
        <f>J526*'1_Constantes'!$H$13</f>
        <v>1.7890620083232281E-14</v>
      </c>
      <c r="L526" s="73">
        <f>(J526+J525)*'1_Constantes'!$I$13</f>
        <v>0</v>
      </c>
      <c r="M526" s="57">
        <f>(J526-J525)*'1_Constantes'!$J$13</f>
        <v>0</v>
      </c>
      <c r="N526" s="57">
        <f t="shared" si="33"/>
        <v>1.7890620083232281E-14</v>
      </c>
      <c r="P526" s="68">
        <f t="shared" si="34"/>
        <v>-49.499999999999979</v>
      </c>
      <c r="Q526" s="57">
        <f t="shared" si="35"/>
        <v>49.500000000000021</v>
      </c>
      <c r="S526" s="54">
        <f>P526*'1_Constantes'!$B$4/60</f>
        <v>-4.1249999999999985E-3</v>
      </c>
      <c r="T526" s="44">
        <f>Q526*'1_Constantes'!$B$4/60</f>
        <v>4.1250000000000019E-3</v>
      </c>
      <c r="V526" s="54">
        <f>V525-S526*'1_Constantes'!$J$4</f>
        <v>33903.996651979229</v>
      </c>
      <c r="W526" s="44">
        <f>W525+T526*'1_Constantes'!$J$4</f>
        <v>26509.403348020816</v>
      </c>
    </row>
    <row r="527" spans="2:23" x14ac:dyDescent="0.25">
      <c r="B527" s="13">
        <f>'2_Odometrie'!B527</f>
        <v>2.6149999999999665</v>
      </c>
      <c r="D527" s="113">
        <f>IF('1_Constantes'!$B$27=1,'4_Rampe'!W527/2,'3_Consigne'!P527)</f>
        <v>47</v>
      </c>
      <c r="E527" s="68">
        <f>D527*'1_Constantes'!$D$13</f>
        <v>47</v>
      </c>
      <c r="F527" s="73">
        <f>(D527+D526)*'1_Constantes'!$E$13</f>
        <v>0</v>
      </c>
      <c r="G527" s="57">
        <f>(D527-D526)*'1_Constantes'!$F$13</f>
        <v>0</v>
      </c>
      <c r="H527" s="57">
        <f t="shared" si="32"/>
        <v>47</v>
      </c>
      <c r="J527" s="113">
        <f>IF('1_Constantes'!$B$27=1,'4_Rampe'!Y527,'3_Consigne'!R527*2)</f>
        <v>0.85943669269624379</v>
      </c>
      <c r="K527" s="68">
        <f>J527*'1_Constantes'!$H$13</f>
        <v>1.7188733853924876</v>
      </c>
      <c r="L527" s="73">
        <f>(J527+J526)*'1_Constantes'!$I$13</f>
        <v>0</v>
      </c>
      <c r="M527" s="57">
        <f>(J527-J526)*'1_Constantes'!$J$13</f>
        <v>0</v>
      </c>
      <c r="N527" s="57">
        <f t="shared" si="33"/>
        <v>1.7188733853924876</v>
      </c>
      <c r="P527" s="68">
        <f t="shared" si="34"/>
        <v>-45.281126614607516</v>
      </c>
      <c r="Q527" s="57">
        <f t="shared" si="35"/>
        <v>48.718873385392484</v>
      </c>
      <c r="S527" s="54">
        <f>P527*'1_Constantes'!$B$4/60</f>
        <v>-3.7734272178839593E-3</v>
      </c>
      <c r="T527" s="44">
        <f>Q527*'1_Constantes'!$B$4/60</f>
        <v>4.0599061154493734E-3</v>
      </c>
      <c r="V527" s="54">
        <f>V526-S527*'1_Constantes'!$J$4</f>
        <v>33917.580989963608</v>
      </c>
      <c r="W527" s="44">
        <f>W526+T527*'1_Constantes'!$J$4</f>
        <v>26524.019010036434</v>
      </c>
    </row>
    <row r="528" spans="2:23" x14ac:dyDescent="0.25">
      <c r="B528" s="13">
        <f>'2_Odometrie'!B528</f>
        <v>2.6199999999999664</v>
      </c>
      <c r="D528" s="113">
        <f>IF('1_Constantes'!$B$27=1,'4_Rampe'!W528/2,'3_Consigne'!P528)</f>
        <v>44.5</v>
      </c>
      <c r="E528" s="68">
        <f>D528*'1_Constantes'!$D$13</f>
        <v>44.5</v>
      </c>
      <c r="F528" s="73">
        <f>(D528+D527)*'1_Constantes'!$E$13</f>
        <v>0</v>
      </c>
      <c r="G528" s="57">
        <f>(D528-D527)*'1_Constantes'!$F$13</f>
        <v>0</v>
      </c>
      <c r="H528" s="57">
        <f t="shared" si="32"/>
        <v>44.5</v>
      </c>
      <c r="J528" s="113">
        <f>IF('1_Constantes'!$B$27=1,'4_Rampe'!Y528,'3_Consigne'!R528*2)</f>
        <v>1.7188733853924785</v>
      </c>
      <c r="K528" s="68">
        <f>J528*'1_Constantes'!$H$13</f>
        <v>3.4377467707849569</v>
      </c>
      <c r="L528" s="73">
        <f>(J528+J527)*'1_Constantes'!$I$13</f>
        <v>0</v>
      </c>
      <c r="M528" s="57">
        <f>(J528-J527)*'1_Constantes'!$J$13</f>
        <v>0</v>
      </c>
      <c r="N528" s="57">
        <f t="shared" si="33"/>
        <v>3.4377467707849569</v>
      </c>
      <c r="P528" s="68">
        <f t="shared" si="34"/>
        <v>-41.062253229215045</v>
      </c>
      <c r="Q528" s="57">
        <f t="shared" si="35"/>
        <v>47.937746770784955</v>
      </c>
      <c r="S528" s="54">
        <f>P528*'1_Constantes'!$B$4/60</f>
        <v>-3.4218544357679207E-3</v>
      </c>
      <c r="T528" s="44">
        <f>Q528*'1_Constantes'!$B$4/60</f>
        <v>3.9948122308987467E-3</v>
      </c>
      <c r="V528" s="54">
        <f>V527-S528*'1_Constantes'!$J$4</f>
        <v>33929.899665932375</v>
      </c>
      <c r="W528" s="44">
        <f>W527+T528*'1_Constantes'!$J$4</f>
        <v>26538.400334067668</v>
      </c>
    </row>
    <row r="529" spans="2:23" x14ac:dyDescent="0.25">
      <c r="B529" s="13">
        <f>'2_Odometrie'!B529</f>
        <v>2.6249999999999662</v>
      </c>
      <c r="D529" s="113">
        <f>IF('1_Constantes'!$B$27=1,'4_Rampe'!W529/2,'3_Consigne'!P529)</f>
        <v>42</v>
      </c>
      <c r="E529" s="68">
        <f>D529*'1_Constantes'!$D$13</f>
        <v>42</v>
      </c>
      <c r="F529" s="73">
        <f>(D529+D528)*'1_Constantes'!$E$13</f>
        <v>0</v>
      </c>
      <c r="G529" s="57">
        <f>(D529-D528)*'1_Constantes'!$F$13</f>
        <v>0</v>
      </c>
      <c r="H529" s="57">
        <f t="shared" si="32"/>
        <v>42</v>
      </c>
      <c r="J529" s="113">
        <f>IF('1_Constantes'!$B$27=1,'4_Rampe'!Y529,'3_Consigne'!R529*2)</f>
        <v>-0.57295779513083211</v>
      </c>
      <c r="K529" s="68">
        <f>J529*'1_Constantes'!$H$13</f>
        <v>-1.1459155902616642</v>
      </c>
      <c r="L529" s="73">
        <f>(J529+J528)*'1_Constantes'!$I$13</f>
        <v>0</v>
      </c>
      <c r="M529" s="57">
        <f>(J529-J528)*'1_Constantes'!$J$13</f>
        <v>0</v>
      </c>
      <c r="N529" s="57">
        <f t="shared" si="33"/>
        <v>-1.1459155902616642</v>
      </c>
      <c r="P529" s="68">
        <f t="shared" si="34"/>
        <v>-43.145915590261666</v>
      </c>
      <c r="Q529" s="57">
        <f t="shared" si="35"/>
        <v>40.854084409738334</v>
      </c>
      <c r="S529" s="54">
        <f>P529*'1_Constantes'!$B$4/60</f>
        <v>-3.595492965855139E-3</v>
      </c>
      <c r="T529" s="44">
        <f>Q529*'1_Constantes'!$B$4/60</f>
        <v>3.4045070341448612E-3</v>
      </c>
      <c r="V529" s="54">
        <f>V528-S529*'1_Constantes'!$J$4</f>
        <v>33942.843440609453</v>
      </c>
      <c r="W529" s="44">
        <f>W528+T529*'1_Constantes'!$J$4</f>
        <v>26550.656559390591</v>
      </c>
    </row>
    <row r="530" spans="2:23" x14ac:dyDescent="0.25">
      <c r="B530" s="13">
        <f>'2_Odometrie'!B530</f>
        <v>2.6299999999999661</v>
      </c>
      <c r="D530" s="113">
        <f>IF('1_Constantes'!$B$27=1,'4_Rampe'!W530/2,'3_Consigne'!P530)</f>
        <v>39.5</v>
      </c>
      <c r="E530" s="68">
        <f>D530*'1_Constantes'!$D$13</f>
        <v>39.5</v>
      </c>
      <c r="F530" s="73">
        <f>(D530+D529)*'1_Constantes'!$E$13</f>
        <v>0</v>
      </c>
      <c r="G530" s="57">
        <f>(D530-D529)*'1_Constantes'!$F$13</f>
        <v>0</v>
      </c>
      <c r="H530" s="57">
        <f t="shared" si="32"/>
        <v>39.5</v>
      </c>
      <c r="J530" s="113">
        <f>IF('1_Constantes'!$B$27=1,'4_Rampe'!Y530,'3_Consigne'!R530*2)</f>
        <v>-1.4323944878270669</v>
      </c>
      <c r="K530" s="68">
        <f>J530*'1_Constantes'!$H$13</f>
        <v>-2.8647889756541338</v>
      </c>
      <c r="L530" s="73">
        <f>(J530+J529)*'1_Constantes'!$I$13</f>
        <v>0</v>
      </c>
      <c r="M530" s="57">
        <f>(J530-J529)*'1_Constantes'!$J$13</f>
        <v>0</v>
      </c>
      <c r="N530" s="57">
        <f t="shared" si="33"/>
        <v>-2.8647889756541338</v>
      </c>
      <c r="P530" s="68">
        <f t="shared" si="34"/>
        <v>-42.364788975654136</v>
      </c>
      <c r="Q530" s="57">
        <f t="shared" si="35"/>
        <v>36.635211024345864</v>
      </c>
      <c r="S530" s="54">
        <f>P530*'1_Constantes'!$B$4/60</f>
        <v>-3.5303990813045113E-3</v>
      </c>
      <c r="T530" s="44">
        <f>Q530*'1_Constantes'!$B$4/60</f>
        <v>3.0529342520288221E-3</v>
      </c>
      <c r="V530" s="54">
        <f>V529-S530*'1_Constantes'!$J$4</f>
        <v>33955.552877302151</v>
      </c>
      <c r="W530" s="44">
        <f>W529+T530*'1_Constantes'!$J$4</f>
        <v>26561.647122697894</v>
      </c>
    </row>
    <row r="531" spans="2:23" x14ac:dyDescent="0.25">
      <c r="B531" s="13">
        <f>'2_Odometrie'!B531</f>
        <v>2.634999999999966</v>
      </c>
      <c r="D531" s="113">
        <f>IF('1_Constantes'!$B$27=1,'4_Rampe'!W531/2,'3_Consigne'!P531)</f>
        <v>37</v>
      </c>
      <c r="E531" s="68">
        <f>D531*'1_Constantes'!$D$13</f>
        <v>37</v>
      </c>
      <c r="F531" s="73">
        <f>(D531+D530)*'1_Constantes'!$E$13</f>
        <v>0</v>
      </c>
      <c r="G531" s="57">
        <f>(D531-D530)*'1_Constantes'!$F$13</f>
        <v>0</v>
      </c>
      <c r="H531" s="57">
        <f t="shared" si="32"/>
        <v>37</v>
      </c>
      <c r="J531" s="113">
        <f>IF('1_Constantes'!$B$27=1,'4_Rampe'!Y531,'3_Consigne'!R531*2)</f>
        <v>0.28647889756542044</v>
      </c>
      <c r="K531" s="68">
        <f>J531*'1_Constantes'!$H$13</f>
        <v>0.57295779513084089</v>
      </c>
      <c r="L531" s="73">
        <f>(J531+J530)*'1_Constantes'!$I$13</f>
        <v>0</v>
      </c>
      <c r="M531" s="57">
        <f>(J531-J530)*'1_Constantes'!$J$13</f>
        <v>0</v>
      </c>
      <c r="N531" s="57">
        <f t="shared" si="33"/>
        <v>0.57295779513084089</v>
      </c>
      <c r="P531" s="68">
        <f t="shared" si="34"/>
        <v>-36.42704220486916</v>
      </c>
      <c r="Q531" s="57">
        <f t="shared" si="35"/>
        <v>37.57295779513084</v>
      </c>
      <c r="S531" s="54">
        <f>P531*'1_Constantes'!$B$4/60</f>
        <v>-3.0355868504057634E-3</v>
      </c>
      <c r="T531" s="44">
        <f>Q531*'1_Constantes'!$B$4/60</f>
        <v>3.1310798162609032E-3</v>
      </c>
      <c r="V531" s="54">
        <f>V530-S531*'1_Constantes'!$J$4</f>
        <v>33966.480989963609</v>
      </c>
      <c r="W531" s="44">
        <f>W530+T531*'1_Constantes'!$J$4</f>
        <v>26572.919010036432</v>
      </c>
    </row>
    <row r="532" spans="2:23" x14ac:dyDescent="0.25">
      <c r="B532" s="13">
        <f>'2_Odometrie'!B532</f>
        <v>2.6399999999999659</v>
      </c>
      <c r="D532" s="113">
        <f>IF('1_Constantes'!$B$27=1,'4_Rampe'!W532/2,'3_Consigne'!P532)</f>
        <v>34.5</v>
      </c>
      <c r="E532" s="68">
        <f>D532*'1_Constantes'!$D$13</f>
        <v>34.5</v>
      </c>
      <c r="F532" s="73">
        <f>(D532+D531)*'1_Constantes'!$E$13</f>
        <v>0</v>
      </c>
      <c r="G532" s="57">
        <f>(D532-D531)*'1_Constantes'!$F$13</f>
        <v>0</v>
      </c>
      <c r="H532" s="57">
        <f t="shared" si="32"/>
        <v>34.5</v>
      </c>
      <c r="J532" s="113">
        <f>IF('1_Constantes'!$B$27=1,'4_Rampe'!Y532,'3_Consigne'!R532*2)</f>
        <v>0.85943669269622613</v>
      </c>
      <c r="K532" s="68">
        <f>J532*'1_Constantes'!$H$13</f>
        <v>1.7188733853924523</v>
      </c>
      <c r="L532" s="73">
        <f>(J532+J531)*'1_Constantes'!$I$13</f>
        <v>0</v>
      </c>
      <c r="M532" s="57">
        <f>(J532-J531)*'1_Constantes'!$J$13</f>
        <v>0</v>
      </c>
      <c r="N532" s="57">
        <f t="shared" si="33"/>
        <v>1.7188733853924523</v>
      </c>
      <c r="P532" s="68">
        <f t="shared" si="34"/>
        <v>-32.781126614607551</v>
      </c>
      <c r="Q532" s="57">
        <f t="shared" si="35"/>
        <v>36.218873385392449</v>
      </c>
      <c r="S532" s="54">
        <f>P532*'1_Constantes'!$B$4/60</f>
        <v>-2.7317605512172959E-3</v>
      </c>
      <c r="T532" s="44">
        <f>Q532*'1_Constantes'!$B$4/60</f>
        <v>3.018239448782704E-3</v>
      </c>
      <c r="V532" s="54">
        <f>V531-S532*'1_Constantes'!$J$4</f>
        <v>33976.315327947988</v>
      </c>
      <c r="W532" s="44">
        <f>W531+T532*'1_Constantes'!$J$4</f>
        <v>26583.78467205205</v>
      </c>
    </row>
    <row r="533" spans="2:23" x14ac:dyDescent="0.25">
      <c r="B533" s="13">
        <f>'2_Odometrie'!B533</f>
        <v>2.6449999999999658</v>
      </c>
      <c r="D533" s="113">
        <f>IF('1_Constantes'!$B$27=1,'4_Rampe'!W533/2,'3_Consigne'!P533)</f>
        <v>32</v>
      </c>
      <c r="E533" s="68">
        <f>D533*'1_Constantes'!$D$13</f>
        <v>32</v>
      </c>
      <c r="F533" s="73">
        <f>(D533+D532)*'1_Constantes'!$E$13</f>
        <v>0</v>
      </c>
      <c r="G533" s="57">
        <f>(D533-D532)*'1_Constantes'!$F$13</f>
        <v>0</v>
      </c>
      <c r="H533" s="57">
        <f t="shared" si="32"/>
        <v>32</v>
      </c>
      <c r="J533" s="113">
        <f>IF('1_Constantes'!$B$27=1,'4_Rampe'!Y533,'3_Consigne'!R533*2)</f>
        <v>-0.28647889756542044</v>
      </c>
      <c r="K533" s="68">
        <f>J533*'1_Constantes'!$H$13</f>
        <v>-0.57295779513084089</v>
      </c>
      <c r="L533" s="73">
        <f>(J533+J532)*'1_Constantes'!$I$13</f>
        <v>0</v>
      </c>
      <c r="M533" s="57">
        <f>(J533-J532)*'1_Constantes'!$J$13</f>
        <v>0</v>
      </c>
      <c r="N533" s="57">
        <f t="shared" si="33"/>
        <v>-0.57295779513084089</v>
      </c>
      <c r="P533" s="68">
        <f t="shared" si="34"/>
        <v>-32.57295779513084</v>
      </c>
      <c r="Q533" s="57">
        <f t="shared" si="35"/>
        <v>31.42704220486916</v>
      </c>
      <c r="S533" s="54">
        <f>P533*'1_Constantes'!$B$4/60</f>
        <v>-2.7144131495942369E-3</v>
      </c>
      <c r="T533" s="44">
        <f>Q533*'1_Constantes'!$B$4/60</f>
        <v>2.6189201837390967E-3</v>
      </c>
      <c r="V533" s="54">
        <f>V532-S533*'1_Constantes'!$J$4</f>
        <v>33986.087215286527</v>
      </c>
      <c r="W533" s="44">
        <f>W532+T533*'1_Constantes'!$J$4</f>
        <v>26593.212784713513</v>
      </c>
    </row>
    <row r="534" spans="2:23" x14ac:dyDescent="0.25">
      <c r="B534" s="13">
        <f>'2_Odometrie'!B534</f>
        <v>2.6499999999999657</v>
      </c>
      <c r="D534" s="113">
        <f>IF('1_Constantes'!$B$27=1,'4_Rampe'!W534/2,'3_Consigne'!P534)</f>
        <v>29.5</v>
      </c>
      <c r="E534" s="68">
        <f>D534*'1_Constantes'!$D$13</f>
        <v>29.5</v>
      </c>
      <c r="F534" s="73">
        <f>(D534+D533)*'1_Constantes'!$E$13</f>
        <v>0</v>
      </c>
      <c r="G534" s="57">
        <f>(D534-D533)*'1_Constantes'!$F$13</f>
        <v>0</v>
      </c>
      <c r="H534" s="57">
        <f t="shared" si="32"/>
        <v>29.5</v>
      </c>
      <c r="J534" s="113">
        <f>IF('1_Constantes'!$B$27=1,'4_Rampe'!Y534,'3_Consigne'!R534*2)</f>
        <v>-1.1459155902616553</v>
      </c>
      <c r="K534" s="68">
        <f>J534*'1_Constantes'!$H$13</f>
        <v>-2.2918311805233107</v>
      </c>
      <c r="L534" s="73">
        <f>(J534+J533)*'1_Constantes'!$I$13</f>
        <v>0</v>
      </c>
      <c r="M534" s="57">
        <f>(J534-J533)*'1_Constantes'!$J$13</f>
        <v>0</v>
      </c>
      <c r="N534" s="57">
        <f t="shared" si="33"/>
        <v>-2.2918311805233107</v>
      </c>
      <c r="P534" s="68">
        <f t="shared" si="34"/>
        <v>-31.79183118052331</v>
      </c>
      <c r="Q534" s="57">
        <f t="shared" si="35"/>
        <v>27.20816881947669</v>
      </c>
      <c r="S534" s="54">
        <f>P534*'1_Constantes'!$B$4/60</f>
        <v>-2.6493192650436093E-3</v>
      </c>
      <c r="T534" s="44">
        <f>Q534*'1_Constantes'!$B$4/60</f>
        <v>2.2673474016230576E-3</v>
      </c>
      <c r="V534" s="54">
        <f>V533-S534*'1_Constantes'!$J$4</f>
        <v>33995.624764640685</v>
      </c>
      <c r="W534" s="44">
        <f>W533+T534*'1_Constantes'!$J$4</f>
        <v>26601.375235359355</v>
      </c>
    </row>
    <row r="535" spans="2:23" x14ac:dyDescent="0.25">
      <c r="B535" s="13">
        <f>'2_Odometrie'!B535</f>
        <v>2.6549999999999656</v>
      </c>
      <c r="D535" s="113">
        <f>IF('1_Constantes'!$B$27=1,'4_Rampe'!W535/2,'3_Consigne'!P535)</f>
        <v>27</v>
      </c>
      <c r="E535" s="68">
        <f>D535*'1_Constantes'!$D$13</f>
        <v>27</v>
      </c>
      <c r="F535" s="73">
        <f>(D535+D534)*'1_Constantes'!$E$13</f>
        <v>0</v>
      </c>
      <c r="G535" s="57">
        <f>(D535-D534)*'1_Constantes'!$F$13</f>
        <v>0</v>
      </c>
      <c r="H535" s="57">
        <f t="shared" si="32"/>
        <v>27</v>
      </c>
      <c r="J535" s="113">
        <f>IF('1_Constantes'!$B$27=1,'4_Rampe'!Y535,'3_Consigne'!R535*2)</f>
        <v>8.7465253740246719E-15</v>
      </c>
      <c r="K535" s="68">
        <f>J535*'1_Constantes'!$H$13</f>
        <v>1.7493050748049344E-14</v>
      </c>
      <c r="L535" s="73">
        <f>(J535+J534)*'1_Constantes'!$I$13</f>
        <v>0</v>
      </c>
      <c r="M535" s="57">
        <f>(J535-J534)*'1_Constantes'!$J$13</f>
        <v>0</v>
      </c>
      <c r="N535" s="57">
        <f t="shared" si="33"/>
        <v>1.7493050748049344E-14</v>
      </c>
      <c r="P535" s="68">
        <f t="shared" si="34"/>
        <v>-26.999999999999982</v>
      </c>
      <c r="Q535" s="57">
        <f t="shared" si="35"/>
        <v>27.000000000000018</v>
      </c>
      <c r="S535" s="54">
        <f>P535*'1_Constantes'!$B$4/60</f>
        <v>-2.249999999999999E-3</v>
      </c>
      <c r="T535" s="44">
        <f>Q535*'1_Constantes'!$B$4/60</f>
        <v>2.2500000000000016E-3</v>
      </c>
      <c r="V535" s="54">
        <f>V534-S535*'1_Constantes'!$J$4</f>
        <v>34003.724764640683</v>
      </c>
      <c r="W535" s="44">
        <f>W534+T535*'1_Constantes'!$J$4</f>
        <v>26609.475235359354</v>
      </c>
    </row>
    <row r="536" spans="2:23" x14ac:dyDescent="0.25">
      <c r="B536" s="13">
        <f>'2_Odometrie'!B536</f>
        <v>2.6599999999999655</v>
      </c>
      <c r="D536" s="113">
        <f>IF('1_Constantes'!$B$27=1,'4_Rampe'!W536/2,'3_Consigne'!P536)</f>
        <v>24.5</v>
      </c>
      <c r="E536" s="68">
        <f>D536*'1_Constantes'!$D$13</f>
        <v>24.5</v>
      </c>
      <c r="F536" s="73">
        <f>(D536+D535)*'1_Constantes'!$E$13</f>
        <v>0</v>
      </c>
      <c r="G536" s="57">
        <f>(D536-D535)*'1_Constantes'!$F$13</f>
        <v>0</v>
      </c>
      <c r="H536" s="57">
        <f t="shared" si="32"/>
        <v>24.5</v>
      </c>
      <c r="J536" s="113">
        <f>IF('1_Constantes'!$B$27=1,'4_Rampe'!Y536,'3_Consigne'!R536*2)</f>
        <v>0.85943669269624356</v>
      </c>
      <c r="K536" s="68">
        <f>J536*'1_Constantes'!$H$13</f>
        <v>1.7188733853924871</v>
      </c>
      <c r="L536" s="73">
        <f>(J536+J535)*'1_Constantes'!$I$13</f>
        <v>0</v>
      </c>
      <c r="M536" s="57">
        <f>(J536-J535)*'1_Constantes'!$J$13</f>
        <v>0</v>
      </c>
      <c r="N536" s="57">
        <f t="shared" si="33"/>
        <v>1.7188733853924871</v>
      </c>
      <c r="P536" s="68">
        <f t="shared" si="34"/>
        <v>-22.781126614607512</v>
      </c>
      <c r="Q536" s="57">
        <f t="shared" si="35"/>
        <v>26.218873385392488</v>
      </c>
      <c r="S536" s="54">
        <f>P536*'1_Constantes'!$B$4/60</f>
        <v>-1.8984272178839594E-3</v>
      </c>
      <c r="T536" s="44">
        <f>Q536*'1_Constantes'!$B$4/60</f>
        <v>2.1849061154493739E-3</v>
      </c>
      <c r="V536" s="54">
        <f>V535-S536*'1_Constantes'!$J$4</f>
        <v>34010.559102625062</v>
      </c>
      <c r="W536" s="44">
        <f>W535+T536*'1_Constantes'!$J$4</f>
        <v>26617.340897374972</v>
      </c>
    </row>
    <row r="537" spans="2:23" x14ac:dyDescent="0.25">
      <c r="B537" s="13">
        <f>'2_Odometrie'!B537</f>
        <v>2.6649999999999654</v>
      </c>
      <c r="D537" s="113">
        <f>IF('1_Constantes'!$B$27=1,'4_Rampe'!W537/2,'3_Consigne'!P537)</f>
        <v>22</v>
      </c>
      <c r="E537" s="68">
        <f>D537*'1_Constantes'!$D$13</f>
        <v>22</v>
      </c>
      <c r="F537" s="73">
        <f>(D537+D536)*'1_Constantes'!$E$13</f>
        <v>0</v>
      </c>
      <c r="G537" s="57">
        <f>(D537-D536)*'1_Constantes'!$F$13</f>
        <v>0</v>
      </c>
      <c r="H537" s="57">
        <f t="shared" si="32"/>
        <v>22</v>
      </c>
      <c r="J537" s="113">
        <f>IF('1_Constantes'!$B$27=1,'4_Rampe'!Y537,'3_Consigne'!R537*2)</f>
        <v>-0.28647889756540296</v>
      </c>
      <c r="K537" s="68">
        <f>J537*'1_Constantes'!$H$13</f>
        <v>-0.57295779513080591</v>
      </c>
      <c r="L537" s="73">
        <f>(J537+J536)*'1_Constantes'!$I$13</f>
        <v>0</v>
      </c>
      <c r="M537" s="57">
        <f>(J537-J536)*'1_Constantes'!$J$13</f>
        <v>0</v>
      </c>
      <c r="N537" s="57">
        <f t="shared" si="33"/>
        <v>-0.57295779513080591</v>
      </c>
      <c r="P537" s="68">
        <f t="shared" si="34"/>
        <v>-22.572957795130804</v>
      </c>
      <c r="Q537" s="57">
        <f t="shared" si="35"/>
        <v>21.427042204869196</v>
      </c>
      <c r="S537" s="54">
        <f>P537*'1_Constantes'!$B$4/60</f>
        <v>-1.8810798162609004E-3</v>
      </c>
      <c r="T537" s="44">
        <f>Q537*'1_Constantes'!$B$4/60</f>
        <v>1.7855868504057662E-3</v>
      </c>
      <c r="V537" s="54">
        <f>V536-S537*'1_Constantes'!$J$4</f>
        <v>34017.330989963601</v>
      </c>
      <c r="W537" s="44">
        <f>W536+T537*'1_Constantes'!$J$4</f>
        <v>26623.769010036434</v>
      </c>
    </row>
    <row r="538" spans="2:23" x14ac:dyDescent="0.25">
      <c r="B538" s="13">
        <f>'2_Odometrie'!B538</f>
        <v>2.6699999999999653</v>
      </c>
      <c r="D538" s="113">
        <f>IF('1_Constantes'!$B$27=1,'4_Rampe'!W538/2,'3_Consigne'!P538)</f>
        <v>0</v>
      </c>
      <c r="E538" s="68">
        <f>D538*'1_Constantes'!$D$13</f>
        <v>0</v>
      </c>
      <c r="F538" s="73">
        <f>(D538+D537)*'1_Constantes'!$E$13</f>
        <v>0</v>
      </c>
      <c r="G538" s="57">
        <f>(D538-D537)*'1_Constantes'!$F$13</f>
        <v>0</v>
      </c>
      <c r="H538" s="57">
        <f t="shared" si="32"/>
        <v>0</v>
      </c>
      <c r="J538" s="113">
        <f>IF('1_Constantes'!$B$27=1,'4_Rampe'!Y538,'3_Consigne'!R538*2)</f>
        <v>-1.1459155902616378</v>
      </c>
      <c r="K538" s="68">
        <f>J538*'1_Constantes'!$H$13</f>
        <v>-2.2918311805232756</v>
      </c>
      <c r="L538" s="73">
        <f>(J538+J537)*'1_Constantes'!$I$13</f>
        <v>0</v>
      </c>
      <c r="M538" s="57">
        <f>(J538-J537)*'1_Constantes'!$J$13</f>
        <v>0</v>
      </c>
      <c r="N538" s="57">
        <f t="shared" si="33"/>
        <v>-2.2918311805232756</v>
      </c>
      <c r="P538" s="68">
        <f t="shared" si="34"/>
        <v>-2.2918311805232756</v>
      </c>
      <c r="Q538" s="57">
        <f t="shared" si="35"/>
        <v>-2.2918311805232756</v>
      </c>
      <c r="S538" s="54">
        <f>P538*'1_Constantes'!$B$4/60</f>
        <v>-1.9098593171027297E-4</v>
      </c>
      <c r="T538" s="44">
        <f>Q538*'1_Constantes'!$B$4/60</f>
        <v>-1.9098593171027297E-4</v>
      </c>
      <c r="V538" s="54">
        <f>V537-S538*'1_Constantes'!$J$4</f>
        <v>34018.01853931776</v>
      </c>
      <c r="W538" s="44">
        <f>W537+T538*'1_Constantes'!$J$4</f>
        <v>26623.081460682279</v>
      </c>
    </row>
    <row r="539" spans="2:23" x14ac:dyDescent="0.25">
      <c r="B539" s="13">
        <f>'2_Odometrie'!B539</f>
        <v>2.6749999999999652</v>
      </c>
      <c r="D539" s="113">
        <f>IF('1_Constantes'!$B$27=1,'4_Rampe'!W539/2,'3_Consigne'!P539)</f>
        <v>0</v>
      </c>
      <c r="E539" s="68">
        <f>D539*'1_Constantes'!$D$13</f>
        <v>0</v>
      </c>
      <c r="F539" s="73">
        <f>(D539+D538)*'1_Constantes'!$E$13</f>
        <v>0</v>
      </c>
      <c r="G539" s="57">
        <f>(D539-D538)*'1_Constantes'!$F$13</f>
        <v>0</v>
      </c>
      <c r="H539" s="57">
        <f t="shared" si="32"/>
        <v>0</v>
      </c>
      <c r="J539" s="113">
        <f>IF('1_Constantes'!$B$27=1,'4_Rampe'!Y539,'3_Consigne'!R539*2)</f>
        <v>-2.0053522829578729</v>
      </c>
      <c r="K539" s="68">
        <f>J539*'1_Constantes'!$H$13</f>
        <v>-4.0107045659157459</v>
      </c>
      <c r="L539" s="73">
        <f>(J539+J538)*'1_Constantes'!$I$13</f>
        <v>0</v>
      </c>
      <c r="M539" s="57">
        <f>(J539-J538)*'1_Constantes'!$J$13</f>
        <v>0</v>
      </c>
      <c r="N539" s="57">
        <f t="shared" si="33"/>
        <v>-4.0107045659157459</v>
      </c>
      <c r="P539" s="68">
        <f t="shared" si="34"/>
        <v>-4.0107045659157459</v>
      </c>
      <c r="Q539" s="57">
        <f t="shared" si="35"/>
        <v>-4.0107045659157459</v>
      </c>
      <c r="S539" s="54">
        <f>P539*'1_Constantes'!$B$4/60</f>
        <v>-3.3422538049297882E-4</v>
      </c>
      <c r="T539" s="44">
        <f>Q539*'1_Constantes'!$B$4/60</f>
        <v>-3.3422538049297882E-4</v>
      </c>
      <c r="V539" s="54">
        <f>V538-S539*'1_Constantes'!$J$4</f>
        <v>34019.221750687531</v>
      </c>
      <c r="W539" s="44">
        <f>W538+T539*'1_Constantes'!$J$4</f>
        <v>26621.878249312504</v>
      </c>
    </row>
    <row r="540" spans="2:23" x14ac:dyDescent="0.25">
      <c r="B540" s="13">
        <f>'2_Odometrie'!B540</f>
        <v>2.6799999999999651</v>
      </c>
      <c r="D540" s="113">
        <f>IF('1_Constantes'!$B$27=1,'4_Rampe'!W540/2,'3_Consigne'!P540)</f>
        <v>0</v>
      </c>
      <c r="E540" s="68">
        <f>D540*'1_Constantes'!$D$13</f>
        <v>0</v>
      </c>
      <c r="F540" s="73">
        <f>(D540+D539)*'1_Constantes'!$E$13</f>
        <v>0</v>
      </c>
      <c r="G540" s="57">
        <f>(D540-D539)*'1_Constantes'!$F$13</f>
        <v>0</v>
      </c>
      <c r="H540" s="57">
        <f t="shared" si="32"/>
        <v>0</v>
      </c>
      <c r="J540" s="113">
        <f>IF('1_Constantes'!$B$27=1,'4_Rampe'!Y540,'3_Consigne'!R540*2)</f>
        <v>0.85943669269622625</v>
      </c>
      <c r="K540" s="68">
        <f>J540*'1_Constantes'!$H$13</f>
        <v>1.7188733853924525</v>
      </c>
      <c r="L540" s="73">
        <f>(J540+J539)*'1_Constantes'!$I$13</f>
        <v>0</v>
      </c>
      <c r="M540" s="57">
        <f>(J540-J539)*'1_Constantes'!$J$13</f>
        <v>0</v>
      </c>
      <c r="N540" s="57">
        <f t="shared" si="33"/>
        <v>1.7188733853924525</v>
      </c>
      <c r="P540" s="68">
        <f t="shared" si="34"/>
        <v>1.7188733853924525</v>
      </c>
      <c r="Q540" s="57">
        <f t="shared" si="35"/>
        <v>1.7188733853924525</v>
      </c>
      <c r="S540" s="54">
        <f>P540*'1_Constantes'!$B$4/60</f>
        <v>1.4323944878270439E-4</v>
      </c>
      <c r="T540" s="44">
        <f>Q540*'1_Constantes'!$B$4/60</f>
        <v>1.4323944878270439E-4</v>
      </c>
      <c r="V540" s="54">
        <f>V539-S540*'1_Constantes'!$J$4</f>
        <v>34018.706088671912</v>
      </c>
      <c r="W540" s="44">
        <f>W539+T540*'1_Constantes'!$J$4</f>
        <v>26622.393911328123</v>
      </c>
    </row>
    <row r="541" spans="2:23" x14ac:dyDescent="0.25">
      <c r="B541" s="13">
        <f>'2_Odometrie'!B541</f>
        <v>2.684999999999965</v>
      </c>
      <c r="D541" s="113">
        <f>IF('1_Constantes'!$B$27=1,'4_Rampe'!W541/2,'3_Consigne'!P541)</f>
        <v>0</v>
      </c>
      <c r="E541" s="68">
        <f>D541*'1_Constantes'!$D$13</f>
        <v>0</v>
      </c>
      <c r="F541" s="73">
        <f>(D541+D540)*'1_Constantes'!$E$13</f>
        <v>0</v>
      </c>
      <c r="G541" s="57">
        <f>(D541-D540)*'1_Constantes'!$F$13</f>
        <v>0</v>
      </c>
      <c r="H541" s="57">
        <f t="shared" si="32"/>
        <v>0</v>
      </c>
      <c r="J541" s="113">
        <f>IF('1_Constantes'!$B$27=1,'4_Rampe'!Y541,'3_Consigne'!R541*2)</f>
        <v>1.7188733853924612</v>
      </c>
      <c r="K541" s="68">
        <f>J541*'1_Constantes'!$H$13</f>
        <v>3.4377467707849223</v>
      </c>
      <c r="L541" s="73">
        <f>(J541+J540)*'1_Constantes'!$I$13</f>
        <v>0</v>
      </c>
      <c r="M541" s="57">
        <f>(J541-J540)*'1_Constantes'!$J$13</f>
        <v>0</v>
      </c>
      <c r="N541" s="57">
        <f t="shared" si="33"/>
        <v>3.4377467707849223</v>
      </c>
      <c r="P541" s="68">
        <f t="shared" si="34"/>
        <v>3.4377467707849223</v>
      </c>
      <c r="Q541" s="57">
        <f t="shared" si="35"/>
        <v>3.4377467707849223</v>
      </c>
      <c r="S541" s="54">
        <f>P541*'1_Constantes'!$B$4/60</f>
        <v>2.8647889756541024E-4</v>
      </c>
      <c r="T541" s="44">
        <f>Q541*'1_Constantes'!$B$4/60</f>
        <v>2.8647889756541024E-4</v>
      </c>
      <c r="V541" s="54">
        <f>V540-S541*'1_Constantes'!$J$4</f>
        <v>34017.674764640673</v>
      </c>
      <c r="W541" s="44">
        <f>W540+T541*'1_Constantes'!$J$4</f>
        <v>26623.425235359358</v>
      </c>
    </row>
    <row r="542" spans="2:23" x14ac:dyDescent="0.25">
      <c r="B542" s="13">
        <f>'2_Odometrie'!B542</f>
        <v>2.6899999999999649</v>
      </c>
      <c r="D542" s="113">
        <f>IF('1_Constantes'!$B$27=1,'4_Rampe'!W542/2,'3_Consigne'!P542)</f>
        <v>0</v>
      </c>
      <c r="E542" s="68">
        <f>D542*'1_Constantes'!$D$13</f>
        <v>0</v>
      </c>
      <c r="F542" s="73">
        <f>(D542+D541)*'1_Constantes'!$E$13</f>
        <v>0</v>
      </c>
      <c r="G542" s="57">
        <f>(D542-D541)*'1_Constantes'!$F$13</f>
        <v>0</v>
      </c>
      <c r="H542" s="57">
        <f t="shared" si="32"/>
        <v>0</v>
      </c>
      <c r="J542" s="113">
        <f>IF('1_Constantes'!$B$27=1,'4_Rampe'!Y542,'3_Consigne'!R542*2)</f>
        <v>-0.57295779513081457</v>
      </c>
      <c r="K542" s="68">
        <f>J542*'1_Constantes'!$H$13</f>
        <v>-1.1459155902616291</v>
      </c>
      <c r="L542" s="73">
        <f>(J542+J541)*'1_Constantes'!$I$13</f>
        <v>0</v>
      </c>
      <c r="M542" s="57">
        <f>(J542-J541)*'1_Constantes'!$J$13</f>
        <v>0</v>
      </c>
      <c r="N542" s="57">
        <f t="shared" si="33"/>
        <v>-1.1459155902616291</v>
      </c>
      <c r="P542" s="68">
        <f t="shared" si="34"/>
        <v>-1.1459155902616291</v>
      </c>
      <c r="Q542" s="57">
        <f t="shared" si="35"/>
        <v>-1.1459155902616291</v>
      </c>
      <c r="S542" s="54">
        <f>P542*'1_Constantes'!$B$4/60</f>
        <v>-9.5492965855135766E-5</v>
      </c>
      <c r="T542" s="44">
        <f>Q542*'1_Constantes'!$B$4/60</f>
        <v>-9.5492965855135766E-5</v>
      </c>
      <c r="V542" s="54">
        <f>V541-S542*'1_Constantes'!$J$4</f>
        <v>34018.018539317753</v>
      </c>
      <c r="W542" s="44">
        <f>W541+T542*'1_Constantes'!$J$4</f>
        <v>26623.081460682279</v>
      </c>
    </row>
    <row r="543" spans="2:23" x14ac:dyDescent="0.25">
      <c r="B543" s="13">
        <f>'2_Odometrie'!B543</f>
        <v>2.6949999999999648</v>
      </c>
      <c r="D543" s="113">
        <f>IF('1_Constantes'!$B$27=1,'4_Rampe'!W543/2,'3_Consigne'!P543)</f>
        <v>0</v>
      </c>
      <c r="E543" s="68">
        <f>D543*'1_Constantes'!$D$13</f>
        <v>0</v>
      </c>
      <c r="F543" s="73">
        <f>(D543+D542)*'1_Constantes'!$E$13</f>
        <v>0</v>
      </c>
      <c r="G543" s="57">
        <f>(D543-D542)*'1_Constantes'!$F$13</f>
        <v>0</v>
      </c>
      <c r="H543" s="57">
        <f t="shared" si="32"/>
        <v>0</v>
      </c>
      <c r="J543" s="113">
        <f>IF('1_Constantes'!$B$27=1,'4_Rampe'!Y543,'3_Consigne'!R543*2)</f>
        <v>-1.4323944878270494</v>
      </c>
      <c r="K543" s="68">
        <f>J543*'1_Constantes'!$H$13</f>
        <v>-2.8647889756540987</v>
      </c>
      <c r="L543" s="73">
        <f>(J543+J542)*'1_Constantes'!$I$13</f>
        <v>0</v>
      </c>
      <c r="M543" s="57">
        <f>(J543-J542)*'1_Constantes'!$J$13</f>
        <v>0</v>
      </c>
      <c r="N543" s="57">
        <f t="shared" si="33"/>
        <v>-2.8647889756540987</v>
      </c>
      <c r="P543" s="68">
        <f t="shared" si="34"/>
        <v>-2.8647889756540987</v>
      </c>
      <c r="Q543" s="57">
        <f t="shared" si="35"/>
        <v>-2.8647889756540987</v>
      </c>
      <c r="S543" s="54">
        <f>P543*'1_Constantes'!$B$4/60</f>
        <v>-2.3873241463784158E-4</v>
      </c>
      <c r="T543" s="44">
        <f>Q543*'1_Constantes'!$B$4/60</f>
        <v>-2.3873241463784158E-4</v>
      </c>
      <c r="V543" s="54">
        <f>V542-S543*'1_Constantes'!$J$4</f>
        <v>34018.877976010452</v>
      </c>
      <c r="W543" s="44">
        <f>W542+T543*'1_Constantes'!$J$4</f>
        <v>26622.222023989583</v>
      </c>
    </row>
    <row r="544" spans="2:23" x14ac:dyDescent="0.25">
      <c r="B544" s="13">
        <f>'2_Odometrie'!B544</f>
        <v>2.6999999999999647</v>
      </c>
      <c r="D544" s="113">
        <f>IF('1_Constantes'!$B$27=1,'4_Rampe'!W544/2,'3_Consigne'!P544)</f>
        <v>0</v>
      </c>
      <c r="E544" s="68">
        <f>D544*'1_Constantes'!$D$13</f>
        <v>0</v>
      </c>
      <c r="F544" s="73">
        <f>(D544+D543)*'1_Constantes'!$E$13</f>
        <v>0</v>
      </c>
      <c r="G544" s="57">
        <f>(D544-D543)*'1_Constantes'!$F$13</f>
        <v>0</v>
      </c>
      <c r="H544" s="57">
        <f t="shared" si="32"/>
        <v>0</v>
      </c>
      <c r="J544" s="113">
        <f>IF('1_Constantes'!$B$27=1,'4_Rampe'!Y544,'3_Consigne'!R544*2)</f>
        <v>-2.2918311805232841</v>
      </c>
      <c r="K544" s="68">
        <f>J544*'1_Constantes'!$H$13</f>
        <v>-4.5836623610465681</v>
      </c>
      <c r="L544" s="73">
        <f>(J544+J543)*'1_Constantes'!$I$13</f>
        <v>0</v>
      </c>
      <c r="M544" s="57">
        <f>(J544-J543)*'1_Constantes'!$J$13</f>
        <v>0</v>
      </c>
      <c r="N544" s="57">
        <f t="shared" si="33"/>
        <v>-4.5836623610465681</v>
      </c>
      <c r="P544" s="68">
        <f t="shared" si="34"/>
        <v>-4.5836623610465681</v>
      </c>
      <c r="Q544" s="57">
        <f t="shared" si="35"/>
        <v>-4.5836623610465681</v>
      </c>
      <c r="S544" s="54">
        <f>P544*'1_Constantes'!$B$4/60</f>
        <v>-3.819718634205474E-4</v>
      </c>
      <c r="T544" s="44">
        <f>Q544*'1_Constantes'!$B$4/60</f>
        <v>-3.819718634205474E-4</v>
      </c>
      <c r="V544" s="54">
        <f>V543-S544*'1_Constantes'!$J$4</f>
        <v>34020.253074718763</v>
      </c>
      <c r="W544" s="44">
        <f>W543+T544*'1_Constantes'!$J$4</f>
        <v>26620.846925281268</v>
      </c>
    </row>
    <row r="545" spans="2:23" x14ac:dyDescent="0.25">
      <c r="B545" s="13">
        <f>'2_Odometrie'!B545</f>
        <v>2.7049999999999645</v>
      </c>
      <c r="D545" s="113">
        <f>IF('1_Constantes'!$B$27=1,'4_Rampe'!W545/2,'3_Consigne'!P545)</f>
        <v>0</v>
      </c>
      <c r="E545" s="68">
        <f>D545*'1_Constantes'!$D$13</f>
        <v>0</v>
      </c>
      <c r="F545" s="73">
        <f>(D545+D544)*'1_Constantes'!$E$13</f>
        <v>0</v>
      </c>
      <c r="G545" s="57">
        <f>(D545-D544)*'1_Constantes'!$F$13</f>
        <v>0</v>
      </c>
      <c r="H545" s="57">
        <f t="shared" si="32"/>
        <v>0</v>
      </c>
      <c r="J545" s="113">
        <f>IF('1_Constantes'!$B$27=1,'4_Rampe'!Y545,'3_Consigne'!R545*2)</f>
        <v>1.1459155902616378</v>
      </c>
      <c r="K545" s="68">
        <f>J545*'1_Constantes'!$H$13</f>
        <v>2.2918311805232756</v>
      </c>
      <c r="L545" s="73">
        <f>(J545+J544)*'1_Constantes'!$I$13</f>
        <v>0</v>
      </c>
      <c r="M545" s="57">
        <f>(J545-J544)*'1_Constantes'!$J$13</f>
        <v>0</v>
      </c>
      <c r="N545" s="57">
        <f t="shared" si="33"/>
        <v>2.2918311805232756</v>
      </c>
      <c r="P545" s="68">
        <f t="shared" si="34"/>
        <v>2.2918311805232756</v>
      </c>
      <c r="Q545" s="57">
        <f t="shared" si="35"/>
        <v>2.2918311805232756</v>
      </c>
      <c r="S545" s="54">
        <f>P545*'1_Constantes'!$B$4/60</f>
        <v>1.9098593171027297E-4</v>
      </c>
      <c r="T545" s="44">
        <f>Q545*'1_Constantes'!$B$4/60</f>
        <v>1.9098593171027297E-4</v>
      </c>
      <c r="V545" s="54">
        <f>V544-S545*'1_Constantes'!$J$4</f>
        <v>34019.565525364604</v>
      </c>
      <c r="W545" s="44">
        <f>W544+T545*'1_Constantes'!$J$4</f>
        <v>26621.534474635424</v>
      </c>
    </row>
    <row r="546" spans="2:23" x14ac:dyDescent="0.25">
      <c r="B546" s="13">
        <f>'2_Odometrie'!B546</f>
        <v>2.7099999999999644</v>
      </c>
      <c r="D546" s="113">
        <f>IF('1_Constantes'!$B$27=1,'4_Rampe'!W546/2,'3_Consigne'!P546)</f>
        <v>0</v>
      </c>
      <c r="E546" s="68">
        <f>D546*'1_Constantes'!$D$13</f>
        <v>0</v>
      </c>
      <c r="F546" s="73">
        <f>(D546+D545)*'1_Constantes'!$E$13</f>
        <v>0</v>
      </c>
      <c r="G546" s="57">
        <f>(D546-D545)*'1_Constantes'!$F$13</f>
        <v>0</v>
      </c>
      <c r="H546" s="57">
        <f t="shared" si="32"/>
        <v>0</v>
      </c>
      <c r="J546" s="113">
        <f>IF('1_Constantes'!$B$27=1,'4_Rampe'!Y546,'3_Consigne'!R546*2)</f>
        <v>2.0053522829578729</v>
      </c>
      <c r="K546" s="68">
        <f>J546*'1_Constantes'!$H$13</f>
        <v>4.0107045659157459</v>
      </c>
      <c r="L546" s="73">
        <f>(J546+J545)*'1_Constantes'!$I$13</f>
        <v>0</v>
      </c>
      <c r="M546" s="57">
        <f>(J546-J545)*'1_Constantes'!$J$13</f>
        <v>0</v>
      </c>
      <c r="N546" s="57">
        <f t="shared" si="33"/>
        <v>4.0107045659157459</v>
      </c>
      <c r="P546" s="68">
        <f t="shared" si="34"/>
        <v>4.0107045659157459</v>
      </c>
      <c r="Q546" s="57">
        <f t="shared" si="35"/>
        <v>4.0107045659157459</v>
      </c>
      <c r="S546" s="54">
        <f>P546*'1_Constantes'!$B$4/60</f>
        <v>3.3422538049297882E-4</v>
      </c>
      <c r="T546" s="44">
        <f>Q546*'1_Constantes'!$B$4/60</f>
        <v>3.3422538049297882E-4</v>
      </c>
      <c r="V546" s="54">
        <f>V545-S546*'1_Constantes'!$J$4</f>
        <v>34018.362313994832</v>
      </c>
      <c r="W546" s="44">
        <f>W545+T546*'1_Constantes'!$J$4</f>
        <v>26622.737686005199</v>
      </c>
    </row>
    <row r="547" spans="2:23" x14ac:dyDescent="0.25">
      <c r="B547" s="13">
        <f>'2_Odometrie'!B547</f>
        <v>2.7149999999999643</v>
      </c>
      <c r="D547" s="113">
        <f>IF('1_Constantes'!$B$27=1,'4_Rampe'!W547/2,'3_Consigne'!P547)</f>
        <v>0</v>
      </c>
      <c r="E547" s="68">
        <f>D547*'1_Constantes'!$D$13</f>
        <v>0</v>
      </c>
      <c r="F547" s="73">
        <f>(D547+D546)*'1_Constantes'!$E$13</f>
        <v>0</v>
      </c>
      <c r="G547" s="57">
        <f>(D547-D546)*'1_Constantes'!$F$13</f>
        <v>0</v>
      </c>
      <c r="H547" s="57">
        <f t="shared" si="32"/>
        <v>0</v>
      </c>
      <c r="J547" s="113">
        <f>IF('1_Constantes'!$B$27=1,'4_Rampe'!Y547,'3_Consigne'!R547*2)</f>
        <v>-0.85943669269622625</v>
      </c>
      <c r="K547" s="68">
        <f>J547*'1_Constantes'!$H$13</f>
        <v>-1.7188733853924525</v>
      </c>
      <c r="L547" s="73">
        <f>(J547+J546)*'1_Constantes'!$I$13</f>
        <v>0</v>
      </c>
      <c r="M547" s="57">
        <f>(J547-J546)*'1_Constantes'!$J$13</f>
        <v>0</v>
      </c>
      <c r="N547" s="57">
        <f t="shared" si="33"/>
        <v>-1.7188733853924525</v>
      </c>
      <c r="P547" s="68">
        <f t="shared" si="34"/>
        <v>-1.7188733853924525</v>
      </c>
      <c r="Q547" s="57">
        <f t="shared" si="35"/>
        <v>-1.7188733853924525</v>
      </c>
      <c r="S547" s="54">
        <f>P547*'1_Constantes'!$B$4/60</f>
        <v>-1.4323944878270439E-4</v>
      </c>
      <c r="T547" s="44">
        <f>Q547*'1_Constantes'!$B$4/60</f>
        <v>-1.4323944878270439E-4</v>
      </c>
      <c r="V547" s="54">
        <f>V546-S547*'1_Constantes'!$J$4</f>
        <v>34018.877976010452</v>
      </c>
      <c r="W547" s="44">
        <f>W546+T547*'1_Constantes'!$J$4</f>
        <v>26622.22202398958</v>
      </c>
    </row>
    <row r="548" spans="2:23" x14ac:dyDescent="0.25">
      <c r="B548" s="13">
        <f>'2_Odometrie'!B548</f>
        <v>2.7199999999999642</v>
      </c>
      <c r="D548" s="113">
        <f>IF('1_Constantes'!$B$27=1,'4_Rampe'!W548/2,'3_Consigne'!P548)</f>
        <v>0</v>
      </c>
      <c r="E548" s="68">
        <f>D548*'1_Constantes'!$D$13</f>
        <v>0</v>
      </c>
      <c r="F548" s="73">
        <f>(D548+D547)*'1_Constantes'!$E$13</f>
        <v>0</v>
      </c>
      <c r="G548" s="57">
        <f>(D548-D547)*'1_Constantes'!$F$13</f>
        <v>0</v>
      </c>
      <c r="H548" s="57">
        <f t="shared" si="32"/>
        <v>0</v>
      </c>
      <c r="J548" s="113">
        <f>IF('1_Constantes'!$B$27=1,'4_Rampe'!Y548,'3_Consigne'!R548*2)</f>
        <v>-1.7188733853924612</v>
      </c>
      <c r="K548" s="68">
        <f>J548*'1_Constantes'!$H$13</f>
        <v>-3.4377467707849223</v>
      </c>
      <c r="L548" s="73">
        <f>(J548+J547)*'1_Constantes'!$I$13</f>
        <v>0</v>
      </c>
      <c r="M548" s="57">
        <f>(J548-J547)*'1_Constantes'!$J$13</f>
        <v>0</v>
      </c>
      <c r="N548" s="57">
        <f t="shared" si="33"/>
        <v>-3.4377467707849223</v>
      </c>
      <c r="P548" s="68">
        <f t="shared" si="34"/>
        <v>-3.4377467707849223</v>
      </c>
      <c r="Q548" s="57">
        <f t="shared" si="35"/>
        <v>-3.4377467707849223</v>
      </c>
      <c r="S548" s="54">
        <f>P548*'1_Constantes'!$B$4/60</f>
        <v>-2.8647889756541024E-4</v>
      </c>
      <c r="T548" s="44">
        <f>Q548*'1_Constantes'!$B$4/60</f>
        <v>-2.8647889756541024E-4</v>
      </c>
      <c r="V548" s="54">
        <f>V547-S548*'1_Constantes'!$J$4</f>
        <v>34019.909300041691</v>
      </c>
      <c r="W548" s="44">
        <f>W547+T548*'1_Constantes'!$J$4</f>
        <v>26621.190699958344</v>
      </c>
    </row>
    <row r="549" spans="2:23" x14ac:dyDescent="0.25">
      <c r="B549" s="13">
        <f>'2_Odometrie'!B549</f>
        <v>2.7249999999999641</v>
      </c>
      <c r="D549" s="113">
        <f>IF('1_Constantes'!$B$27=1,'4_Rampe'!W549/2,'3_Consigne'!P549)</f>
        <v>0</v>
      </c>
      <c r="E549" s="68">
        <f>D549*'1_Constantes'!$D$13</f>
        <v>0</v>
      </c>
      <c r="F549" s="73">
        <f>(D549+D548)*'1_Constantes'!$E$13</f>
        <v>0</v>
      </c>
      <c r="G549" s="57">
        <f>(D549-D548)*'1_Constantes'!$F$13</f>
        <v>0</v>
      </c>
      <c r="H549" s="57">
        <f t="shared" si="32"/>
        <v>0</v>
      </c>
      <c r="J549" s="113">
        <f>IF('1_Constantes'!$B$27=1,'4_Rampe'!Y549,'3_Consigne'!R549*2)</f>
        <v>0.57295779513081457</v>
      </c>
      <c r="K549" s="68">
        <f>J549*'1_Constantes'!$H$13</f>
        <v>1.1459155902616291</v>
      </c>
      <c r="L549" s="73">
        <f>(J549+J548)*'1_Constantes'!$I$13</f>
        <v>0</v>
      </c>
      <c r="M549" s="57">
        <f>(J549-J548)*'1_Constantes'!$J$13</f>
        <v>0</v>
      </c>
      <c r="N549" s="57">
        <f t="shared" si="33"/>
        <v>1.1459155902616291</v>
      </c>
      <c r="P549" s="68">
        <f t="shared" si="34"/>
        <v>1.1459155902616291</v>
      </c>
      <c r="Q549" s="57">
        <f t="shared" si="35"/>
        <v>1.1459155902616291</v>
      </c>
      <c r="S549" s="54">
        <f>P549*'1_Constantes'!$B$4/60</f>
        <v>9.5492965855135766E-5</v>
      </c>
      <c r="T549" s="44">
        <f>Q549*'1_Constantes'!$B$4/60</f>
        <v>9.5492965855135766E-5</v>
      </c>
      <c r="V549" s="54">
        <f>V548-S549*'1_Constantes'!$J$4</f>
        <v>34019.565525364611</v>
      </c>
      <c r="W549" s="44">
        <f>W548+T549*'1_Constantes'!$J$4</f>
        <v>26621.534474635424</v>
      </c>
    </row>
    <row r="550" spans="2:23" x14ac:dyDescent="0.25">
      <c r="B550" s="13">
        <f>'2_Odometrie'!B550</f>
        <v>2.729999999999964</v>
      </c>
      <c r="D550" s="113">
        <f>IF('1_Constantes'!$B$27=1,'4_Rampe'!W550/2,'3_Consigne'!P550)</f>
        <v>0</v>
      </c>
      <c r="E550" s="68">
        <f>D550*'1_Constantes'!$D$13</f>
        <v>0</v>
      </c>
      <c r="F550" s="73">
        <f>(D550+D549)*'1_Constantes'!$E$13</f>
        <v>0</v>
      </c>
      <c r="G550" s="57">
        <f>(D550-D549)*'1_Constantes'!$F$13</f>
        <v>0</v>
      </c>
      <c r="H550" s="57">
        <f t="shared" si="32"/>
        <v>0</v>
      </c>
      <c r="J550" s="113">
        <f>IF('1_Constantes'!$B$27=1,'4_Rampe'!Y550,'3_Consigne'!R550*2)</f>
        <v>1.4323944878270494</v>
      </c>
      <c r="K550" s="68">
        <f>J550*'1_Constantes'!$H$13</f>
        <v>2.8647889756540987</v>
      </c>
      <c r="L550" s="73">
        <f>(J550+J549)*'1_Constantes'!$I$13</f>
        <v>0</v>
      </c>
      <c r="M550" s="57">
        <f>(J550-J549)*'1_Constantes'!$J$13</f>
        <v>0</v>
      </c>
      <c r="N550" s="57">
        <f t="shared" si="33"/>
        <v>2.8647889756540987</v>
      </c>
      <c r="P550" s="68">
        <f t="shared" si="34"/>
        <v>2.8647889756540987</v>
      </c>
      <c r="Q550" s="57">
        <f t="shared" si="35"/>
        <v>2.8647889756540987</v>
      </c>
      <c r="S550" s="54">
        <f>P550*'1_Constantes'!$B$4/60</f>
        <v>2.3873241463784158E-4</v>
      </c>
      <c r="T550" s="44">
        <f>Q550*'1_Constantes'!$B$4/60</f>
        <v>2.3873241463784158E-4</v>
      </c>
      <c r="V550" s="54">
        <f>V549-S550*'1_Constantes'!$J$4</f>
        <v>34018.706088671912</v>
      </c>
      <c r="W550" s="44">
        <f>W549+T550*'1_Constantes'!$J$4</f>
        <v>26622.393911328119</v>
      </c>
    </row>
    <row r="551" spans="2:23" x14ac:dyDescent="0.25">
      <c r="B551" s="13">
        <f>'2_Odometrie'!B551</f>
        <v>2.7349999999999639</v>
      </c>
      <c r="D551" s="113">
        <f>IF('1_Constantes'!$B$27=1,'4_Rampe'!W551/2,'3_Consigne'!P551)</f>
        <v>0</v>
      </c>
      <c r="E551" s="68">
        <f>D551*'1_Constantes'!$D$13</f>
        <v>0</v>
      </c>
      <c r="F551" s="73">
        <f>(D551+D550)*'1_Constantes'!$E$13</f>
        <v>0</v>
      </c>
      <c r="G551" s="57">
        <f>(D551-D550)*'1_Constantes'!$F$13</f>
        <v>0</v>
      </c>
      <c r="H551" s="57">
        <f t="shared" si="32"/>
        <v>0</v>
      </c>
      <c r="J551" s="113">
        <f>IF('1_Constantes'!$B$27=1,'4_Rampe'!Y551,'3_Consigne'!R551*2)</f>
        <v>2.2918311805232841</v>
      </c>
      <c r="K551" s="68">
        <f>J551*'1_Constantes'!$H$13</f>
        <v>4.5836623610465681</v>
      </c>
      <c r="L551" s="73">
        <f>(J551+J550)*'1_Constantes'!$I$13</f>
        <v>0</v>
      </c>
      <c r="M551" s="57">
        <f>(J551-J550)*'1_Constantes'!$J$13</f>
        <v>0</v>
      </c>
      <c r="N551" s="57">
        <f t="shared" si="33"/>
        <v>4.5836623610465681</v>
      </c>
      <c r="P551" s="68">
        <f t="shared" si="34"/>
        <v>4.5836623610465681</v>
      </c>
      <c r="Q551" s="57">
        <f t="shared" si="35"/>
        <v>4.5836623610465681</v>
      </c>
      <c r="S551" s="54">
        <f>P551*'1_Constantes'!$B$4/60</f>
        <v>3.819718634205474E-4</v>
      </c>
      <c r="T551" s="44">
        <f>Q551*'1_Constantes'!$B$4/60</f>
        <v>3.819718634205474E-4</v>
      </c>
      <c r="V551" s="54">
        <f>V550-S551*'1_Constantes'!$J$4</f>
        <v>34017.330989963601</v>
      </c>
      <c r="W551" s="44">
        <f>W550+T551*'1_Constantes'!$J$4</f>
        <v>26623.769010036434</v>
      </c>
    </row>
    <row r="552" spans="2:23" x14ac:dyDescent="0.25">
      <c r="B552" s="13">
        <f>'2_Odometrie'!B552</f>
        <v>2.7399999999999638</v>
      </c>
      <c r="D552" s="113">
        <f>IF('1_Constantes'!$B$27=1,'4_Rampe'!W552/2,'3_Consigne'!P552)</f>
        <v>0</v>
      </c>
      <c r="E552" s="68">
        <f>D552*'1_Constantes'!$D$13</f>
        <v>0</v>
      </c>
      <c r="F552" s="73">
        <f>(D552+D551)*'1_Constantes'!$E$13</f>
        <v>0</v>
      </c>
      <c r="G552" s="57">
        <f>(D552-D551)*'1_Constantes'!$F$13</f>
        <v>0</v>
      </c>
      <c r="H552" s="57">
        <f t="shared" si="32"/>
        <v>0</v>
      </c>
      <c r="J552" s="113">
        <f>IF('1_Constantes'!$B$27=1,'4_Rampe'!Y552,'3_Consigne'!R552*2)</f>
        <v>-1.1459155902616378</v>
      </c>
      <c r="K552" s="68">
        <f>J552*'1_Constantes'!$H$13</f>
        <v>-2.2918311805232756</v>
      </c>
      <c r="L552" s="73">
        <f>(J552+J551)*'1_Constantes'!$I$13</f>
        <v>0</v>
      </c>
      <c r="M552" s="57">
        <f>(J552-J551)*'1_Constantes'!$J$13</f>
        <v>0</v>
      </c>
      <c r="N552" s="57">
        <f t="shared" si="33"/>
        <v>-2.2918311805232756</v>
      </c>
      <c r="P552" s="68">
        <f t="shared" si="34"/>
        <v>-2.2918311805232756</v>
      </c>
      <c r="Q552" s="57">
        <f t="shared" si="35"/>
        <v>-2.2918311805232756</v>
      </c>
      <c r="S552" s="54">
        <f>P552*'1_Constantes'!$B$4/60</f>
        <v>-1.9098593171027297E-4</v>
      </c>
      <c r="T552" s="44">
        <f>Q552*'1_Constantes'!$B$4/60</f>
        <v>-1.9098593171027297E-4</v>
      </c>
      <c r="V552" s="54">
        <f>V551-S552*'1_Constantes'!$J$4</f>
        <v>34018.01853931776</v>
      </c>
      <c r="W552" s="44">
        <f>W551+T552*'1_Constantes'!$J$4</f>
        <v>26623.081460682279</v>
      </c>
    </row>
    <row r="553" spans="2:23" x14ac:dyDescent="0.25">
      <c r="B553" s="13">
        <f>'2_Odometrie'!B553</f>
        <v>2.7449999999999637</v>
      </c>
      <c r="D553" s="113">
        <f>IF('1_Constantes'!$B$27=1,'4_Rampe'!W553/2,'3_Consigne'!P553)</f>
        <v>0</v>
      </c>
      <c r="E553" s="68">
        <f>D553*'1_Constantes'!$D$13</f>
        <v>0</v>
      </c>
      <c r="F553" s="73">
        <f>(D553+D552)*'1_Constantes'!$E$13</f>
        <v>0</v>
      </c>
      <c r="G553" s="57">
        <f>(D553-D552)*'1_Constantes'!$F$13</f>
        <v>0</v>
      </c>
      <c r="H553" s="57">
        <f t="shared" si="32"/>
        <v>0</v>
      </c>
      <c r="J553" s="113">
        <f>IF('1_Constantes'!$B$27=1,'4_Rampe'!Y553,'3_Consigne'!R553*2)</f>
        <v>-2.0053522829578729</v>
      </c>
      <c r="K553" s="68">
        <f>J553*'1_Constantes'!$H$13</f>
        <v>-4.0107045659157459</v>
      </c>
      <c r="L553" s="73">
        <f>(J553+J552)*'1_Constantes'!$I$13</f>
        <v>0</v>
      </c>
      <c r="M553" s="57">
        <f>(J553-J552)*'1_Constantes'!$J$13</f>
        <v>0</v>
      </c>
      <c r="N553" s="57">
        <f t="shared" si="33"/>
        <v>-4.0107045659157459</v>
      </c>
      <c r="P553" s="68">
        <f t="shared" si="34"/>
        <v>-4.0107045659157459</v>
      </c>
      <c r="Q553" s="57">
        <f t="shared" si="35"/>
        <v>-4.0107045659157459</v>
      </c>
      <c r="S553" s="54">
        <f>P553*'1_Constantes'!$B$4/60</f>
        <v>-3.3422538049297882E-4</v>
      </c>
      <c r="T553" s="44">
        <f>Q553*'1_Constantes'!$B$4/60</f>
        <v>-3.3422538049297882E-4</v>
      </c>
      <c r="V553" s="54">
        <f>V552-S553*'1_Constantes'!$J$4</f>
        <v>34019.221750687531</v>
      </c>
      <c r="W553" s="44">
        <f>W552+T553*'1_Constantes'!$J$4</f>
        <v>26621.878249312504</v>
      </c>
    </row>
    <row r="554" spans="2:23" x14ac:dyDescent="0.25">
      <c r="B554" s="13">
        <f>'2_Odometrie'!B554</f>
        <v>2.7499999999999636</v>
      </c>
      <c r="D554" s="113">
        <f>IF('1_Constantes'!$B$27=1,'4_Rampe'!W554/2,'3_Consigne'!P554)</f>
        <v>0</v>
      </c>
      <c r="E554" s="68">
        <f>D554*'1_Constantes'!$D$13</f>
        <v>0</v>
      </c>
      <c r="F554" s="73">
        <f>(D554+D553)*'1_Constantes'!$E$13</f>
        <v>0</v>
      </c>
      <c r="G554" s="57">
        <f>(D554-D553)*'1_Constantes'!$F$13</f>
        <v>0</v>
      </c>
      <c r="H554" s="57">
        <f t="shared" si="32"/>
        <v>0</v>
      </c>
      <c r="J554" s="113">
        <f>IF('1_Constantes'!$B$27=1,'4_Rampe'!Y554,'3_Consigne'!R554*2)</f>
        <v>0.85943669269622625</v>
      </c>
      <c r="K554" s="68">
        <f>J554*'1_Constantes'!$H$13</f>
        <v>1.7188733853924525</v>
      </c>
      <c r="L554" s="73">
        <f>(J554+J553)*'1_Constantes'!$I$13</f>
        <v>0</v>
      </c>
      <c r="M554" s="57">
        <f>(J554-J553)*'1_Constantes'!$J$13</f>
        <v>0</v>
      </c>
      <c r="N554" s="57">
        <f t="shared" si="33"/>
        <v>1.7188733853924525</v>
      </c>
      <c r="P554" s="68">
        <f t="shared" si="34"/>
        <v>1.7188733853924525</v>
      </c>
      <c r="Q554" s="57">
        <f t="shared" si="35"/>
        <v>1.7188733853924525</v>
      </c>
      <c r="S554" s="54">
        <f>P554*'1_Constantes'!$B$4/60</f>
        <v>1.4323944878270439E-4</v>
      </c>
      <c r="T554" s="44">
        <f>Q554*'1_Constantes'!$B$4/60</f>
        <v>1.4323944878270439E-4</v>
      </c>
      <c r="V554" s="54">
        <f>V553-S554*'1_Constantes'!$J$4</f>
        <v>34018.706088671912</v>
      </c>
      <c r="W554" s="44">
        <f>W553+T554*'1_Constantes'!$J$4</f>
        <v>26622.393911328123</v>
      </c>
    </row>
    <row r="555" spans="2:23" x14ac:dyDescent="0.25">
      <c r="B555" s="13">
        <f>'2_Odometrie'!B555</f>
        <v>2.7549999999999635</v>
      </c>
      <c r="D555" s="113">
        <f>IF('1_Constantes'!$B$27=1,'4_Rampe'!W555/2,'3_Consigne'!P555)</f>
        <v>0</v>
      </c>
      <c r="E555" s="68">
        <f>D555*'1_Constantes'!$D$13</f>
        <v>0</v>
      </c>
      <c r="F555" s="73">
        <f>(D555+D554)*'1_Constantes'!$E$13</f>
        <v>0</v>
      </c>
      <c r="G555" s="57">
        <f>(D555-D554)*'1_Constantes'!$F$13</f>
        <v>0</v>
      </c>
      <c r="H555" s="57">
        <f t="shared" si="32"/>
        <v>0</v>
      </c>
      <c r="J555" s="113">
        <f>IF('1_Constantes'!$B$27=1,'4_Rampe'!Y555,'3_Consigne'!R555*2)</f>
        <v>1.7188733853924612</v>
      </c>
      <c r="K555" s="68">
        <f>J555*'1_Constantes'!$H$13</f>
        <v>3.4377467707849223</v>
      </c>
      <c r="L555" s="73">
        <f>(J555+J554)*'1_Constantes'!$I$13</f>
        <v>0</v>
      </c>
      <c r="M555" s="57">
        <f>(J555-J554)*'1_Constantes'!$J$13</f>
        <v>0</v>
      </c>
      <c r="N555" s="57">
        <f t="shared" si="33"/>
        <v>3.4377467707849223</v>
      </c>
      <c r="P555" s="68">
        <f t="shared" si="34"/>
        <v>3.4377467707849223</v>
      </c>
      <c r="Q555" s="57">
        <f t="shared" si="35"/>
        <v>3.4377467707849223</v>
      </c>
      <c r="S555" s="54">
        <f>P555*'1_Constantes'!$B$4/60</f>
        <v>2.8647889756541024E-4</v>
      </c>
      <c r="T555" s="44">
        <f>Q555*'1_Constantes'!$B$4/60</f>
        <v>2.8647889756541024E-4</v>
      </c>
      <c r="V555" s="54">
        <f>V554-S555*'1_Constantes'!$J$4</f>
        <v>34017.674764640673</v>
      </c>
      <c r="W555" s="44">
        <f>W554+T555*'1_Constantes'!$J$4</f>
        <v>26623.425235359358</v>
      </c>
    </row>
    <row r="556" spans="2:23" x14ac:dyDescent="0.25">
      <c r="B556" s="13">
        <f>'2_Odometrie'!B556</f>
        <v>2.7599999999999634</v>
      </c>
      <c r="D556" s="113">
        <f>IF('1_Constantes'!$B$27=1,'4_Rampe'!W556/2,'3_Consigne'!P556)</f>
        <v>0</v>
      </c>
      <c r="E556" s="68">
        <f>D556*'1_Constantes'!$D$13</f>
        <v>0</v>
      </c>
      <c r="F556" s="73">
        <f>(D556+D555)*'1_Constantes'!$E$13</f>
        <v>0</v>
      </c>
      <c r="G556" s="57">
        <f>(D556-D555)*'1_Constantes'!$F$13</f>
        <v>0</v>
      </c>
      <c r="H556" s="57">
        <f t="shared" si="32"/>
        <v>0</v>
      </c>
      <c r="J556" s="113">
        <f>IF('1_Constantes'!$B$27=1,'4_Rampe'!Y556,'3_Consigne'!R556*2)</f>
        <v>-0.57295779513081457</v>
      </c>
      <c r="K556" s="68">
        <f>J556*'1_Constantes'!$H$13</f>
        <v>-1.1459155902616291</v>
      </c>
      <c r="L556" s="73">
        <f>(J556+J555)*'1_Constantes'!$I$13</f>
        <v>0</v>
      </c>
      <c r="M556" s="57">
        <f>(J556-J555)*'1_Constantes'!$J$13</f>
        <v>0</v>
      </c>
      <c r="N556" s="57">
        <f t="shared" si="33"/>
        <v>-1.1459155902616291</v>
      </c>
      <c r="P556" s="68">
        <f t="shared" si="34"/>
        <v>-1.1459155902616291</v>
      </c>
      <c r="Q556" s="57">
        <f t="shared" si="35"/>
        <v>-1.1459155902616291</v>
      </c>
      <c r="S556" s="54">
        <f>P556*'1_Constantes'!$B$4/60</f>
        <v>-9.5492965855135766E-5</v>
      </c>
      <c r="T556" s="44">
        <f>Q556*'1_Constantes'!$B$4/60</f>
        <v>-9.5492965855135766E-5</v>
      </c>
      <c r="V556" s="54">
        <f>V555-S556*'1_Constantes'!$J$4</f>
        <v>34018.018539317753</v>
      </c>
      <c r="W556" s="44">
        <f>W555+T556*'1_Constantes'!$J$4</f>
        <v>26623.081460682279</v>
      </c>
    </row>
    <row r="557" spans="2:23" x14ac:dyDescent="0.25">
      <c r="B557" s="13">
        <f>'2_Odometrie'!B557</f>
        <v>2.7649999999999633</v>
      </c>
      <c r="D557" s="113">
        <f>IF('1_Constantes'!$B$27=1,'4_Rampe'!W557/2,'3_Consigne'!P557)</f>
        <v>0</v>
      </c>
      <c r="E557" s="68">
        <f>D557*'1_Constantes'!$D$13</f>
        <v>0</v>
      </c>
      <c r="F557" s="73">
        <f>(D557+D556)*'1_Constantes'!$E$13</f>
        <v>0</v>
      </c>
      <c r="G557" s="57">
        <f>(D557-D556)*'1_Constantes'!$F$13</f>
        <v>0</v>
      </c>
      <c r="H557" s="57">
        <f t="shared" si="32"/>
        <v>0</v>
      </c>
      <c r="J557" s="113">
        <f>IF('1_Constantes'!$B$27=1,'4_Rampe'!Y557,'3_Consigne'!R557*2)</f>
        <v>-1.4323944878270494</v>
      </c>
      <c r="K557" s="68">
        <f>J557*'1_Constantes'!$H$13</f>
        <v>-2.8647889756540987</v>
      </c>
      <c r="L557" s="73">
        <f>(J557+J556)*'1_Constantes'!$I$13</f>
        <v>0</v>
      </c>
      <c r="M557" s="57">
        <f>(J557-J556)*'1_Constantes'!$J$13</f>
        <v>0</v>
      </c>
      <c r="N557" s="57">
        <f t="shared" si="33"/>
        <v>-2.8647889756540987</v>
      </c>
      <c r="P557" s="68">
        <f t="shared" si="34"/>
        <v>-2.8647889756540987</v>
      </c>
      <c r="Q557" s="57">
        <f t="shared" si="35"/>
        <v>-2.8647889756540987</v>
      </c>
      <c r="S557" s="54">
        <f>P557*'1_Constantes'!$B$4/60</f>
        <v>-2.3873241463784158E-4</v>
      </c>
      <c r="T557" s="44">
        <f>Q557*'1_Constantes'!$B$4/60</f>
        <v>-2.3873241463784158E-4</v>
      </c>
      <c r="V557" s="54">
        <f>V556-S557*'1_Constantes'!$J$4</f>
        <v>34018.877976010452</v>
      </c>
      <c r="W557" s="44">
        <f>W556+T557*'1_Constantes'!$J$4</f>
        <v>26622.222023989583</v>
      </c>
    </row>
    <row r="558" spans="2:23" x14ac:dyDescent="0.25">
      <c r="B558" s="13">
        <f>'2_Odometrie'!B558</f>
        <v>2.7699999999999632</v>
      </c>
      <c r="D558" s="113">
        <f>IF('1_Constantes'!$B$27=1,'4_Rampe'!W558/2,'3_Consigne'!P558)</f>
        <v>0</v>
      </c>
      <c r="E558" s="68">
        <f>D558*'1_Constantes'!$D$13</f>
        <v>0</v>
      </c>
      <c r="F558" s="73">
        <f>(D558+D557)*'1_Constantes'!$E$13</f>
        <v>0</v>
      </c>
      <c r="G558" s="57">
        <f>(D558-D557)*'1_Constantes'!$F$13</f>
        <v>0</v>
      </c>
      <c r="H558" s="57">
        <f t="shared" si="32"/>
        <v>0</v>
      </c>
      <c r="J558" s="113">
        <f>IF('1_Constantes'!$B$27=1,'4_Rampe'!Y558,'3_Consigne'!R558*2)</f>
        <v>-2.2918311805232841</v>
      </c>
      <c r="K558" s="68">
        <f>J558*'1_Constantes'!$H$13</f>
        <v>-4.5836623610465681</v>
      </c>
      <c r="L558" s="73">
        <f>(J558+J557)*'1_Constantes'!$I$13</f>
        <v>0</v>
      </c>
      <c r="M558" s="57">
        <f>(J558-J557)*'1_Constantes'!$J$13</f>
        <v>0</v>
      </c>
      <c r="N558" s="57">
        <f t="shared" si="33"/>
        <v>-4.5836623610465681</v>
      </c>
      <c r="P558" s="68">
        <f t="shared" si="34"/>
        <v>-4.5836623610465681</v>
      </c>
      <c r="Q558" s="57">
        <f t="shared" si="35"/>
        <v>-4.5836623610465681</v>
      </c>
      <c r="S558" s="54">
        <f>P558*'1_Constantes'!$B$4/60</f>
        <v>-3.819718634205474E-4</v>
      </c>
      <c r="T558" s="44">
        <f>Q558*'1_Constantes'!$B$4/60</f>
        <v>-3.819718634205474E-4</v>
      </c>
      <c r="V558" s="54">
        <f>V557-S558*'1_Constantes'!$J$4</f>
        <v>34020.253074718763</v>
      </c>
      <c r="W558" s="44">
        <f>W557+T558*'1_Constantes'!$J$4</f>
        <v>26620.846925281268</v>
      </c>
    </row>
    <row r="559" spans="2:23" x14ac:dyDescent="0.25">
      <c r="B559" s="13">
        <f>'2_Odometrie'!B559</f>
        <v>2.7749999999999631</v>
      </c>
      <c r="D559" s="113">
        <f>IF('1_Constantes'!$B$27=1,'4_Rampe'!W559/2,'3_Consigne'!P559)</f>
        <v>0</v>
      </c>
      <c r="E559" s="68">
        <f>D559*'1_Constantes'!$D$13</f>
        <v>0</v>
      </c>
      <c r="F559" s="73">
        <f>(D559+D558)*'1_Constantes'!$E$13</f>
        <v>0</v>
      </c>
      <c r="G559" s="57">
        <f>(D559-D558)*'1_Constantes'!$F$13</f>
        <v>0</v>
      </c>
      <c r="H559" s="57">
        <f t="shared" si="32"/>
        <v>0</v>
      </c>
      <c r="J559" s="113">
        <f>IF('1_Constantes'!$B$27=1,'4_Rampe'!Y559,'3_Consigne'!R559*2)</f>
        <v>1.1459155902616378</v>
      </c>
      <c r="K559" s="68">
        <f>J559*'1_Constantes'!$H$13</f>
        <v>2.2918311805232756</v>
      </c>
      <c r="L559" s="73">
        <f>(J559+J558)*'1_Constantes'!$I$13</f>
        <v>0</v>
      </c>
      <c r="M559" s="57">
        <f>(J559-J558)*'1_Constantes'!$J$13</f>
        <v>0</v>
      </c>
      <c r="N559" s="57">
        <f t="shared" si="33"/>
        <v>2.2918311805232756</v>
      </c>
      <c r="P559" s="68">
        <f t="shared" si="34"/>
        <v>2.2918311805232756</v>
      </c>
      <c r="Q559" s="57">
        <f t="shared" si="35"/>
        <v>2.2918311805232756</v>
      </c>
      <c r="S559" s="54">
        <f>P559*'1_Constantes'!$B$4/60</f>
        <v>1.9098593171027297E-4</v>
      </c>
      <c r="T559" s="44">
        <f>Q559*'1_Constantes'!$B$4/60</f>
        <v>1.9098593171027297E-4</v>
      </c>
      <c r="V559" s="54">
        <f>V558-S559*'1_Constantes'!$J$4</f>
        <v>34019.565525364604</v>
      </c>
      <c r="W559" s="44">
        <f>W558+T559*'1_Constantes'!$J$4</f>
        <v>26621.534474635424</v>
      </c>
    </row>
    <row r="560" spans="2:23" x14ac:dyDescent="0.25">
      <c r="B560" s="13">
        <f>'2_Odometrie'!B560</f>
        <v>2.7799999999999629</v>
      </c>
      <c r="D560" s="113">
        <f>IF('1_Constantes'!$B$27=1,'4_Rampe'!W560/2,'3_Consigne'!P560)</f>
        <v>0</v>
      </c>
      <c r="E560" s="68">
        <f>D560*'1_Constantes'!$D$13</f>
        <v>0</v>
      </c>
      <c r="F560" s="73">
        <f>(D560+D559)*'1_Constantes'!$E$13</f>
        <v>0</v>
      </c>
      <c r="G560" s="57">
        <f>(D560-D559)*'1_Constantes'!$F$13</f>
        <v>0</v>
      </c>
      <c r="H560" s="57">
        <f t="shared" si="32"/>
        <v>0</v>
      </c>
      <c r="J560" s="113">
        <f>IF('1_Constantes'!$B$27=1,'4_Rampe'!Y560,'3_Consigne'!R560*2)</f>
        <v>2.0053522829578729</v>
      </c>
      <c r="K560" s="68">
        <f>J560*'1_Constantes'!$H$13</f>
        <v>4.0107045659157459</v>
      </c>
      <c r="L560" s="73">
        <f>(J560+J559)*'1_Constantes'!$I$13</f>
        <v>0</v>
      </c>
      <c r="M560" s="57">
        <f>(J560-J559)*'1_Constantes'!$J$13</f>
        <v>0</v>
      </c>
      <c r="N560" s="57">
        <f t="shared" si="33"/>
        <v>4.0107045659157459</v>
      </c>
      <c r="P560" s="68">
        <f t="shared" si="34"/>
        <v>4.0107045659157459</v>
      </c>
      <c r="Q560" s="57">
        <f t="shared" si="35"/>
        <v>4.0107045659157459</v>
      </c>
      <c r="S560" s="54">
        <f>P560*'1_Constantes'!$B$4/60</f>
        <v>3.3422538049297882E-4</v>
      </c>
      <c r="T560" s="44">
        <f>Q560*'1_Constantes'!$B$4/60</f>
        <v>3.3422538049297882E-4</v>
      </c>
      <c r="V560" s="54">
        <f>V559-S560*'1_Constantes'!$J$4</f>
        <v>34018.362313994832</v>
      </c>
      <c r="W560" s="44">
        <f>W559+T560*'1_Constantes'!$J$4</f>
        <v>26622.737686005199</v>
      </c>
    </row>
    <row r="561" spans="2:23" x14ac:dyDescent="0.25">
      <c r="B561" s="13">
        <f>'2_Odometrie'!B561</f>
        <v>2.7849999999999628</v>
      </c>
      <c r="D561" s="113">
        <f>IF('1_Constantes'!$B$27=1,'4_Rampe'!W561/2,'3_Consigne'!P561)</f>
        <v>0</v>
      </c>
      <c r="E561" s="68">
        <f>D561*'1_Constantes'!$D$13</f>
        <v>0</v>
      </c>
      <c r="F561" s="73">
        <f>(D561+D560)*'1_Constantes'!$E$13</f>
        <v>0</v>
      </c>
      <c r="G561" s="57">
        <f>(D561-D560)*'1_Constantes'!$F$13</f>
        <v>0</v>
      </c>
      <c r="H561" s="57">
        <f t="shared" si="32"/>
        <v>0</v>
      </c>
      <c r="J561" s="113">
        <f>IF('1_Constantes'!$B$27=1,'4_Rampe'!Y561,'3_Consigne'!R561*2)</f>
        <v>-0.85943669269622625</v>
      </c>
      <c r="K561" s="68">
        <f>J561*'1_Constantes'!$H$13</f>
        <v>-1.7188733853924525</v>
      </c>
      <c r="L561" s="73">
        <f>(J561+J560)*'1_Constantes'!$I$13</f>
        <v>0</v>
      </c>
      <c r="M561" s="57">
        <f>(J561-J560)*'1_Constantes'!$J$13</f>
        <v>0</v>
      </c>
      <c r="N561" s="57">
        <f t="shared" si="33"/>
        <v>-1.7188733853924525</v>
      </c>
      <c r="P561" s="68">
        <f t="shared" si="34"/>
        <v>-1.7188733853924525</v>
      </c>
      <c r="Q561" s="57">
        <f t="shared" si="35"/>
        <v>-1.7188733853924525</v>
      </c>
      <c r="S561" s="54">
        <f>P561*'1_Constantes'!$B$4/60</f>
        <v>-1.4323944878270439E-4</v>
      </c>
      <c r="T561" s="44">
        <f>Q561*'1_Constantes'!$B$4/60</f>
        <v>-1.4323944878270439E-4</v>
      </c>
      <c r="V561" s="54">
        <f>V560-S561*'1_Constantes'!$J$4</f>
        <v>34018.877976010452</v>
      </c>
      <c r="W561" s="44">
        <f>W560+T561*'1_Constantes'!$J$4</f>
        <v>26622.22202398958</v>
      </c>
    </row>
    <row r="562" spans="2:23" x14ac:dyDescent="0.25">
      <c r="B562" s="13">
        <f>'2_Odometrie'!B562</f>
        <v>2.7899999999999627</v>
      </c>
      <c r="D562" s="113">
        <f>IF('1_Constantes'!$B$27=1,'4_Rampe'!W562/2,'3_Consigne'!P562)</f>
        <v>0</v>
      </c>
      <c r="E562" s="68">
        <f>D562*'1_Constantes'!$D$13</f>
        <v>0</v>
      </c>
      <c r="F562" s="73">
        <f>(D562+D561)*'1_Constantes'!$E$13</f>
        <v>0</v>
      </c>
      <c r="G562" s="57">
        <f>(D562-D561)*'1_Constantes'!$F$13</f>
        <v>0</v>
      </c>
      <c r="H562" s="57">
        <f t="shared" si="32"/>
        <v>0</v>
      </c>
      <c r="J562" s="113">
        <f>IF('1_Constantes'!$B$27=1,'4_Rampe'!Y562,'3_Consigne'!R562*2)</f>
        <v>-1.7188733853924612</v>
      </c>
      <c r="K562" s="68">
        <f>J562*'1_Constantes'!$H$13</f>
        <v>-3.4377467707849223</v>
      </c>
      <c r="L562" s="73">
        <f>(J562+J561)*'1_Constantes'!$I$13</f>
        <v>0</v>
      </c>
      <c r="M562" s="57">
        <f>(J562-J561)*'1_Constantes'!$J$13</f>
        <v>0</v>
      </c>
      <c r="N562" s="57">
        <f t="shared" si="33"/>
        <v>-3.4377467707849223</v>
      </c>
      <c r="P562" s="68">
        <f t="shared" si="34"/>
        <v>-3.4377467707849223</v>
      </c>
      <c r="Q562" s="57">
        <f t="shared" si="35"/>
        <v>-3.4377467707849223</v>
      </c>
      <c r="S562" s="54">
        <f>P562*'1_Constantes'!$B$4/60</f>
        <v>-2.8647889756541024E-4</v>
      </c>
      <c r="T562" s="44">
        <f>Q562*'1_Constantes'!$B$4/60</f>
        <v>-2.8647889756541024E-4</v>
      </c>
      <c r="V562" s="54">
        <f>V561-S562*'1_Constantes'!$J$4</f>
        <v>34019.909300041691</v>
      </c>
      <c r="W562" s="44">
        <f>W561+T562*'1_Constantes'!$J$4</f>
        <v>26621.190699958344</v>
      </c>
    </row>
    <row r="563" spans="2:23" x14ac:dyDescent="0.25">
      <c r="B563" s="13">
        <f>'2_Odometrie'!B563</f>
        <v>2.7949999999999626</v>
      </c>
      <c r="D563" s="113">
        <f>IF('1_Constantes'!$B$27=1,'4_Rampe'!W563/2,'3_Consigne'!P563)</f>
        <v>0</v>
      </c>
      <c r="E563" s="68">
        <f>D563*'1_Constantes'!$D$13</f>
        <v>0</v>
      </c>
      <c r="F563" s="73">
        <f>(D563+D562)*'1_Constantes'!$E$13</f>
        <v>0</v>
      </c>
      <c r="G563" s="57">
        <f>(D563-D562)*'1_Constantes'!$F$13</f>
        <v>0</v>
      </c>
      <c r="H563" s="57">
        <f t="shared" si="32"/>
        <v>0</v>
      </c>
      <c r="J563" s="113">
        <f>IF('1_Constantes'!$B$27=1,'4_Rampe'!Y563,'3_Consigne'!R563*2)</f>
        <v>0.57295779513081457</v>
      </c>
      <c r="K563" s="68">
        <f>J563*'1_Constantes'!$H$13</f>
        <v>1.1459155902616291</v>
      </c>
      <c r="L563" s="73">
        <f>(J563+J562)*'1_Constantes'!$I$13</f>
        <v>0</v>
      </c>
      <c r="M563" s="57">
        <f>(J563-J562)*'1_Constantes'!$J$13</f>
        <v>0</v>
      </c>
      <c r="N563" s="57">
        <f t="shared" si="33"/>
        <v>1.1459155902616291</v>
      </c>
      <c r="P563" s="68">
        <f t="shared" si="34"/>
        <v>1.1459155902616291</v>
      </c>
      <c r="Q563" s="57">
        <f t="shared" si="35"/>
        <v>1.1459155902616291</v>
      </c>
      <c r="S563" s="54">
        <f>P563*'1_Constantes'!$B$4/60</f>
        <v>9.5492965855135766E-5</v>
      </c>
      <c r="T563" s="44">
        <f>Q563*'1_Constantes'!$B$4/60</f>
        <v>9.5492965855135766E-5</v>
      </c>
      <c r="V563" s="54">
        <f>V562-S563*'1_Constantes'!$J$4</f>
        <v>34019.565525364611</v>
      </c>
      <c r="W563" s="44">
        <f>W562+T563*'1_Constantes'!$J$4</f>
        <v>26621.534474635424</v>
      </c>
    </row>
    <row r="564" spans="2:23" x14ac:dyDescent="0.25">
      <c r="B564" s="13">
        <f>'2_Odometrie'!B564</f>
        <v>2.7999999999999625</v>
      </c>
      <c r="D564" s="113">
        <f>IF('1_Constantes'!$B$27=1,'4_Rampe'!W564/2,'3_Consigne'!P564)</f>
        <v>0</v>
      </c>
      <c r="E564" s="68">
        <f>D564*'1_Constantes'!$D$13</f>
        <v>0</v>
      </c>
      <c r="F564" s="73">
        <f>(D564+D563)*'1_Constantes'!$E$13</f>
        <v>0</v>
      </c>
      <c r="G564" s="57">
        <f>(D564-D563)*'1_Constantes'!$F$13</f>
        <v>0</v>
      </c>
      <c r="H564" s="57">
        <f t="shared" si="32"/>
        <v>0</v>
      </c>
      <c r="J564" s="113">
        <f>IF('1_Constantes'!$B$27=1,'4_Rampe'!Y564,'3_Consigne'!R564*2)</f>
        <v>1.4323944878270494</v>
      </c>
      <c r="K564" s="68">
        <f>J564*'1_Constantes'!$H$13</f>
        <v>2.8647889756540987</v>
      </c>
      <c r="L564" s="73">
        <f>(J564+J563)*'1_Constantes'!$I$13</f>
        <v>0</v>
      </c>
      <c r="M564" s="57">
        <f>(J564-J563)*'1_Constantes'!$J$13</f>
        <v>0</v>
      </c>
      <c r="N564" s="57">
        <f t="shared" si="33"/>
        <v>2.8647889756540987</v>
      </c>
      <c r="P564" s="68">
        <f t="shared" si="34"/>
        <v>2.8647889756540987</v>
      </c>
      <c r="Q564" s="57">
        <f t="shared" si="35"/>
        <v>2.8647889756540987</v>
      </c>
      <c r="S564" s="54">
        <f>P564*'1_Constantes'!$B$4/60</f>
        <v>2.3873241463784158E-4</v>
      </c>
      <c r="T564" s="44">
        <f>Q564*'1_Constantes'!$B$4/60</f>
        <v>2.3873241463784158E-4</v>
      </c>
      <c r="V564" s="54">
        <f>V563-S564*'1_Constantes'!$J$4</f>
        <v>34018.706088671912</v>
      </c>
      <c r="W564" s="44">
        <f>W563+T564*'1_Constantes'!$J$4</f>
        <v>26622.393911328119</v>
      </c>
    </row>
    <row r="565" spans="2:23" x14ac:dyDescent="0.25">
      <c r="B565" s="13">
        <f>'2_Odometrie'!B565</f>
        <v>2.8049999999999624</v>
      </c>
      <c r="D565" s="113">
        <f>IF('1_Constantes'!$B$27=1,'4_Rampe'!W565/2,'3_Consigne'!P565)</f>
        <v>0</v>
      </c>
      <c r="E565" s="68">
        <f>D565*'1_Constantes'!$D$13</f>
        <v>0</v>
      </c>
      <c r="F565" s="73">
        <f>(D565+D564)*'1_Constantes'!$E$13</f>
        <v>0</v>
      </c>
      <c r="G565" s="57">
        <f>(D565-D564)*'1_Constantes'!$F$13</f>
        <v>0</v>
      </c>
      <c r="H565" s="57">
        <f t="shared" si="32"/>
        <v>0</v>
      </c>
      <c r="J565" s="113">
        <f>IF('1_Constantes'!$B$27=1,'4_Rampe'!Y565,'3_Consigne'!R565*2)</f>
        <v>2.2918311805232841</v>
      </c>
      <c r="K565" s="68">
        <f>J565*'1_Constantes'!$H$13</f>
        <v>4.5836623610465681</v>
      </c>
      <c r="L565" s="73">
        <f>(J565+J564)*'1_Constantes'!$I$13</f>
        <v>0</v>
      </c>
      <c r="M565" s="57">
        <f>(J565-J564)*'1_Constantes'!$J$13</f>
        <v>0</v>
      </c>
      <c r="N565" s="57">
        <f t="shared" si="33"/>
        <v>4.5836623610465681</v>
      </c>
      <c r="P565" s="68">
        <f t="shared" si="34"/>
        <v>4.5836623610465681</v>
      </c>
      <c r="Q565" s="57">
        <f t="shared" si="35"/>
        <v>4.5836623610465681</v>
      </c>
      <c r="S565" s="54">
        <f>P565*'1_Constantes'!$B$4/60</f>
        <v>3.819718634205474E-4</v>
      </c>
      <c r="T565" s="44">
        <f>Q565*'1_Constantes'!$B$4/60</f>
        <v>3.819718634205474E-4</v>
      </c>
      <c r="V565" s="54">
        <f>V564-S565*'1_Constantes'!$J$4</f>
        <v>34017.330989963601</v>
      </c>
      <c r="W565" s="44">
        <f>W564+T565*'1_Constantes'!$J$4</f>
        <v>26623.769010036434</v>
      </c>
    </row>
    <row r="566" spans="2:23" x14ac:dyDescent="0.25">
      <c r="B566" s="13">
        <f>'2_Odometrie'!B566</f>
        <v>2.8099999999999623</v>
      </c>
      <c r="D566" s="113">
        <f>IF('1_Constantes'!$B$27=1,'4_Rampe'!W566/2,'3_Consigne'!P566)</f>
        <v>0</v>
      </c>
      <c r="E566" s="68">
        <f>D566*'1_Constantes'!$D$13</f>
        <v>0</v>
      </c>
      <c r="F566" s="73">
        <f>(D566+D565)*'1_Constantes'!$E$13</f>
        <v>0</v>
      </c>
      <c r="G566" s="57">
        <f>(D566-D565)*'1_Constantes'!$F$13</f>
        <v>0</v>
      </c>
      <c r="H566" s="57">
        <f t="shared" si="32"/>
        <v>0</v>
      </c>
      <c r="J566" s="113">
        <f>IF('1_Constantes'!$B$27=1,'4_Rampe'!Y566,'3_Consigne'!R566*2)</f>
        <v>-1.1459155902616378</v>
      </c>
      <c r="K566" s="68">
        <f>J566*'1_Constantes'!$H$13</f>
        <v>-2.2918311805232756</v>
      </c>
      <c r="L566" s="73">
        <f>(J566+J565)*'1_Constantes'!$I$13</f>
        <v>0</v>
      </c>
      <c r="M566" s="57">
        <f>(J566-J565)*'1_Constantes'!$J$13</f>
        <v>0</v>
      </c>
      <c r="N566" s="57">
        <f t="shared" si="33"/>
        <v>-2.2918311805232756</v>
      </c>
      <c r="P566" s="68">
        <f t="shared" si="34"/>
        <v>-2.2918311805232756</v>
      </c>
      <c r="Q566" s="57">
        <f t="shared" si="35"/>
        <v>-2.2918311805232756</v>
      </c>
      <c r="S566" s="54">
        <f>P566*'1_Constantes'!$B$4/60</f>
        <v>-1.9098593171027297E-4</v>
      </c>
      <c r="T566" s="44">
        <f>Q566*'1_Constantes'!$B$4/60</f>
        <v>-1.9098593171027297E-4</v>
      </c>
      <c r="V566" s="54">
        <f>V565-S566*'1_Constantes'!$J$4</f>
        <v>34018.01853931776</v>
      </c>
      <c r="W566" s="44">
        <f>W565+T566*'1_Constantes'!$J$4</f>
        <v>26623.081460682279</v>
      </c>
    </row>
    <row r="567" spans="2:23" x14ac:dyDescent="0.25">
      <c r="B567" s="13">
        <f>'2_Odometrie'!B567</f>
        <v>2.8149999999999622</v>
      </c>
      <c r="D567" s="113">
        <f>IF('1_Constantes'!$B$27=1,'4_Rampe'!W567/2,'3_Consigne'!P567)</f>
        <v>0</v>
      </c>
      <c r="E567" s="68">
        <f>D567*'1_Constantes'!$D$13</f>
        <v>0</v>
      </c>
      <c r="F567" s="73">
        <f>(D567+D566)*'1_Constantes'!$E$13</f>
        <v>0</v>
      </c>
      <c r="G567" s="57">
        <f>(D567-D566)*'1_Constantes'!$F$13</f>
        <v>0</v>
      </c>
      <c r="H567" s="57">
        <f t="shared" si="32"/>
        <v>0</v>
      </c>
      <c r="J567" s="113">
        <f>IF('1_Constantes'!$B$27=1,'4_Rampe'!Y567,'3_Consigne'!R567*2)</f>
        <v>-2.0053522829578729</v>
      </c>
      <c r="K567" s="68">
        <f>J567*'1_Constantes'!$H$13</f>
        <v>-4.0107045659157459</v>
      </c>
      <c r="L567" s="73">
        <f>(J567+J566)*'1_Constantes'!$I$13</f>
        <v>0</v>
      </c>
      <c r="M567" s="57">
        <f>(J567-J566)*'1_Constantes'!$J$13</f>
        <v>0</v>
      </c>
      <c r="N567" s="57">
        <f t="shared" si="33"/>
        <v>-4.0107045659157459</v>
      </c>
      <c r="P567" s="68">
        <f t="shared" si="34"/>
        <v>-4.0107045659157459</v>
      </c>
      <c r="Q567" s="57">
        <f t="shared" si="35"/>
        <v>-4.0107045659157459</v>
      </c>
      <c r="S567" s="54">
        <f>P567*'1_Constantes'!$B$4/60</f>
        <v>-3.3422538049297882E-4</v>
      </c>
      <c r="T567" s="44">
        <f>Q567*'1_Constantes'!$B$4/60</f>
        <v>-3.3422538049297882E-4</v>
      </c>
      <c r="V567" s="54">
        <f>V566-S567*'1_Constantes'!$J$4</f>
        <v>34019.221750687531</v>
      </c>
      <c r="W567" s="44">
        <f>W566+T567*'1_Constantes'!$J$4</f>
        <v>26621.878249312504</v>
      </c>
    </row>
    <row r="568" spans="2:23" x14ac:dyDescent="0.25">
      <c r="B568" s="13">
        <f>'2_Odometrie'!B568</f>
        <v>2.8199999999999621</v>
      </c>
      <c r="D568" s="113">
        <f>IF('1_Constantes'!$B$27=1,'4_Rampe'!W568/2,'3_Consigne'!P568)</f>
        <v>0</v>
      </c>
      <c r="E568" s="68">
        <f>D568*'1_Constantes'!$D$13</f>
        <v>0</v>
      </c>
      <c r="F568" s="73">
        <f>(D568+D567)*'1_Constantes'!$E$13</f>
        <v>0</v>
      </c>
      <c r="G568" s="57">
        <f>(D568-D567)*'1_Constantes'!$F$13</f>
        <v>0</v>
      </c>
      <c r="H568" s="57">
        <f t="shared" si="32"/>
        <v>0</v>
      </c>
      <c r="J568" s="113">
        <f>IF('1_Constantes'!$B$27=1,'4_Rampe'!Y568,'3_Consigne'!R568*2)</f>
        <v>0.85943669269622625</v>
      </c>
      <c r="K568" s="68">
        <f>J568*'1_Constantes'!$H$13</f>
        <v>1.7188733853924525</v>
      </c>
      <c r="L568" s="73">
        <f>(J568+J567)*'1_Constantes'!$I$13</f>
        <v>0</v>
      </c>
      <c r="M568" s="57">
        <f>(J568-J567)*'1_Constantes'!$J$13</f>
        <v>0</v>
      </c>
      <c r="N568" s="57">
        <f t="shared" si="33"/>
        <v>1.7188733853924525</v>
      </c>
      <c r="P568" s="68">
        <f t="shared" si="34"/>
        <v>1.7188733853924525</v>
      </c>
      <c r="Q568" s="57">
        <f t="shared" si="35"/>
        <v>1.7188733853924525</v>
      </c>
      <c r="S568" s="54">
        <f>P568*'1_Constantes'!$B$4/60</f>
        <v>1.4323944878270439E-4</v>
      </c>
      <c r="T568" s="44">
        <f>Q568*'1_Constantes'!$B$4/60</f>
        <v>1.4323944878270439E-4</v>
      </c>
      <c r="V568" s="54">
        <f>V567-S568*'1_Constantes'!$J$4</f>
        <v>34018.706088671912</v>
      </c>
      <c r="W568" s="44">
        <f>W567+T568*'1_Constantes'!$J$4</f>
        <v>26622.393911328123</v>
      </c>
    </row>
    <row r="569" spans="2:23" x14ac:dyDescent="0.25">
      <c r="B569" s="13">
        <f>'2_Odometrie'!B569</f>
        <v>2.824999999999962</v>
      </c>
      <c r="D569" s="113">
        <f>IF('1_Constantes'!$B$27=1,'4_Rampe'!W569/2,'3_Consigne'!P569)</f>
        <v>0</v>
      </c>
      <c r="E569" s="68">
        <f>D569*'1_Constantes'!$D$13</f>
        <v>0</v>
      </c>
      <c r="F569" s="73">
        <f>(D569+D568)*'1_Constantes'!$E$13</f>
        <v>0</v>
      </c>
      <c r="G569" s="57">
        <f>(D569-D568)*'1_Constantes'!$F$13</f>
        <v>0</v>
      </c>
      <c r="H569" s="57">
        <f t="shared" si="32"/>
        <v>0</v>
      </c>
      <c r="J569" s="113">
        <f>IF('1_Constantes'!$B$27=1,'4_Rampe'!Y569,'3_Consigne'!R569*2)</f>
        <v>1.7188733853924612</v>
      </c>
      <c r="K569" s="68">
        <f>J569*'1_Constantes'!$H$13</f>
        <v>3.4377467707849223</v>
      </c>
      <c r="L569" s="73">
        <f>(J569+J568)*'1_Constantes'!$I$13</f>
        <v>0</v>
      </c>
      <c r="M569" s="57">
        <f>(J569-J568)*'1_Constantes'!$J$13</f>
        <v>0</v>
      </c>
      <c r="N569" s="57">
        <f t="shared" si="33"/>
        <v>3.4377467707849223</v>
      </c>
      <c r="P569" s="68">
        <f t="shared" si="34"/>
        <v>3.4377467707849223</v>
      </c>
      <c r="Q569" s="57">
        <f t="shared" si="35"/>
        <v>3.4377467707849223</v>
      </c>
      <c r="S569" s="54">
        <f>P569*'1_Constantes'!$B$4/60</f>
        <v>2.8647889756541024E-4</v>
      </c>
      <c r="T569" s="44">
        <f>Q569*'1_Constantes'!$B$4/60</f>
        <v>2.8647889756541024E-4</v>
      </c>
      <c r="V569" s="54">
        <f>V568-S569*'1_Constantes'!$J$4</f>
        <v>34017.674764640673</v>
      </c>
      <c r="W569" s="44">
        <f>W568+T569*'1_Constantes'!$J$4</f>
        <v>26623.425235359358</v>
      </c>
    </row>
    <row r="570" spans="2:23" x14ac:dyDescent="0.25">
      <c r="B570" s="13">
        <f>'2_Odometrie'!B570</f>
        <v>2.8299999999999619</v>
      </c>
      <c r="D570" s="113">
        <f>IF('1_Constantes'!$B$27=1,'4_Rampe'!W570/2,'3_Consigne'!P570)</f>
        <v>0</v>
      </c>
      <c r="E570" s="68">
        <f>D570*'1_Constantes'!$D$13</f>
        <v>0</v>
      </c>
      <c r="F570" s="73">
        <f>(D570+D569)*'1_Constantes'!$E$13</f>
        <v>0</v>
      </c>
      <c r="G570" s="57">
        <f>(D570-D569)*'1_Constantes'!$F$13</f>
        <v>0</v>
      </c>
      <c r="H570" s="57">
        <f t="shared" si="32"/>
        <v>0</v>
      </c>
      <c r="J570" s="113">
        <f>IF('1_Constantes'!$B$27=1,'4_Rampe'!Y570,'3_Consigne'!R570*2)</f>
        <v>-0.57295779513081457</v>
      </c>
      <c r="K570" s="68">
        <f>J570*'1_Constantes'!$H$13</f>
        <v>-1.1459155902616291</v>
      </c>
      <c r="L570" s="73">
        <f>(J570+J569)*'1_Constantes'!$I$13</f>
        <v>0</v>
      </c>
      <c r="M570" s="57">
        <f>(J570-J569)*'1_Constantes'!$J$13</f>
        <v>0</v>
      </c>
      <c r="N570" s="57">
        <f t="shared" si="33"/>
        <v>-1.1459155902616291</v>
      </c>
      <c r="P570" s="68">
        <f t="shared" si="34"/>
        <v>-1.1459155902616291</v>
      </c>
      <c r="Q570" s="57">
        <f t="shared" si="35"/>
        <v>-1.1459155902616291</v>
      </c>
      <c r="S570" s="54">
        <f>P570*'1_Constantes'!$B$4/60</f>
        <v>-9.5492965855135766E-5</v>
      </c>
      <c r="T570" s="44">
        <f>Q570*'1_Constantes'!$B$4/60</f>
        <v>-9.5492965855135766E-5</v>
      </c>
      <c r="V570" s="54">
        <f>V569-S570*'1_Constantes'!$J$4</f>
        <v>34018.018539317753</v>
      </c>
      <c r="W570" s="44">
        <f>W569+T570*'1_Constantes'!$J$4</f>
        <v>26623.081460682279</v>
      </c>
    </row>
    <row r="571" spans="2:23" x14ac:dyDescent="0.25">
      <c r="B571" s="13">
        <f>'2_Odometrie'!B571</f>
        <v>2.8349999999999618</v>
      </c>
      <c r="D571" s="113">
        <f>IF('1_Constantes'!$B$27=1,'4_Rampe'!W571/2,'3_Consigne'!P571)</f>
        <v>0</v>
      </c>
      <c r="E571" s="68">
        <f>D571*'1_Constantes'!$D$13</f>
        <v>0</v>
      </c>
      <c r="F571" s="73">
        <f>(D571+D570)*'1_Constantes'!$E$13</f>
        <v>0</v>
      </c>
      <c r="G571" s="57">
        <f>(D571-D570)*'1_Constantes'!$F$13</f>
        <v>0</v>
      </c>
      <c r="H571" s="57">
        <f t="shared" si="32"/>
        <v>0</v>
      </c>
      <c r="J571" s="113">
        <f>IF('1_Constantes'!$B$27=1,'4_Rampe'!Y571,'3_Consigne'!R571*2)</f>
        <v>-1.4323944878270494</v>
      </c>
      <c r="K571" s="68">
        <f>J571*'1_Constantes'!$H$13</f>
        <v>-2.8647889756540987</v>
      </c>
      <c r="L571" s="73">
        <f>(J571+J570)*'1_Constantes'!$I$13</f>
        <v>0</v>
      </c>
      <c r="M571" s="57">
        <f>(J571-J570)*'1_Constantes'!$J$13</f>
        <v>0</v>
      </c>
      <c r="N571" s="57">
        <f t="shared" si="33"/>
        <v>-2.8647889756540987</v>
      </c>
      <c r="P571" s="68">
        <f t="shared" si="34"/>
        <v>-2.8647889756540987</v>
      </c>
      <c r="Q571" s="57">
        <f t="shared" si="35"/>
        <v>-2.8647889756540987</v>
      </c>
      <c r="S571" s="54">
        <f>P571*'1_Constantes'!$B$4/60</f>
        <v>-2.3873241463784158E-4</v>
      </c>
      <c r="T571" s="44">
        <f>Q571*'1_Constantes'!$B$4/60</f>
        <v>-2.3873241463784158E-4</v>
      </c>
      <c r="V571" s="54">
        <f>V570-S571*'1_Constantes'!$J$4</f>
        <v>34018.877976010452</v>
      </c>
      <c r="W571" s="44">
        <f>W570+T571*'1_Constantes'!$J$4</f>
        <v>26622.222023989583</v>
      </c>
    </row>
    <row r="572" spans="2:23" x14ac:dyDescent="0.25">
      <c r="B572" s="13">
        <f>'2_Odometrie'!B572</f>
        <v>2.8399999999999617</v>
      </c>
      <c r="D572" s="113">
        <f>IF('1_Constantes'!$B$27=1,'4_Rampe'!W572/2,'3_Consigne'!P572)</f>
        <v>0</v>
      </c>
      <c r="E572" s="68">
        <f>D572*'1_Constantes'!$D$13</f>
        <v>0</v>
      </c>
      <c r="F572" s="73">
        <f>(D572+D571)*'1_Constantes'!$E$13</f>
        <v>0</v>
      </c>
      <c r="G572" s="57">
        <f>(D572-D571)*'1_Constantes'!$F$13</f>
        <v>0</v>
      </c>
      <c r="H572" s="57">
        <f t="shared" si="32"/>
        <v>0</v>
      </c>
      <c r="J572" s="113">
        <f>IF('1_Constantes'!$B$27=1,'4_Rampe'!Y572,'3_Consigne'!R572*2)</f>
        <v>-2.2918311805232841</v>
      </c>
      <c r="K572" s="68">
        <f>J572*'1_Constantes'!$H$13</f>
        <v>-4.5836623610465681</v>
      </c>
      <c r="L572" s="73">
        <f>(J572+J571)*'1_Constantes'!$I$13</f>
        <v>0</v>
      </c>
      <c r="M572" s="57">
        <f>(J572-J571)*'1_Constantes'!$J$13</f>
        <v>0</v>
      </c>
      <c r="N572" s="57">
        <f t="shared" si="33"/>
        <v>-4.5836623610465681</v>
      </c>
      <c r="P572" s="68">
        <f t="shared" si="34"/>
        <v>-4.5836623610465681</v>
      </c>
      <c r="Q572" s="57">
        <f t="shared" si="35"/>
        <v>-4.5836623610465681</v>
      </c>
      <c r="S572" s="54">
        <f>P572*'1_Constantes'!$B$4/60</f>
        <v>-3.819718634205474E-4</v>
      </c>
      <c r="T572" s="44">
        <f>Q572*'1_Constantes'!$B$4/60</f>
        <v>-3.819718634205474E-4</v>
      </c>
      <c r="V572" s="54">
        <f>V571-S572*'1_Constantes'!$J$4</f>
        <v>34020.253074718763</v>
      </c>
      <c r="W572" s="44">
        <f>W571+T572*'1_Constantes'!$J$4</f>
        <v>26620.846925281268</v>
      </c>
    </row>
    <row r="573" spans="2:23" x14ac:dyDescent="0.25">
      <c r="B573" s="13">
        <f>'2_Odometrie'!B573</f>
        <v>2.8449999999999616</v>
      </c>
      <c r="D573" s="113">
        <f>IF('1_Constantes'!$B$27=1,'4_Rampe'!W573/2,'3_Consigne'!P573)</f>
        <v>0</v>
      </c>
      <c r="E573" s="68">
        <f>D573*'1_Constantes'!$D$13</f>
        <v>0</v>
      </c>
      <c r="F573" s="73">
        <f>(D573+D572)*'1_Constantes'!$E$13</f>
        <v>0</v>
      </c>
      <c r="G573" s="57">
        <f>(D573-D572)*'1_Constantes'!$F$13</f>
        <v>0</v>
      </c>
      <c r="H573" s="57">
        <f t="shared" si="32"/>
        <v>0</v>
      </c>
      <c r="J573" s="113">
        <f>IF('1_Constantes'!$B$27=1,'4_Rampe'!Y573,'3_Consigne'!R573*2)</f>
        <v>1.1459155902616378</v>
      </c>
      <c r="K573" s="68">
        <f>J573*'1_Constantes'!$H$13</f>
        <v>2.2918311805232756</v>
      </c>
      <c r="L573" s="73">
        <f>(J573+J572)*'1_Constantes'!$I$13</f>
        <v>0</v>
      </c>
      <c r="M573" s="57">
        <f>(J573-J572)*'1_Constantes'!$J$13</f>
        <v>0</v>
      </c>
      <c r="N573" s="57">
        <f t="shared" si="33"/>
        <v>2.2918311805232756</v>
      </c>
      <c r="P573" s="68">
        <f t="shared" si="34"/>
        <v>2.2918311805232756</v>
      </c>
      <c r="Q573" s="57">
        <f t="shared" si="35"/>
        <v>2.2918311805232756</v>
      </c>
      <c r="S573" s="54">
        <f>P573*'1_Constantes'!$B$4/60</f>
        <v>1.9098593171027297E-4</v>
      </c>
      <c r="T573" s="44">
        <f>Q573*'1_Constantes'!$B$4/60</f>
        <v>1.9098593171027297E-4</v>
      </c>
      <c r="V573" s="54">
        <f>V572-S573*'1_Constantes'!$J$4</f>
        <v>34019.565525364604</v>
      </c>
      <c r="W573" s="44">
        <f>W572+T573*'1_Constantes'!$J$4</f>
        <v>26621.534474635424</v>
      </c>
    </row>
    <row r="574" spans="2:23" x14ac:dyDescent="0.25">
      <c r="B574" s="13">
        <f>'2_Odometrie'!B574</f>
        <v>2.8499999999999615</v>
      </c>
      <c r="D574" s="113">
        <f>IF('1_Constantes'!$B$27=1,'4_Rampe'!W574/2,'3_Consigne'!P574)</f>
        <v>0</v>
      </c>
      <c r="E574" s="68">
        <f>D574*'1_Constantes'!$D$13</f>
        <v>0</v>
      </c>
      <c r="F574" s="73">
        <f>(D574+D573)*'1_Constantes'!$E$13</f>
        <v>0</v>
      </c>
      <c r="G574" s="57">
        <f>(D574-D573)*'1_Constantes'!$F$13</f>
        <v>0</v>
      </c>
      <c r="H574" s="57">
        <f t="shared" si="32"/>
        <v>0</v>
      </c>
      <c r="J574" s="113">
        <f>IF('1_Constantes'!$B$27=1,'4_Rampe'!Y574,'3_Consigne'!R574*2)</f>
        <v>2.0053522829578729</v>
      </c>
      <c r="K574" s="68">
        <f>J574*'1_Constantes'!$H$13</f>
        <v>4.0107045659157459</v>
      </c>
      <c r="L574" s="73">
        <f>(J574+J573)*'1_Constantes'!$I$13</f>
        <v>0</v>
      </c>
      <c r="M574" s="57">
        <f>(J574-J573)*'1_Constantes'!$J$13</f>
        <v>0</v>
      </c>
      <c r="N574" s="57">
        <f t="shared" si="33"/>
        <v>4.0107045659157459</v>
      </c>
      <c r="P574" s="68">
        <f t="shared" si="34"/>
        <v>4.0107045659157459</v>
      </c>
      <c r="Q574" s="57">
        <f t="shared" si="35"/>
        <v>4.0107045659157459</v>
      </c>
      <c r="S574" s="54">
        <f>P574*'1_Constantes'!$B$4/60</f>
        <v>3.3422538049297882E-4</v>
      </c>
      <c r="T574" s="44">
        <f>Q574*'1_Constantes'!$B$4/60</f>
        <v>3.3422538049297882E-4</v>
      </c>
      <c r="V574" s="54">
        <f>V573-S574*'1_Constantes'!$J$4</f>
        <v>34018.362313994832</v>
      </c>
      <c r="W574" s="44">
        <f>W573+T574*'1_Constantes'!$J$4</f>
        <v>26622.737686005199</v>
      </c>
    </row>
    <row r="575" spans="2:23" x14ac:dyDescent="0.25">
      <c r="B575" s="13">
        <f>'2_Odometrie'!B575</f>
        <v>2.8549999999999613</v>
      </c>
      <c r="D575" s="113">
        <f>IF('1_Constantes'!$B$27=1,'4_Rampe'!W575/2,'3_Consigne'!P575)</f>
        <v>0</v>
      </c>
      <c r="E575" s="68">
        <f>D575*'1_Constantes'!$D$13</f>
        <v>0</v>
      </c>
      <c r="F575" s="73">
        <f>(D575+D574)*'1_Constantes'!$E$13</f>
        <v>0</v>
      </c>
      <c r="G575" s="57">
        <f>(D575-D574)*'1_Constantes'!$F$13</f>
        <v>0</v>
      </c>
      <c r="H575" s="57">
        <f t="shared" si="32"/>
        <v>0</v>
      </c>
      <c r="J575" s="113">
        <f>IF('1_Constantes'!$B$27=1,'4_Rampe'!Y575,'3_Consigne'!R575*2)</f>
        <v>-0.85943669269622625</v>
      </c>
      <c r="K575" s="68">
        <f>J575*'1_Constantes'!$H$13</f>
        <v>-1.7188733853924525</v>
      </c>
      <c r="L575" s="73">
        <f>(J575+J574)*'1_Constantes'!$I$13</f>
        <v>0</v>
      </c>
      <c r="M575" s="57">
        <f>(J575-J574)*'1_Constantes'!$J$13</f>
        <v>0</v>
      </c>
      <c r="N575" s="57">
        <f t="shared" si="33"/>
        <v>-1.7188733853924525</v>
      </c>
      <c r="P575" s="68">
        <f t="shared" si="34"/>
        <v>-1.7188733853924525</v>
      </c>
      <c r="Q575" s="57">
        <f t="shared" si="35"/>
        <v>-1.7188733853924525</v>
      </c>
      <c r="S575" s="54">
        <f>P575*'1_Constantes'!$B$4/60</f>
        <v>-1.4323944878270439E-4</v>
      </c>
      <c r="T575" s="44">
        <f>Q575*'1_Constantes'!$B$4/60</f>
        <v>-1.4323944878270439E-4</v>
      </c>
      <c r="V575" s="54">
        <f>V574-S575*'1_Constantes'!$J$4</f>
        <v>34018.877976010452</v>
      </c>
      <c r="W575" s="44">
        <f>W574+T575*'1_Constantes'!$J$4</f>
        <v>26622.22202398958</v>
      </c>
    </row>
    <row r="576" spans="2:23" x14ac:dyDescent="0.25">
      <c r="B576" s="13">
        <f>'2_Odometrie'!B576</f>
        <v>2.8599999999999612</v>
      </c>
      <c r="D576" s="113">
        <f>IF('1_Constantes'!$B$27=1,'4_Rampe'!W576/2,'3_Consigne'!P576)</f>
        <v>0</v>
      </c>
      <c r="E576" s="68">
        <f>D576*'1_Constantes'!$D$13</f>
        <v>0</v>
      </c>
      <c r="F576" s="73">
        <f>(D576+D575)*'1_Constantes'!$E$13</f>
        <v>0</v>
      </c>
      <c r="G576" s="57">
        <f>(D576-D575)*'1_Constantes'!$F$13</f>
        <v>0</v>
      </c>
      <c r="H576" s="57">
        <f t="shared" si="32"/>
        <v>0</v>
      </c>
      <c r="J576" s="113">
        <f>IF('1_Constantes'!$B$27=1,'4_Rampe'!Y576,'3_Consigne'!R576*2)</f>
        <v>-1.7188733853924612</v>
      </c>
      <c r="K576" s="68">
        <f>J576*'1_Constantes'!$H$13</f>
        <v>-3.4377467707849223</v>
      </c>
      <c r="L576" s="73">
        <f>(J576+J575)*'1_Constantes'!$I$13</f>
        <v>0</v>
      </c>
      <c r="M576" s="57">
        <f>(J576-J575)*'1_Constantes'!$J$13</f>
        <v>0</v>
      </c>
      <c r="N576" s="57">
        <f t="shared" si="33"/>
        <v>-3.4377467707849223</v>
      </c>
      <c r="P576" s="68">
        <f t="shared" si="34"/>
        <v>-3.4377467707849223</v>
      </c>
      <c r="Q576" s="57">
        <f t="shared" si="35"/>
        <v>-3.4377467707849223</v>
      </c>
      <c r="S576" s="54">
        <f>P576*'1_Constantes'!$B$4/60</f>
        <v>-2.8647889756541024E-4</v>
      </c>
      <c r="T576" s="44">
        <f>Q576*'1_Constantes'!$B$4/60</f>
        <v>-2.8647889756541024E-4</v>
      </c>
      <c r="V576" s="54">
        <f>V575-S576*'1_Constantes'!$J$4</f>
        <v>34019.909300041691</v>
      </c>
      <c r="W576" s="44">
        <f>W575+T576*'1_Constantes'!$J$4</f>
        <v>26621.190699958344</v>
      </c>
    </row>
    <row r="577" spans="2:23" x14ac:dyDescent="0.25">
      <c r="B577" s="13">
        <f>'2_Odometrie'!B577</f>
        <v>2.8649999999999611</v>
      </c>
      <c r="D577" s="113">
        <f>IF('1_Constantes'!$B$27=1,'4_Rampe'!W577/2,'3_Consigne'!P577)</f>
        <v>0</v>
      </c>
      <c r="E577" s="68">
        <f>D577*'1_Constantes'!$D$13</f>
        <v>0</v>
      </c>
      <c r="F577" s="73">
        <f>(D577+D576)*'1_Constantes'!$E$13</f>
        <v>0</v>
      </c>
      <c r="G577" s="57">
        <f>(D577-D576)*'1_Constantes'!$F$13</f>
        <v>0</v>
      </c>
      <c r="H577" s="57">
        <f t="shared" si="32"/>
        <v>0</v>
      </c>
      <c r="J577" s="113">
        <f>IF('1_Constantes'!$B$27=1,'4_Rampe'!Y577,'3_Consigne'!R577*2)</f>
        <v>0.57295779513081457</v>
      </c>
      <c r="K577" s="68">
        <f>J577*'1_Constantes'!$H$13</f>
        <v>1.1459155902616291</v>
      </c>
      <c r="L577" s="73">
        <f>(J577+J576)*'1_Constantes'!$I$13</f>
        <v>0</v>
      </c>
      <c r="M577" s="57">
        <f>(J577-J576)*'1_Constantes'!$J$13</f>
        <v>0</v>
      </c>
      <c r="N577" s="57">
        <f t="shared" si="33"/>
        <v>1.1459155902616291</v>
      </c>
      <c r="P577" s="68">
        <f t="shared" si="34"/>
        <v>1.1459155902616291</v>
      </c>
      <c r="Q577" s="57">
        <f t="shared" si="35"/>
        <v>1.1459155902616291</v>
      </c>
      <c r="S577" s="54">
        <f>P577*'1_Constantes'!$B$4/60</f>
        <v>9.5492965855135766E-5</v>
      </c>
      <c r="T577" s="44">
        <f>Q577*'1_Constantes'!$B$4/60</f>
        <v>9.5492965855135766E-5</v>
      </c>
      <c r="V577" s="54">
        <f>V576-S577*'1_Constantes'!$J$4</f>
        <v>34019.565525364611</v>
      </c>
      <c r="W577" s="44">
        <f>W576+T577*'1_Constantes'!$J$4</f>
        <v>26621.534474635424</v>
      </c>
    </row>
    <row r="578" spans="2:23" x14ac:dyDescent="0.25">
      <c r="B578" s="13">
        <f>'2_Odometrie'!B578</f>
        <v>2.869999999999961</v>
      </c>
      <c r="D578" s="113">
        <f>IF('1_Constantes'!$B$27=1,'4_Rampe'!W578/2,'3_Consigne'!P578)</f>
        <v>0</v>
      </c>
      <c r="E578" s="68">
        <f>D578*'1_Constantes'!$D$13</f>
        <v>0</v>
      </c>
      <c r="F578" s="73">
        <f>(D578+D577)*'1_Constantes'!$E$13</f>
        <v>0</v>
      </c>
      <c r="G578" s="57">
        <f>(D578-D577)*'1_Constantes'!$F$13</f>
        <v>0</v>
      </c>
      <c r="H578" s="57">
        <f t="shared" si="32"/>
        <v>0</v>
      </c>
      <c r="J578" s="113">
        <f>IF('1_Constantes'!$B$27=1,'4_Rampe'!Y578,'3_Consigne'!R578*2)</f>
        <v>1.4323944878270494</v>
      </c>
      <c r="K578" s="68">
        <f>J578*'1_Constantes'!$H$13</f>
        <v>2.8647889756540987</v>
      </c>
      <c r="L578" s="73">
        <f>(J578+J577)*'1_Constantes'!$I$13</f>
        <v>0</v>
      </c>
      <c r="M578" s="57">
        <f>(J578-J577)*'1_Constantes'!$J$13</f>
        <v>0</v>
      </c>
      <c r="N578" s="57">
        <f t="shared" si="33"/>
        <v>2.8647889756540987</v>
      </c>
      <c r="P578" s="68">
        <f t="shared" si="34"/>
        <v>2.8647889756540987</v>
      </c>
      <c r="Q578" s="57">
        <f t="shared" si="35"/>
        <v>2.8647889756540987</v>
      </c>
      <c r="S578" s="54">
        <f>P578*'1_Constantes'!$B$4/60</f>
        <v>2.3873241463784158E-4</v>
      </c>
      <c r="T578" s="44">
        <f>Q578*'1_Constantes'!$B$4/60</f>
        <v>2.3873241463784158E-4</v>
      </c>
      <c r="V578" s="54">
        <f>V577-S578*'1_Constantes'!$J$4</f>
        <v>34018.706088671912</v>
      </c>
      <c r="W578" s="44">
        <f>W577+T578*'1_Constantes'!$J$4</f>
        <v>26622.393911328119</v>
      </c>
    </row>
    <row r="579" spans="2:23" x14ac:dyDescent="0.25">
      <c r="B579" s="13">
        <f>'2_Odometrie'!B579</f>
        <v>2.8749999999999609</v>
      </c>
      <c r="D579" s="113">
        <f>IF('1_Constantes'!$B$27=1,'4_Rampe'!W579/2,'3_Consigne'!P579)</f>
        <v>0</v>
      </c>
      <c r="E579" s="68">
        <f>D579*'1_Constantes'!$D$13</f>
        <v>0</v>
      </c>
      <c r="F579" s="73">
        <f>(D579+D578)*'1_Constantes'!$E$13</f>
        <v>0</v>
      </c>
      <c r="G579" s="57">
        <f>(D579-D578)*'1_Constantes'!$F$13</f>
        <v>0</v>
      </c>
      <c r="H579" s="57">
        <f t="shared" si="32"/>
        <v>0</v>
      </c>
      <c r="J579" s="113">
        <f>IF('1_Constantes'!$B$27=1,'4_Rampe'!Y579,'3_Consigne'!R579*2)</f>
        <v>2.2918311805232841</v>
      </c>
      <c r="K579" s="68">
        <f>J579*'1_Constantes'!$H$13</f>
        <v>4.5836623610465681</v>
      </c>
      <c r="L579" s="73">
        <f>(J579+J578)*'1_Constantes'!$I$13</f>
        <v>0</v>
      </c>
      <c r="M579" s="57">
        <f>(J579-J578)*'1_Constantes'!$J$13</f>
        <v>0</v>
      </c>
      <c r="N579" s="57">
        <f t="shared" si="33"/>
        <v>4.5836623610465681</v>
      </c>
      <c r="P579" s="68">
        <f t="shared" si="34"/>
        <v>4.5836623610465681</v>
      </c>
      <c r="Q579" s="57">
        <f t="shared" si="35"/>
        <v>4.5836623610465681</v>
      </c>
      <c r="S579" s="54">
        <f>P579*'1_Constantes'!$B$4/60</f>
        <v>3.819718634205474E-4</v>
      </c>
      <c r="T579" s="44">
        <f>Q579*'1_Constantes'!$B$4/60</f>
        <v>3.819718634205474E-4</v>
      </c>
      <c r="V579" s="54">
        <f>V578-S579*'1_Constantes'!$J$4</f>
        <v>34017.330989963601</v>
      </c>
      <c r="W579" s="44">
        <f>W578+T579*'1_Constantes'!$J$4</f>
        <v>26623.769010036434</v>
      </c>
    </row>
    <row r="580" spans="2:23" x14ac:dyDescent="0.25">
      <c r="B580" s="13">
        <f>'2_Odometrie'!B580</f>
        <v>2.8799999999999608</v>
      </c>
      <c r="D580" s="113">
        <f>IF('1_Constantes'!$B$27=1,'4_Rampe'!W580/2,'3_Consigne'!P580)</f>
        <v>0</v>
      </c>
      <c r="E580" s="68">
        <f>D580*'1_Constantes'!$D$13</f>
        <v>0</v>
      </c>
      <c r="F580" s="73">
        <f>(D580+D579)*'1_Constantes'!$E$13</f>
        <v>0</v>
      </c>
      <c r="G580" s="57">
        <f>(D580-D579)*'1_Constantes'!$F$13</f>
        <v>0</v>
      </c>
      <c r="H580" s="57">
        <f t="shared" si="32"/>
        <v>0</v>
      </c>
      <c r="J580" s="113">
        <f>IF('1_Constantes'!$B$27=1,'4_Rampe'!Y580,'3_Consigne'!R580*2)</f>
        <v>-1.1459155902616378</v>
      </c>
      <c r="K580" s="68">
        <f>J580*'1_Constantes'!$H$13</f>
        <v>-2.2918311805232756</v>
      </c>
      <c r="L580" s="73">
        <f>(J580+J579)*'1_Constantes'!$I$13</f>
        <v>0</v>
      </c>
      <c r="M580" s="57">
        <f>(J580-J579)*'1_Constantes'!$J$13</f>
        <v>0</v>
      </c>
      <c r="N580" s="57">
        <f t="shared" si="33"/>
        <v>-2.2918311805232756</v>
      </c>
      <c r="P580" s="68">
        <f t="shared" si="34"/>
        <v>-2.2918311805232756</v>
      </c>
      <c r="Q580" s="57">
        <f t="shared" si="35"/>
        <v>-2.2918311805232756</v>
      </c>
      <c r="S580" s="54">
        <f>P580*'1_Constantes'!$B$4/60</f>
        <v>-1.9098593171027297E-4</v>
      </c>
      <c r="T580" s="44">
        <f>Q580*'1_Constantes'!$B$4/60</f>
        <v>-1.9098593171027297E-4</v>
      </c>
      <c r="V580" s="54">
        <f>V579-S580*'1_Constantes'!$J$4</f>
        <v>34018.01853931776</v>
      </c>
      <c r="W580" s="44">
        <f>W579+T580*'1_Constantes'!$J$4</f>
        <v>26623.081460682279</v>
      </c>
    </row>
    <row r="581" spans="2:23" x14ac:dyDescent="0.25">
      <c r="B581" s="13">
        <f>'2_Odometrie'!B581</f>
        <v>2.8849999999999607</v>
      </c>
      <c r="D581" s="113">
        <f>IF('1_Constantes'!$B$27=1,'4_Rampe'!W581/2,'3_Consigne'!P581)</f>
        <v>0</v>
      </c>
      <c r="E581" s="68">
        <f>D581*'1_Constantes'!$D$13</f>
        <v>0</v>
      </c>
      <c r="F581" s="73">
        <f>(D581+D580)*'1_Constantes'!$E$13</f>
        <v>0</v>
      </c>
      <c r="G581" s="57">
        <f>(D581-D580)*'1_Constantes'!$F$13</f>
        <v>0</v>
      </c>
      <c r="H581" s="57">
        <f t="shared" ref="H581:H644" si="36">G581+F581+E581</f>
        <v>0</v>
      </c>
      <c r="J581" s="113">
        <f>IF('1_Constantes'!$B$27=1,'4_Rampe'!Y581,'3_Consigne'!R581*2)</f>
        <v>-2.0053522829578729</v>
      </c>
      <c r="K581" s="68">
        <f>J581*'1_Constantes'!$H$13</f>
        <v>-4.0107045659157459</v>
      </c>
      <c r="L581" s="73">
        <f>(J581+J580)*'1_Constantes'!$I$13</f>
        <v>0</v>
      </c>
      <c r="M581" s="57">
        <f>(J581-J580)*'1_Constantes'!$J$13</f>
        <v>0</v>
      </c>
      <c r="N581" s="57">
        <f t="shared" ref="N581:N644" si="37">M581+L581+K581</f>
        <v>-4.0107045659157459</v>
      </c>
      <c r="P581" s="68">
        <f t="shared" ref="P581:P644" si="38">(N581-H581)</f>
        <v>-4.0107045659157459</v>
      </c>
      <c r="Q581" s="57">
        <f t="shared" ref="Q581:Q644" si="39">(N581+H581)</f>
        <v>-4.0107045659157459</v>
      </c>
      <c r="S581" s="54">
        <f>P581*'1_Constantes'!$B$4/60</f>
        <v>-3.3422538049297882E-4</v>
      </c>
      <c r="T581" s="44">
        <f>Q581*'1_Constantes'!$B$4/60</f>
        <v>-3.3422538049297882E-4</v>
      </c>
      <c r="V581" s="54">
        <f>V580-S581*'1_Constantes'!$J$4</f>
        <v>34019.221750687531</v>
      </c>
      <c r="W581" s="44">
        <f>W580+T581*'1_Constantes'!$J$4</f>
        <v>26621.878249312504</v>
      </c>
    </row>
    <row r="582" spans="2:23" x14ac:dyDescent="0.25">
      <c r="B582" s="13">
        <f>'2_Odometrie'!B582</f>
        <v>2.8899999999999606</v>
      </c>
      <c r="D582" s="113">
        <f>IF('1_Constantes'!$B$27=1,'4_Rampe'!W582/2,'3_Consigne'!P582)</f>
        <v>0</v>
      </c>
      <c r="E582" s="68">
        <f>D582*'1_Constantes'!$D$13</f>
        <v>0</v>
      </c>
      <c r="F582" s="73">
        <f>(D582+D581)*'1_Constantes'!$E$13</f>
        <v>0</v>
      </c>
      <c r="G582" s="57">
        <f>(D582-D581)*'1_Constantes'!$F$13</f>
        <v>0</v>
      </c>
      <c r="H582" s="57">
        <f t="shared" si="36"/>
        <v>0</v>
      </c>
      <c r="J582" s="113">
        <f>IF('1_Constantes'!$B$27=1,'4_Rampe'!Y582,'3_Consigne'!R582*2)</f>
        <v>0.85943669269622625</v>
      </c>
      <c r="K582" s="68">
        <f>J582*'1_Constantes'!$H$13</f>
        <v>1.7188733853924525</v>
      </c>
      <c r="L582" s="73">
        <f>(J582+J581)*'1_Constantes'!$I$13</f>
        <v>0</v>
      </c>
      <c r="M582" s="57">
        <f>(J582-J581)*'1_Constantes'!$J$13</f>
        <v>0</v>
      </c>
      <c r="N582" s="57">
        <f t="shared" si="37"/>
        <v>1.7188733853924525</v>
      </c>
      <c r="P582" s="68">
        <f t="shared" si="38"/>
        <v>1.7188733853924525</v>
      </c>
      <c r="Q582" s="57">
        <f t="shared" si="39"/>
        <v>1.7188733853924525</v>
      </c>
      <c r="S582" s="54">
        <f>P582*'1_Constantes'!$B$4/60</f>
        <v>1.4323944878270439E-4</v>
      </c>
      <c r="T582" s="44">
        <f>Q582*'1_Constantes'!$B$4/60</f>
        <v>1.4323944878270439E-4</v>
      </c>
      <c r="V582" s="54">
        <f>V581-S582*'1_Constantes'!$J$4</f>
        <v>34018.706088671912</v>
      </c>
      <c r="W582" s="44">
        <f>W581+T582*'1_Constantes'!$J$4</f>
        <v>26622.393911328123</v>
      </c>
    </row>
    <row r="583" spans="2:23" x14ac:dyDescent="0.25">
      <c r="B583" s="13">
        <f>'2_Odometrie'!B583</f>
        <v>2.8949999999999605</v>
      </c>
      <c r="D583" s="113">
        <f>IF('1_Constantes'!$B$27=1,'4_Rampe'!W583/2,'3_Consigne'!P583)</f>
        <v>0</v>
      </c>
      <c r="E583" s="68">
        <f>D583*'1_Constantes'!$D$13</f>
        <v>0</v>
      </c>
      <c r="F583" s="73">
        <f>(D583+D582)*'1_Constantes'!$E$13</f>
        <v>0</v>
      </c>
      <c r="G583" s="57">
        <f>(D583-D582)*'1_Constantes'!$F$13</f>
        <v>0</v>
      </c>
      <c r="H583" s="57">
        <f t="shared" si="36"/>
        <v>0</v>
      </c>
      <c r="J583" s="113">
        <f>IF('1_Constantes'!$B$27=1,'4_Rampe'!Y583,'3_Consigne'!R583*2)</f>
        <v>1.7188733853924612</v>
      </c>
      <c r="K583" s="68">
        <f>J583*'1_Constantes'!$H$13</f>
        <v>3.4377467707849223</v>
      </c>
      <c r="L583" s="73">
        <f>(J583+J582)*'1_Constantes'!$I$13</f>
        <v>0</v>
      </c>
      <c r="M583" s="57">
        <f>(J583-J582)*'1_Constantes'!$J$13</f>
        <v>0</v>
      </c>
      <c r="N583" s="57">
        <f t="shared" si="37"/>
        <v>3.4377467707849223</v>
      </c>
      <c r="P583" s="68">
        <f t="shared" si="38"/>
        <v>3.4377467707849223</v>
      </c>
      <c r="Q583" s="57">
        <f t="shared" si="39"/>
        <v>3.4377467707849223</v>
      </c>
      <c r="S583" s="54">
        <f>P583*'1_Constantes'!$B$4/60</f>
        <v>2.8647889756541024E-4</v>
      </c>
      <c r="T583" s="44">
        <f>Q583*'1_Constantes'!$B$4/60</f>
        <v>2.8647889756541024E-4</v>
      </c>
      <c r="V583" s="54">
        <f>V582-S583*'1_Constantes'!$J$4</f>
        <v>34017.674764640673</v>
      </c>
      <c r="W583" s="44">
        <f>W582+T583*'1_Constantes'!$J$4</f>
        <v>26623.425235359358</v>
      </c>
    </row>
    <row r="584" spans="2:23" x14ac:dyDescent="0.25">
      <c r="B584" s="13">
        <f>'2_Odometrie'!B584</f>
        <v>2.8999999999999604</v>
      </c>
      <c r="D584" s="113">
        <f>IF('1_Constantes'!$B$27=1,'4_Rampe'!W584/2,'3_Consigne'!P584)</f>
        <v>0</v>
      </c>
      <c r="E584" s="68">
        <f>D584*'1_Constantes'!$D$13</f>
        <v>0</v>
      </c>
      <c r="F584" s="73">
        <f>(D584+D583)*'1_Constantes'!$E$13</f>
        <v>0</v>
      </c>
      <c r="G584" s="57">
        <f>(D584-D583)*'1_Constantes'!$F$13</f>
        <v>0</v>
      </c>
      <c r="H584" s="57">
        <f t="shared" si="36"/>
        <v>0</v>
      </c>
      <c r="J584" s="113">
        <f>IF('1_Constantes'!$B$27=1,'4_Rampe'!Y584,'3_Consigne'!R584*2)</f>
        <v>-0.57295779513081457</v>
      </c>
      <c r="K584" s="68">
        <f>J584*'1_Constantes'!$H$13</f>
        <v>-1.1459155902616291</v>
      </c>
      <c r="L584" s="73">
        <f>(J584+J583)*'1_Constantes'!$I$13</f>
        <v>0</v>
      </c>
      <c r="M584" s="57">
        <f>(J584-J583)*'1_Constantes'!$J$13</f>
        <v>0</v>
      </c>
      <c r="N584" s="57">
        <f t="shared" si="37"/>
        <v>-1.1459155902616291</v>
      </c>
      <c r="P584" s="68">
        <f t="shared" si="38"/>
        <v>-1.1459155902616291</v>
      </c>
      <c r="Q584" s="57">
        <f t="shared" si="39"/>
        <v>-1.1459155902616291</v>
      </c>
      <c r="S584" s="54">
        <f>P584*'1_Constantes'!$B$4/60</f>
        <v>-9.5492965855135766E-5</v>
      </c>
      <c r="T584" s="44">
        <f>Q584*'1_Constantes'!$B$4/60</f>
        <v>-9.5492965855135766E-5</v>
      </c>
      <c r="V584" s="54">
        <f>V583-S584*'1_Constantes'!$J$4</f>
        <v>34018.018539317753</v>
      </c>
      <c r="W584" s="44">
        <f>W583+T584*'1_Constantes'!$J$4</f>
        <v>26623.081460682279</v>
      </c>
    </row>
    <row r="585" spans="2:23" x14ac:dyDescent="0.25">
      <c r="B585" s="13">
        <f>'2_Odometrie'!B585</f>
        <v>2.9049999999999603</v>
      </c>
      <c r="D585" s="113">
        <f>IF('1_Constantes'!$B$27=1,'4_Rampe'!W585/2,'3_Consigne'!P585)</f>
        <v>0</v>
      </c>
      <c r="E585" s="68">
        <f>D585*'1_Constantes'!$D$13</f>
        <v>0</v>
      </c>
      <c r="F585" s="73">
        <f>(D585+D584)*'1_Constantes'!$E$13</f>
        <v>0</v>
      </c>
      <c r="G585" s="57">
        <f>(D585-D584)*'1_Constantes'!$F$13</f>
        <v>0</v>
      </c>
      <c r="H585" s="57">
        <f t="shared" si="36"/>
        <v>0</v>
      </c>
      <c r="J585" s="113">
        <f>IF('1_Constantes'!$B$27=1,'4_Rampe'!Y585,'3_Consigne'!R585*2)</f>
        <v>-1.4323944878270494</v>
      </c>
      <c r="K585" s="68">
        <f>J585*'1_Constantes'!$H$13</f>
        <v>-2.8647889756540987</v>
      </c>
      <c r="L585" s="73">
        <f>(J585+J584)*'1_Constantes'!$I$13</f>
        <v>0</v>
      </c>
      <c r="M585" s="57">
        <f>(J585-J584)*'1_Constantes'!$J$13</f>
        <v>0</v>
      </c>
      <c r="N585" s="57">
        <f t="shared" si="37"/>
        <v>-2.8647889756540987</v>
      </c>
      <c r="P585" s="68">
        <f t="shared" si="38"/>
        <v>-2.8647889756540987</v>
      </c>
      <c r="Q585" s="57">
        <f t="shared" si="39"/>
        <v>-2.8647889756540987</v>
      </c>
      <c r="S585" s="54">
        <f>P585*'1_Constantes'!$B$4/60</f>
        <v>-2.3873241463784158E-4</v>
      </c>
      <c r="T585" s="44">
        <f>Q585*'1_Constantes'!$B$4/60</f>
        <v>-2.3873241463784158E-4</v>
      </c>
      <c r="V585" s="54">
        <f>V584-S585*'1_Constantes'!$J$4</f>
        <v>34018.877976010452</v>
      </c>
      <c r="W585" s="44">
        <f>W584+T585*'1_Constantes'!$J$4</f>
        <v>26622.222023989583</v>
      </c>
    </row>
    <row r="586" spans="2:23" x14ac:dyDescent="0.25">
      <c r="B586" s="13">
        <f>'2_Odometrie'!B586</f>
        <v>2.9099999999999602</v>
      </c>
      <c r="D586" s="113">
        <f>IF('1_Constantes'!$B$27=1,'4_Rampe'!W586/2,'3_Consigne'!P586)</f>
        <v>0</v>
      </c>
      <c r="E586" s="68">
        <f>D586*'1_Constantes'!$D$13</f>
        <v>0</v>
      </c>
      <c r="F586" s="73">
        <f>(D586+D585)*'1_Constantes'!$E$13</f>
        <v>0</v>
      </c>
      <c r="G586" s="57">
        <f>(D586-D585)*'1_Constantes'!$F$13</f>
        <v>0</v>
      </c>
      <c r="H586" s="57">
        <f t="shared" si="36"/>
        <v>0</v>
      </c>
      <c r="J586" s="113">
        <f>IF('1_Constantes'!$B$27=1,'4_Rampe'!Y586,'3_Consigne'!R586*2)</f>
        <v>-2.2918311805232841</v>
      </c>
      <c r="K586" s="68">
        <f>J586*'1_Constantes'!$H$13</f>
        <v>-4.5836623610465681</v>
      </c>
      <c r="L586" s="73">
        <f>(J586+J585)*'1_Constantes'!$I$13</f>
        <v>0</v>
      </c>
      <c r="M586" s="57">
        <f>(J586-J585)*'1_Constantes'!$J$13</f>
        <v>0</v>
      </c>
      <c r="N586" s="57">
        <f t="shared" si="37"/>
        <v>-4.5836623610465681</v>
      </c>
      <c r="P586" s="68">
        <f t="shared" si="38"/>
        <v>-4.5836623610465681</v>
      </c>
      <c r="Q586" s="57">
        <f t="shared" si="39"/>
        <v>-4.5836623610465681</v>
      </c>
      <c r="S586" s="54">
        <f>P586*'1_Constantes'!$B$4/60</f>
        <v>-3.819718634205474E-4</v>
      </c>
      <c r="T586" s="44">
        <f>Q586*'1_Constantes'!$B$4/60</f>
        <v>-3.819718634205474E-4</v>
      </c>
      <c r="V586" s="54">
        <f>V585-S586*'1_Constantes'!$J$4</f>
        <v>34020.253074718763</v>
      </c>
      <c r="W586" s="44">
        <f>W585+T586*'1_Constantes'!$J$4</f>
        <v>26620.846925281268</v>
      </c>
    </row>
    <row r="587" spans="2:23" x14ac:dyDescent="0.25">
      <c r="B587" s="13">
        <f>'2_Odometrie'!B587</f>
        <v>2.9149999999999601</v>
      </c>
      <c r="D587" s="113">
        <f>IF('1_Constantes'!$B$27=1,'4_Rampe'!W587/2,'3_Consigne'!P587)</f>
        <v>0</v>
      </c>
      <c r="E587" s="68">
        <f>D587*'1_Constantes'!$D$13</f>
        <v>0</v>
      </c>
      <c r="F587" s="73">
        <f>(D587+D586)*'1_Constantes'!$E$13</f>
        <v>0</v>
      </c>
      <c r="G587" s="57">
        <f>(D587-D586)*'1_Constantes'!$F$13</f>
        <v>0</v>
      </c>
      <c r="H587" s="57">
        <f t="shared" si="36"/>
        <v>0</v>
      </c>
      <c r="J587" s="113">
        <f>IF('1_Constantes'!$B$27=1,'4_Rampe'!Y587,'3_Consigne'!R587*2)</f>
        <v>1.1459155902616378</v>
      </c>
      <c r="K587" s="68">
        <f>J587*'1_Constantes'!$H$13</f>
        <v>2.2918311805232756</v>
      </c>
      <c r="L587" s="73">
        <f>(J587+J586)*'1_Constantes'!$I$13</f>
        <v>0</v>
      </c>
      <c r="M587" s="57">
        <f>(J587-J586)*'1_Constantes'!$J$13</f>
        <v>0</v>
      </c>
      <c r="N587" s="57">
        <f t="shared" si="37"/>
        <v>2.2918311805232756</v>
      </c>
      <c r="P587" s="68">
        <f t="shared" si="38"/>
        <v>2.2918311805232756</v>
      </c>
      <c r="Q587" s="57">
        <f t="shared" si="39"/>
        <v>2.2918311805232756</v>
      </c>
      <c r="S587" s="54">
        <f>P587*'1_Constantes'!$B$4/60</f>
        <v>1.9098593171027297E-4</v>
      </c>
      <c r="T587" s="44">
        <f>Q587*'1_Constantes'!$B$4/60</f>
        <v>1.9098593171027297E-4</v>
      </c>
      <c r="V587" s="54">
        <f>V586-S587*'1_Constantes'!$J$4</f>
        <v>34019.565525364604</v>
      </c>
      <c r="W587" s="44">
        <f>W586+T587*'1_Constantes'!$J$4</f>
        <v>26621.534474635424</v>
      </c>
    </row>
    <row r="588" spans="2:23" x14ac:dyDescent="0.25">
      <c r="B588" s="13">
        <f>'2_Odometrie'!B588</f>
        <v>2.91999999999996</v>
      </c>
      <c r="D588" s="113">
        <f>IF('1_Constantes'!$B$27=1,'4_Rampe'!W588/2,'3_Consigne'!P588)</f>
        <v>0</v>
      </c>
      <c r="E588" s="68">
        <f>D588*'1_Constantes'!$D$13</f>
        <v>0</v>
      </c>
      <c r="F588" s="73">
        <f>(D588+D587)*'1_Constantes'!$E$13</f>
        <v>0</v>
      </c>
      <c r="G588" s="57">
        <f>(D588-D587)*'1_Constantes'!$F$13</f>
        <v>0</v>
      </c>
      <c r="H588" s="57">
        <f t="shared" si="36"/>
        <v>0</v>
      </c>
      <c r="J588" s="113">
        <f>IF('1_Constantes'!$B$27=1,'4_Rampe'!Y588,'3_Consigne'!R588*2)</f>
        <v>2.0053522829578729</v>
      </c>
      <c r="K588" s="68">
        <f>J588*'1_Constantes'!$H$13</f>
        <v>4.0107045659157459</v>
      </c>
      <c r="L588" s="73">
        <f>(J588+J587)*'1_Constantes'!$I$13</f>
        <v>0</v>
      </c>
      <c r="M588" s="57">
        <f>(J588-J587)*'1_Constantes'!$J$13</f>
        <v>0</v>
      </c>
      <c r="N588" s="57">
        <f t="shared" si="37"/>
        <v>4.0107045659157459</v>
      </c>
      <c r="P588" s="68">
        <f t="shared" si="38"/>
        <v>4.0107045659157459</v>
      </c>
      <c r="Q588" s="57">
        <f t="shared" si="39"/>
        <v>4.0107045659157459</v>
      </c>
      <c r="S588" s="54">
        <f>P588*'1_Constantes'!$B$4/60</f>
        <v>3.3422538049297882E-4</v>
      </c>
      <c r="T588" s="44">
        <f>Q588*'1_Constantes'!$B$4/60</f>
        <v>3.3422538049297882E-4</v>
      </c>
      <c r="V588" s="54">
        <f>V587-S588*'1_Constantes'!$J$4</f>
        <v>34018.362313994832</v>
      </c>
      <c r="W588" s="44">
        <f>W587+T588*'1_Constantes'!$J$4</f>
        <v>26622.737686005199</v>
      </c>
    </row>
    <row r="589" spans="2:23" x14ac:dyDescent="0.25">
      <c r="B589" s="13">
        <f>'2_Odometrie'!B589</f>
        <v>2.9249999999999599</v>
      </c>
      <c r="D589" s="113">
        <f>IF('1_Constantes'!$B$27=1,'4_Rampe'!W589/2,'3_Consigne'!P589)</f>
        <v>0</v>
      </c>
      <c r="E589" s="68">
        <f>D589*'1_Constantes'!$D$13</f>
        <v>0</v>
      </c>
      <c r="F589" s="73">
        <f>(D589+D588)*'1_Constantes'!$E$13</f>
        <v>0</v>
      </c>
      <c r="G589" s="57">
        <f>(D589-D588)*'1_Constantes'!$F$13</f>
        <v>0</v>
      </c>
      <c r="H589" s="57">
        <f t="shared" si="36"/>
        <v>0</v>
      </c>
      <c r="J589" s="113">
        <f>IF('1_Constantes'!$B$27=1,'4_Rampe'!Y589,'3_Consigne'!R589*2)</f>
        <v>-0.85943669269622625</v>
      </c>
      <c r="K589" s="68">
        <f>J589*'1_Constantes'!$H$13</f>
        <v>-1.7188733853924525</v>
      </c>
      <c r="L589" s="73">
        <f>(J589+J588)*'1_Constantes'!$I$13</f>
        <v>0</v>
      </c>
      <c r="M589" s="57">
        <f>(J589-J588)*'1_Constantes'!$J$13</f>
        <v>0</v>
      </c>
      <c r="N589" s="57">
        <f t="shared" si="37"/>
        <v>-1.7188733853924525</v>
      </c>
      <c r="P589" s="68">
        <f t="shared" si="38"/>
        <v>-1.7188733853924525</v>
      </c>
      <c r="Q589" s="57">
        <f t="shared" si="39"/>
        <v>-1.7188733853924525</v>
      </c>
      <c r="S589" s="54">
        <f>P589*'1_Constantes'!$B$4/60</f>
        <v>-1.4323944878270439E-4</v>
      </c>
      <c r="T589" s="44">
        <f>Q589*'1_Constantes'!$B$4/60</f>
        <v>-1.4323944878270439E-4</v>
      </c>
      <c r="V589" s="54">
        <f>V588-S589*'1_Constantes'!$J$4</f>
        <v>34018.877976010452</v>
      </c>
      <c r="W589" s="44">
        <f>W588+T589*'1_Constantes'!$J$4</f>
        <v>26622.22202398958</v>
      </c>
    </row>
    <row r="590" spans="2:23" x14ac:dyDescent="0.25">
      <c r="B590" s="13">
        <f>'2_Odometrie'!B590</f>
        <v>2.9299999999999597</v>
      </c>
      <c r="D590" s="113">
        <f>IF('1_Constantes'!$B$27=1,'4_Rampe'!W590/2,'3_Consigne'!P590)</f>
        <v>0</v>
      </c>
      <c r="E590" s="68">
        <f>D590*'1_Constantes'!$D$13</f>
        <v>0</v>
      </c>
      <c r="F590" s="73">
        <f>(D590+D589)*'1_Constantes'!$E$13</f>
        <v>0</v>
      </c>
      <c r="G590" s="57">
        <f>(D590-D589)*'1_Constantes'!$F$13</f>
        <v>0</v>
      </c>
      <c r="H590" s="57">
        <f t="shared" si="36"/>
        <v>0</v>
      </c>
      <c r="J590" s="113">
        <f>IF('1_Constantes'!$B$27=1,'4_Rampe'!Y590,'3_Consigne'!R590*2)</f>
        <v>-1.7188733853924612</v>
      </c>
      <c r="K590" s="68">
        <f>J590*'1_Constantes'!$H$13</f>
        <v>-3.4377467707849223</v>
      </c>
      <c r="L590" s="73">
        <f>(J590+J589)*'1_Constantes'!$I$13</f>
        <v>0</v>
      </c>
      <c r="M590" s="57">
        <f>(J590-J589)*'1_Constantes'!$J$13</f>
        <v>0</v>
      </c>
      <c r="N590" s="57">
        <f t="shared" si="37"/>
        <v>-3.4377467707849223</v>
      </c>
      <c r="P590" s="68">
        <f t="shared" si="38"/>
        <v>-3.4377467707849223</v>
      </c>
      <c r="Q590" s="57">
        <f t="shared" si="39"/>
        <v>-3.4377467707849223</v>
      </c>
      <c r="S590" s="54">
        <f>P590*'1_Constantes'!$B$4/60</f>
        <v>-2.8647889756541024E-4</v>
      </c>
      <c r="T590" s="44">
        <f>Q590*'1_Constantes'!$B$4/60</f>
        <v>-2.8647889756541024E-4</v>
      </c>
      <c r="V590" s="54">
        <f>V589-S590*'1_Constantes'!$J$4</f>
        <v>34019.909300041691</v>
      </c>
      <c r="W590" s="44">
        <f>W589+T590*'1_Constantes'!$J$4</f>
        <v>26621.190699958344</v>
      </c>
    </row>
    <row r="591" spans="2:23" x14ac:dyDescent="0.25">
      <c r="B591" s="13">
        <f>'2_Odometrie'!B591</f>
        <v>2.9349999999999596</v>
      </c>
      <c r="D591" s="113">
        <f>IF('1_Constantes'!$B$27=1,'4_Rampe'!W591/2,'3_Consigne'!P591)</f>
        <v>0</v>
      </c>
      <c r="E591" s="68">
        <f>D591*'1_Constantes'!$D$13</f>
        <v>0</v>
      </c>
      <c r="F591" s="73">
        <f>(D591+D590)*'1_Constantes'!$E$13</f>
        <v>0</v>
      </c>
      <c r="G591" s="57">
        <f>(D591-D590)*'1_Constantes'!$F$13</f>
        <v>0</v>
      </c>
      <c r="H591" s="57">
        <f t="shared" si="36"/>
        <v>0</v>
      </c>
      <c r="J591" s="113">
        <f>IF('1_Constantes'!$B$27=1,'4_Rampe'!Y591,'3_Consigne'!R591*2)</f>
        <v>0.57295779513081457</v>
      </c>
      <c r="K591" s="68">
        <f>J591*'1_Constantes'!$H$13</f>
        <v>1.1459155902616291</v>
      </c>
      <c r="L591" s="73">
        <f>(J591+J590)*'1_Constantes'!$I$13</f>
        <v>0</v>
      </c>
      <c r="M591" s="57">
        <f>(J591-J590)*'1_Constantes'!$J$13</f>
        <v>0</v>
      </c>
      <c r="N591" s="57">
        <f t="shared" si="37"/>
        <v>1.1459155902616291</v>
      </c>
      <c r="P591" s="68">
        <f t="shared" si="38"/>
        <v>1.1459155902616291</v>
      </c>
      <c r="Q591" s="57">
        <f t="shared" si="39"/>
        <v>1.1459155902616291</v>
      </c>
      <c r="S591" s="54">
        <f>P591*'1_Constantes'!$B$4/60</f>
        <v>9.5492965855135766E-5</v>
      </c>
      <c r="T591" s="44">
        <f>Q591*'1_Constantes'!$B$4/60</f>
        <v>9.5492965855135766E-5</v>
      </c>
      <c r="V591" s="54">
        <f>V590-S591*'1_Constantes'!$J$4</f>
        <v>34019.565525364611</v>
      </c>
      <c r="W591" s="44">
        <f>W590+T591*'1_Constantes'!$J$4</f>
        <v>26621.534474635424</v>
      </c>
    </row>
    <row r="592" spans="2:23" x14ac:dyDescent="0.25">
      <c r="B592" s="13">
        <f>'2_Odometrie'!B592</f>
        <v>2.9399999999999595</v>
      </c>
      <c r="D592" s="113">
        <f>IF('1_Constantes'!$B$27=1,'4_Rampe'!W592/2,'3_Consigne'!P592)</f>
        <v>0</v>
      </c>
      <c r="E592" s="68">
        <f>D592*'1_Constantes'!$D$13</f>
        <v>0</v>
      </c>
      <c r="F592" s="73">
        <f>(D592+D591)*'1_Constantes'!$E$13</f>
        <v>0</v>
      </c>
      <c r="G592" s="57">
        <f>(D592-D591)*'1_Constantes'!$F$13</f>
        <v>0</v>
      </c>
      <c r="H592" s="57">
        <f t="shared" si="36"/>
        <v>0</v>
      </c>
      <c r="J592" s="113">
        <f>IF('1_Constantes'!$B$27=1,'4_Rampe'!Y592,'3_Consigne'!R592*2)</f>
        <v>1.4323944878270494</v>
      </c>
      <c r="K592" s="68">
        <f>J592*'1_Constantes'!$H$13</f>
        <v>2.8647889756540987</v>
      </c>
      <c r="L592" s="73">
        <f>(J592+J591)*'1_Constantes'!$I$13</f>
        <v>0</v>
      </c>
      <c r="M592" s="57">
        <f>(J592-J591)*'1_Constantes'!$J$13</f>
        <v>0</v>
      </c>
      <c r="N592" s="57">
        <f t="shared" si="37"/>
        <v>2.8647889756540987</v>
      </c>
      <c r="P592" s="68">
        <f t="shared" si="38"/>
        <v>2.8647889756540987</v>
      </c>
      <c r="Q592" s="57">
        <f t="shared" si="39"/>
        <v>2.8647889756540987</v>
      </c>
      <c r="S592" s="54">
        <f>P592*'1_Constantes'!$B$4/60</f>
        <v>2.3873241463784158E-4</v>
      </c>
      <c r="T592" s="44">
        <f>Q592*'1_Constantes'!$B$4/60</f>
        <v>2.3873241463784158E-4</v>
      </c>
      <c r="V592" s="54">
        <f>V591-S592*'1_Constantes'!$J$4</f>
        <v>34018.706088671912</v>
      </c>
      <c r="W592" s="44">
        <f>W591+T592*'1_Constantes'!$J$4</f>
        <v>26622.393911328119</v>
      </c>
    </row>
    <row r="593" spans="2:23" x14ac:dyDescent="0.25">
      <c r="B593" s="13">
        <f>'2_Odometrie'!B593</f>
        <v>2.9449999999999594</v>
      </c>
      <c r="D593" s="113">
        <f>IF('1_Constantes'!$B$27=1,'4_Rampe'!W593/2,'3_Consigne'!P593)</f>
        <v>0</v>
      </c>
      <c r="E593" s="68">
        <f>D593*'1_Constantes'!$D$13</f>
        <v>0</v>
      </c>
      <c r="F593" s="73">
        <f>(D593+D592)*'1_Constantes'!$E$13</f>
        <v>0</v>
      </c>
      <c r="G593" s="57">
        <f>(D593-D592)*'1_Constantes'!$F$13</f>
        <v>0</v>
      </c>
      <c r="H593" s="57">
        <f t="shared" si="36"/>
        <v>0</v>
      </c>
      <c r="J593" s="113">
        <f>IF('1_Constantes'!$B$27=1,'4_Rampe'!Y593,'3_Consigne'!R593*2)</f>
        <v>2.2918311805232841</v>
      </c>
      <c r="K593" s="68">
        <f>J593*'1_Constantes'!$H$13</f>
        <v>4.5836623610465681</v>
      </c>
      <c r="L593" s="73">
        <f>(J593+J592)*'1_Constantes'!$I$13</f>
        <v>0</v>
      </c>
      <c r="M593" s="57">
        <f>(J593-J592)*'1_Constantes'!$J$13</f>
        <v>0</v>
      </c>
      <c r="N593" s="57">
        <f t="shared" si="37"/>
        <v>4.5836623610465681</v>
      </c>
      <c r="P593" s="68">
        <f t="shared" si="38"/>
        <v>4.5836623610465681</v>
      </c>
      <c r="Q593" s="57">
        <f t="shared" si="39"/>
        <v>4.5836623610465681</v>
      </c>
      <c r="S593" s="54">
        <f>P593*'1_Constantes'!$B$4/60</f>
        <v>3.819718634205474E-4</v>
      </c>
      <c r="T593" s="44">
        <f>Q593*'1_Constantes'!$B$4/60</f>
        <v>3.819718634205474E-4</v>
      </c>
      <c r="V593" s="54">
        <f>V592-S593*'1_Constantes'!$J$4</f>
        <v>34017.330989963601</v>
      </c>
      <c r="W593" s="44">
        <f>W592+T593*'1_Constantes'!$J$4</f>
        <v>26623.769010036434</v>
      </c>
    </row>
    <row r="594" spans="2:23" x14ac:dyDescent="0.25">
      <c r="B594" s="13">
        <f>'2_Odometrie'!B594</f>
        <v>2.9499999999999593</v>
      </c>
      <c r="D594" s="113">
        <f>IF('1_Constantes'!$B$27=1,'4_Rampe'!W594/2,'3_Consigne'!P594)</f>
        <v>0</v>
      </c>
      <c r="E594" s="68">
        <f>D594*'1_Constantes'!$D$13</f>
        <v>0</v>
      </c>
      <c r="F594" s="73">
        <f>(D594+D593)*'1_Constantes'!$E$13</f>
        <v>0</v>
      </c>
      <c r="G594" s="57">
        <f>(D594-D593)*'1_Constantes'!$F$13</f>
        <v>0</v>
      </c>
      <c r="H594" s="57">
        <f t="shared" si="36"/>
        <v>0</v>
      </c>
      <c r="J594" s="113">
        <f>IF('1_Constantes'!$B$27=1,'4_Rampe'!Y594,'3_Consigne'!R594*2)</f>
        <v>-1.1459155902616378</v>
      </c>
      <c r="K594" s="68">
        <f>J594*'1_Constantes'!$H$13</f>
        <v>-2.2918311805232756</v>
      </c>
      <c r="L594" s="73">
        <f>(J594+J593)*'1_Constantes'!$I$13</f>
        <v>0</v>
      </c>
      <c r="M594" s="57">
        <f>(J594-J593)*'1_Constantes'!$J$13</f>
        <v>0</v>
      </c>
      <c r="N594" s="57">
        <f t="shared" si="37"/>
        <v>-2.2918311805232756</v>
      </c>
      <c r="P594" s="68">
        <f t="shared" si="38"/>
        <v>-2.2918311805232756</v>
      </c>
      <c r="Q594" s="57">
        <f t="shared" si="39"/>
        <v>-2.2918311805232756</v>
      </c>
      <c r="S594" s="54">
        <f>P594*'1_Constantes'!$B$4/60</f>
        <v>-1.9098593171027297E-4</v>
      </c>
      <c r="T594" s="44">
        <f>Q594*'1_Constantes'!$B$4/60</f>
        <v>-1.9098593171027297E-4</v>
      </c>
      <c r="V594" s="54">
        <f>V593-S594*'1_Constantes'!$J$4</f>
        <v>34018.01853931776</v>
      </c>
      <c r="W594" s="44">
        <f>W593+T594*'1_Constantes'!$J$4</f>
        <v>26623.081460682279</v>
      </c>
    </row>
    <row r="595" spans="2:23" x14ac:dyDescent="0.25">
      <c r="B595" s="13">
        <f>'2_Odometrie'!B595</f>
        <v>2.9549999999999592</v>
      </c>
      <c r="D595" s="113">
        <f>IF('1_Constantes'!$B$27=1,'4_Rampe'!W595/2,'3_Consigne'!P595)</f>
        <v>0</v>
      </c>
      <c r="E595" s="68">
        <f>D595*'1_Constantes'!$D$13</f>
        <v>0</v>
      </c>
      <c r="F595" s="73">
        <f>(D595+D594)*'1_Constantes'!$E$13</f>
        <v>0</v>
      </c>
      <c r="G595" s="57">
        <f>(D595-D594)*'1_Constantes'!$F$13</f>
        <v>0</v>
      </c>
      <c r="H595" s="57">
        <f t="shared" si="36"/>
        <v>0</v>
      </c>
      <c r="J595" s="113">
        <f>IF('1_Constantes'!$B$27=1,'4_Rampe'!Y595,'3_Consigne'!R595*2)</f>
        <v>-2.0053522829578729</v>
      </c>
      <c r="K595" s="68">
        <f>J595*'1_Constantes'!$H$13</f>
        <v>-4.0107045659157459</v>
      </c>
      <c r="L595" s="73">
        <f>(J595+J594)*'1_Constantes'!$I$13</f>
        <v>0</v>
      </c>
      <c r="M595" s="57">
        <f>(J595-J594)*'1_Constantes'!$J$13</f>
        <v>0</v>
      </c>
      <c r="N595" s="57">
        <f t="shared" si="37"/>
        <v>-4.0107045659157459</v>
      </c>
      <c r="P595" s="68">
        <f t="shared" si="38"/>
        <v>-4.0107045659157459</v>
      </c>
      <c r="Q595" s="57">
        <f t="shared" si="39"/>
        <v>-4.0107045659157459</v>
      </c>
      <c r="S595" s="54">
        <f>P595*'1_Constantes'!$B$4/60</f>
        <v>-3.3422538049297882E-4</v>
      </c>
      <c r="T595" s="44">
        <f>Q595*'1_Constantes'!$B$4/60</f>
        <v>-3.3422538049297882E-4</v>
      </c>
      <c r="V595" s="54">
        <f>V594-S595*'1_Constantes'!$J$4</f>
        <v>34019.221750687531</v>
      </c>
      <c r="W595" s="44">
        <f>W594+T595*'1_Constantes'!$J$4</f>
        <v>26621.878249312504</v>
      </c>
    </row>
    <row r="596" spans="2:23" x14ac:dyDescent="0.25">
      <c r="B596" s="13">
        <f>'2_Odometrie'!B596</f>
        <v>2.9599999999999591</v>
      </c>
      <c r="D596" s="113">
        <f>IF('1_Constantes'!$B$27=1,'4_Rampe'!W596/2,'3_Consigne'!P596)</f>
        <v>0</v>
      </c>
      <c r="E596" s="68">
        <f>D596*'1_Constantes'!$D$13</f>
        <v>0</v>
      </c>
      <c r="F596" s="73">
        <f>(D596+D595)*'1_Constantes'!$E$13</f>
        <v>0</v>
      </c>
      <c r="G596" s="57">
        <f>(D596-D595)*'1_Constantes'!$F$13</f>
        <v>0</v>
      </c>
      <c r="H596" s="57">
        <f t="shared" si="36"/>
        <v>0</v>
      </c>
      <c r="J596" s="113">
        <f>IF('1_Constantes'!$B$27=1,'4_Rampe'!Y596,'3_Consigne'!R596*2)</f>
        <v>0.85943669269622625</v>
      </c>
      <c r="K596" s="68">
        <f>J596*'1_Constantes'!$H$13</f>
        <v>1.7188733853924525</v>
      </c>
      <c r="L596" s="73">
        <f>(J596+J595)*'1_Constantes'!$I$13</f>
        <v>0</v>
      </c>
      <c r="M596" s="57">
        <f>(J596-J595)*'1_Constantes'!$J$13</f>
        <v>0</v>
      </c>
      <c r="N596" s="57">
        <f t="shared" si="37"/>
        <v>1.7188733853924525</v>
      </c>
      <c r="P596" s="68">
        <f t="shared" si="38"/>
        <v>1.7188733853924525</v>
      </c>
      <c r="Q596" s="57">
        <f t="shared" si="39"/>
        <v>1.7188733853924525</v>
      </c>
      <c r="S596" s="54">
        <f>P596*'1_Constantes'!$B$4/60</f>
        <v>1.4323944878270439E-4</v>
      </c>
      <c r="T596" s="44">
        <f>Q596*'1_Constantes'!$B$4/60</f>
        <v>1.4323944878270439E-4</v>
      </c>
      <c r="V596" s="54">
        <f>V595-S596*'1_Constantes'!$J$4</f>
        <v>34018.706088671912</v>
      </c>
      <c r="W596" s="44">
        <f>W595+T596*'1_Constantes'!$J$4</f>
        <v>26622.393911328123</v>
      </c>
    </row>
    <row r="597" spans="2:23" x14ac:dyDescent="0.25">
      <c r="B597" s="13">
        <f>'2_Odometrie'!B597</f>
        <v>2.964999999999959</v>
      </c>
      <c r="D597" s="113">
        <f>IF('1_Constantes'!$B$27=1,'4_Rampe'!W597/2,'3_Consigne'!P597)</f>
        <v>0</v>
      </c>
      <c r="E597" s="68">
        <f>D597*'1_Constantes'!$D$13</f>
        <v>0</v>
      </c>
      <c r="F597" s="73">
        <f>(D597+D596)*'1_Constantes'!$E$13</f>
        <v>0</v>
      </c>
      <c r="G597" s="57">
        <f>(D597-D596)*'1_Constantes'!$F$13</f>
        <v>0</v>
      </c>
      <c r="H597" s="57">
        <f t="shared" si="36"/>
        <v>0</v>
      </c>
      <c r="J597" s="113">
        <f>IF('1_Constantes'!$B$27=1,'4_Rampe'!Y597,'3_Consigne'!R597*2)</f>
        <v>1.7188733853924612</v>
      </c>
      <c r="K597" s="68">
        <f>J597*'1_Constantes'!$H$13</f>
        <v>3.4377467707849223</v>
      </c>
      <c r="L597" s="73">
        <f>(J597+J596)*'1_Constantes'!$I$13</f>
        <v>0</v>
      </c>
      <c r="M597" s="57">
        <f>(J597-J596)*'1_Constantes'!$J$13</f>
        <v>0</v>
      </c>
      <c r="N597" s="57">
        <f t="shared" si="37"/>
        <v>3.4377467707849223</v>
      </c>
      <c r="P597" s="68">
        <f t="shared" si="38"/>
        <v>3.4377467707849223</v>
      </c>
      <c r="Q597" s="57">
        <f t="shared" si="39"/>
        <v>3.4377467707849223</v>
      </c>
      <c r="S597" s="54">
        <f>P597*'1_Constantes'!$B$4/60</f>
        <v>2.8647889756541024E-4</v>
      </c>
      <c r="T597" s="44">
        <f>Q597*'1_Constantes'!$B$4/60</f>
        <v>2.8647889756541024E-4</v>
      </c>
      <c r="V597" s="54">
        <f>V596-S597*'1_Constantes'!$J$4</f>
        <v>34017.674764640673</v>
      </c>
      <c r="W597" s="44">
        <f>W596+T597*'1_Constantes'!$J$4</f>
        <v>26623.425235359358</v>
      </c>
    </row>
    <row r="598" spans="2:23" x14ac:dyDescent="0.25">
      <c r="B598" s="13">
        <f>'2_Odometrie'!B598</f>
        <v>2.9699999999999589</v>
      </c>
      <c r="D598" s="113">
        <f>IF('1_Constantes'!$B$27=1,'4_Rampe'!W598/2,'3_Consigne'!P598)</f>
        <v>0</v>
      </c>
      <c r="E598" s="68">
        <f>D598*'1_Constantes'!$D$13</f>
        <v>0</v>
      </c>
      <c r="F598" s="73">
        <f>(D598+D597)*'1_Constantes'!$E$13</f>
        <v>0</v>
      </c>
      <c r="G598" s="57">
        <f>(D598-D597)*'1_Constantes'!$F$13</f>
        <v>0</v>
      </c>
      <c r="H598" s="57">
        <f t="shared" si="36"/>
        <v>0</v>
      </c>
      <c r="J598" s="113">
        <f>IF('1_Constantes'!$B$27=1,'4_Rampe'!Y598,'3_Consigne'!R598*2)</f>
        <v>-0.57295779513081457</v>
      </c>
      <c r="K598" s="68">
        <f>J598*'1_Constantes'!$H$13</f>
        <v>-1.1459155902616291</v>
      </c>
      <c r="L598" s="73">
        <f>(J598+J597)*'1_Constantes'!$I$13</f>
        <v>0</v>
      </c>
      <c r="M598" s="57">
        <f>(J598-J597)*'1_Constantes'!$J$13</f>
        <v>0</v>
      </c>
      <c r="N598" s="57">
        <f t="shared" si="37"/>
        <v>-1.1459155902616291</v>
      </c>
      <c r="P598" s="68">
        <f t="shared" si="38"/>
        <v>-1.1459155902616291</v>
      </c>
      <c r="Q598" s="57">
        <f t="shared" si="39"/>
        <v>-1.1459155902616291</v>
      </c>
      <c r="S598" s="54">
        <f>P598*'1_Constantes'!$B$4/60</f>
        <v>-9.5492965855135766E-5</v>
      </c>
      <c r="T598" s="44">
        <f>Q598*'1_Constantes'!$B$4/60</f>
        <v>-9.5492965855135766E-5</v>
      </c>
      <c r="V598" s="54">
        <f>V597-S598*'1_Constantes'!$J$4</f>
        <v>34018.018539317753</v>
      </c>
      <c r="W598" s="44">
        <f>W597+T598*'1_Constantes'!$J$4</f>
        <v>26623.081460682279</v>
      </c>
    </row>
    <row r="599" spans="2:23" x14ac:dyDescent="0.25">
      <c r="B599" s="13">
        <f>'2_Odometrie'!B599</f>
        <v>2.9749999999999588</v>
      </c>
      <c r="D599" s="113">
        <f>IF('1_Constantes'!$B$27=1,'4_Rampe'!W599/2,'3_Consigne'!P599)</f>
        <v>0</v>
      </c>
      <c r="E599" s="68">
        <f>D599*'1_Constantes'!$D$13</f>
        <v>0</v>
      </c>
      <c r="F599" s="73">
        <f>(D599+D598)*'1_Constantes'!$E$13</f>
        <v>0</v>
      </c>
      <c r="G599" s="57">
        <f>(D599-D598)*'1_Constantes'!$F$13</f>
        <v>0</v>
      </c>
      <c r="H599" s="57">
        <f t="shared" si="36"/>
        <v>0</v>
      </c>
      <c r="J599" s="113">
        <f>IF('1_Constantes'!$B$27=1,'4_Rampe'!Y599,'3_Consigne'!R599*2)</f>
        <v>-1.4323944878270494</v>
      </c>
      <c r="K599" s="68">
        <f>J599*'1_Constantes'!$H$13</f>
        <v>-2.8647889756540987</v>
      </c>
      <c r="L599" s="73">
        <f>(J599+J598)*'1_Constantes'!$I$13</f>
        <v>0</v>
      </c>
      <c r="M599" s="57">
        <f>(J599-J598)*'1_Constantes'!$J$13</f>
        <v>0</v>
      </c>
      <c r="N599" s="57">
        <f t="shared" si="37"/>
        <v>-2.8647889756540987</v>
      </c>
      <c r="P599" s="68">
        <f t="shared" si="38"/>
        <v>-2.8647889756540987</v>
      </c>
      <c r="Q599" s="57">
        <f t="shared" si="39"/>
        <v>-2.8647889756540987</v>
      </c>
      <c r="S599" s="54">
        <f>P599*'1_Constantes'!$B$4/60</f>
        <v>-2.3873241463784158E-4</v>
      </c>
      <c r="T599" s="44">
        <f>Q599*'1_Constantes'!$B$4/60</f>
        <v>-2.3873241463784158E-4</v>
      </c>
      <c r="V599" s="54">
        <f>V598-S599*'1_Constantes'!$J$4</f>
        <v>34018.877976010452</v>
      </c>
      <c r="W599" s="44">
        <f>W598+T599*'1_Constantes'!$J$4</f>
        <v>26622.222023989583</v>
      </c>
    </row>
    <row r="600" spans="2:23" x14ac:dyDescent="0.25">
      <c r="B600" s="13">
        <f>'2_Odometrie'!B600</f>
        <v>2.9799999999999587</v>
      </c>
      <c r="D600" s="113">
        <f>IF('1_Constantes'!$B$27=1,'4_Rampe'!W600/2,'3_Consigne'!P600)</f>
        <v>0</v>
      </c>
      <c r="E600" s="68">
        <f>D600*'1_Constantes'!$D$13</f>
        <v>0</v>
      </c>
      <c r="F600" s="73">
        <f>(D600+D599)*'1_Constantes'!$E$13</f>
        <v>0</v>
      </c>
      <c r="G600" s="57">
        <f>(D600-D599)*'1_Constantes'!$F$13</f>
        <v>0</v>
      </c>
      <c r="H600" s="57">
        <f t="shared" si="36"/>
        <v>0</v>
      </c>
      <c r="J600" s="113">
        <f>IF('1_Constantes'!$B$27=1,'4_Rampe'!Y600,'3_Consigne'!R600*2)</f>
        <v>-2.2918311805232841</v>
      </c>
      <c r="K600" s="68">
        <f>J600*'1_Constantes'!$H$13</f>
        <v>-4.5836623610465681</v>
      </c>
      <c r="L600" s="73">
        <f>(J600+J599)*'1_Constantes'!$I$13</f>
        <v>0</v>
      </c>
      <c r="M600" s="57">
        <f>(J600-J599)*'1_Constantes'!$J$13</f>
        <v>0</v>
      </c>
      <c r="N600" s="57">
        <f t="shared" si="37"/>
        <v>-4.5836623610465681</v>
      </c>
      <c r="P600" s="68">
        <f t="shared" si="38"/>
        <v>-4.5836623610465681</v>
      </c>
      <c r="Q600" s="57">
        <f t="shared" si="39"/>
        <v>-4.5836623610465681</v>
      </c>
      <c r="S600" s="54">
        <f>P600*'1_Constantes'!$B$4/60</f>
        <v>-3.819718634205474E-4</v>
      </c>
      <c r="T600" s="44">
        <f>Q600*'1_Constantes'!$B$4/60</f>
        <v>-3.819718634205474E-4</v>
      </c>
      <c r="V600" s="54">
        <f>V599-S600*'1_Constantes'!$J$4</f>
        <v>34020.253074718763</v>
      </c>
      <c r="W600" s="44">
        <f>W599+T600*'1_Constantes'!$J$4</f>
        <v>26620.846925281268</v>
      </c>
    </row>
    <row r="601" spans="2:23" x14ac:dyDescent="0.25">
      <c r="B601" s="13">
        <f>'2_Odometrie'!B601</f>
        <v>2.9849999999999586</v>
      </c>
      <c r="D601" s="113">
        <f>IF('1_Constantes'!$B$27=1,'4_Rampe'!W601/2,'3_Consigne'!P601)</f>
        <v>0</v>
      </c>
      <c r="E601" s="68">
        <f>D601*'1_Constantes'!$D$13</f>
        <v>0</v>
      </c>
      <c r="F601" s="73">
        <f>(D601+D600)*'1_Constantes'!$E$13</f>
        <v>0</v>
      </c>
      <c r="G601" s="57">
        <f>(D601-D600)*'1_Constantes'!$F$13</f>
        <v>0</v>
      </c>
      <c r="H601" s="57">
        <f t="shared" si="36"/>
        <v>0</v>
      </c>
      <c r="J601" s="113">
        <f>IF('1_Constantes'!$B$27=1,'4_Rampe'!Y601,'3_Consigne'!R601*2)</f>
        <v>1.1459155902616378</v>
      </c>
      <c r="K601" s="68">
        <f>J601*'1_Constantes'!$H$13</f>
        <v>2.2918311805232756</v>
      </c>
      <c r="L601" s="73">
        <f>(J601+J600)*'1_Constantes'!$I$13</f>
        <v>0</v>
      </c>
      <c r="M601" s="57">
        <f>(J601-J600)*'1_Constantes'!$J$13</f>
        <v>0</v>
      </c>
      <c r="N601" s="57">
        <f t="shared" si="37"/>
        <v>2.2918311805232756</v>
      </c>
      <c r="P601" s="68">
        <f t="shared" si="38"/>
        <v>2.2918311805232756</v>
      </c>
      <c r="Q601" s="57">
        <f t="shared" si="39"/>
        <v>2.2918311805232756</v>
      </c>
      <c r="S601" s="54">
        <f>P601*'1_Constantes'!$B$4/60</f>
        <v>1.9098593171027297E-4</v>
      </c>
      <c r="T601" s="44">
        <f>Q601*'1_Constantes'!$B$4/60</f>
        <v>1.9098593171027297E-4</v>
      </c>
      <c r="V601" s="54">
        <f>V600-S601*'1_Constantes'!$J$4</f>
        <v>34019.565525364604</v>
      </c>
      <c r="W601" s="44">
        <f>W600+T601*'1_Constantes'!$J$4</f>
        <v>26621.534474635424</v>
      </c>
    </row>
    <row r="602" spans="2:23" x14ac:dyDescent="0.25">
      <c r="B602" s="13">
        <f>'2_Odometrie'!B602</f>
        <v>2.9899999999999585</v>
      </c>
      <c r="D602" s="113">
        <f>IF('1_Constantes'!$B$27=1,'4_Rampe'!W602/2,'3_Consigne'!P602)</f>
        <v>0</v>
      </c>
      <c r="E602" s="68">
        <f>D602*'1_Constantes'!$D$13</f>
        <v>0</v>
      </c>
      <c r="F602" s="73">
        <f>(D602+D601)*'1_Constantes'!$E$13</f>
        <v>0</v>
      </c>
      <c r="G602" s="57">
        <f>(D602-D601)*'1_Constantes'!$F$13</f>
        <v>0</v>
      </c>
      <c r="H602" s="57">
        <f t="shared" si="36"/>
        <v>0</v>
      </c>
      <c r="J602" s="113">
        <f>IF('1_Constantes'!$B$27=1,'4_Rampe'!Y602,'3_Consigne'!R602*2)</f>
        <v>2.0053522829578729</v>
      </c>
      <c r="K602" s="68">
        <f>J602*'1_Constantes'!$H$13</f>
        <v>4.0107045659157459</v>
      </c>
      <c r="L602" s="73">
        <f>(J602+J601)*'1_Constantes'!$I$13</f>
        <v>0</v>
      </c>
      <c r="M602" s="57">
        <f>(J602-J601)*'1_Constantes'!$J$13</f>
        <v>0</v>
      </c>
      <c r="N602" s="57">
        <f t="shared" si="37"/>
        <v>4.0107045659157459</v>
      </c>
      <c r="P602" s="68">
        <f t="shared" si="38"/>
        <v>4.0107045659157459</v>
      </c>
      <c r="Q602" s="57">
        <f t="shared" si="39"/>
        <v>4.0107045659157459</v>
      </c>
      <c r="S602" s="54">
        <f>P602*'1_Constantes'!$B$4/60</f>
        <v>3.3422538049297882E-4</v>
      </c>
      <c r="T602" s="44">
        <f>Q602*'1_Constantes'!$B$4/60</f>
        <v>3.3422538049297882E-4</v>
      </c>
      <c r="V602" s="54">
        <f>V601-S602*'1_Constantes'!$J$4</f>
        <v>34018.362313994832</v>
      </c>
      <c r="W602" s="44">
        <f>W601+T602*'1_Constantes'!$J$4</f>
        <v>26622.737686005199</v>
      </c>
    </row>
    <row r="603" spans="2:23" x14ac:dyDescent="0.25">
      <c r="B603" s="13">
        <f>'2_Odometrie'!B603</f>
        <v>2.9949999999999584</v>
      </c>
      <c r="D603" s="113">
        <f>IF('1_Constantes'!$B$27=1,'4_Rampe'!W603/2,'3_Consigne'!P603)</f>
        <v>0</v>
      </c>
      <c r="E603" s="68">
        <f>D603*'1_Constantes'!$D$13</f>
        <v>0</v>
      </c>
      <c r="F603" s="73">
        <f>(D603+D602)*'1_Constantes'!$E$13</f>
        <v>0</v>
      </c>
      <c r="G603" s="57">
        <f>(D603-D602)*'1_Constantes'!$F$13</f>
        <v>0</v>
      </c>
      <c r="H603" s="57">
        <f t="shared" si="36"/>
        <v>0</v>
      </c>
      <c r="J603" s="113">
        <f>IF('1_Constantes'!$B$27=1,'4_Rampe'!Y603,'3_Consigne'!R603*2)</f>
        <v>-0.85943669269622625</v>
      </c>
      <c r="K603" s="68">
        <f>J603*'1_Constantes'!$H$13</f>
        <v>-1.7188733853924525</v>
      </c>
      <c r="L603" s="73">
        <f>(J603+J602)*'1_Constantes'!$I$13</f>
        <v>0</v>
      </c>
      <c r="M603" s="57">
        <f>(J603-J602)*'1_Constantes'!$J$13</f>
        <v>0</v>
      </c>
      <c r="N603" s="57">
        <f t="shared" si="37"/>
        <v>-1.7188733853924525</v>
      </c>
      <c r="P603" s="68">
        <f t="shared" si="38"/>
        <v>-1.7188733853924525</v>
      </c>
      <c r="Q603" s="57">
        <f t="shared" si="39"/>
        <v>-1.7188733853924525</v>
      </c>
      <c r="S603" s="54">
        <f>P603*'1_Constantes'!$B$4/60</f>
        <v>-1.4323944878270439E-4</v>
      </c>
      <c r="T603" s="44">
        <f>Q603*'1_Constantes'!$B$4/60</f>
        <v>-1.4323944878270439E-4</v>
      </c>
      <c r="V603" s="54">
        <f>V602-S603*'1_Constantes'!$J$4</f>
        <v>34018.877976010452</v>
      </c>
      <c r="W603" s="44">
        <f>W602+T603*'1_Constantes'!$J$4</f>
        <v>26622.22202398958</v>
      </c>
    </row>
    <row r="604" spans="2:23" x14ac:dyDescent="0.25">
      <c r="B604" s="13">
        <f>'2_Odometrie'!B604</f>
        <v>2.9999999999999583</v>
      </c>
      <c r="D604" s="113">
        <f>IF('1_Constantes'!$B$27=1,'4_Rampe'!W604/2,'3_Consigne'!P604)</f>
        <v>0</v>
      </c>
      <c r="E604" s="68">
        <f>D604*'1_Constantes'!$D$13</f>
        <v>0</v>
      </c>
      <c r="F604" s="73">
        <f>(D604+D603)*'1_Constantes'!$E$13</f>
        <v>0</v>
      </c>
      <c r="G604" s="57">
        <f>(D604-D603)*'1_Constantes'!$F$13</f>
        <v>0</v>
      </c>
      <c r="H604" s="57">
        <f t="shared" si="36"/>
        <v>0</v>
      </c>
      <c r="J604" s="113">
        <f>IF('1_Constantes'!$B$27=1,'4_Rampe'!Y604,'3_Consigne'!R604*2)</f>
        <v>-1.7188733853924612</v>
      </c>
      <c r="K604" s="68">
        <f>J604*'1_Constantes'!$H$13</f>
        <v>-3.4377467707849223</v>
      </c>
      <c r="L604" s="73">
        <f>(J604+J603)*'1_Constantes'!$I$13</f>
        <v>0</v>
      </c>
      <c r="M604" s="57">
        <f>(J604-J603)*'1_Constantes'!$J$13</f>
        <v>0</v>
      </c>
      <c r="N604" s="57">
        <f t="shared" si="37"/>
        <v>-3.4377467707849223</v>
      </c>
      <c r="P604" s="68">
        <f t="shared" si="38"/>
        <v>-3.4377467707849223</v>
      </c>
      <c r="Q604" s="57">
        <f t="shared" si="39"/>
        <v>-3.4377467707849223</v>
      </c>
      <c r="S604" s="54">
        <f>P604*'1_Constantes'!$B$4/60</f>
        <v>-2.8647889756541024E-4</v>
      </c>
      <c r="T604" s="44">
        <f>Q604*'1_Constantes'!$B$4/60</f>
        <v>-2.8647889756541024E-4</v>
      </c>
      <c r="V604" s="54">
        <f>V603-S604*'1_Constantes'!$J$4</f>
        <v>34019.909300041691</v>
      </c>
      <c r="W604" s="44">
        <f>W603+T604*'1_Constantes'!$J$4</f>
        <v>26621.190699958344</v>
      </c>
    </row>
    <row r="605" spans="2:23" x14ac:dyDescent="0.25">
      <c r="B605" s="13">
        <f>'2_Odometrie'!B605</f>
        <v>3.0049999999999581</v>
      </c>
      <c r="D605" s="113">
        <f>IF('1_Constantes'!$B$27=1,'4_Rampe'!W605/2,'3_Consigne'!P605)</f>
        <v>0</v>
      </c>
      <c r="E605" s="68">
        <f>D605*'1_Constantes'!$D$13</f>
        <v>0</v>
      </c>
      <c r="F605" s="73">
        <f>(D605+D604)*'1_Constantes'!$E$13</f>
        <v>0</v>
      </c>
      <c r="G605" s="57">
        <f>(D605-D604)*'1_Constantes'!$F$13</f>
        <v>0</v>
      </c>
      <c r="H605" s="57">
        <f t="shared" si="36"/>
        <v>0</v>
      </c>
      <c r="J605" s="113">
        <f>IF('1_Constantes'!$B$27=1,'4_Rampe'!Y605,'3_Consigne'!R605*2)</f>
        <v>0.57295779513081457</v>
      </c>
      <c r="K605" s="68">
        <f>J605*'1_Constantes'!$H$13</f>
        <v>1.1459155902616291</v>
      </c>
      <c r="L605" s="73">
        <f>(J605+J604)*'1_Constantes'!$I$13</f>
        <v>0</v>
      </c>
      <c r="M605" s="57">
        <f>(J605-J604)*'1_Constantes'!$J$13</f>
        <v>0</v>
      </c>
      <c r="N605" s="57">
        <f t="shared" si="37"/>
        <v>1.1459155902616291</v>
      </c>
      <c r="P605" s="68">
        <f t="shared" si="38"/>
        <v>1.1459155902616291</v>
      </c>
      <c r="Q605" s="57">
        <f t="shared" si="39"/>
        <v>1.1459155902616291</v>
      </c>
      <c r="S605" s="54">
        <f>P605*'1_Constantes'!$B$4/60</f>
        <v>9.5492965855135766E-5</v>
      </c>
      <c r="T605" s="44">
        <f>Q605*'1_Constantes'!$B$4/60</f>
        <v>9.5492965855135766E-5</v>
      </c>
      <c r="V605" s="54">
        <f>V604-S605*'1_Constantes'!$J$4</f>
        <v>34019.565525364611</v>
      </c>
      <c r="W605" s="44">
        <f>W604+T605*'1_Constantes'!$J$4</f>
        <v>26621.534474635424</v>
      </c>
    </row>
    <row r="606" spans="2:23" x14ac:dyDescent="0.25">
      <c r="B606" s="13">
        <f>'2_Odometrie'!B606</f>
        <v>3.009999999999958</v>
      </c>
      <c r="D606" s="113">
        <f>IF('1_Constantes'!$B$27=1,'4_Rampe'!W606/2,'3_Consigne'!P606)</f>
        <v>0</v>
      </c>
      <c r="E606" s="68">
        <f>D606*'1_Constantes'!$D$13</f>
        <v>0</v>
      </c>
      <c r="F606" s="73">
        <f>(D606+D605)*'1_Constantes'!$E$13</f>
        <v>0</v>
      </c>
      <c r="G606" s="57">
        <f>(D606-D605)*'1_Constantes'!$F$13</f>
        <v>0</v>
      </c>
      <c r="H606" s="57">
        <f t="shared" si="36"/>
        <v>0</v>
      </c>
      <c r="J606" s="113">
        <f>IF('1_Constantes'!$B$27=1,'4_Rampe'!Y606,'3_Consigne'!R606*2)</f>
        <v>1.4323944878270494</v>
      </c>
      <c r="K606" s="68">
        <f>J606*'1_Constantes'!$H$13</f>
        <v>2.8647889756540987</v>
      </c>
      <c r="L606" s="73">
        <f>(J606+J605)*'1_Constantes'!$I$13</f>
        <v>0</v>
      </c>
      <c r="M606" s="57">
        <f>(J606-J605)*'1_Constantes'!$J$13</f>
        <v>0</v>
      </c>
      <c r="N606" s="57">
        <f t="shared" si="37"/>
        <v>2.8647889756540987</v>
      </c>
      <c r="P606" s="68">
        <f t="shared" si="38"/>
        <v>2.8647889756540987</v>
      </c>
      <c r="Q606" s="57">
        <f t="shared" si="39"/>
        <v>2.8647889756540987</v>
      </c>
      <c r="S606" s="54">
        <f>P606*'1_Constantes'!$B$4/60</f>
        <v>2.3873241463784158E-4</v>
      </c>
      <c r="T606" s="44">
        <f>Q606*'1_Constantes'!$B$4/60</f>
        <v>2.3873241463784158E-4</v>
      </c>
      <c r="V606" s="54">
        <f>V605-S606*'1_Constantes'!$J$4</f>
        <v>34018.706088671912</v>
      </c>
      <c r="W606" s="44">
        <f>W605+T606*'1_Constantes'!$J$4</f>
        <v>26622.393911328119</v>
      </c>
    </row>
    <row r="607" spans="2:23" x14ac:dyDescent="0.25">
      <c r="B607" s="13">
        <f>'2_Odometrie'!B607</f>
        <v>3.0149999999999579</v>
      </c>
      <c r="D607" s="113">
        <f>IF('1_Constantes'!$B$27=1,'4_Rampe'!W607/2,'3_Consigne'!P607)</f>
        <v>0</v>
      </c>
      <c r="E607" s="68">
        <f>D607*'1_Constantes'!$D$13</f>
        <v>0</v>
      </c>
      <c r="F607" s="73">
        <f>(D607+D606)*'1_Constantes'!$E$13</f>
        <v>0</v>
      </c>
      <c r="G607" s="57">
        <f>(D607-D606)*'1_Constantes'!$F$13</f>
        <v>0</v>
      </c>
      <c r="H607" s="57">
        <f t="shared" si="36"/>
        <v>0</v>
      </c>
      <c r="J607" s="113">
        <f>IF('1_Constantes'!$B$27=1,'4_Rampe'!Y607,'3_Consigne'!R607*2)</f>
        <v>2.2918311805232841</v>
      </c>
      <c r="K607" s="68">
        <f>J607*'1_Constantes'!$H$13</f>
        <v>4.5836623610465681</v>
      </c>
      <c r="L607" s="73">
        <f>(J607+J606)*'1_Constantes'!$I$13</f>
        <v>0</v>
      </c>
      <c r="M607" s="57">
        <f>(J607-J606)*'1_Constantes'!$J$13</f>
        <v>0</v>
      </c>
      <c r="N607" s="57">
        <f t="shared" si="37"/>
        <v>4.5836623610465681</v>
      </c>
      <c r="P607" s="68">
        <f t="shared" si="38"/>
        <v>4.5836623610465681</v>
      </c>
      <c r="Q607" s="57">
        <f t="shared" si="39"/>
        <v>4.5836623610465681</v>
      </c>
      <c r="S607" s="54">
        <f>P607*'1_Constantes'!$B$4/60</f>
        <v>3.819718634205474E-4</v>
      </c>
      <c r="T607" s="44">
        <f>Q607*'1_Constantes'!$B$4/60</f>
        <v>3.819718634205474E-4</v>
      </c>
      <c r="V607" s="54">
        <f>V606-S607*'1_Constantes'!$J$4</f>
        <v>34017.330989963601</v>
      </c>
      <c r="W607" s="44">
        <f>W606+T607*'1_Constantes'!$J$4</f>
        <v>26623.769010036434</v>
      </c>
    </row>
    <row r="608" spans="2:23" x14ac:dyDescent="0.25">
      <c r="B608" s="13">
        <f>'2_Odometrie'!B608</f>
        <v>3.0199999999999578</v>
      </c>
      <c r="D608" s="113">
        <f>IF('1_Constantes'!$B$27=1,'4_Rampe'!W608/2,'3_Consigne'!P608)</f>
        <v>0</v>
      </c>
      <c r="E608" s="68">
        <f>D608*'1_Constantes'!$D$13</f>
        <v>0</v>
      </c>
      <c r="F608" s="73">
        <f>(D608+D607)*'1_Constantes'!$E$13</f>
        <v>0</v>
      </c>
      <c r="G608" s="57">
        <f>(D608-D607)*'1_Constantes'!$F$13</f>
        <v>0</v>
      </c>
      <c r="H608" s="57">
        <f t="shared" si="36"/>
        <v>0</v>
      </c>
      <c r="J608" s="113">
        <f>IF('1_Constantes'!$B$27=1,'4_Rampe'!Y608,'3_Consigne'!R608*2)</f>
        <v>-1.1459155902616378</v>
      </c>
      <c r="K608" s="68">
        <f>J608*'1_Constantes'!$H$13</f>
        <v>-2.2918311805232756</v>
      </c>
      <c r="L608" s="73">
        <f>(J608+J607)*'1_Constantes'!$I$13</f>
        <v>0</v>
      </c>
      <c r="M608" s="57">
        <f>(J608-J607)*'1_Constantes'!$J$13</f>
        <v>0</v>
      </c>
      <c r="N608" s="57">
        <f t="shared" si="37"/>
        <v>-2.2918311805232756</v>
      </c>
      <c r="P608" s="68">
        <f t="shared" si="38"/>
        <v>-2.2918311805232756</v>
      </c>
      <c r="Q608" s="57">
        <f t="shared" si="39"/>
        <v>-2.2918311805232756</v>
      </c>
      <c r="S608" s="54">
        <f>P608*'1_Constantes'!$B$4/60</f>
        <v>-1.9098593171027297E-4</v>
      </c>
      <c r="T608" s="44">
        <f>Q608*'1_Constantes'!$B$4/60</f>
        <v>-1.9098593171027297E-4</v>
      </c>
      <c r="V608" s="54">
        <f>V607-S608*'1_Constantes'!$J$4</f>
        <v>34018.01853931776</v>
      </c>
      <c r="W608" s="44">
        <f>W607+T608*'1_Constantes'!$J$4</f>
        <v>26623.081460682279</v>
      </c>
    </row>
    <row r="609" spans="2:23" x14ac:dyDescent="0.25">
      <c r="B609" s="13">
        <f>'2_Odometrie'!B609</f>
        <v>3.0249999999999577</v>
      </c>
      <c r="D609" s="113">
        <f>IF('1_Constantes'!$B$27=1,'4_Rampe'!W609/2,'3_Consigne'!P609)</f>
        <v>0</v>
      </c>
      <c r="E609" s="68">
        <f>D609*'1_Constantes'!$D$13</f>
        <v>0</v>
      </c>
      <c r="F609" s="73">
        <f>(D609+D608)*'1_Constantes'!$E$13</f>
        <v>0</v>
      </c>
      <c r="G609" s="57">
        <f>(D609-D608)*'1_Constantes'!$F$13</f>
        <v>0</v>
      </c>
      <c r="H609" s="57">
        <f t="shared" si="36"/>
        <v>0</v>
      </c>
      <c r="J609" s="113">
        <f>IF('1_Constantes'!$B$27=1,'4_Rampe'!Y609,'3_Consigne'!R609*2)</f>
        <v>-2.0053522829578729</v>
      </c>
      <c r="K609" s="68">
        <f>J609*'1_Constantes'!$H$13</f>
        <v>-4.0107045659157459</v>
      </c>
      <c r="L609" s="73">
        <f>(J609+J608)*'1_Constantes'!$I$13</f>
        <v>0</v>
      </c>
      <c r="M609" s="57">
        <f>(J609-J608)*'1_Constantes'!$J$13</f>
        <v>0</v>
      </c>
      <c r="N609" s="57">
        <f t="shared" si="37"/>
        <v>-4.0107045659157459</v>
      </c>
      <c r="P609" s="68">
        <f t="shared" si="38"/>
        <v>-4.0107045659157459</v>
      </c>
      <c r="Q609" s="57">
        <f t="shared" si="39"/>
        <v>-4.0107045659157459</v>
      </c>
      <c r="S609" s="54">
        <f>P609*'1_Constantes'!$B$4/60</f>
        <v>-3.3422538049297882E-4</v>
      </c>
      <c r="T609" s="44">
        <f>Q609*'1_Constantes'!$B$4/60</f>
        <v>-3.3422538049297882E-4</v>
      </c>
      <c r="V609" s="54">
        <f>V608-S609*'1_Constantes'!$J$4</f>
        <v>34019.221750687531</v>
      </c>
      <c r="W609" s="44">
        <f>W608+T609*'1_Constantes'!$J$4</f>
        <v>26621.878249312504</v>
      </c>
    </row>
    <row r="610" spans="2:23" x14ac:dyDescent="0.25">
      <c r="B610" s="13">
        <f>'2_Odometrie'!B610</f>
        <v>3.0299999999999576</v>
      </c>
      <c r="D610" s="113">
        <f>IF('1_Constantes'!$B$27=1,'4_Rampe'!W610/2,'3_Consigne'!P610)</f>
        <v>0</v>
      </c>
      <c r="E610" s="68">
        <f>D610*'1_Constantes'!$D$13</f>
        <v>0</v>
      </c>
      <c r="F610" s="73">
        <f>(D610+D609)*'1_Constantes'!$E$13</f>
        <v>0</v>
      </c>
      <c r="G610" s="57">
        <f>(D610-D609)*'1_Constantes'!$F$13</f>
        <v>0</v>
      </c>
      <c r="H610" s="57">
        <f t="shared" si="36"/>
        <v>0</v>
      </c>
      <c r="J610" s="113">
        <f>IF('1_Constantes'!$B$27=1,'4_Rampe'!Y610,'3_Consigne'!R610*2)</f>
        <v>0.85943669269622625</v>
      </c>
      <c r="K610" s="68">
        <f>J610*'1_Constantes'!$H$13</f>
        <v>1.7188733853924525</v>
      </c>
      <c r="L610" s="73">
        <f>(J610+J609)*'1_Constantes'!$I$13</f>
        <v>0</v>
      </c>
      <c r="M610" s="57">
        <f>(J610-J609)*'1_Constantes'!$J$13</f>
        <v>0</v>
      </c>
      <c r="N610" s="57">
        <f t="shared" si="37"/>
        <v>1.7188733853924525</v>
      </c>
      <c r="P610" s="68">
        <f t="shared" si="38"/>
        <v>1.7188733853924525</v>
      </c>
      <c r="Q610" s="57">
        <f t="shared" si="39"/>
        <v>1.7188733853924525</v>
      </c>
      <c r="S610" s="54">
        <f>P610*'1_Constantes'!$B$4/60</f>
        <v>1.4323944878270439E-4</v>
      </c>
      <c r="T610" s="44">
        <f>Q610*'1_Constantes'!$B$4/60</f>
        <v>1.4323944878270439E-4</v>
      </c>
      <c r="V610" s="54">
        <f>V609-S610*'1_Constantes'!$J$4</f>
        <v>34018.706088671912</v>
      </c>
      <c r="W610" s="44">
        <f>W609+T610*'1_Constantes'!$J$4</f>
        <v>26622.393911328123</v>
      </c>
    </row>
    <row r="611" spans="2:23" x14ac:dyDescent="0.25">
      <c r="B611" s="13">
        <f>'2_Odometrie'!B611</f>
        <v>3.0349999999999575</v>
      </c>
      <c r="D611" s="113">
        <f>IF('1_Constantes'!$B$27=1,'4_Rampe'!W611/2,'3_Consigne'!P611)</f>
        <v>0</v>
      </c>
      <c r="E611" s="68">
        <f>D611*'1_Constantes'!$D$13</f>
        <v>0</v>
      </c>
      <c r="F611" s="73">
        <f>(D611+D610)*'1_Constantes'!$E$13</f>
        <v>0</v>
      </c>
      <c r="G611" s="57">
        <f>(D611-D610)*'1_Constantes'!$F$13</f>
        <v>0</v>
      </c>
      <c r="H611" s="57">
        <f t="shared" si="36"/>
        <v>0</v>
      </c>
      <c r="J611" s="113">
        <f>IF('1_Constantes'!$B$27=1,'4_Rampe'!Y611,'3_Consigne'!R611*2)</f>
        <v>1.7188733853924612</v>
      </c>
      <c r="K611" s="68">
        <f>J611*'1_Constantes'!$H$13</f>
        <v>3.4377467707849223</v>
      </c>
      <c r="L611" s="73">
        <f>(J611+J610)*'1_Constantes'!$I$13</f>
        <v>0</v>
      </c>
      <c r="M611" s="57">
        <f>(J611-J610)*'1_Constantes'!$J$13</f>
        <v>0</v>
      </c>
      <c r="N611" s="57">
        <f t="shared" si="37"/>
        <v>3.4377467707849223</v>
      </c>
      <c r="P611" s="68">
        <f t="shared" si="38"/>
        <v>3.4377467707849223</v>
      </c>
      <c r="Q611" s="57">
        <f t="shared" si="39"/>
        <v>3.4377467707849223</v>
      </c>
      <c r="S611" s="54">
        <f>P611*'1_Constantes'!$B$4/60</f>
        <v>2.8647889756541024E-4</v>
      </c>
      <c r="T611" s="44">
        <f>Q611*'1_Constantes'!$B$4/60</f>
        <v>2.8647889756541024E-4</v>
      </c>
      <c r="V611" s="54">
        <f>V610-S611*'1_Constantes'!$J$4</f>
        <v>34017.674764640673</v>
      </c>
      <c r="W611" s="44">
        <f>W610+T611*'1_Constantes'!$J$4</f>
        <v>26623.425235359358</v>
      </c>
    </row>
    <row r="612" spans="2:23" x14ac:dyDescent="0.25">
      <c r="B612" s="13">
        <f>'2_Odometrie'!B612</f>
        <v>3.0399999999999574</v>
      </c>
      <c r="D612" s="113">
        <f>IF('1_Constantes'!$B$27=1,'4_Rampe'!W612/2,'3_Consigne'!P612)</f>
        <v>0</v>
      </c>
      <c r="E612" s="68">
        <f>D612*'1_Constantes'!$D$13</f>
        <v>0</v>
      </c>
      <c r="F612" s="73">
        <f>(D612+D611)*'1_Constantes'!$E$13</f>
        <v>0</v>
      </c>
      <c r="G612" s="57">
        <f>(D612-D611)*'1_Constantes'!$F$13</f>
        <v>0</v>
      </c>
      <c r="H612" s="57">
        <f t="shared" si="36"/>
        <v>0</v>
      </c>
      <c r="J612" s="113">
        <f>IF('1_Constantes'!$B$27=1,'4_Rampe'!Y612,'3_Consigne'!R612*2)</f>
        <v>-0.57295779513081457</v>
      </c>
      <c r="K612" s="68">
        <f>J612*'1_Constantes'!$H$13</f>
        <v>-1.1459155902616291</v>
      </c>
      <c r="L612" s="73">
        <f>(J612+J611)*'1_Constantes'!$I$13</f>
        <v>0</v>
      </c>
      <c r="M612" s="57">
        <f>(J612-J611)*'1_Constantes'!$J$13</f>
        <v>0</v>
      </c>
      <c r="N612" s="57">
        <f t="shared" si="37"/>
        <v>-1.1459155902616291</v>
      </c>
      <c r="P612" s="68">
        <f t="shared" si="38"/>
        <v>-1.1459155902616291</v>
      </c>
      <c r="Q612" s="57">
        <f t="shared" si="39"/>
        <v>-1.1459155902616291</v>
      </c>
      <c r="S612" s="54">
        <f>P612*'1_Constantes'!$B$4/60</f>
        <v>-9.5492965855135766E-5</v>
      </c>
      <c r="T612" s="44">
        <f>Q612*'1_Constantes'!$B$4/60</f>
        <v>-9.5492965855135766E-5</v>
      </c>
      <c r="V612" s="54">
        <f>V611-S612*'1_Constantes'!$J$4</f>
        <v>34018.018539317753</v>
      </c>
      <c r="W612" s="44">
        <f>W611+T612*'1_Constantes'!$J$4</f>
        <v>26623.081460682279</v>
      </c>
    </row>
    <row r="613" spans="2:23" x14ac:dyDescent="0.25">
      <c r="B613" s="13">
        <f>'2_Odometrie'!B613</f>
        <v>3.0449999999999573</v>
      </c>
      <c r="D613" s="113">
        <f>IF('1_Constantes'!$B$27=1,'4_Rampe'!W613/2,'3_Consigne'!P613)</f>
        <v>0</v>
      </c>
      <c r="E613" s="68">
        <f>D613*'1_Constantes'!$D$13</f>
        <v>0</v>
      </c>
      <c r="F613" s="73">
        <f>(D613+D612)*'1_Constantes'!$E$13</f>
        <v>0</v>
      </c>
      <c r="G613" s="57">
        <f>(D613-D612)*'1_Constantes'!$F$13</f>
        <v>0</v>
      </c>
      <c r="H613" s="57">
        <f t="shared" si="36"/>
        <v>0</v>
      </c>
      <c r="J613" s="113">
        <f>IF('1_Constantes'!$B$27=1,'4_Rampe'!Y613,'3_Consigne'!R613*2)</f>
        <v>-1.4323944878270494</v>
      </c>
      <c r="K613" s="68">
        <f>J613*'1_Constantes'!$H$13</f>
        <v>-2.8647889756540987</v>
      </c>
      <c r="L613" s="73">
        <f>(J613+J612)*'1_Constantes'!$I$13</f>
        <v>0</v>
      </c>
      <c r="M613" s="57">
        <f>(J613-J612)*'1_Constantes'!$J$13</f>
        <v>0</v>
      </c>
      <c r="N613" s="57">
        <f t="shared" si="37"/>
        <v>-2.8647889756540987</v>
      </c>
      <c r="P613" s="68">
        <f t="shared" si="38"/>
        <v>-2.8647889756540987</v>
      </c>
      <c r="Q613" s="57">
        <f t="shared" si="39"/>
        <v>-2.8647889756540987</v>
      </c>
      <c r="S613" s="54">
        <f>P613*'1_Constantes'!$B$4/60</f>
        <v>-2.3873241463784158E-4</v>
      </c>
      <c r="T613" s="44">
        <f>Q613*'1_Constantes'!$B$4/60</f>
        <v>-2.3873241463784158E-4</v>
      </c>
      <c r="V613" s="54">
        <f>V612-S613*'1_Constantes'!$J$4</f>
        <v>34018.877976010452</v>
      </c>
      <c r="W613" s="44">
        <f>W612+T613*'1_Constantes'!$J$4</f>
        <v>26622.222023989583</v>
      </c>
    </row>
    <row r="614" spans="2:23" x14ac:dyDescent="0.25">
      <c r="B614" s="13">
        <f>'2_Odometrie'!B614</f>
        <v>3.0499999999999572</v>
      </c>
      <c r="D614" s="113">
        <f>IF('1_Constantes'!$B$27=1,'4_Rampe'!W614/2,'3_Consigne'!P614)</f>
        <v>0</v>
      </c>
      <c r="E614" s="68">
        <f>D614*'1_Constantes'!$D$13</f>
        <v>0</v>
      </c>
      <c r="F614" s="73">
        <f>(D614+D613)*'1_Constantes'!$E$13</f>
        <v>0</v>
      </c>
      <c r="G614" s="57">
        <f>(D614-D613)*'1_Constantes'!$F$13</f>
        <v>0</v>
      </c>
      <c r="H614" s="57">
        <f t="shared" si="36"/>
        <v>0</v>
      </c>
      <c r="J614" s="113">
        <f>IF('1_Constantes'!$B$27=1,'4_Rampe'!Y614,'3_Consigne'!R614*2)</f>
        <v>-2.2918311805232841</v>
      </c>
      <c r="K614" s="68">
        <f>J614*'1_Constantes'!$H$13</f>
        <v>-4.5836623610465681</v>
      </c>
      <c r="L614" s="73">
        <f>(J614+J613)*'1_Constantes'!$I$13</f>
        <v>0</v>
      </c>
      <c r="M614" s="57">
        <f>(J614-J613)*'1_Constantes'!$J$13</f>
        <v>0</v>
      </c>
      <c r="N614" s="57">
        <f t="shared" si="37"/>
        <v>-4.5836623610465681</v>
      </c>
      <c r="P614" s="68">
        <f t="shared" si="38"/>
        <v>-4.5836623610465681</v>
      </c>
      <c r="Q614" s="57">
        <f t="shared" si="39"/>
        <v>-4.5836623610465681</v>
      </c>
      <c r="S614" s="54">
        <f>P614*'1_Constantes'!$B$4/60</f>
        <v>-3.819718634205474E-4</v>
      </c>
      <c r="T614" s="44">
        <f>Q614*'1_Constantes'!$B$4/60</f>
        <v>-3.819718634205474E-4</v>
      </c>
      <c r="V614" s="54">
        <f>V613-S614*'1_Constantes'!$J$4</f>
        <v>34020.253074718763</v>
      </c>
      <c r="W614" s="44">
        <f>W613+T614*'1_Constantes'!$J$4</f>
        <v>26620.846925281268</v>
      </c>
    </row>
    <row r="615" spans="2:23" x14ac:dyDescent="0.25">
      <c r="B615" s="13">
        <f>'2_Odometrie'!B615</f>
        <v>3.0549999999999571</v>
      </c>
      <c r="D615" s="113">
        <f>IF('1_Constantes'!$B$27=1,'4_Rampe'!W615/2,'3_Consigne'!P615)</f>
        <v>0</v>
      </c>
      <c r="E615" s="68">
        <f>D615*'1_Constantes'!$D$13</f>
        <v>0</v>
      </c>
      <c r="F615" s="73">
        <f>(D615+D614)*'1_Constantes'!$E$13</f>
        <v>0</v>
      </c>
      <c r="G615" s="57">
        <f>(D615-D614)*'1_Constantes'!$F$13</f>
        <v>0</v>
      </c>
      <c r="H615" s="57">
        <f t="shared" si="36"/>
        <v>0</v>
      </c>
      <c r="J615" s="113">
        <f>IF('1_Constantes'!$B$27=1,'4_Rampe'!Y615,'3_Consigne'!R615*2)</f>
        <v>1.1459155902616378</v>
      </c>
      <c r="K615" s="68">
        <f>J615*'1_Constantes'!$H$13</f>
        <v>2.2918311805232756</v>
      </c>
      <c r="L615" s="73">
        <f>(J615+J614)*'1_Constantes'!$I$13</f>
        <v>0</v>
      </c>
      <c r="M615" s="57">
        <f>(J615-J614)*'1_Constantes'!$J$13</f>
        <v>0</v>
      </c>
      <c r="N615" s="57">
        <f t="shared" si="37"/>
        <v>2.2918311805232756</v>
      </c>
      <c r="P615" s="68">
        <f t="shared" si="38"/>
        <v>2.2918311805232756</v>
      </c>
      <c r="Q615" s="57">
        <f t="shared" si="39"/>
        <v>2.2918311805232756</v>
      </c>
      <c r="S615" s="54">
        <f>P615*'1_Constantes'!$B$4/60</f>
        <v>1.9098593171027297E-4</v>
      </c>
      <c r="T615" s="44">
        <f>Q615*'1_Constantes'!$B$4/60</f>
        <v>1.9098593171027297E-4</v>
      </c>
      <c r="V615" s="54">
        <f>V614-S615*'1_Constantes'!$J$4</f>
        <v>34019.565525364604</v>
      </c>
      <c r="W615" s="44">
        <f>W614+T615*'1_Constantes'!$J$4</f>
        <v>26621.534474635424</v>
      </c>
    </row>
    <row r="616" spans="2:23" x14ac:dyDescent="0.25">
      <c r="B616" s="13">
        <f>'2_Odometrie'!B616</f>
        <v>3.059999999999957</v>
      </c>
      <c r="D616" s="113">
        <f>IF('1_Constantes'!$B$27=1,'4_Rampe'!W616/2,'3_Consigne'!P616)</f>
        <v>0</v>
      </c>
      <c r="E616" s="68">
        <f>D616*'1_Constantes'!$D$13</f>
        <v>0</v>
      </c>
      <c r="F616" s="73">
        <f>(D616+D615)*'1_Constantes'!$E$13</f>
        <v>0</v>
      </c>
      <c r="G616" s="57">
        <f>(D616-D615)*'1_Constantes'!$F$13</f>
        <v>0</v>
      </c>
      <c r="H616" s="57">
        <f t="shared" si="36"/>
        <v>0</v>
      </c>
      <c r="J616" s="113">
        <f>IF('1_Constantes'!$B$27=1,'4_Rampe'!Y616,'3_Consigne'!R616*2)</f>
        <v>2.0053522829578729</v>
      </c>
      <c r="K616" s="68">
        <f>J616*'1_Constantes'!$H$13</f>
        <v>4.0107045659157459</v>
      </c>
      <c r="L616" s="73">
        <f>(J616+J615)*'1_Constantes'!$I$13</f>
        <v>0</v>
      </c>
      <c r="M616" s="57">
        <f>(J616-J615)*'1_Constantes'!$J$13</f>
        <v>0</v>
      </c>
      <c r="N616" s="57">
        <f t="shared" si="37"/>
        <v>4.0107045659157459</v>
      </c>
      <c r="P616" s="68">
        <f t="shared" si="38"/>
        <v>4.0107045659157459</v>
      </c>
      <c r="Q616" s="57">
        <f t="shared" si="39"/>
        <v>4.0107045659157459</v>
      </c>
      <c r="S616" s="54">
        <f>P616*'1_Constantes'!$B$4/60</f>
        <v>3.3422538049297882E-4</v>
      </c>
      <c r="T616" s="44">
        <f>Q616*'1_Constantes'!$B$4/60</f>
        <v>3.3422538049297882E-4</v>
      </c>
      <c r="V616" s="54">
        <f>V615-S616*'1_Constantes'!$J$4</f>
        <v>34018.362313994832</v>
      </c>
      <c r="W616" s="44">
        <f>W615+T616*'1_Constantes'!$J$4</f>
        <v>26622.737686005199</v>
      </c>
    </row>
    <row r="617" spans="2:23" x14ac:dyDescent="0.25">
      <c r="B617" s="13">
        <f>'2_Odometrie'!B617</f>
        <v>3.0649999999999569</v>
      </c>
      <c r="D617" s="113">
        <f>IF('1_Constantes'!$B$27=1,'4_Rampe'!W617/2,'3_Consigne'!P617)</f>
        <v>0</v>
      </c>
      <c r="E617" s="68">
        <f>D617*'1_Constantes'!$D$13</f>
        <v>0</v>
      </c>
      <c r="F617" s="73">
        <f>(D617+D616)*'1_Constantes'!$E$13</f>
        <v>0</v>
      </c>
      <c r="G617" s="57">
        <f>(D617-D616)*'1_Constantes'!$F$13</f>
        <v>0</v>
      </c>
      <c r="H617" s="57">
        <f t="shared" si="36"/>
        <v>0</v>
      </c>
      <c r="J617" s="113">
        <f>IF('1_Constantes'!$B$27=1,'4_Rampe'!Y617,'3_Consigne'!R617*2)</f>
        <v>-0.85943669269622625</v>
      </c>
      <c r="K617" s="68">
        <f>J617*'1_Constantes'!$H$13</f>
        <v>-1.7188733853924525</v>
      </c>
      <c r="L617" s="73">
        <f>(J617+J616)*'1_Constantes'!$I$13</f>
        <v>0</v>
      </c>
      <c r="M617" s="57">
        <f>(J617-J616)*'1_Constantes'!$J$13</f>
        <v>0</v>
      </c>
      <c r="N617" s="57">
        <f t="shared" si="37"/>
        <v>-1.7188733853924525</v>
      </c>
      <c r="P617" s="68">
        <f t="shared" si="38"/>
        <v>-1.7188733853924525</v>
      </c>
      <c r="Q617" s="57">
        <f t="shared" si="39"/>
        <v>-1.7188733853924525</v>
      </c>
      <c r="S617" s="54">
        <f>P617*'1_Constantes'!$B$4/60</f>
        <v>-1.4323944878270439E-4</v>
      </c>
      <c r="T617" s="44">
        <f>Q617*'1_Constantes'!$B$4/60</f>
        <v>-1.4323944878270439E-4</v>
      </c>
      <c r="V617" s="54">
        <f>V616-S617*'1_Constantes'!$J$4</f>
        <v>34018.877976010452</v>
      </c>
      <c r="W617" s="44">
        <f>W616+T617*'1_Constantes'!$J$4</f>
        <v>26622.22202398958</v>
      </c>
    </row>
    <row r="618" spans="2:23" x14ac:dyDescent="0.25">
      <c r="B618" s="13">
        <f>'2_Odometrie'!B618</f>
        <v>3.0699999999999568</v>
      </c>
      <c r="D618" s="113">
        <f>IF('1_Constantes'!$B$27=1,'4_Rampe'!W618/2,'3_Consigne'!P618)</f>
        <v>0</v>
      </c>
      <c r="E618" s="68">
        <f>D618*'1_Constantes'!$D$13</f>
        <v>0</v>
      </c>
      <c r="F618" s="73">
        <f>(D618+D617)*'1_Constantes'!$E$13</f>
        <v>0</v>
      </c>
      <c r="G618" s="57">
        <f>(D618-D617)*'1_Constantes'!$F$13</f>
        <v>0</v>
      </c>
      <c r="H618" s="57">
        <f t="shared" si="36"/>
        <v>0</v>
      </c>
      <c r="J618" s="113">
        <f>IF('1_Constantes'!$B$27=1,'4_Rampe'!Y618,'3_Consigne'!R618*2)</f>
        <v>-1.7188733853924612</v>
      </c>
      <c r="K618" s="68">
        <f>J618*'1_Constantes'!$H$13</f>
        <v>-3.4377467707849223</v>
      </c>
      <c r="L618" s="73">
        <f>(J618+J617)*'1_Constantes'!$I$13</f>
        <v>0</v>
      </c>
      <c r="M618" s="57">
        <f>(J618-J617)*'1_Constantes'!$J$13</f>
        <v>0</v>
      </c>
      <c r="N618" s="57">
        <f t="shared" si="37"/>
        <v>-3.4377467707849223</v>
      </c>
      <c r="P618" s="68">
        <f t="shared" si="38"/>
        <v>-3.4377467707849223</v>
      </c>
      <c r="Q618" s="57">
        <f t="shared" si="39"/>
        <v>-3.4377467707849223</v>
      </c>
      <c r="S618" s="54">
        <f>P618*'1_Constantes'!$B$4/60</f>
        <v>-2.8647889756541024E-4</v>
      </c>
      <c r="T618" s="44">
        <f>Q618*'1_Constantes'!$B$4/60</f>
        <v>-2.8647889756541024E-4</v>
      </c>
      <c r="V618" s="54">
        <f>V617-S618*'1_Constantes'!$J$4</f>
        <v>34019.909300041691</v>
      </c>
      <c r="W618" s="44">
        <f>W617+T618*'1_Constantes'!$J$4</f>
        <v>26621.190699958344</v>
      </c>
    </row>
    <row r="619" spans="2:23" x14ac:dyDescent="0.25">
      <c r="B619" s="13">
        <f>'2_Odometrie'!B619</f>
        <v>3.0749999999999567</v>
      </c>
      <c r="D619" s="113">
        <f>IF('1_Constantes'!$B$27=1,'4_Rampe'!W619/2,'3_Consigne'!P619)</f>
        <v>0</v>
      </c>
      <c r="E619" s="68">
        <f>D619*'1_Constantes'!$D$13</f>
        <v>0</v>
      </c>
      <c r="F619" s="73">
        <f>(D619+D618)*'1_Constantes'!$E$13</f>
        <v>0</v>
      </c>
      <c r="G619" s="57">
        <f>(D619-D618)*'1_Constantes'!$F$13</f>
        <v>0</v>
      </c>
      <c r="H619" s="57">
        <f t="shared" si="36"/>
        <v>0</v>
      </c>
      <c r="J619" s="113">
        <f>IF('1_Constantes'!$B$27=1,'4_Rampe'!Y619,'3_Consigne'!R619*2)</f>
        <v>0.57295779513081457</v>
      </c>
      <c r="K619" s="68">
        <f>J619*'1_Constantes'!$H$13</f>
        <v>1.1459155902616291</v>
      </c>
      <c r="L619" s="73">
        <f>(J619+J618)*'1_Constantes'!$I$13</f>
        <v>0</v>
      </c>
      <c r="M619" s="57">
        <f>(J619-J618)*'1_Constantes'!$J$13</f>
        <v>0</v>
      </c>
      <c r="N619" s="57">
        <f t="shared" si="37"/>
        <v>1.1459155902616291</v>
      </c>
      <c r="P619" s="68">
        <f t="shared" si="38"/>
        <v>1.1459155902616291</v>
      </c>
      <c r="Q619" s="57">
        <f t="shared" si="39"/>
        <v>1.1459155902616291</v>
      </c>
      <c r="S619" s="54">
        <f>P619*'1_Constantes'!$B$4/60</f>
        <v>9.5492965855135766E-5</v>
      </c>
      <c r="T619" s="44">
        <f>Q619*'1_Constantes'!$B$4/60</f>
        <v>9.5492965855135766E-5</v>
      </c>
      <c r="V619" s="54">
        <f>V618-S619*'1_Constantes'!$J$4</f>
        <v>34019.565525364611</v>
      </c>
      <c r="W619" s="44">
        <f>W618+T619*'1_Constantes'!$J$4</f>
        <v>26621.534474635424</v>
      </c>
    </row>
    <row r="620" spans="2:23" x14ac:dyDescent="0.25">
      <c r="B620" s="13">
        <f>'2_Odometrie'!B620</f>
        <v>3.0799999999999566</v>
      </c>
      <c r="D620" s="113">
        <f>IF('1_Constantes'!$B$27=1,'4_Rampe'!W620/2,'3_Consigne'!P620)</f>
        <v>0</v>
      </c>
      <c r="E620" s="68">
        <f>D620*'1_Constantes'!$D$13</f>
        <v>0</v>
      </c>
      <c r="F620" s="73">
        <f>(D620+D619)*'1_Constantes'!$E$13</f>
        <v>0</v>
      </c>
      <c r="G620" s="57">
        <f>(D620-D619)*'1_Constantes'!$F$13</f>
        <v>0</v>
      </c>
      <c r="H620" s="57">
        <f t="shared" si="36"/>
        <v>0</v>
      </c>
      <c r="J620" s="113">
        <f>IF('1_Constantes'!$B$27=1,'4_Rampe'!Y620,'3_Consigne'!R620*2)</f>
        <v>1.4323944878270494</v>
      </c>
      <c r="K620" s="68">
        <f>J620*'1_Constantes'!$H$13</f>
        <v>2.8647889756540987</v>
      </c>
      <c r="L620" s="73">
        <f>(J620+J619)*'1_Constantes'!$I$13</f>
        <v>0</v>
      </c>
      <c r="M620" s="57">
        <f>(J620-J619)*'1_Constantes'!$J$13</f>
        <v>0</v>
      </c>
      <c r="N620" s="57">
        <f t="shared" si="37"/>
        <v>2.8647889756540987</v>
      </c>
      <c r="P620" s="68">
        <f t="shared" si="38"/>
        <v>2.8647889756540987</v>
      </c>
      <c r="Q620" s="57">
        <f t="shared" si="39"/>
        <v>2.8647889756540987</v>
      </c>
      <c r="S620" s="54">
        <f>P620*'1_Constantes'!$B$4/60</f>
        <v>2.3873241463784158E-4</v>
      </c>
      <c r="T620" s="44">
        <f>Q620*'1_Constantes'!$B$4/60</f>
        <v>2.3873241463784158E-4</v>
      </c>
      <c r="V620" s="54">
        <f>V619-S620*'1_Constantes'!$J$4</f>
        <v>34018.706088671912</v>
      </c>
      <c r="W620" s="44">
        <f>W619+T620*'1_Constantes'!$J$4</f>
        <v>26622.393911328119</v>
      </c>
    </row>
    <row r="621" spans="2:23" x14ac:dyDescent="0.25">
      <c r="B621" s="13">
        <f>'2_Odometrie'!B621</f>
        <v>3.0849999999999564</v>
      </c>
      <c r="D621" s="113">
        <f>IF('1_Constantes'!$B$27=1,'4_Rampe'!W621/2,'3_Consigne'!P621)</f>
        <v>0</v>
      </c>
      <c r="E621" s="68">
        <f>D621*'1_Constantes'!$D$13</f>
        <v>0</v>
      </c>
      <c r="F621" s="73">
        <f>(D621+D620)*'1_Constantes'!$E$13</f>
        <v>0</v>
      </c>
      <c r="G621" s="57">
        <f>(D621-D620)*'1_Constantes'!$F$13</f>
        <v>0</v>
      </c>
      <c r="H621" s="57">
        <f t="shared" si="36"/>
        <v>0</v>
      </c>
      <c r="J621" s="113">
        <f>IF('1_Constantes'!$B$27=1,'4_Rampe'!Y621,'3_Consigne'!R621*2)</f>
        <v>2.2918311805232841</v>
      </c>
      <c r="K621" s="68">
        <f>J621*'1_Constantes'!$H$13</f>
        <v>4.5836623610465681</v>
      </c>
      <c r="L621" s="73">
        <f>(J621+J620)*'1_Constantes'!$I$13</f>
        <v>0</v>
      </c>
      <c r="M621" s="57">
        <f>(J621-J620)*'1_Constantes'!$J$13</f>
        <v>0</v>
      </c>
      <c r="N621" s="57">
        <f t="shared" si="37"/>
        <v>4.5836623610465681</v>
      </c>
      <c r="P621" s="68">
        <f t="shared" si="38"/>
        <v>4.5836623610465681</v>
      </c>
      <c r="Q621" s="57">
        <f t="shared" si="39"/>
        <v>4.5836623610465681</v>
      </c>
      <c r="S621" s="54">
        <f>P621*'1_Constantes'!$B$4/60</f>
        <v>3.819718634205474E-4</v>
      </c>
      <c r="T621" s="44">
        <f>Q621*'1_Constantes'!$B$4/60</f>
        <v>3.819718634205474E-4</v>
      </c>
      <c r="V621" s="54">
        <f>V620-S621*'1_Constantes'!$J$4</f>
        <v>34017.330989963601</v>
      </c>
      <c r="W621" s="44">
        <f>W620+T621*'1_Constantes'!$J$4</f>
        <v>26623.769010036434</v>
      </c>
    </row>
    <row r="622" spans="2:23" x14ac:dyDescent="0.25">
      <c r="B622" s="13">
        <f>'2_Odometrie'!B622</f>
        <v>3.0899999999999563</v>
      </c>
      <c r="D622" s="113">
        <f>IF('1_Constantes'!$B$27=1,'4_Rampe'!W622/2,'3_Consigne'!P622)</f>
        <v>0</v>
      </c>
      <c r="E622" s="68">
        <f>D622*'1_Constantes'!$D$13</f>
        <v>0</v>
      </c>
      <c r="F622" s="73">
        <f>(D622+D621)*'1_Constantes'!$E$13</f>
        <v>0</v>
      </c>
      <c r="G622" s="57">
        <f>(D622-D621)*'1_Constantes'!$F$13</f>
        <v>0</v>
      </c>
      <c r="H622" s="57">
        <f t="shared" si="36"/>
        <v>0</v>
      </c>
      <c r="J622" s="113">
        <f>IF('1_Constantes'!$B$27=1,'4_Rampe'!Y622,'3_Consigne'!R622*2)</f>
        <v>-1.1459155902616378</v>
      </c>
      <c r="K622" s="68">
        <f>J622*'1_Constantes'!$H$13</f>
        <v>-2.2918311805232756</v>
      </c>
      <c r="L622" s="73">
        <f>(J622+J621)*'1_Constantes'!$I$13</f>
        <v>0</v>
      </c>
      <c r="M622" s="57">
        <f>(J622-J621)*'1_Constantes'!$J$13</f>
        <v>0</v>
      </c>
      <c r="N622" s="57">
        <f t="shared" si="37"/>
        <v>-2.2918311805232756</v>
      </c>
      <c r="P622" s="68">
        <f t="shared" si="38"/>
        <v>-2.2918311805232756</v>
      </c>
      <c r="Q622" s="57">
        <f t="shared" si="39"/>
        <v>-2.2918311805232756</v>
      </c>
      <c r="S622" s="54">
        <f>P622*'1_Constantes'!$B$4/60</f>
        <v>-1.9098593171027297E-4</v>
      </c>
      <c r="T622" s="44">
        <f>Q622*'1_Constantes'!$B$4/60</f>
        <v>-1.9098593171027297E-4</v>
      </c>
      <c r="V622" s="54">
        <f>V621-S622*'1_Constantes'!$J$4</f>
        <v>34018.01853931776</v>
      </c>
      <c r="W622" s="44">
        <f>W621+T622*'1_Constantes'!$J$4</f>
        <v>26623.081460682279</v>
      </c>
    </row>
    <row r="623" spans="2:23" x14ac:dyDescent="0.25">
      <c r="B623" s="13">
        <f>'2_Odometrie'!B623</f>
        <v>3.0949999999999562</v>
      </c>
      <c r="D623" s="113">
        <f>IF('1_Constantes'!$B$27=1,'4_Rampe'!W623/2,'3_Consigne'!P623)</f>
        <v>0</v>
      </c>
      <c r="E623" s="68">
        <f>D623*'1_Constantes'!$D$13</f>
        <v>0</v>
      </c>
      <c r="F623" s="73">
        <f>(D623+D622)*'1_Constantes'!$E$13</f>
        <v>0</v>
      </c>
      <c r="G623" s="57">
        <f>(D623-D622)*'1_Constantes'!$F$13</f>
        <v>0</v>
      </c>
      <c r="H623" s="57">
        <f t="shared" si="36"/>
        <v>0</v>
      </c>
      <c r="J623" s="113">
        <f>IF('1_Constantes'!$B$27=1,'4_Rampe'!Y623,'3_Consigne'!R623*2)</f>
        <v>-2.0053522829578729</v>
      </c>
      <c r="K623" s="68">
        <f>J623*'1_Constantes'!$H$13</f>
        <v>-4.0107045659157459</v>
      </c>
      <c r="L623" s="73">
        <f>(J623+J622)*'1_Constantes'!$I$13</f>
        <v>0</v>
      </c>
      <c r="M623" s="57">
        <f>(J623-J622)*'1_Constantes'!$J$13</f>
        <v>0</v>
      </c>
      <c r="N623" s="57">
        <f t="shared" si="37"/>
        <v>-4.0107045659157459</v>
      </c>
      <c r="P623" s="68">
        <f t="shared" si="38"/>
        <v>-4.0107045659157459</v>
      </c>
      <c r="Q623" s="57">
        <f t="shared" si="39"/>
        <v>-4.0107045659157459</v>
      </c>
      <c r="S623" s="54">
        <f>P623*'1_Constantes'!$B$4/60</f>
        <v>-3.3422538049297882E-4</v>
      </c>
      <c r="T623" s="44">
        <f>Q623*'1_Constantes'!$B$4/60</f>
        <v>-3.3422538049297882E-4</v>
      </c>
      <c r="V623" s="54">
        <f>V622-S623*'1_Constantes'!$J$4</f>
        <v>34019.221750687531</v>
      </c>
      <c r="W623" s="44">
        <f>W622+T623*'1_Constantes'!$J$4</f>
        <v>26621.878249312504</v>
      </c>
    </row>
    <row r="624" spans="2:23" x14ac:dyDescent="0.25">
      <c r="B624" s="13">
        <f>'2_Odometrie'!B624</f>
        <v>3.0999999999999561</v>
      </c>
      <c r="D624" s="113">
        <f>IF('1_Constantes'!$B$27=1,'4_Rampe'!W624/2,'3_Consigne'!P624)</f>
        <v>0</v>
      </c>
      <c r="E624" s="68">
        <f>D624*'1_Constantes'!$D$13</f>
        <v>0</v>
      </c>
      <c r="F624" s="73">
        <f>(D624+D623)*'1_Constantes'!$E$13</f>
        <v>0</v>
      </c>
      <c r="G624" s="57">
        <f>(D624-D623)*'1_Constantes'!$F$13</f>
        <v>0</v>
      </c>
      <c r="H624" s="57">
        <f t="shared" si="36"/>
        <v>0</v>
      </c>
      <c r="J624" s="113">
        <f>IF('1_Constantes'!$B$27=1,'4_Rampe'!Y624,'3_Consigne'!R624*2)</f>
        <v>0.85943669269622625</v>
      </c>
      <c r="K624" s="68">
        <f>J624*'1_Constantes'!$H$13</f>
        <v>1.7188733853924525</v>
      </c>
      <c r="L624" s="73">
        <f>(J624+J623)*'1_Constantes'!$I$13</f>
        <v>0</v>
      </c>
      <c r="M624" s="57">
        <f>(J624-J623)*'1_Constantes'!$J$13</f>
        <v>0</v>
      </c>
      <c r="N624" s="57">
        <f t="shared" si="37"/>
        <v>1.7188733853924525</v>
      </c>
      <c r="P624" s="68">
        <f t="shared" si="38"/>
        <v>1.7188733853924525</v>
      </c>
      <c r="Q624" s="57">
        <f t="shared" si="39"/>
        <v>1.7188733853924525</v>
      </c>
      <c r="S624" s="54">
        <f>P624*'1_Constantes'!$B$4/60</f>
        <v>1.4323944878270439E-4</v>
      </c>
      <c r="T624" s="44">
        <f>Q624*'1_Constantes'!$B$4/60</f>
        <v>1.4323944878270439E-4</v>
      </c>
      <c r="V624" s="54">
        <f>V623-S624*'1_Constantes'!$J$4</f>
        <v>34018.706088671912</v>
      </c>
      <c r="W624" s="44">
        <f>W623+T624*'1_Constantes'!$J$4</f>
        <v>26622.393911328123</v>
      </c>
    </row>
    <row r="625" spans="2:23" x14ac:dyDescent="0.25">
      <c r="B625" s="13">
        <f>'2_Odometrie'!B625</f>
        <v>3.104999999999956</v>
      </c>
      <c r="D625" s="113">
        <f>IF('1_Constantes'!$B$27=1,'4_Rampe'!W625/2,'3_Consigne'!P625)</f>
        <v>0</v>
      </c>
      <c r="E625" s="68">
        <f>D625*'1_Constantes'!$D$13</f>
        <v>0</v>
      </c>
      <c r="F625" s="73">
        <f>(D625+D624)*'1_Constantes'!$E$13</f>
        <v>0</v>
      </c>
      <c r="G625" s="57">
        <f>(D625-D624)*'1_Constantes'!$F$13</f>
        <v>0</v>
      </c>
      <c r="H625" s="57">
        <f t="shared" si="36"/>
        <v>0</v>
      </c>
      <c r="J625" s="113">
        <f>IF('1_Constantes'!$B$27=1,'4_Rampe'!Y625,'3_Consigne'!R625*2)</f>
        <v>1.7188733853924612</v>
      </c>
      <c r="K625" s="68">
        <f>J625*'1_Constantes'!$H$13</f>
        <v>3.4377467707849223</v>
      </c>
      <c r="L625" s="73">
        <f>(J625+J624)*'1_Constantes'!$I$13</f>
        <v>0</v>
      </c>
      <c r="M625" s="57">
        <f>(J625-J624)*'1_Constantes'!$J$13</f>
        <v>0</v>
      </c>
      <c r="N625" s="57">
        <f t="shared" si="37"/>
        <v>3.4377467707849223</v>
      </c>
      <c r="P625" s="68">
        <f t="shared" si="38"/>
        <v>3.4377467707849223</v>
      </c>
      <c r="Q625" s="57">
        <f t="shared" si="39"/>
        <v>3.4377467707849223</v>
      </c>
      <c r="S625" s="54">
        <f>P625*'1_Constantes'!$B$4/60</f>
        <v>2.8647889756541024E-4</v>
      </c>
      <c r="T625" s="44">
        <f>Q625*'1_Constantes'!$B$4/60</f>
        <v>2.8647889756541024E-4</v>
      </c>
      <c r="V625" s="54">
        <f>V624-S625*'1_Constantes'!$J$4</f>
        <v>34017.674764640673</v>
      </c>
      <c r="W625" s="44">
        <f>W624+T625*'1_Constantes'!$J$4</f>
        <v>26623.425235359358</v>
      </c>
    </row>
    <row r="626" spans="2:23" x14ac:dyDescent="0.25">
      <c r="B626" s="13">
        <f>'2_Odometrie'!B626</f>
        <v>3.1099999999999559</v>
      </c>
      <c r="D626" s="113">
        <f>IF('1_Constantes'!$B$27=1,'4_Rampe'!W626/2,'3_Consigne'!P626)</f>
        <v>0</v>
      </c>
      <c r="E626" s="68">
        <f>D626*'1_Constantes'!$D$13</f>
        <v>0</v>
      </c>
      <c r="F626" s="73">
        <f>(D626+D625)*'1_Constantes'!$E$13</f>
        <v>0</v>
      </c>
      <c r="G626" s="57">
        <f>(D626-D625)*'1_Constantes'!$F$13</f>
        <v>0</v>
      </c>
      <c r="H626" s="57">
        <f t="shared" si="36"/>
        <v>0</v>
      </c>
      <c r="J626" s="113">
        <f>IF('1_Constantes'!$B$27=1,'4_Rampe'!Y626,'3_Consigne'!R626*2)</f>
        <v>-0.57295779513081457</v>
      </c>
      <c r="K626" s="68">
        <f>J626*'1_Constantes'!$H$13</f>
        <v>-1.1459155902616291</v>
      </c>
      <c r="L626" s="73">
        <f>(J626+J625)*'1_Constantes'!$I$13</f>
        <v>0</v>
      </c>
      <c r="M626" s="57">
        <f>(J626-J625)*'1_Constantes'!$J$13</f>
        <v>0</v>
      </c>
      <c r="N626" s="57">
        <f t="shared" si="37"/>
        <v>-1.1459155902616291</v>
      </c>
      <c r="P626" s="68">
        <f t="shared" si="38"/>
        <v>-1.1459155902616291</v>
      </c>
      <c r="Q626" s="57">
        <f t="shared" si="39"/>
        <v>-1.1459155902616291</v>
      </c>
      <c r="S626" s="54">
        <f>P626*'1_Constantes'!$B$4/60</f>
        <v>-9.5492965855135766E-5</v>
      </c>
      <c r="T626" s="44">
        <f>Q626*'1_Constantes'!$B$4/60</f>
        <v>-9.5492965855135766E-5</v>
      </c>
      <c r="V626" s="54">
        <f>V625-S626*'1_Constantes'!$J$4</f>
        <v>34018.018539317753</v>
      </c>
      <c r="W626" s="44">
        <f>W625+T626*'1_Constantes'!$J$4</f>
        <v>26623.081460682279</v>
      </c>
    </row>
    <row r="627" spans="2:23" x14ac:dyDescent="0.25">
      <c r="B627" s="13">
        <f>'2_Odometrie'!B627</f>
        <v>3.1149999999999558</v>
      </c>
      <c r="D627" s="113">
        <f>IF('1_Constantes'!$B$27=1,'4_Rampe'!W627/2,'3_Consigne'!P627)</f>
        <v>0</v>
      </c>
      <c r="E627" s="68">
        <f>D627*'1_Constantes'!$D$13</f>
        <v>0</v>
      </c>
      <c r="F627" s="73">
        <f>(D627+D626)*'1_Constantes'!$E$13</f>
        <v>0</v>
      </c>
      <c r="G627" s="57">
        <f>(D627-D626)*'1_Constantes'!$F$13</f>
        <v>0</v>
      </c>
      <c r="H627" s="57">
        <f t="shared" si="36"/>
        <v>0</v>
      </c>
      <c r="J627" s="113">
        <f>IF('1_Constantes'!$B$27=1,'4_Rampe'!Y627,'3_Consigne'!R627*2)</f>
        <v>-1.4323944878270494</v>
      </c>
      <c r="K627" s="68">
        <f>J627*'1_Constantes'!$H$13</f>
        <v>-2.8647889756540987</v>
      </c>
      <c r="L627" s="73">
        <f>(J627+J626)*'1_Constantes'!$I$13</f>
        <v>0</v>
      </c>
      <c r="M627" s="57">
        <f>(J627-J626)*'1_Constantes'!$J$13</f>
        <v>0</v>
      </c>
      <c r="N627" s="57">
        <f t="shared" si="37"/>
        <v>-2.8647889756540987</v>
      </c>
      <c r="P627" s="68">
        <f t="shared" si="38"/>
        <v>-2.8647889756540987</v>
      </c>
      <c r="Q627" s="57">
        <f t="shared" si="39"/>
        <v>-2.8647889756540987</v>
      </c>
      <c r="S627" s="54">
        <f>P627*'1_Constantes'!$B$4/60</f>
        <v>-2.3873241463784158E-4</v>
      </c>
      <c r="T627" s="44">
        <f>Q627*'1_Constantes'!$B$4/60</f>
        <v>-2.3873241463784158E-4</v>
      </c>
      <c r="V627" s="54">
        <f>V626-S627*'1_Constantes'!$J$4</f>
        <v>34018.877976010452</v>
      </c>
      <c r="W627" s="44">
        <f>W626+T627*'1_Constantes'!$J$4</f>
        <v>26622.222023989583</v>
      </c>
    </row>
    <row r="628" spans="2:23" x14ac:dyDescent="0.25">
      <c r="B628" s="13">
        <f>'2_Odometrie'!B628</f>
        <v>3.1199999999999557</v>
      </c>
      <c r="D628" s="113">
        <f>IF('1_Constantes'!$B$27=1,'4_Rampe'!W628/2,'3_Consigne'!P628)</f>
        <v>0</v>
      </c>
      <c r="E628" s="68">
        <f>D628*'1_Constantes'!$D$13</f>
        <v>0</v>
      </c>
      <c r="F628" s="73">
        <f>(D628+D627)*'1_Constantes'!$E$13</f>
        <v>0</v>
      </c>
      <c r="G628" s="57">
        <f>(D628-D627)*'1_Constantes'!$F$13</f>
        <v>0</v>
      </c>
      <c r="H628" s="57">
        <f t="shared" si="36"/>
        <v>0</v>
      </c>
      <c r="J628" s="113">
        <f>IF('1_Constantes'!$B$27=1,'4_Rampe'!Y628,'3_Consigne'!R628*2)</f>
        <v>-2.2918311805232841</v>
      </c>
      <c r="K628" s="68">
        <f>J628*'1_Constantes'!$H$13</f>
        <v>-4.5836623610465681</v>
      </c>
      <c r="L628" s="73">
        <f>(J628+J627)*'1_Constantes'!$I$13</f>
        <v>0</v>
      </c>
      <c r="M628" s="57">
        <f>(J628-J627)*'1_Constantes'!$J$13</f>
        <v>0</v>
      </c>
      <c r="N628" s="57">
        <f t="shared" si="37"/>
        <v>-4.5836623610465681</v>
      </c>
      <c r="P628" s="68">
        <f t="shared" si="38"/>
        <v>-4.5836623610465681</v>
      </c>
      <c r="Q628" s="57">
        <f t="shared" si="39"/>
        <v>-4.5836623610465681</v>
      </c>
      <c r="S628" s="54">
        <f>P628*'1_Constantes'!$B$4/60</f>
        <v>-3.819718634205474E-4</v>
      </c>
      <c r="T628" s="44">
        <f>Q628*'1_Constantes'!$B$4/60</f>
        <v>-3.819718634205474E-4</v>
      </c>
      <c r="V628" s="54">
        <f>V627-S628*'1_Constantes'!$J$4</f>
        <v>34020.253074718763</v>
      </c>
      <c r="W628" s="44">
        <f>W627+T628*'1_Constantes'!$J$4</f>
        <v>26620.846925281268</v>
      </c>
    </row>
    <row r="629" spans="2:23" x14ac:dyDescent="0.25">
      <c r="B629" s="13">
        <f>'2_Odometrie'!B629</f>
        <v>3.1249999999999556</v>
      </c>
      <c r="D629" s="113">
        <f>IF('1_Constantes'!$B$27=1,'4_Rampe'!W629/2,'3_Consigne'!P629)</f>
        <v>0</v>
      </c>
      <c r="E629" s="68">
        <f>D629*'1_Constantes'!$D$13</f>
        <v>0</v>
      </c>
      <c r="F629" s="73">
        <f>(D629+D628)*'1_Constantes'!$E$13</f>
        <v>0</v>
      </c>
      <c r="G629" s="57">
        <f>(D629-D628)*'1_Constantes'!$F$13</f>
        <v>0</v>
      </c>
      <c r="H629" s="57">
        <f t="shared" si="36"/>
        <v>0</v>
      </c>
      <c r="J629" s="113">
        <f>IF('1_Constantes'!$B$27=1,'4_Rampe'!Y629,'3_Consigne'!R629*2)</f>
        <v>1.1459155902616378</v>
      </c>
      <c r="K629" s="68">
        <f>J629*'1_Constantes'!$H$13</f>
        <v>2.2918311805232756</v>
      </c>
      <c r="L629" s="73">
        <f>(J629+J628)*'1_Constantes'!$I$13</f>
        <v>0</v>
      </c>
      <c r="M629" s="57">
        <f>(J629-J628)*'1_Constantes'!$J$13</f>
        <v>0</v>
      </c>
      <c r="N629" s="57">
        <f t="shared" si="37"/>
        <v>2.2918311805232756</v>
      </c>
      <c r="P629" s="68">
        <f t="shared" si="38"/>
        <v>2.2918311805232756</v>
      </c>
      <c r="Q629" s="57">
        <f t="shared" si="39"/>
        <v>2.2918311805232756</v>
      </c>
      <c r="S629" s="54">
        <f>P629*'1_Constantes'!$B$4/60</f>
        <v>1.9098593171027297E-4</v>
      </c>
      <c r="T629" s="44">
        <f>Q629*'1_Constantes'!$B$4/60</f>
        <v>1.9098593171027297E-4</v>
      </c>
      <c r="V629" s="54">
        <f>V628-S629*'1_Constantes'!$J$4</f>
        <v>34019.565525364604</v>
      </c>
      <c r="W629" s="44">
        <f>W628+T629*'1_Constantes'!$J$4</f>
        <v>26621.534474635424</v>
      </c>
    </row>
    <row r="630" spans="2:23" x14ac:dyDescent="0.25">
      <c r="B630" s="13">
        <f>'2_Odometrie'!B630</f>
        <v>3.1299999999999555</v>
      </c>
      <c r="D630" s="113">
        <f>IF('1_Constantes'!$B$27=1,'4_Rampe'!W630/2,'3_Consigne'!P630)</f>
        <v>0</v>
      </c>
      <c r="E630" s="68">
        <f>D630*'1_Constantes'!$D$13</f>
        <v>0</v>
      </c>
      <c r="F630" s="73">
        <f>(D630+D629)*'1_Constantes'!$E$13</f>
        <v>0</v>
      </c>
      <c r="G630" s="57">
        <f>(D630-D629)*'1_Constantes'!$F$13</f>
        <v>0</v>
      </c>
      <c r="H630" s="57">
        <f t="shared" si="36"/>
        <v>0</v>
      </c>
      <c r="J630" s="113">
        <f>IF('1_Constantes'!$B$27=1,'4_Rampe'!Y630,'3_Consigne'!R630*2)</f>
        <v>2.0053522829578729</v>
      </c>
      <c r="K630" s="68">
        <f>J630*'1_Constantes'!$H$13</f>
        <v>4.0107045659157459</v>
      </c>
      <c r="L630" s="73">
        <f>(J630+J629)*'1_Constantes'!$I$13</f>
        <v>0</v>
      </c>
      <c r="M630" s="57">
        <f>(J630-J629)*'1_Constantes'!$J$13</f>
        <v>0</v>
      </c>
      <c r="N630" s="57">
        <f t="shared" si="37"/>
        <v>4.0107045659157459</v>
      </c>
      <c r="P630" s="68">
        <f t="shared" si="38"/>
        <v>4.0107045659157459</v>
      </c>
      <c r="Q630" s="57">
        <f t="shared" si="39"/>
        <v>4.0107045659157459</v>
      </c>
      <c r="S630" s="54">
        <f>P630*'1_Constantes'!$B$4/60</f>
        <v>3.3422538049297882E-4</v>
      </c>
      <c r="T630" s="44">
        <f>Q630*'1_Constantes'!$B$4/60</f>
        <v>3.3422538049297882E-4</v>
      </c>
      <c r="V630" s="54">
        <f>V629-S630*'1_Constantes'!$J$4</f>
        <v>34018.362313994832</v>
      </c>
      <c r="W630" s="44">
        <f>W629+T630*'1_Constantes'!$J$4</f>
        <v>26622.737686005199</v>
      </c>
    </row>
    <row r="631" spans="2:23" x14ac:dyDescent="0.25">
      <c r="B631" s="13">
        <f>'2_Odometrie'!B631</f>
        <v>3.1349999999999554</v>
      </c>
      <c r="D631" s="113">
        <f>IF('1_Constantes'!$B$27=1,'4_Rampe'!W631/2,'3_Consigne'!P631)</f>
        <v>0</v>
      </c>
      <c r="E631" s="68">
        <f>D631*'1_Constantes'!$D$13</f>
        <v>0</v>
      </c>
      <c r="F631" s="73">
        <f>(D631+D630)*'1_Constantes'!$E$13</f>
        <v>0</v>
      </c>
      <c r="G631" s="57">
        <f>(D631-D630)*'1_Constantes'!$F$13</f>
        <v>0</v>
      </c>
      <c r="H631" s="57">
        <f t="shared" si="36"/>
        <v>0</v>
      </c>
      <c r="J631" s="113">
        <f>IF('1_Constantes'!$B$27=1,'4_Rampe'!Y631,'3_Consigne'!R631*2)</f>
        <v>-0.85943669269622625</v>
      </c>
      <c r="K631" s="68">
        <f>J631*'1_Constantes'!$H$13</f>
        <v>-1.7188733853924525</v>
      </c>
      <c r="L631" s="73">
        <f>(J631+J630)*'1_Constantes'!$I$13</f>
        <v>0</v>
      </c>
      <c r="M631" s="57">
        <f>(J631-J630)*'1_Constantes'!$J$13</f>
        <v>0</v>
      </c>
      <c r="N631" s="57">
        <f t="shared" si="37"/>
        <v>-1.7188733853924525</v>
      </c>
      <c r="P631" s="68">
        <f t="shared" si="38"/>
        <v>-1.7188733853924525</v>
      </c>
      <c r="Q631" s="57">
        <f t="shared" si="39"/>
        <v>-1.7188733853924525</v>
      </c>
      <c r="S631" s="54">
        <f>P631*'1_Constantes'!$B$4/60</f>
        <v>-1.4323944878270439E-4</v>
      </c>
      <c r="T631" s="44">
        <f>Q631*'1_Constantes'!$B$4/60</f>
        <v>-1.4323944878270439E-4</v>
      </c>
      <c r="V631" s="54">
        <f>V630-S631*'1_Constantes'!$J$4</f>
        <v>34018.877976010452</v>
      </c>
      <c r="W631" s="44">
        <f>W630+T631*'1_Constantes'!$J$4</f>
        <v>26622.22202398958</v>
      </c>
    </row>
    <row r="632" spans="2:23" x14ac:dyDescent="0.25">
      <c r="B632" s="13">
        <f>'2_Odometrie'!B632</f>
        <v>3.1399999999999553</v>
      </c>
      <c r="D632" s="113">
        <f>IF('1_Constantes'!$B$27=1,'4_Rampe'!W632/2,'3_Consigne'!P632)</f>
        <v>0</v>
      </c>
      <c r="E632" s="68">
        <f>D632*'1_Constantes'!$D$13</f>
        <v>0</v>
      </c>
      <c r="F632" s="73">
        <f>(D632+D631)*'1_Constantes'!$E$13</f>
        <v>0</v>
      </c>
      <c r="G632" s="57">
        <f>(D632-D631)*'1_Constantes'!$F$13</f>
        <v>0</v>
      </c>
      <c r="H632" s="57">
        <f t="shared" si="36"/>
        <v>0</v>
      </c>
      <c r="J632" s="113">
        <f>IF('1_Constantes'!$B$27=1,'4_Rampe'!Y632,'3_Consigne'!R632*2)</f>
        <v>-1.7188733853924612</v>
      </c>
      <c r="K632" s="68">
        <f>J632*'1_Constantes'!$H$13</f>
        <v>-3.4377467707849223</v>
      </c>
      <c r="L632" s="73">
        <f>(J632+J631)*'1_Constantes'!$I$13</f>
        <v>0</v>
      </c>
      <c r="M632" s="57">
        <f>(J632-J631)*'1_Constantes'!$J$13</f>
        <v>0</v>
      </c>
      <c r="N632" s="57">
        <f t="shared" si="37"/>
        <v>-3.4377467707849223</v>
      </c>
      <c r="P632" s="68">
        <f t="shared" si="38"/>
        <v>-3.4377467707849223</v>
      </c>
      <c r="Q632" s="57">
        <f t="shared" si="39"/>
        <v>-3.4377467707849223</v>
      </c>
      <c r="S632" s="54">
        <f>P632*'1_Constantes'!$B$4/60</f>
        <v>-2.8647889756541024E-4</v>
      </c>
      <c r="T632" s="44">
        <f>Q632*'1_Constantes'!$B$4/60</f>
        <v>-2.8647889756541024E-4</v>
      </c>
      <c r="V632" s="54">
        <f>V631-S632*'1_Constantes'!$J$4</f>
        <v>34019.909300041691</v>
      </c>
      <c r="W632" s="44">
        <f>W631+T632*'1_Constantes'!$J$4</f>
        <v>26621.190699958344</v>
      </c>
    </row>
    <row r="633" spans="2:23" x14ac:dyDescent="0.25">
      <c r="B633" s="13">
        <f>'2_Odometrie'!B633</f>
        <v>3.1449999999999552</v>
      </c>
      <c r="D633" s="113">
        <f>IF('1_Constantes'!$B$27=1,'4_Rampe'!W633/2,'3_Consigne'!P633)</f>
        <v>0</v>
      </c>
      <c r="E633" s="68">
        <f>D633*'1_Constantes'!$D$13</f>
        <v>0</v>
      </c>
      <c r="F633" s="73">
        <f>(D633+D632)*'1_Constantes'!$E$13</f>
        <v>0</v>
      </c>
      <c r="G633" s="57">
        <f>(D633-D632)*'1_Constantes'!$F$13</f>
        <v>0</v>
      </c>
      <c r="H633" s="57">
        <f t="shared" si="36"/>
        <v>0</v>
      </c>
      <c r="J633" s="113">
        <f>IF('1_Constantes'!$B$27=1,'4_Rampe'!Y633,'3_Consigne'!R633*2)</f>
        <v>0.57295779513081457</v>
      </c>
      <c r="K633" s="68">
        <f>J633*'1_Constantes'!$H$13</f>
        <v>1.1459155902616291</v>
      </c>
      <c r="L633" s="73">
        <f>(J633+J632)*'1_Constantes'!$I$13</f>
        <v>0</v>
      </c>
      <c r="M633" s="57">
        <f>(J633-J632)*'1_Constantes'!$J$13</f>
        <v>0</v>
      </c>
      <c r="N633" s="57">
        <f t="shared" si="37"/>
        <v>1.1459155902616291</v>
      </c>
      <c r="P633" s="68">
        <f t="shared" si="38"/>
        <v>1.1459155902616291</v>
      </c>
      <c r="Q633" s="57">
        <f t="shared" si="39"/>
        <v>1.1459155902616291</v>
      </c>
      <c r="S633" s="54">
        <f>P633*'1_Constantes'!$B$4/60</f>
        <v>9.5492965855135766E-5</v>
      </c>
      <c r="T633" s="44">
        <f>Q633*'1_Constantes'!$B$4/60</f>
        <v>9.5492965855135766E-5</v>
      </c>
      <c r="V633" s="54">
        <f>V632-S633*'1_Constantes'!$J$4</f>
        <v>34019.565525364611</v>
      </c>
      <c r="W633" s="44">
        <f>W632+T633*'1_Constantes'!$J$4</f>
        <v>26621.534474635424</v>
      </c>
    </row>
    <row r="634" spans="2:23" x14ac:dyDescent="0.25">
      <c r="B634" s="13">
        <f>'2_Odometrie'!B634</f>
        <v>3.1499999999999551</v>
      </c>
      <c r="D634" s="113">
        <f>IF('1_Constantes'!$B$27=1,'4_Rampe'!W634/2,'3_Consigne'!P634)</f>
        <v>0</v>
      </c>
      <c r="E634" s="68">
        <f>D634*'1_Constantes'!$D$13</f>
        <v>0</v>
      </c>
      <c r="F634" s="73">
        <f>(D634+D633)*'1_Constantes'!$E$13</f>
        <v>0</v>
      </c>
      <c r="G634" s="57">
        <f>(D634-D633)*'1_Constantes'!$F$13</f>
        <v>0</v>
      </c>
      <c r="H634" s="57">
        <f t="shared" si="36"/>
        <v>0</v>
      </c>
      <c r="J634" s="113">
        <f>IF('1_Constantes'!$B$27=1,'4_Rampe'!Y634,'3_Consigne'!R634*2)</f>
        <v>1.4323944878270494</v>
      </c>
      <c r="K634" s="68">
        <f>J634*'1_Constantes'!$H$13</f>
        <v>2.8647889756540987</v>
      </c>
      <c r="L634" s="73">
        <f>(J634+J633)*'1_Constantes'!$I$13</f>
        <v>0</v>
      </c>
      <c r="M634" s="57">
        <f>(J634-J633)*'1_Constantes'!$J$13</f>
        <v>0</v>
      </c>
      <c r="N634" s="57">
        <f t="shared" si="37"/>
        <v>2.8647889756540987</v>
      </c>
      <c r="P634" s="68">
        <f t="shared" si="38"/>
        <v>2.8647889756540987</v>
      </c>
      <c r="Q634" s="57">
        <f t="shared" si="39"/>
        <v>2.8647889756540987</v>
      </c>
      <c r="S634" s="54">
        <f>P634*'1_Constantes'!$B$4/60</f>
        <v>2.3873241463784158E-4</v>
      </c>
      <c r="T634" s="44">
        <f>Q634*'1_Constantes'!$B$4/60</f>
        <v>2.3873241463784158E-4</v>
      </c>
      <c r="V634" s="54">
        <f>V633-S634*'1_Constantes'!$J$4</f>
        <v>34018.706088671912</v>
      </c>
      <c r="W634" s="44">
        <f>W633+T634*'1_Constantes'!$J$4</f>
        <v>26622.393911328119</v>
      </c>
    </row>
    <row r="635" spans="2:23" x14ac:dyDescent="0.25">
      <c r="B635" s="13">
        <f>'2_Odometrie'!B635</f>
        <v>3.154999999999955</v>
      </c>
      <c r="D635" s="113">
        <f>IF('1_Constantes'!$B$27=1,'4_Rampe'!W635/2,'3_Consigne'!P635)</f>
        <v>0</v>
      </c>
      <c r="E635" s="68">
        <f>D635*'1_Constantes'!$D$13</f>
        <v>0</v>
      </c>
      <c r="F635" s="73">
        <f>(D635+D634)*'1_Constantes'!$E$13</f>
        <v>0</v>
      </c>
      <c r="G635" s="57">
        <f>(D635-D634)*'1_Constantes'!$F$13</f>
        <v>0</v>
      </c>
      <c r="H635" s="57">
        <f t="shared" si="36"/>
        <v>0</v>
      </c>
      <c r="J635" s="113">
        <f>IF('1_Constantes'!$B$27=1,'4_Rampe'!Y635,'3_Consigne'!R635*2)</f>
        <v>2.2918311805232841</v>
      </c>
      <c r="K635" s="68">
        <f>J635*'1_Constantes'!$H$13</f>
        <v>4.5836623610465681</v>
      </c>
      <c r="L635" s="73">
        <f>(J635+J634)*'1_Constantes'!$I$13</f>
        <v>0</v>
      </c>
      <c r="M635" s="57">
        <f>(J635-J634)*'1_Constantes'!$J$13</f>
        <v>0</v>
      </c>
      <c r="N635" s="57">
        <f t="shared" si="37"/>
        <v>4.5836623610465681</v>
      </c>
      <c r="P635" s="68">
        <f t="shared" si="38"/>
        <v>4.5836623610465681</v>
      </c>
      <c r="Q635" s="57">
        <f t="shared" si="39"/>
        <v>4.5836623610465681</v>
      </c>
      <c r="S635" s="54">
        <f>P635*'1_Constantes'!$B$4/60</f>
        <v>3.819718634205474E-4</v>
      </c>
      <c r="T635" s="44">
        <f>Q635*'1_Constantes'!$B$4/60</f>
        <v>3.819718634205474E-4</v>
      </c>
      <c r="V635" s="54">
        <f>V634-S635*'1_Constantes'!$J$4</f>
        <v>34017.330989963601</v>
      </c>
      <c r="W635" s="44">
        <f>W634+T635*'1_Constantes'!$J$4</f>
        <v>26623.769010036434</v>
      </c>
    </row>
    <row r="636" spans="2:23" x14ac:dyDescent="0.25">
      <c r="B636" s="13">
        <f>'2_Odometrie'!B636</f>
        <v>3.1599999999999548</v>
      </c>
      <c r="D636" s="113">
        <f>IF('1_Constantes'!$B$27=1,'4_Rampe'!W636/2,'3_Consigne'!P636)</f>
        <v>0</v>
      </c>
      <c r="E636" s="68">
        <f>D636*'1_Constantes'!$D$13</f>
        <v>0</v>
      </c>
      <c r="F636" s="73">
        <f>(D636+D635)*'1_Constantes'!$E$13</f>
        <v>0</v>
      </c>
      <c r="G636" s="57">
        <f>(D636-D635)*'1_Constantes'!$F$13</f>
        <v>0</v>
      </c>
      <c r="H636" s="57">
        <f t="shared" si="36"/>
        <v>0</v>
      </c>
      <c r="J636" s="113">
        <f>IF('1_Constantes'!$B$27=1,'4_Rampe'!Y636,'3_Consigne'!R636*2)</f>
        <v>-1.1459155902616378</v>
      </c>
      <c r="K636" s="68">
        <f>J636*'1_Constantes'!$H$13</f>
        <v>-2.2918311805232756</v>
      </c>
      <c r="L636" s="73">
        <f>(J636+J635)*'1_Constantes'!$I$13</f>
        <v>0</v>
      </c>
      <c r="M636" s="57">
        <f>(J636-J635)*'1_Constantes'!$J$13</f>
        <v>0</v>
      </c>
      <c r="N636" s="57">
        <f t="shared" si="37"/>
        <v>-2.2918311805232756</v>
      </c>
      <c r="P636" s="68">
        <f t="shared" si="38"/>
        <v>-2.2918311805232756</v>
      </c>
      <c r="Q636" s="57">
        <f t="shared" si="39"/>
        <v>-2.2918311805232756</v>
      </c>
      <c r="S636" s="54">
        <f>P636*'1_Constantes'!$B$4/60</f>
        <v>-1.9098593171027297E-4</v>
      </c>
      <c r="T636" s="44">
        <f>Q636*'1_Constantes'!$B$4/60</f>
        <v>-1.9098593171027297E-4</v>
      </c>
      <c r="V636" s="54">
        <f>V635-S636*'1_Constantes'!$J$4</f>
        <v>34018.01853931776</v>
      </c>
      <c r="W636" s="44">
        <f>W635+T636*'1_Constantes'!$J$4</f>
        <v>26623.081460682279</v>
      </c>
    </row>
    <row r="637" spans="2:23" x14ac:dyDescent="0.25">
      <c r="B637" s="13">
        <f>'2_Odometrie'!B637</f>
        <v>3.1649999999999547</v>
      </c>
      <c r="D637" s="113">
        <f>IF('1_Constantes'!$B$27=1,'4_Rampe'!W637/2,'3_Consigne'!P637)</f>
        <v>0</v>
      </c>
      <c r="E637" s="68">
        <f>D637*'1_Constantes'!$D$13</f>
        <v>0</v>
      </c>
      <c r="F637" s="73">
        <f>(D637+D636)*'1_Constantes'!$E$13</f>
        <v>0</v>
      </c>
      <c r="G637" s="57">
        <f>(D637-D636)*'1_Constantes'!$F$13</f>
        <v>0</v>
      </c>
      <c r="H637" s="57">
        <f t="shared" si="36"/>
        <v>0</v>
      </c>
      <c r="J637" s="113">
        <f>IF('1_Constantes'!$B$27=1,'4_Rampe'!Y637,'3_Consigne'!R637*2)</f>
        <v>-2.0053522829578729</v>
      </c>
      <c r="K637" s="68">
        <f>J637*'1_Constantes'!$H$13</f>
        <v>-4.0107045659157459</v>
      </c>
      <c r="L637" s="73">
        <f>(J637+J636)*'1_Constantes'!$I$13</f>
        <v>0</v>
      </c>
      <c r="M637" s="57">
        <f>(J637-J636)*'1_Constantes'!$J$13</f>
        <v>0</v>
      </c>
      <c r="N637" s="57">
        <f t="shared" si="37"/>
        <v>-4.0107045659157459</v>
      </c>
      <c r="P637" s="68">
        <f t="shared" si="38"/>
        <v>-4.0107045659157459</v>
      </c>
      <c r="Q637" s="57">
        <f t="shared" si="39"/>
        <v>-4.0107045659157459</v>
      </c>
      <c r="S637" s="54">
        <f>P637*'1_Constantes'!$B$4/60</f>
        <v>-3.3422538049297882E-4</v>
      </c>
      <c r="T637" s="44">
        <f>Q637*'1_Constantes'!$B$4/60</f>
        <v>-3.3422538049297882E-4</v>
      </c>
      <c r="V637" s="54">
        <f>V636-S637*'1_Constantes'!$J$4</f>
        <v>34019.221750687531</v>
      </c>
      <c r="W637" s="44">
        <f>W636+T637*'1_Constantes'!$J$4</f>
        <v>26621.878249312504</v>
      </c>
    </row>
    <row r="638" spans="2:23" x14ac:dyDescent="0.25">
      <c r="B638" s="13">
        <f>'2_Odometrie'!B638</f>
        <v>3.1699999999999546</v>
      </c>
      <c r="D638" s="113">
        <f>IF('1_Constantes'!$B$27=1,'4_Rampe'!W638/2,'3_Consigne'!P638)</f>
        <v>0</v>
      </c>
      <c r="E638" s="68">
        <f>D638*'1_Constantes'!$D$13</f>
        <v>0</v>
      </c>
      <c r="F638" s="73">
        <f>(D638+D637)*'1_Constantes'!$E$13</f>
        <v>0</v>
      </c>
      <c r="G638" s="57">
        <f>(D638-D637)*'1_Constantes'!$F$13</f>
        <v>0</v>
      </c>
      <c r="H638" s="57">
        <f t="shared" si="36"/>
        <v>0</v>
      </c>
      <c r="J638" s="113">
        <f>IF('1_Constantes'!$B$27=1,'4_Rampe'!Y638,'3_Consigne'!R638*2)</f>
        <v>0.85943669269622625</v>
      </c>
      <c r="K638" s="68">
        <f>J638*'1_Constantes'!$H$13</f>
        <v>1.7188733853924525</v>
      </c>
      <c r="L638" s="73">
        <f>(J638+J637)*'1_Constantes'!$I$13</f>
        <v>0</v>
      </c>
      <c r="M638" s="57">
        <f>(J638-J637)*'1_Constantes'!$J$13</f>
        <v>0</v>
      </c>
      <c r="N638" s="57">
        <f t="shared" si="37"/>
        <v>1.7188733853924525</v>
      </c>
      <c r="P638" s="68">
        <f t="shared" si="38"/>
        <v>1.7188733853924525</v>
      </c>
      <c r="Q638" s="57">
        <f t="shared" si="39"/>
        <v>1.7188733853924525</v>
      </c>
      <c r="S638" s="54">
        <f>P638*'1_Constantes'!$B$4/60</f>
        <v>1.4323944878270439E-4</v>
      </c>
      <c r="T638" s="44">
        <f>Q638*'1_Constantes'!$B$4/60</f>
        <v>1.4323944878270439E-4</v>
      </c>
      <c r="V638" s="54">
        <f>V637-S638*'1_Constantes'!$J$4</f>
        <v>34018.706088671912</v>
      </c>
      <c r="W638" s="44">
        <f>W637+T638*'1_Constantes'!$J$4</f>
        <v>26622.393911328123</v>
      </c>
    </row>
    <row r="639" spans="2:23" x14ac:dyDescent="0.25">
      <c r="B639" s="13">
        <f>'2_Odometrie'!B639</f>
        <v>3.1749999999999545</v>
      </c>
      <c r="D639" s="113">
        <f>IF('1_Constantes'!$B$27=1,'4_Rampe'!W639/2,'3_Consigne'!P639)</f>
        <v>0</v>
      </c>
      <c r="E639" s="68">
        <f>D639*'1_Constantes'!$D$13</f>
        <v>0</v>
      </c>
      <c r="F639" s="73">
        <f>(D639+D638)*'1_Constantes'!$E$13</f>
        <v>0</v>
      </c>
      <c r="G639" s="57">
        <f>(D639-D638)*'1_Constantes'!$F$13</f>
        <v>0</v>
      </c>
      <c r="H639" s="57">
        <f t="shared" si="36"/>
        <v>0</v>
      </c>
      <c r="J639" s="113">
        <f>IF('1_Constantes'!$B$27=1,'4_Rampe'!Y639,'3_Consigne'!R639*2)</f>
        <v>1.7188733853924612</v>
      </c>
      <c r="K639" s="68">
        <f>J639*'1_Constantes'!$H$13</f>
        <v>3.4377467707849223</v>
      </c>
      <c r="L639" s="73">
        <f>(J639+J638)*'1_Constantes'!$I$13</f>
        <v>0</v>
      </c>
      <c r="M639" s="57">
        <f>(J639-J638)*'1_Constantes'!$J$13</f>
        <v>0</v>
      </c>
      <c r="N639" s="57">
        <f t="shared" si="37"/>
        <v>3.4377467707849223</v>
      </c>
      <c r="P639" s="68">
        <f t="shared" si="38"/>
        <v>3.4377467707849223</v>
      </c>
      <c r="Q639" s="57">
        <f t="shared" si="39"/>
        <v>3.4377467707849223</v>
      </c>
      <c r="S639" s="54">
        <f>P639*'1_Constantes'!$B$4/60</f>
        <v>2.8647889756541024E-4</v>
      </c>
      <c r="T639" s="44">
        <f>Q639*'1_Constantes'!$B$4/60</f>
        <v>2.8647889756541024E-4</v>
      </c>
      <c r="V639" s="54">
        <f>V638-S639*'1_Constantes'!$J$4</f>
        <v>34017.674764640673</v>
      </c>
      <c r="W639" s="44">
        <f>W638+T639*'1_Constantes'!$J$4</f>
        <v>26623.425235359358</v>
      </c>
    </row>
    <row r="640" spans="2:23" x14ac:dyDescent="0.25">
      <c r="B640" s="13">
        <f>'2_Odometrie'!B640</f>
        <v>3.1799999999999544</v>
      </c>
      <c r="D640" s="113">
        <f>IF('1_Constantes'!$B$27=1,'4_Rampe'!W640/2,'3_Consigne'!P640)</f>
        <v>0</v>
      </c>
      <c r="E640" s="68">
        <f>D640*'1_Constantes'!$D$13</f>
        <v>0</v>
      </c>
      <c r="F640" s="73">
        <f>(D640+D639)*'1_Constantes'!$E$13</f>
        <v>0</v>
      </c>
      <c r="G640" s="57">
        <f>(D640-D639)*'1_Constantes'!$F$13</f>
        <v>0</v>
      </c>
      <c r="H640" s="57">
        <f t="shared" si="36"/>
        <v>0</v>
      </c>
      <c r="J640" s="113">
        <f>IF('1_Constantes'!$B$27=1,'4_Rampe'!Y640,'3_Consigne'!R640*2)</f>
        <v>-0.57295779513081457</v>
      </c>
      <c r="K640" s="68">
        <f>J640*'1_Constantes'!$H$13</f>
        <v>-1.1459155902616291</v>
      </c>
      <c r="L640" s="73">
        <f>(J640+J639)*'1_Constantes'!$I$13</f>
        <v>0</v>
      </c>
      <c r="M640" s="57">
        <f>(J640-J639)*'1_Constantes'!$J$13</f>
        <v>0</v>
      </c>
      <c r="N640" s="57">
        <f t="shared" si="37"/>
        <v>-1.1459155902616291</v>
      </c>
      <c r="P640" s="68">
        <f t="shared" si="38"/>
        <v>-1.1459155902616291</v>
      </c>
      <c r="Q640" s="57">
        <f t="shared" si="39"/>
        <v>-1.1459155902616291</v>
      </c>
      <c r="S640" s="54">
        <f>P640*'1_Constantes'!$B$4/60</f>
        <v>-9.5492965855135766E-5</v>
      </c>
      <c r="T640" s="44">
        <f>Q640*'1_Constantes'!$B$4/60</f>
        <v>-9.5492965855135766E-5</v>
      </c>
      <c r="V640" s="54">
        <f>V639-S640*'1_Constantes'!$J$4</f>
        <v>34018.018539317753</v>
      </c>
      <c r="W640" s="44">
        <f>W639+T640*'1_Constantes'!$J$4</f>
        <v>26623.081460682279</v>
      </c>
    </row>
    <row r="641" spans="2:23" x14ac:dyDescent="0.25">
      <c r="B641" s="13">
        <f>'2_Odometrie'!B641</f>
        <v>3.1849999999999543</v>
      </c>
      <c r="D641" s="113">
        <f>IF('1_Constantes'!$B$27=1,'4_Rampe'!W641/2,'3_Consigne'!P641)</f>
        <v>0</v>
      </c>
      <c r="E641" s="68">
        <f>D641*'1_Constantes'!$D$13</f>
        <v>0</v>
      </c>
      <c r="F641" s="73">
        <f>(D641+D640)*'1_Constantes'!$E$13</f>
        <v>0</v>
      </c>
      <c r="G641" s="57">
        <f>(D641-D640)*'1_Constantes'!$F$13</f>
        <v>0</v>
      </c>
      <c r="H641" s="57">
        <f t="shared" si="36"/>
        <v>0</v>
      </c>
      <c r="J641" s="113">
        <f>IF('1_Constantes'!$B$27=1,'4_Rampe'!Y641,'3_Consigne'!R641*2)</f>
        <v>-1.4323944878270494</v>
      </c>
      <c r="K641" s="68">
        <f>J641*'1_Constantes'!$H$13</f>
        <v>-2.8647889756540987</v>
      </c>
      <c r="L641" s="73">
        <f>(J641+J640)*'1_Constantes'!$I$13</f>
        <v>0</v>
      </c>
      <c r="M641" s="57">
        <f>(J641-J640)*'1_Constantes'!$J$13</f>
        <v>0</v>
      </c>
      <c r="N641" s="57">
        <f t="shared" si="37"/>
        <v>-2.8647889756540987</v>
      </c>
      <c r="P641" s="68">
        <f t="shared" si="38"/>
        <v>-2.8647889756540987</v>
      </c>
      <c r="Q641" s="57">
        <f t="shared" si="39"/>
        <v>-2.8647889756540987</v>
      </c>
      <c r="S641" s="54">
        <f>P641*'1_Constantes'!$B$4/60</f>
        <v>-2.3873241463784158E-4</v>
      </c>
      <c r="T641" s="44">
        <f>Q641*'1_Constantes'!$B$4/60</f>
        <v>-2.3873241463784158E-4</v>
      </c>
      <c r="V641" s="54">
        <f>V640-S641*'1_Constantes'!$J$4</f>
        <v>34018.877976010452</v>
      </c>
      <c r="W641" s="44">
        <f>W640+T641*'1_Constantes'!$J$4</f>
        <v>26622.222023989583</v>
      </c>
    </row>
    <row r="642" spans="2:23" x14ac:dyDescent="0.25">
      <c r="B642" s="13">
        <f>'2_Odometrie'!B642</f>
        <v>3.1899999999999542</v>
      </c>
      <c r="D642" s="113">
        <f>IF('1_Constantes'!$B$27=1,'4_Rampe'!W642/2,'3_Consigne'!P642)</f>
        <v>0</v>
      </c>
      <c r="E642" s="68">
        <f>D642*'1_Constantes'!$D$13</f>
        <v>0</v>
      </c>
      <c r="F642" s="73">
        <f>(D642+D641)*'1_Constantes'!$E$13</f>
        <v>0</v>
      </c>
      <c r="G642" s="57">
        <f>(D642-D641)*'1_Constantes'!$F$13</f>
        <v>0</v>
      </c>
      <c r="H642" s="57">
        <f t="shared" si="36"/>
        <v>0</v>
      </c>
      <c r="J642" s="113">
        <f>IF('1_Constantes'!$B$27=1,'4_Rampe'!Y642,'3_Consigne'!R642*2)</f>
        <v>-2.2918311805232841</v>
      </c>
      <c r="K642" s="68">
        <f>J642*'1_Constantes'!$H$13</f>
        <v>-4.5836623610465681</v>
      </c>
      <c r="L642" s="73">
        <f>(J642+J641)*'1_Constantes'!$I$13</f>
        <v>0</v>
      </c>
      <c r="M642" s="57">
        <f>(J642-J641)*'1_Constantes'!$J$13</f>
        <v>0</v>
      </c>
      <c r="N642" s="57">
        <f t="shared" si="37"/>
        <v>-4.5836623610465681</v>
      </c>
      <c r="P642" s="68">
        <f t="shared" si="38"/>
        <v>-4.5836623610465681</v>
      </c>
      <c r="Q642" s="57">
        <f t="shared" si="39"/>
        <v>-4.5836623610465681</v>
      </c>
      <c r="S642" s="54">
        <f>P642*'1_Constantes'!$B$4/60</f>
        <v>-3.819718634205474E-4</v>
      </c>
      <c r="T642" s="44">
        <f>Q642*'1_Constantes'!$B$4/60</f>
        <v>-3.819718634205474E-4</v>
      </c>
      <c r="V642" s="54">
        <f>V641-S642*'1_Constantes'!$J$4</f>
        <v>34020.253074718763</v>
      </c>
      <c r="W642" s="44">
        <f>W641+T642*'1_Constantes'!$J$4</f>
        <v>26620.846925281268</v>
      </c>
    </row>
    <row r="643" spans="2:23" x14ac:dyDescent="0.25">
      <c r="B643" s="13">
        <f>'2_Odometrie'!B643</f>
        <v>3.1949999999999541</v>
      </c>
      <c r="D643" s="113">
        <f>IF('1_Constantes'!$B$27=1,'4_Rampe'!W643/2,'3_Consigne'!P643)</f>
        <v>0</v>
      </c>
      <c r="E643" s="68">
        <f>D643*'1_Constantes'!$D$13</f>
        <v>0</v>
      </c>
      <c r="F643" s="73">
        <f>(D643+D642)*'1_Constantes'!$E$13</f>
        <v>0</v>
      </c>
      <c r="G643" s="57">
        <f>(D643-D642)*'1_Constantes'!$F$13</f>
        <v>0</v>
      </c>
      <c r="H643" s="57">
        <f t="shared" si="36"/>
        <v>0</v>
      </c>
      <c r="J643" s="113">
        <f>IF('1_Constantes'!$B$27=1,'4_Rampe'!Y643,'3_Consigne'!R643*2)</f>
        <v>1.1459155902616378</v>
      </c>
      <c r="K643" s="68">
        <f>J643*'1_Constantes'!$H$13</f>
        <v>2.2918311805232756</v>
      </c>
      <c r="L643" s="73">
        <f>(J643+J642)*'1_Constantes'!$I$13</f>
        <v>0</v>
      </c>
      <c r="M643" s="57">
        <f>(J643-J642)*'1_Constantes'!$J$13</f>
        <v>0</v>
      </c>
      <c r="N643" s="57">
        <f t="shared" si="37"/>
        <v>2.2918311805232756</v>
      </c>
      <c r="P643" s="68">
        <f t="shared" si="38"/>
        <v>2.2918311805232756</v>
      </c>
      <c r="Q643" s="57">
        <f t="shared" si="39"/>
        <v>2.2918311805232756</v>
      </c>
      <c r="S643" s="54">
        <f>P643*'1_Constantes'!$B$4/60</f>
        <v>1.9098593171027297E-4</v>
      </c>
      <c r="T643" s="44">
        <f>Q643*'1_Constantes'!$B$4/60</f>
        <v>1.9098593171027297E-4</v>
      </c>
      <c r="V643" s="54">
        <f>V642-S643*'1_Constantes'!$J$4</f>
        <v>34019.565525364604</v>
      </c>
      <c r="W643" s="44">
        <f>W642+T643*'1_Constantes'!$J$4</f>
        <v>26621.534474635424</v>
      </c>
    </row>
    <row r="644" spans="2:23" x14ac:dyDescent="0.25">
      <c r="B644" s="13">
        <f>'2_Odometrie'!B644</f>
        <v>3.199999999999954</v>
      </c>
      <c r="D644" s="113">
        <f>IF('1_Constantes'!$B$27=1,'4_Rampe'!W644/2,'3_Consigne'!P644)</f>
        <v>0</v>
      </c>
      <c r="E644" s="68">
        <f>D644*'1_Constantes'!$D$13</f>
        <v>0</v>
      </c>
      <c r="F644" s="73">
        <f>(D644+D643)*'1_Constantes'!$E$13</f>
        <v>0</v>
      </c>
      <c r="G644" s="57">
        <f>(D644-D643)*'1_Constantes'!$F$13</f>
        <v>0</v>
      </c>
      <c r="H644" s="57">
        <f t="shared" si="36"/>
        <v>0</v>
      </c>
      <c r="J644" s="113">
        <f>IF('1_Constantes'!$B$27=1,'4_Rampe'!Y644,'3_Consigne'!R644*2)</f>
        <v>2.0053522829578729</v>
      </c>
      <c r="K644" s="68">
        <f>J644*'1_Constantes'!$H$13</f>
        <v>4.0107045659157459</v>
      </c>
      <c r="L644" s="73">
        <f>(J644+J643)*'1_Constantes'!$I$13</f>
        <v>0</v>
      </c>
      <c r="M644" s="57">
        <f>(J644-J643)*'1_Constantes'!$J$13</f>
        <v>0</v>
      </c>
      <c r="N644" s="57">
        <f t="shared" si="37"/>
        <v>4.0107045659157459</v>
      </c>
      <c r="P644" s="68">
        <f t="shared" si="38"/>
        <v>4.0107045659157459</v>
      </c>
      <c r="Q644" s="57">
        <f t="shared" si="39"/>
        <v>4.0107045659157459</v>
      </c>
      <c r="S644" s="54">
        <f>P644*'1_Constantes'!$B$4/60</f>
        <v>3.3422538049297882E-4</v>
      </c>
      <c r="T644" s="44">
        <f>Q644*'1_Constantes'!$B$4/60</f>
        <v>3.3422538049297882E-4</v>
      </c>
      <c r="V644" s="54">
        <f>V643-S644*'1_Constantes'!$J$4</f>
        <v>34018.362313994832</v>
      </c>
      <c r="W644" s="44">
        <f>W643+T644*'1_Constantes'!$J$4</f>
        <v>26622.737686005199</v>
      </c>
    </row>
    <row r="645" spans="2:23" x14ac:dyDescent="0.25">
      <c r="B645" s="13">
        <f>'2_Odometrie'!B645</f>
        <v>3.2049999999999539</v>
      </c>
      <c r="D645" s="113">
        <f>IF('1_Constantes'!$B$27=1,'4_Rampe'!W645/2,'3_Consigne'!P645)</f>
        <v>0</v>
      </c>
      <c r="E645" s="68">
        <f>D645*'1_Constantes'!$D$13</f>
        <v>0</v>
      </c>
      <c r="F645" s="73">
        <f>(D645+D644)*'1_Constantes'!$E$13</f>
        <v>0</v>
      </c>
      <c r="G645" s="57">
        <f>(D645-D644)*'1_Constantes'!$F$13</f>
        <v>0</v>
      </c>
      <c r="H645" s="57">
        <f t="shared" ref="H645:H697" si="40">G645+F645+E645</f>
        <v>0</v>
      </c>
      <c r="J645" s="113">
        <f>IF('1_Constantes'!$B$27=1,'4_Rampe'!Y645,'3_Consigne'!R645*2)</f>
        <v>-0.85943669269622625</v>
      </c>
      <c r="K645" s="68">
        <f>J645*'1_Constantes'!$H$13</f>
        <v>-1.7188733853924525</v>
      </c>
      <c r="L645" s="73">
        <f>(J645+J644)*'1_Constantes'!$I$13</f>
        <v>0</v>
      </c>
      <c r="M645" s="57">
        <f>(J645-J644)*'1_Constantes'!$J$13</f>
        <v>0</v>
      </c>
      <c r="N645" s="57">
        <f t="shared" ref="N645:N697" si="41">M645+L645+K645</f>
        <v>-1.7188733853924525</v>
      </c>
      <c r="P645" s="68">
        <f t="shared" ref="P645:P697" si="42">(N645-H645)</f>
        <v>-1.7188733853924525</v>
      </c>
      <c r="Q645" s="57">
        <f t="shared" ref="Q645:Q697" si="43">(N645+H645)</f>
        <v>-1.7188733853924525</v>
      </c>
      <c r="S645" s="54">
        <f>P645*'1_Constantes'!$B$4/60</f>
        <v>-1.4323944878270439E-4</v>
      </c>
      <c r="T645" s="44">
        <f>Q645*'1_Constantes'!$B$4/60</f>
        <v>-1.4323944878270439E-4</v>
      </c>
      <c r="V645" s="54">
        <f>V644-S645*'1_Constantes'!$J$4</f>
        <v>34018.877976010452</v>
      </c>
      <c r="W645" s="44">
        <f>W644+T645*'1_Constantes'!$J$4</f>
        <v>26622.22202398958</v>
      </c>
    </row>
    <row r="646" spans="2:23" x14ac:dyDescent="0.25">
      <c r="B646" s="13">
        <f>'2_Odometrie'!B646</f>
        <v>3.2099999999999538</v>
      </c>
      <c r="D646" s="113">
        <f>IF('1_Constantes'!$B$27=1,'4_Rampe'!W646/2,'3_Consigne'!P646)</f>
        <v>0</v>
      </c>
      <c r="E646" s="68">
        <f>D646*'1_Constantes'!$D$13</f>
        <v>0</v>
      </c>
      <c r="F646" s="73">
        <f>(D646+D645)*'1_Constantes'!$E$13</f>
        <v>0</v>
      </c>
      <c r="G646" s="57">
        <f>(D646-D645)*'1_Constantes'!$F$13</f>
        <v>0</v>
      </c>
      <c r="H646" s="57">
        <f t="shared" si="40"/>
        <v>0</v>
      </c>
      <c r="J646" s="113">
        <f>IF('1_Constantes'!$B$27=1,'4_Rampe'!Y646,'3_Consigne'!R646*2)</f>
        <v>-1.7188733853924612</v>
      </c>
      <c r="K646" s="68">
        <f>J646*'1_Constantes'!$H$13</f>
        <v>-3.4377467707849223</v>
      </c>
      <c r="L646" s="73">
        <f>(J646+J645)*'1_Constantes'!$I$13</f>
        <v>0</v>
      </c>
      <c r="M646" s="57">
        <f>(J646-J645)*'1_Constantes'!$J$13</f>
        <v>0</v>
      </c>
      <c r="N646" s="57">
        <f t="shared" si="41"/>
        <v>-3.4377467707849223</v>
      </c>
      <c r="P646" s="68">
        <f t="shared" si="42"/>
        <v>-3.4377467707849223</v>
      </c>
      <c r="Q646" s="57">
        <f t="shared" si="43"/>
        <v>-3.4377467707849223</v>
      </c>
      <c r="S646" s="54">
        <f>P646*'1_Constantes'!$B$4/60</f>
        <v>-2.8647889756541024E-4</v>
      </c>
      <c r="T646" s="44">
        <f>Q646*'1_Constantes'!$B$4/60</f>
        <v>-2.8647889756541024E-4</v>
      </c>
      <c r="V646" s="54">
        <f>V645-S646*'1_Constantes'!$J$4</f>
        <v>34019.909300041691</v>
      </c>
      <c r="W646" s="44">
        <f>W645+T646*'1_Constantes'!$J$4</f>
        <v>26621.190699958344</v>
      </c>
    </row>
    <row r="647" spans="2:23" x14ac:dyDescent="0.25">
      <c r="B647" s="13">
        <f>'2_Odometrie'!B647</f>
        <v>3.2149999999999537</v>
      </c>
      <c r="D647" s="113">
        <f>IF('1_Constantes'!$B$27=1,'4_Rampe'!W647/2,'3_Consigne'!P647)</f>
        <v>0</v>
      </c>
      <c r="E647" s="68">
        <f>D647*'1_Constantes'!$D$13</f>
        <v>0</v>
      </c>
      <c r="F647" s="73">
        <f>(D647+D646)*'1_Constantes'!$E$13</f>
        <v>0</v>
      </c>
      <c r="G647" s="57">
        <f>(D647-D646)*'1_Constantes'!$F$13</f>
        <v>0</v>
      </c>
      <c r="H647" s="57">
        <f t="shared" si="40"/>
        <v>0</v>
      </c>
      <c r="J647" s="113">
        <f>IF('1_Constantes'!$B$27=1,'4_Rampe'!Y647,'3_Consigne'!R647*2)</f>
        <v>0.57295779513081457</v>
      </c>
      <c r="K647" s="68">
        <f>J647*'1_Constantes'!$H$13</f>
        <v>1.1459155902616291</v>
      </c>
      <c r="L647" s="73">
        <f>(J647+J646)*'1_Constantes'!$I$13</f>
        <v>0</v>
      </c>
      <c r="M647" s="57">
        <f>(J647-J646)*'1_Constantes'!$J$13</f>
        <v>0</v>
      </c>
      <c r="N647" s="57">
        <f t="shared" si="41"/>
        <v>1.1459155902616291</v>
      </c>
      <c r="P647" s="68">
        <f t="shared" si="42"/>
        <v>1.1459155902616291</v>
      </c>
      <c r="Q647" s="57">
        <f t="shared" si="43"/>
        <v>1.1459155902616291</v>
      </c>
      <c r="S647" s="54">
        <f>P647*'1_Constantes'!$B$4/60</f>
        <v>9.5492965855135766E-5</v>
      </c>
      <c r="T647" s="44">
        <f>Q647*'1_Constantes'!$B$4/60</f>
        <v>9.5492965855135766E-5</v>
      </c>
      <c r="V647" s="54">
        <f>V646-S647*'1_Constantes'!$J$4</f>
        <v>34019.565525364611</v>
      </c>
      <c r="W647" s="44">
        <f>W646+T647*'1_Constantes'!$J$4</f>
        <v>26621.534474635424</v>
      </c>
    </row>
    <row r="648" spans="2:23" x14ac:dyDescent="0.25">
      <c r="B648" s="13">
        <f>'2_Odometrie'!B648</f>
        <v>3.2199999999999536</v>
      </c>
      <c r="D648" s="113">
        <f>IF('1_Constantes'!$B$27=1,'4_Rampe'!W648/2,'3_Consigne'!P648)</f>
        <v>0</v>
      </c>
      <c r="E648" s="68">
        <f>D648*'1_Constantes'!$D$13</f>
        <v>0</v>
      </c>
      <c r="F648" s="73">
        <f>(D648+D647)*'1_Constantes'!$E$13</f>
        <v>0</v>
      </c>
      <c r="G648" s="57">
        <f>(D648-D647)*'1_Constantes'!$F$13</f>
        <v>0</v>
      </c>
      <c r="H648" s="57">
        <f t="shared" si="40"/>
        <v>0</v>
      </c>
      <c r="J648" s="113">
        <f>IF('1_Constantes'!$B$27=1,'4_Rampe'!Y648,'3_Consigne'!R648*2)</f>
        <v>1.4323944878270494</v>
      </c>
      <c r="K648" s="68">
        <f>J648*'1_Constantes'!$H$13</f>
        <v>2.8647889756540987</v>
      </c>
      <c r="L648" s="73">
        <f>(J648+J647)*'1_Constantes'!$I$13</f>
        <v>0</v>
      </c>
      <c r="M648" s="57">
        <f>(J648-J647)*'1_Constantes'!$J$13</f>
        <v>0</v>
      </c>
      <c r="N648" s="57">
        <f t="shared" si="41"/>
        <v>2.8647889756540987</v>
      </c>
      <c r="P648" s="68">
        <f t="shared" si="42"/>
        <v>2.8647889756540987</v>
      </c>
      <c r="Q648" s="57">
        <f t="shared" si="43"/>
        <v>2.8647889756540987</v>
      </c>
      <c r="S648" s="54">
        <f>P648*'1_Constantes'!$B$4/60</f>
        <v>2.3873241463784158E-4</v>
      </c>
      <c r="T648" s="44">
        <f>Q648*'1_Constantes'!$B$4/60</f>
        <v>2.3873241463784158E-4</v>
      </c>
      <c r="V648" s="54">
        <f>V647-S648*'1_Constantes'!$J$4</f>
        <v>34018.706088671912</v>
      </c>
      <c r="W648" s="44">
        <f>W647+T648*'1_Constantes'!$J$4</f>
        <v>26622.393911328119</v>
      </c>
    </row>
    <row r="649" spans="2:23" x14ac:dyDescent="0.25">
      <c r="B649" s="13">
        <f>'2_Odometrie'!B649</f>
        <v>3.2249999999999535</v>
      </c>
      <c r="D649" s="113">
        <f>IF('1_Constantes'!$B$27=1,'4_Rampe'!W649/2,'3_Consigne'!P649)</f>
        <v>0</v>
      </c>
      <c r="E649" s="68">
        <f>D649*'1_Constantes'!$D$13</f>
        <v>0</v>
      </c>
      <c r="F649" s="73">
        <f>(D649+D648)*'1_Constantes'!$E$13</f>
        <v>0</v>
      </c>
      <c r="G649" s="57">
        <f>(D649-D648)*'1_Constantes'!$F$13</f>
        <v>0</v>
      </c>
      <c r="H649" s="57">
        <f t="shared" si="40"/>
        <v>0</v>
      </c>
      <c r="J649" s="113">
        <f>IF('1_Constantes'!$B$27=1,'4_Rampe'!Y649,'3_Consigne'!R649*2)</f>
        <v>2.2918311805232841</v>
      </c>
      <c r="K649" s="68">
        <f>J649*'1_Constantes'!$H$13</f>
        <v>4.5836623610465681</v>
      </c>
      <c r="L649" s="73">
        <f>(J649+J648)*'1_Constantes'!$I$13</f>
        <v>0</v>
      </c>
      <c r="M649" s="57">
        <f>(J649-J648)*'1_Constantes'!$J$13</f>
        <v>0</v>
      </c>
      <c r="N649" s="57">
        <f t="shared" si="41"/>
        <v>4.5836623610465681</v>
      </c>
      <c r="P649" s="68">
        <f t="shared" si="42"/>
        <v>4.5836623610465681</v>
      </c>
      <c r="Q649" s="57">
        <f t="shared" si="43"/>
        <v>4.5836623610465681</v>
      </c>
      <c r="S649" s="54">
        <f>P649*'1_Constantes'!$B$4/60</f>
        <v>3.819718634205474E-4</v>
      </c>
      <c r="T649" s="44">
        <f>Q649*'1_Constantes'!$B$4/60</f>
        <v>3.819718634205474E-4</v>
      </c>
      <c r="V649" s="54">
        <f>V648-S649*'1_Constantes'!$J$4</f>
        <v>34017.330989963601</v>
      </c>
      <c r="W649" s="44">
        <f>W648+T649*'1_Constantes'!$J$4</f>
        <v>26623.769010036434</v>
      </c>
    </row>
    <row r="650" spans="2:23" x14ac:dyDescent="0.25">
      <c r="B650" s="13">
        <f>'2_Odometrie'!B650</f>
        <v>3.2299999999999534</v>
      </c>
      <c r="D650" s="113">
        <f>IF('1_Constantes'!$B$27=1,'4_Rampe'!W650/2,'3_Consigne'!P650)</f>
        <v>0</v>
      </c>
      <c r="E650" s="68">
        <f>D650*'1_Constantes'!$D$13</f>
        <v>0</v>
      </c>
      <c r="F650" s="73">
        <f>(D650+D649)*'1_Constantes'!$E$13</f>
        <v>0</v>
      </c>
      <c r="G650" s="57">
        <f>(D650-D649)*'1_Constantes'!$F$13</f>
        <v>0</v>
      </c>
      <c r="H650" s="57">
        <f t="shared" si="40"/>
        <v>0</v>
      </c>
      <c r="J650" s="113">
        <f>IF('1_Constantes'!$B$27=1,'4_Rampe'!Y650,'3_Consigne'!R650*2)</f>
        <v>-1.1459155902616378</v>
      </c>
      <c r="K650" s="68">
        <f>J650*'1_Constantes'!$H$13</f>
        <v>-2.2918311805232756</v>
      </c>
      <c r="L650" s="73">
        <f>(J650+J649)*'1_Constantes'!$I$13</f>
        <v>0</v>
      </c>
      <c r="M650" s="57">
        <f>(J650-J649)*'1_Constantes'!$J$13</f>
        <v>0</v>
      </c>
      <c r="N650" s="57">
        <f t="shared" si="41"/>
        <v>-2.2918311805232756</v>
      </c>
      <c r="P650" s="68">
        <f t="shared" si="42"/>
        <v>-2.2918311805232756</v>
      </c>
      <c r="Q650" s="57">
        <f t="shared" si="43"/>
        <v>-2.2918311805232756</v>
      </c>
      <c r="S650" s="54">
        <f>P650*'1_Constantes'!$B$4/60</f>
        <v>-1.9098593171027297E-4</v>
      </c>
      <c r="T650" s="44">
        <f>Q650*'1_Constantes'!$B$4/60</f>
        <v>-1.9098593171027297E-4</v>
      </c>
      <c r="V650" s="54">
        <f>V649-S650*'1_Constantes'!$J$4</f>
        <v>34018.01853931776</v>
      </c>
      <c r="W650" s="44">
        <f>W649+T650*'1_Constantes'!$J$4</f>
        <v>26623.081460682279</v>
      </c>
    </row>
    <row r="651" spans="2:23" x14ac:dyDescent="0.25">
      <c r="B651" s="13">
        <f>'2_Odometrie'!B651</f>
        <v>3.2349999999999532</v>
      </c>
      <c r="D651" s="113">
        <f>IF('1_Constantes'!$B$27=1,'4_Rampe'!W651/2,'3_Consigne'!P651)</f>
        <v>0</v>
      </c>
      <c r="E651" s="68">
        <f>D651*'1_Constantes'!$D$13</f>
        <v>0</v>
      </c>
      <c r="F651" s="73">
        <f>(D651+D650)*'1_Constantes'!$E$13</f>
        <v>0</v>
      </c>
      <c r="G651" s="57">
        <f>(D651-D650)*'1_Constantes'!$F$13</f>
        <v>0</v>
      </c>
      <c r="H651" s="57">
        <f t="shared" si="40"/>
        <v>0</v>
      </c>
      <c r="J651" s="113">
        <f>IF('1_Constantes'!$B$27=1,'4_Rampe'!Y651,'3_Consigne'!R651*2)</f>
        <v>-2.0053522829578729</v>
      </c>
      <c r="K651" s="68">
        <f>J651*'1_Constantes'!$H$13</f>
        <v>-4.0107045659157459</v>
      </c>
      <c r="L651" s="73">
        <f>(J651+J650)*'1_Constantes'!$I$13</f>
        <v>0</v>
      </c>
      <c r="M651" s="57">
        <f>(J651-J650)*'1_Constantes'!$J$13</f>
        <v>0</v>
      </c>
      <c r="N651" s="57">
        <f t="shared" si="41"/>
        <v>-4.0107045659157459</v>
      </c>
      <c r="P651" s="68">
        <f t="shared" si="42"/>
        <v>-4.0107045659157459</v>
      </c>
      <c r="Q651" s="57">
        <f t="shared" si="43"/>
        <v>-4.0107045659157459</v>
      </c>
      <c r="S651" s="54">
        <f>P651*'1_Constantes'!$B$4/60</f>
        <v>-3.3422538049297882E-4</v>
      </c>
      <c r="T651" s="44">
        <f>Q651*'1_Constantes'!$B$4/60</f>
        <v>-3.3422538049297882E-4</v>
      </c>
      <c r="V651" s="54">
        <f>V650-S651*'1_Constantes'!$J$4</f>
        <v>34019.221750687531</v>
      </c>
      <c r="W651" s="44">
        <f>W650+T651*'1_Constantes'!$J$4</f>
        <v>26621.878249312504</v>
      </c>
    </row>
    <row r="652" spans="2:23" x14ac:dyDescent="0.25">
      <c r="B652" s="13">
        <f>'2_Odometrie'!B652</f>
        <v>3.2399999999999531</v>
      </c>
      <c r="D652" s="113">
        <f>IF('1_Constantes'!$B$27=1,'4_Rampe'!W652/2,'3_Consigne'!P652)</f>
        <v>0</v>
      </c>
      <c r="E652" s="68">
        <f>D652*'1_Constantes'!$D$13</f>
        <v>0</v>
      </c>
      <c r="F652" s="73">
        <f>(D652+D651)*'1_Constantes'!$E$13</f>
        <v>0</v>
      </c>
      <c r="G652" s="57">
        <f>(D652-D651)*'1_Constantes'!$F$13</f>
        <v>0</v>
      </c>
      <c r="H652" s="57">
        <f t="shared" si="40"/>
        <v>0</v>
      </c>
      <c r="J652" s="113">
        <f>IF('1_Constantes'!$B$27=1,'4_Rampe'!Y652,'3_Consigne'!R652*2)</f>
        <v>0.85943669269622625</v>
      </c>
      <c r="K652" s="68">
        <f>J652*'1_Constantes'!$H$13</f>
        <v>1.7188733853924525</v>
      </c>
      <c r="L652" s="73">
        <f>(J652+J651)*'1_Constantes'!$I$13</f>
        <v>0</v>
      </c>
      <c r="M652" s="57">
        <f>(J652-J651)*'1_Constantes'!$J$13</f>
        <v>0</v>
      </c>
      <c r="N652" s="57">
        <f t="shared" si="41"/>
        <v>1.7188733853924525</v>
      </c>
      <c r="P652" s="68">
        <f t="shared" si="42"/>
        <v>1.7188733853924525</v>
      </c>
      <c r="Q652" s="57">
        <f t="shared" si="43"/>
        <v>1.7188733853924525</v>
      </c>
      <c r="S652" s="54">
        <f>P652*'1_Constantes'!$B$4/60</f>
        <v>1.4323944878270439E-4</v>
      </c>
      <c r="T652" s="44">
        <f>Q652*'1_Constantes'!$B$4/60</f>
        <v>1.4323944878270439E-4</v>
      </c>
      <c r="V652" s="54">
        <f>V651-S652*'1_Constantes'!$J$4</f>
        <v>34018.706088671912</v>
      </c>
      <c r="W652" s="44">
        <f>W651+T652*'1_Constantes'!$J$4</f>
        <v>26622.393911328123</v>
      </c>
    </row>
    <row r="653" spans="2:23" x14ac:dyDescent="0.25">
      <c r="B653" s="13">
        <f>'2_Odometrie'!B653</f>
        <v>3.244999999999953</v>
      </c>
      <c r="D653" s="113">
        <f>IF('1_Constantes'!$B$27=1,'4_Rampe'!W653/2,'3_Consigne'!P653)</f>
        <v>0</v>
      </c>
      <c r="E653" s="68">
        <f>D653*'1_Constantes'!$D$13</f>
        <v>0</v>
      </c>
      <c r="F653" s="73">
        <f>(D653+D652)*'1_Constantes'!$E$13</f>
        <v>0</v>
      </c>
      <c r="G653" s="57">
        <f>(D653-D652)*'1_Constantes'!$F$13</f>
        <v>0</v>
      </c>
      <c r="H653" s="57">
        <f t="shared" si="40"/>
        <v>0</v>
      </c>
      <c r="J653" s="113">
        <f>IF('1_Constantes'!$B$27=1,'4_Rampe'!Y653,'3_Consigne'!R653*2)</f>
        <v>1.7188733853924612</v>
      </c>
      <c r="K653" s="68">
        <f>J653*'1_Constantes'!$H$13</f>
        <v>3.4377467707849223</v>
      </c>
      <c r="L653" s="73">
        <f>(J653+J652)*'1_Constantes'!$I$13</f>
        <v>0</v>
      </c>
      <c r="M653" s="57">
        <f>(J653-J652)*'1_Constantes'!$J$13</f>
        <v>0</v>
      </c>
      <c r="N653" s="57">
        <f t="shared" si="41"/>
        <v>3.4377467707849223</v>
      </c>
      <c r="P653" s="68">
        <f t="shared" si="42"/>
        <v>3.4377467707849223</v>
      </c>
      <c r="Q653" s="57">
        <f t="shared" si="43"/>
        <v>3.4377467707849223</v>
      </c>
      <c r="S653" s="54">
        <f>P653*'1_Constantes'!$B$4/60</f>
        <v>2.8647889756541024E-4</v>
      </c>
      <c r="T653" s="44">
        <f>Q653*'1_Constantes'!$B$4/60</f>
        <v>2.8647889756541024E-4</v>
      </c>
      <c r="V653" s="54">
        <f>V652-S653*'1_Constantes'!$J$4</f>
        <v>34017.674764640673</v>
      </c>
      <c r="W653" s="44">
        <f>W652+T653*'1_Constantes'!$J$4</f>
        <v>26623.425235359358</v>
      </c>
    </row>
    <row r="654" spans="2:23" x14ac:dyDescent="0.25">
      <c r="B654" s="13">
        <f>'2_Odometrie'!B654</f>
        <v>3.2499999999999529</v>
      </c>
      <c r="D654" s="113">
        <f>IF('1_Constantes'!$B$27=1,'4_Rampe'!W654/2,'3_Consigne'!P654)</f>
        <v>0</v>
      </c>
      <c r="E654" s="68">
        <f>D654*'1_Constantes'!$D$13</f>
        <v>0</v>
      </c>
      <c r="F654" s="73">
        <f>(D654+D653)*'1_Constantes'!$E$13</f>
        <v>0</v>
      </c>
      <c r="G654" s="57">
        <f>(D654-D653)*'1_Constantes'!$F$13</f>
        <v>0</v>
      </c>
      <c r="H654" s="57">
        <f t="shared" si="40"/>
        <v>0</v>
      </c>
      <c r="J654" s="113">
        <f>IF('1_Constantes'!$B$27=1,'4_Rampe'!Y654,'3_Consigne'!R654*2)</f>
        <v>-0.57295779513081457</v>
      </c>
      <c r="K654" s="68">
        <f>J654*'1_Constantes'!$H$13</f>
        <v>-1.1459155902616291</v>
      </c>
      <c r="L654" s="73">
        <f>(J654+J653)*'1_Constantes'!$I$13</f>
        <v>0</v>
      </c>
      <c r="M654" s="57">
        <f>(J654-J653)*'1_Constantes'!$J$13</f>
        <v>0</v>
      </c>
      <c r="N654" s="57">
        <f t="shared" si="41"/>
        <v>-1.1459155902616291</v>
      </c>
      <c r="P654" s="68">
        <f t="shared" si="42"/>
        <v>-1.1459155902616291</v>
      </c>
      <c r="Q654" s="57">
        <f t="shared" si="43"/>
        <v>-1.1459155902616291</v>
      </c>
      <c r="S654" s="54">
        <f>P654*'1_Constantes'!$B$4/60</f>
        <v>-9.5492965855135766E-5</v>
      </c>
      <c r="T654" s="44">
        <f>Q654*'1_Constantes'!$B$4/60</f>
        <v>-9.5492965855135766E-5</v>
      </c>
      <c r="V654" s="54">
        <f>V653-S654*'1_Constantes'!$J$4</f>
        <v>34018.018539317753</v>
      </c>
      <c r="W654" s="44">
        <f>W653+T654*'1_Constantes'!$J$4</f>
        <v>26623.081460682279</v>
      </c>
    </row>
    <row r="655" spans="2:23" x14ac:dyDescent="0.25">
      <c r="B655" s="13">
        <f>'2_Odometrie'!B655</f>
        <v>3.2549999999999528</v>
      </c>
      <c r="D655" s="113">
        <f>IF('1_Constantes'!$B$27=1,'4_Rampe'!W655/2,'3_Consigne'!P655)</f>
        <v>0</v>
      </c>
      <c r="E655" s="68">
        <f>D655*'1_Constantes'!$D$13</f>
        <v>0</v>
      </c>
      <c r="F655" s="73">
        <f>(D655+D654)*'1_Constantes'!$E$13</f>
        <v>0</v>
      </c>
      <c r="G655" s="57">
        <f>(D655-D654)*'1_Constantes'!$F$13</f>
        <v>0</v>
      </c>
      <c r="H655" s="57">
        <f t="shared" si="40"/>
        <v>0</v>
      </c>
      <c r="J655" s="113">
        <f>IF('1_Constantes'!$B$27=1,'4_Rampe'!Y655,'3_Consigne'!R655*2)</f>
        <v>-1.4323944878270494</v>
      </c>
      <c r="K655" s="68">
        <f>J655*'1_Constantes'!$H$13</f>
        <v>-2.8647889756540987</v>
      </c>
      <c r="L655" s="73">
        <f>(J655+J654)*'1_Constantes'!$I$13</f>
        <v>0</v>
      </c>
      <c r="M655" s="57">
        <f>(J655-J654)*'1_Constantes'!$J$13</f>
        <v>0</v>
      </c>
      <c r="N655" s="57">
        <f t="shared" si="41"/>
        <v>-2.8647889756540987</v>
      </c>
      <c r="P655" s="68">
        <f t="shared" si="42"/>
        <v>-2.8647889756540987</v>
      </c>
      <c r="Q655" s="57">
        <f t="shared" si="43"/>
        <v>-2.8647889756540987</v>
      </c>
      <c r="S655" s="54">
        <f>P655*'1_Constantes'!$B$4/60</f>
        <v>-2.3873241463784158E-4</v>
      </c>
      <c r="T655" s="44">
        <f>Q655*'1_Constantes'!$B$4/60</f>
        <v>-2.3873241463784158E-4</v>
      </c>
      <c r="V655" s="54">
        <f>V654-S655*'1_Constantes'!$J$4</f>
        <v>34018.877976010452</v>
      </c>
      <c r="W655" s="44">
        <f>W654+T655*'1_Constantes'!$J$4</f>
        <v>26622.222023989583</v>
      </c>
    </row>
    <row r="656" spans="2:23" x14ac:dyDescent="0.25">
      <c r="B656" s="13">
        <f>'2_Odometrie'!B656</f>
        <v>3.2599999999999527</v>
      </c>
      <c r="D656" s="113">
        <f>IF('1_Constantes'!$B$27=1,'4_Rampe'!W656/2,'3_Consigne'!P656)</f>
        <v>0</v>
      </c>
      <c r="E656" s="68">
        <f>D656*'1_Constantes'!$D$13</f>
        <v>0</v>
      </c>
      <c r="F656" s="73">
        <f>(D656+D655)*'1_Constantes'!$E$13</f>
        <v>0</v>
      </c>
      <c r="G656" s="57">
        <f>(D656-D655)*'1_Constantes'!$F$13</f>
        <v>0</v>
      </c>
      <c r="H656" s="57">
        <f t="shared" si="40"/>
        <v>0</v>
      </c>
      <c r="J656" s="113">
        <f>IF('1_Constantes'!$B$27=1,'4_Rampe'!Y656,'3_Consigne'!R656*2)</f>
        <v>-2.2918311805232841</v>
      </c>
      <c r="K656" s="68">
        <f>J656*'1_Constantes'!$H$13</f>
        <v>-4.5836623610465681</v>
      </c>
      <c r="L656" s="73">
        <f>(J656+J655)*'1_Constantes'!$I$13</f>
        <v>0</v>
      </c>
      <c r="M656" s="57">
        <f>(J656-J655)*'1_Constantes'!$J$13</f>
        <v>0</v>
      </c>
      <c r="N656" s="57">
        <f t="shared" si="41"/>
        <v>-4.5836623610465681</v>
      </c>
      <c r="P656" s="68">
        <f t="shared" si="42"/>
        <v>-4.5836623610465681</v>
      </c>
      <c r="Q656" s="57">
        <f t="shared" si="43"/>
        <v>-4.5836623610465681</v>
      </c>
      <c r="S656" s="54">
        <f>P656*'1_Constantes'!$B$4/60</f>
        <v>-3.819718634205474E-4</v>
      </c>
      <c r="T656" s="44">
        <f>Q656*'1_Constantes'!$B$4/60</f>
        <v>-3.819718634205474E-4</v>
      </c>
      <c r="V656" s="54">
        <f>V655-S656*'1_Constantes'!$J$4</f>
        <v>34020.253074718763</v>
      </c>
      <c r="W656" s="44">
        <f>W655+T656*'1_Constantes'!$J$4</f>
        <v>26620.846925281268</v>
      </c>
    </row>
    <row r="657" spans="2:23" x14ac:dyDescent="0.25">
      <c r="B657" s="13">
        <f>'2_Odometrie'!B657</f>
        <v>3.2649999999999526</v>
      </c>
      <c r="D657" s="113">
        <f>IF('1_Constantes'!$B$27=1,'4_Rampe'!W657/2,'3_Consigne'!P657)</f>
        <v>0</v>
      </c>
      <c r="E657" s="68">
        <f>D657*'1_Constantes'!$D$13</f>
        <v>0</v>
      </c>
      <c r="F657" s="73">
        <f>(D657+D656)*'1_Constantes'!$E$13</f>
        <v>0</v>
      </c>
      <c r="G657" s="57">
        <f>(D657-D656)*'1_Constantes'!$F$13</f>
        <v>0</v>
      </c>
      <c r="H657" s="57">
        <f t="shared" si="40"/>
        <v>0</v>
      </c>
      <c r="J657" s="113">
        <f>IF('1_Constantes'!$B$27=1,'4_Rampe'!Y657,'3_Consigne'!R657*2)</f>
        <v>1.1459155902616378</v>
      </c>
      <c r="K657" s="68">
        <f>J657*'1_Constantes'!$H$13</f>
        <v>2.2918311805232756</v>
      </c>
      <c r="L657" s="73">
        <f>(J657+J656)*'1_Constantes'!$I$13</f>
        <v>0</v>
      </c>
      <c r="M657" s="57">
        <f>(J657-J656)*'1_Constantes'!$J$13</f>
        <v>0</v>
      </c>
      <c r="N657" s="57">
        <f t="shared" si="41"/>
        <v>2.2918311805232756</v>
      </c>
      <c r="P657" s="68">
        <f t="shared" si="42"/>
        <v>2.2918311805232756</v>
      </c>
      <c r="Q657" s="57">
        <f t="shared" si="43"/>
        <v>2.2918311805232756</v>
      </c>
      <c r="S657" s="54">
        <f>P657*'1_Constantes'!$B$4/60</f>
        <v>1.9098593171027297E-4</v>
      </c>
      <c r="T657" s="44">
        <f>Q657*'1_Constantes'!$B$4/60</f>
        <v>1.9098593171027297E-4</v>
      </c>
      <c r="V657" s="54">
        <f>V656-S657*'1_Constantes'!$J$4</f>
        <v>34019.565525364604</v>
      </c>
      <c r="W657" s="44">
        <f>W656+T657*'1_Constantes'!$J$4</f>
        <v>26621.534474635424</v>
      </c>
    </row>
    <row r="658" spans="2:23" x14ac:dyDescent="0.25">
      <c r="B658" s="13">
        <f>'2_Odometrie'!B658</f>
        <v>3.2699999999999525</v>
      </c>
      <c r="D658" s="113">
        <f>IF('1_Constantes'!$B$27=1,'4_Rampe'!W658/2,'3_Consigne'!P658)</f>
        <v>0</v>
      </c>
      <c r="E658" s="68">
        <f>D658*'1_Constantes'!$D$13</f>
        <v>0</v>
      </c>
      <c r="F658" s="73">
        <f>(D658+D657)*'1_Constantes'!$E$13</f>
        <v>0</v>
      </c>
      <c r="G658" s="57">
        <f>(D658-D657)*'1_Constantes'!$F$13</f>
        <v>0</v>
      </c>
      <c r="H658" s="57">
        <f t="shared" si="40"/>
        <v>0</v>
      </c>
      <c r="J658" s="113">
        <f>IF('1_Constantes'!$B$27=1,'4_Rampe'!Y658,'3_Consigne'!R658*2)</f>
        <v>2.0053522829578729</v>
      </c>
      <c r="K658" s="68">
        <f>J658*'1_Constantes'!$H$13</f>
        <v>4.0107045659157459</v>
      </c>
      <c r="L658" s="73">
        <f>(J658+J657)*'1_Constantes'!$I$13</f>
        <v>0</v>
      </c>
      <c r="M658" s="57">
        <f>(J658-J657)*'1_Constantes'!$J$13</f>
        <v>0</v>
      </c>
      <c r="N658" s="57">
        <f t="shared" si="41"/>
        <v>4.0107045659157459</v>
      </c>
      <c r="P658" s="68">
        <f t="shared" si="42"/>
        <v>4.0107045659157459</v>
      </c>
      <c r="Q658" s="57">
        <f t="shared" si="43"/>
        <v>4.0107045659157459</v>
      </c>
      <c r="S658" s="54">
        <f>P658*'1_Constantes'!$B$4/60</f>
        <v>3.3422538049297882E-4</v>
      </c>
      <c r="T658" s="44">
        <f>Q658*'1_Constantes'!$B$4/60</f>
        <v>3.3422538049297882E-4</v>
      </c>
      <c r="V658" s="54">
        <f>V657-S658*'1_Constantes'!$J$4</f>
        <v>34018.362313994832</v>
      </c>
      <c r="W658" s="44">
        <f>W657+T658*'1_Constantes'!$J$4</f>
        <v>26622.737686005199</v>
      </c>
    </row>
    <row r="659" spans="2:23" x14ac:dyDescent="0.25">
      <c r="B659" s="13">
        <f>'2_Odometrie'!B659</f>
        <v>3.2749999999999524</v>
      </c>
      <c r="D659" s="113">
        <f>IF('1_Constantes'!$B$27=1,'4_Rampe'!W659/2,'3_Consigne'!P659)</f>
        <v>0</v>
      </c>
      <c r="E659" s="68">
        <f>D659*'1_Constantes'!$D$13</f>
        <v>0</v>
      </c>
      <c r="F659" s="73">
        <f>(D659+D658)*'1_Constantes'!$E$13</f>
        <v>0</v>
      </c>
      <c r="G659" s="57">
        <f>(D659-D658)*'1_Constantes'!$F$13</f>
        <v>0</v>
      </c>
      <c r="H659" s="57">
        <f t="shared" si="40"/>
        <v>0</v>
      </c>
      <c r="J659" s="113">
        <f>IF('1_Constantes'!$B$27=1,'4_Rampe'!Y659,'3_Consigne'!R659*2)</f>
        <v>-0.85943669269622625</v>
      </c>
      <c r="K659" s="68">
        <f>J659*'1_Constantes'!$H$13</f>
        <v>-1.7188733853924525</v>
      </c>
      <c r="L659" s="73">
        <f>(J659+J658)*'1_Constantes'!$I$13</f>
        <v>0</v>
      </c>
      <c r="M659" s="57">
        <f>(J659-J658)*'1_Constantes'!$J$13</f>
        <v>0</v>
      </c>
      <c r="N659" s="57">
        <f t="shared" si="41"/>
        <v>-1.7188733853924525</v>
      </c>
      <c r="P659" s="68">
        <f t="shared" si="42"/>
        <v>-1.7188733853924525</v>
      </c>
      <c r="Q659" s="57">
        <f t="shared" si="43"/>
        <v>-1.7188733853924525</v>
      </c>
      <c r="S659" s="54">
        <f>P659*'1_Constantes'!$B$4/60</f>
        <v>-1.4323944878270439E-4</v>
      </c>
      <c r="T659" s="44">
        <f>Q659*'1_Constantes'!$B$4/60</f>
        <v>-1.4323944878270439E-4</v>
      </c>
      <c r="V659" s="54">
        <f>V658-S659*'1_Constantes'!$J$4</f>
        <v>34018.877976010452</v>
      </c>
      <c r="W659" s="44">
        <f>W658+T659*'1_Constantes'!$J$4</f>
        <v>26622.22202398958</v>
      </c>
    </row>
    <row r="660" spans="2:23" x14ac:dyDescent="0.25">
      <c r="B660" s="13">
        <f>'2_Odometrie'!B660</f>
        <v>3.2799999999999523</v>
      </c>
      <c r="D660" s="113">
        <f>IF('1_Constantes'!$B$27=1,'4_Rampe'!W660/2,'3_Consigne'!P660)</f>
        <v>0</v>
      </c>
      <c r="E660" s="68">
        <f>D660*'1_Constantes'!$D$13</f>
        <v>0</v>
      </c>
      <c r="F660" s="73">
        <f>(D660+D659)*'1_Constantes'!$E$13</f>
        <v>0</v>
      </c>
      <c r="G660" s="57">
        <f>(D660-D659)*'1_Constantes'!$F$13</f>
        <v>0</v>
      </c>
      <c r="H660" s="57">
        <f t="shared" si="40"/>
        <v>0</v>
      </c>
      <c r="J660" s="113">
        <f>IF('1_Constantes'!$B$27=1,'4_Rampe'!Y660,'3_Consigne'!R660*2)</f>
        <v>-1.7188733853924612</v>
      </c>
      <c r="K660" s="68">
        <f>J660*'1_Constantes'!$H$13</f>
        <v>-3.4377467707849223</v>
      </c>
      <c r="L660" s="73">
        <f>(J660+J659)*'1_Constantes'!$I$13</f>
        <v>0</v>
      </c>
      <c r="M660" s="57">
        <f>(J660-J659)*'1_Constantes'!$J$13</f>
        <v>0</v>
      </c>
      <c r="N660" s="57">
        <f t="shared" si="41"/>
        <v>-3.4377467707849223</v>
      </c>
      <c r="P660" s="68">
        <f t="shared" si="42"/>
        <v>-3.4377467707849223</v>
      </c>
      <c r="Q660" s="57">
        <f t="shared" si="43"/>
        <v>-3.4377467707849223</v>
      </c>
      <c r="S660" s="54">
        <f>P660*'1_Constantes'!$B$4/60</f>
        <v>-2.8647889756541024E-4</v>
      </c>
      <c r="T660" s="44">
        <f>Q660*'1_Constantes'!$B$4/60</f>
        <v>-2.8647889756541024E-4</v>
      </c>
      <c r="V660" s="54">
        <f>V659-S660*'1_Constantes'!$J$4</f>
        <v>34019.909300041691</v>
      </c>
      <c r="W660" s="44">
        <f>W659+T660*'1_Constantes'!$J$4</f>
        <v>26621.190699958344</v>
      </c>
    </row>
    <row r="661" spans="2:23" x14ac:dyDescent="0.25">
      <c r="B661" s="13">
        <f>'2_Odometrie'!B661</f>
        <v>3.2849999999999522</v>
      </c>
      <c r="D661" s="113">
        <f>IF('1_Constantes'!$B$27=1,'4_Rampe'!W661/2,'3_Consigne'!P661)</f>
        <v>0</v>
      </c>
      <c r="E661" s="68">
        <f>D661*'1_Constantes'!$D$13</f>
        <v>0</v>
      </c>
      <c r="F661" s="73">
        <f>(D661+D660)*'1_Constantes'!$E$13</f>
        <v>0</v>
      </c>
      <c r="G661" s="57">
        <f>(D661-D660)*'1_Constantes'!$F$13</f>
        <v>0</v>
      </c>
      <c r="H661" s="57">
        <f t="shared" si="40"/>
        <v>0</v>
      </c>
      <c r="J661" s="113">
        <f>IF('1_Constantes'!$B$27=1,'4_Rampe'!Y661,'3_Consigne'!R661*2)</f>
        <v>0.57295779513081457</v>
      </c>
      <c r="K661" s="68">
        <f>J661*'1_Constantes'!$H$13</f>
        <v>1.1459155902616291</v>
      </c>
      <c r="L661" s="73">
        <f>(J661+J660)*'1_Constantes'!$I$13</f>
        <v>0</v>
      </c>
      <c r="M661" s="57">
        <f>(J661-J660)*'1_Constantes'!$J$13</f>
        <v>0</v>
      </c>
      <c r="N661" s="57">
        <f t="shared" si="41"/>
        <v>1.1459155902616291</v>
      </c>
      <c r="P661" s="68">
        <f t="shared" si="42"/>
        <v>1.1459155902616291</v>
      </c>
      <c r="Q661" s="57">
        <f t="shared" si="43"/>
        <v>1.1459155902616291</v>
      </c>
      <c r="S661" s="54">
        <f>P661*'1_Constantes'!$B$4/60</f>
        <v>9.5492965855135766E-5</v>
      </c>
      <c r="T661" s="44">
        <f>Q661*'1_Constantes'!$B$4/60</f>
        <v>9.5492965855135766E-5</v>
      </c>
      <c r="V661" s="54">
        <f>V660-S661*'1_Constantes'!$J$4</f>
        <v>34019.565525364611</v>
      </c>
      <c r="W661" s="44">
        <f>W660+T661*'1_Constantes'!$J$4</f>
        <v>26621.534474635424</v>
      </c>
    </row>
    <row r="662" spans="2:23" x14ac:dyDescent="0.25">
      <c r="B662" s="13">
        <f>'2_Odometrie'!B662</f>
        <v>3.2899999999999521</v>
      </c>
      <c r="D662" s="113">
        <f>IF('1_Constantes'!$B$27=1,'4_Rampe'!W662/2,'3_Consigne'!P662)</f>
        <v>0</v>
      </c>
      <c r="E662" s="68">
        <f>D662*'1_Constantes'!$D$13</f>
        <v>0</v>
      </c>
      <c r="F662" s="73">
        <f>(D662+D661)*'1_Constantes'!$E$13</f>
        <v>0</v>
      </c>
      <c r="G662" s="57">
        <f>(D662-D661)*'1_Constantes'!$F$13</f>
        <v>0</v>
      </c>
      <c r="H662" s="57">
        <f t="shared" si="40"/>
        <v>0</v>
      </c>
      <c r="J662" s="113">
        <f>IF('1_Constantes'!$B$27=1,'4_Rampe'!Y662,'3_Consigne'!R662*2)</f>
        <v>1.4323944878270494</v>
      </c>
      <c r="K662" s="68">
        <f>J662*'1_Constantes'!$H$13</f>
        <v>2.8647889756540987</v>
      </c>
      <c r="L662" s="73">
        <f>(J662+J661)*'1_Constantes'!$I$13</f>
        <v>0</v>
      </c>
      <c r="M662" s="57">
        <f>(J662-J661)*'1_Constantes'!$J$13</f>
        <v>0</v>
      </c>
      <c r="N662" s="57">
        <f t="shared" si="41"/>
        <v>2.8647889756540987</v>
      </c>
      <c r="P662" s="68">
        <f t="shared" si="42"/>
        <v>2.8647889756540987</v>
      </c>
      <c r="Q662" s="57">
        <f t="shared" si="43"/>
        <v>2.8647889756540987</v>
      </c>
      <c r="S662" s="54">
        <f>P662*'1_Constantes'!$B$4/60</f>
        <v>2.3873241463784158E-4</v>
      </c>
      <c r="T662" s="44">
        <f>Q662*'1_Constantes'!$B$4/60</f>
        <v>2.3873241463784158E-4</v>
      </c>
      <c r="V662" s="54">
        <f>V661-S662*'1_Constantes'!$J$4</f>
        <v>34018.706088671912</v>
      </c>
      <c r="W662" s="44">
        <f>W661+T662*'1_Constantes'!$J$4</f>
        <v>26622.393911328119</v>
      </c>
    </row>
    <row r="663" spans="2:23" x14ac:dyDescent="0.25">
      <c r="B663" s="13">
        <f>'2_Odometrie'!B663</f>
        <v>3.294999999999952</v>
      </c>
      <c r="D663" s="113">
        <f>IF('1_Constantes'!$B$27=1,'4_Rampe'!W663/2,'3_Consigne'!P663)</f>
        <v>0</v>
      </c>
      <c r="E663" s="68">
        <f>D663*'1_Constantes'!$D$13</f>
        <v>0</v>
      </c>
      <c r="F663" s="73">
        <f>(D663+D662)*'1_Constantes'!$E$13</f>
        <v>0</v>
      </c>
      <c r="G663" s="57">
        <f>(D663-D662)*'1_Constantes'!$F$13</f>
        <v>0</v>
      </c>
      <c r="H663" s="57">
        <f t="shared" si="40"/>
        <v>0</v>
      </c>
      <c r="J663" s="113">
        <f>IF('1_Constantes'!$B$27=1,'4_Rampe'!Y663,'3_Consigne'!R663*2)</f>
        <v>2.2918311805232841</v>
      </c>
      <c r="K663" s="68">
        <f>J663*'1_Constantes'!$H$13</f>
        <v>4.5836623610465681</v>
      </c>
      <c r="L663" s="73">
        <f>(J663+J662)*'1_Constantes'!$I$13</f>
        <v>0</v>
      </c>
      <c r="M663" s="57">
        <f>(J663-J662)*'1_Constantes'!$J$13</f>
        <v>0</v>
      </c>
      <c r="N663" s="57">
        <f t="shared" si="41"/>
        <v>4.5836623610465681</v>
      </c>
      <c r="P663" s="68">
        <f t="shared" si="42"/>
        <v>4.5836623610465681</v>
      </c>
      <c r="Q663" s="57">
        <f t="shared" si="43"/>
        <v>4.5836623610465681</v>
      </c>
      <c r="S663" s="54">
        <f>P663*'1_Constantes'!$B$4/60</f>
        <v>3.819718634205474E-4</v>
      </c>
      <c r="T663" s="44">
        <f>Q663*'1_Constantes'!$B$4/60</f>
        <v>3.819718634205474E-4</v>
      </c>
      <c r="V663" s="54">
        <f>V662-S663*'1_Constantes'!$J$4</f>
        <v>34017.330989963601</v>
      </c>
      <c r="W663" s="44">
        <f>W662+T663*'1_Constantes'!$J$4</f>
        <v>26623.769010036434</v>
      </c>
    </row>
    <row r="664" spans="2:23" x14ac:dyDescent="0.25">
      <c r="B664" s="13">
        <f>'2_Odometrie'!B664</f>
        <v>3.2999999999999519</v>
      </c>
      <c r="D664" s="113">
        <f>IF('1_Constantes'!$B$27=1,'4_Rampe'!W664/2,'3_Consigne'!P664)</f>
        <v>0</v>
      </c>
      <c r="E664" s="68">
        <f>D664*'1_Constantes'!$D$13</f>
        <v>0</v>
      </c>
      <c r="F664" s="73">
        <f>(D664+D663)*'1_Constantes'!$E$13</f>
        <v>0</v>
      </c>
      <c r="G664" s="57">
        <f>(D664-D663)*'1_Constantes'!$F$13</f>
        <v>0</v>
      </c>
      <c r="H664" s="57">
        <f t="shared" si="40"/>
        <v>0</v>
      </c>
      <c r="J664" s="113">
        <f>IF('1_Constantes'!$B$27=1,'4_Rampe'!Y664,'3_Consigne'!R664*2)</f>
        <v>-1.1459155902616378</v>
      </c>
      <c r="K664" s="68">
        <f>J664*'1_Constantes'!$H$13</f>
        <v>-2.2918311805232756</v>
      </c>
      <c r="L664" s="73">
        <f>(J664+J663)*'1_Constantes'!$I$13</f>
        <v>0</v>
      </c>
      <c r="M664" s="57">
        <f>(J664-J663)*'1_Constantes'!$J$13</f>
        <v>0</v>
      </c>
      <c r="N664" s="57">
        <f t="shared" si="41"/>
        <v>-2.2918311805232756</v>
      </c>
      <c r="P664" s="68">
        <f t="shared" si="42"/>
        <v>-2.2918311805232756</v>
      </c>
      <c r="Q664" s="57">
        <f t="shared" si="43"/>
        <v>-2.2918311805232756</v>
      </c>
      <c r="S664" s="54">
        <f>P664*'1_Constantes'!$B$4/60</f>
        <v>-1.9098593171027297E-4</v>
      </c>
      <c r="T664" s="44">
        <f>Q664*'1_Constantes'!$B$4/60</f>
        <v>-1.9098593171027297E-4</v>
      </c>
      <c r="V664" s="54">
        <f>V663-S664*'1_Constantes'!$J$4</f>
        <v>34018.01853931776</v>
      </c>
      <c r="W664" s="44">
        <f>W663+T664*'1_Constantes'!$J$4</f>
        <v>26623.081460682279</v>
      </c>
    </row>
    <row r="665" spans="2:23" x14ac:dyDescent="0.25">
      <c r="B665" s="13">
        <f>'2_Odometrie'!B665</f>
        <v>3.3049999999999518</v>
      </c>
      <c r="D665" s="113">
        <f>IF('1_Constantes'!$B$27=1,'4_Rampe'!W665/2,'3_Consigne'!P665)</f>
        <v>0</v>
      </c>
      <c r="E665" s="68">
        <f>D665*'1_Constantes'!$D$13</f>
        <v>0</v>
      </c>
      <c r="F665" s="73">
        <f>(D665+D664)*'1_Constantes'!$E$13</f>
        <v>0</v>
      </c>
      <c r="G665" s="57">
        <f>(D665-D664)*'1_Constantes'!$F$13</f>
        <v>0</v>
      </c>
      <c r="H665" s="57">
        <f t="shared" si="40"/>
        <v>0</v>
      </c>
      <c r="J665" s="113">
        <f>IF('1_Constantes'!$B$27=1,'4_Rampe'!Y665,'3_Consigne'!R665*2)</f>
        <v>-2.0053522829578729</v>
      </c>
      <c r="K665" s="68">
        <f>J665*'1_Constantes'!$H$13</f>
        <v>-4.0107045659157459</v>
      </c>
      <c r="L665" s="73">
        <f>(J665+J664)*'1_Constantes'!$I$13</f>
        <v>0</v>
      </c>
      <c r="M665" s="57">
        <f>(J665-J664)*'1_Constantes'!$J$13</f>
        <v>0</v>
      </c>
      <c r="N665" s="57">
        <f t="shared" si="41"/>
        <v>-4.0107045659157459</v>
      </c>
      <c r="P665" s="68">
        <f t="shared" si="42"/>
        <v>-4.0107045659157459</v>
      </c>
      <c r="Q665" s="57">
        <f t="shared" si="43"/>
        <v>-4.0107045659157459</v>
      </c>
      <c r="S665" s="54">
        <f>P665*'1_Constantes'!$B$4/60</f>
        <v>-3.3422538049297882E-4</v>
      </c>
      <c r="T665" s="44">
        <f>Q665*'1_Constantes'!$B$4/60</f>
        <v>-3.3422538049297882E-4</v>
      </c>
      <c r="V665" s="54">
        <f>V664-S665*'1_Constantes'!$J$4</f>
        <v>34019.221750687531</v>
      </c>
      <c r="W665" s="44">
        <f>W664+T665*'1_Constantes'!$J$4</f>
        <v>26621.878249312504</v>
      </c>
    </row>
    <row r="666" spans="2:23" x14ac:dyDescent="0.25">
      <c r="B666" s="13">
        <f>'2_Odometrie'!B666</f>
        <v>3.3099999999999516</v>
      </c>
      <c r="D666" s="113">
        <f>IF('1_Constantes'!$B$27=1,'4_Rampe'!W666/2,'3_Consigne'!P666)</f>
        <v>0</v>
      </c>
      <c r="E666" s="68">
        <f>D666*'1_Constantes'!$D$13</f>
        <v>0</v>
      </c>
      <c r="F666" s="73">
        <f>(D666+D665)*'1_Constantes'!$E$13</f>
        <v>0</v>
      </c>
      <c r="G666" s="57">
        <f>(D666-D665)*'1_Constantes'!$F$13</f>
        <v>0</v>
      </c>
      <c r="H666" s="57">
        <f t="shared" si="40"/>
        <v>0</v>
      </c>
      <c r="J666" s="113">
        <f>IF('1_Constantes'!$B$27=1,'4_Rampe'!Y666,'3_Consigne'!R666*2)</f>
        <v>0.85943669269622625</v>
      </c>
      <c r="K666" s="68">
        <f>J666*'1_Constantes'!$H$13</f>
        <v>1.7188733853924525</v>
      </c>
      <c r="L666" s="73">
        <f>(J666+J665)*'1_Constantes'!$I$13</f>
        <v>0</v>
      </c>
      <c r="M666" s="57">
        <f>(J666-J665)*'1_Constantes'!$J$13</f>
        <v>0</v>
      </c>
      <c r="N666" s="57">
        <f t="shared" si="41"/>
        <v>1.7188733853924525</v>
      </c>
      <c r="P666" s="68">
        <f t="shared" si="42"/>
        <v>1.7188733853924525</v>
      </c>
      <c r="Q666" s="57">
        <f t="shared" si="43"/>
        <v>1.7188733853924525</v>
      </c>
      <c r="S666" s="54">
        <f>P666*'1_Constantes'!$B$4/60</f>
        <v>1.4323944878270439E-4</v>
      </c>
      <c r="T666" s="44">
        <f>Q666*'1_Constantes'!$B$4/60</f>
        <v>1.4323944878270439E-4</v>
      </c>
      <c r="V666" s="54">
        <f>V665-S666*'1_Constantes'!$J$4</f>
        <v>34018.706088671912</v>
      </c>
      <c r="W666" s="44">
        <f>W665+T666*'1_Constantes'!$J$4</f>
        <v>26622.393911328123</v>
      </c>
    </row>
    <row r="667" spans="2:23" x14ac:dyDescent="0.25">
      <c r="B667" s="13">
        <f>'2_Odometrie'!B667</f>
        <v>3.3149999999999515</v>
      </c>
      <c r="D667" s="113">
        <f>IF('1_Constantes'!$B$27=1,'4_Rampe'!W667/2,'3_Consigne'!P667)</f>
        <v>0</v>
      </c>
      <c r="E667" s="68">
        <f>D667*'1_Constantes'!$D$13</f>
        <v>0</v>
      </c>
      <c r="F667" s="73">
        <f>(D667+D666)*'1_Constantes'!$E$13</f>
        <v>0</v>
      </c>
      <c r="G667" s="57">
        <f>(D667-D666)*'1_Constantes'!$F$13</f>
        <v>0</v>
      </c>
      <c r="H667" s="57">
        <f t="shared" si="40"/>
        <v>0</v>
      </c>
      <c r="J667" s="113">
        <f>IF('1_Constantes'!$B$27=1,'4_Rampe'!Y667,'3_Consigne'!R667*2)</f>
        <v>1.7188733853924612</v>
      </c>
      <c r="K667" s="68">
        <f>J667*'1_Constantes'!$H$13</f>
        <v>3.4377467707849223</v>
      </c>
      <c r="L667" s="73">
        <f>(J667+J666)*'1_Constantes'!$I$13</f>
        <v>0</v>
      </c>
      <c r="M667" s="57">
        <f>(J667-J666)*'1_Constantes'!$J$13</f>
        <v>0</v>
      </c>
      <c r="N667" s="57">
        <f t="shared" si="41"/>
        <v>3.4377467707849223</v>
      </c>
      <c r="P667" s="68">
        <f t="shared" si="42"/>
        <v>3.4377467707849223</v>
      </c>
      <c r="Q667" s="57">
        <f t="shared" si="43"/>
        <v>3.4377467707849223</v>
      </c>
      <c r="S667" s="54">
        <f>P667*'1_Constantes'!$B$4/60</f>
        <v>2.8647889756541024E-4</v>
      </c>
      <c r="T667" s="44">
        <f>Q667*'1_Constantes'!$B$4/60</f>
        <v>2.8647889756541024E-4</v>
      </c>
      <c r="V667" s="54">
        <f>V666-S667*'1_Constantes'!$J$4</f>
        <v>34017.674764640673</v>
      </c>
      <c r="W667" s="44">
        <f>W666+T667*'1_Constantes'!$J$4</f>
        <v>26623.425235359358</v>
      </c>
    </row>
    <row r="668" spans="2:23" x14ac:dyDescent="0.25">
      <c r="B668" s="13">
        <f>'2_Odometrie'!B668</f>
        <v>3.3199999999999514</v>
      </c>
      <c r="D668" s="113">
        <f>IF('1_Constantes'!$B$27=1,'4_Rampe'!W668/2,'3_Consigne'!P668)</f>
        <v>0</v>
      </c>
      <c r="E668" s="68">
        <f>D668*'1_Constantes'!$D$13</f>
        <v>0</v>
      </c>
      <c r="F668" s="73">
        <f>(D668+D667)*'1_Constantes'!$E$13</f>
        <v>0</v>
      </c>
      <c r="G668" s="57">
        <f>(D668-D667)*'1_Constantes'!$F$13</f>
        <v>0</v>
      </c>
      <c r="H668" s="57">
        <f t="shared" si="40"/>
        <v>0</v>
      </c>
      <c r="J668" s="113">
        <f>IF('1_Constantes'!$B$27=1,'4_Rampe'!Y668,'3_Consigne'!R668*2)</f>
        <v>-0.57295779513081457</v>
      </c>
      <c r="K668" s="68">
        <f>J668*'1_Constantes'!$H$13</f>
        <v>-1.1459155902616291</v>
      </c>
      <c r="L668" s="73">
        <f>(J668+J667)*'1_Constantes'!$I$13</f>
        <v>0</v>
      </c>
      <c r="M668" s="57">
        <f>(J668-J667)*'1_Constantes'!$J$13</f>
        <v>0</v>
      </c>
      <c r="N668" s="57">
        <f t="shared" si="41"/>
        <v>-1.1459155902616291</v>
      </c>
      <c r="P668" s="68">
        <f t="shared" si="42"/>
        <v>-1.1459155902616291</v>
      </c>
      <c r="Q668" s="57">
        <f t="shared" si="43"/>
        <v>-1.1459155902616291</v>
      </c>
      <c r="S668" s="54">
        <f>P668*'1_Constantes'!$B$4/60</f>
        <v>-9.5492965855135766E-5</v>
      </c>
      <c r="T668" s="44">
        <f>Q668*'1_Constantes'!$B$4/60</f>
        <v>-9.5492965855135766E-5</v>
      </c>
      <c r="V668" s="54">
        <f>V667-S668*'1_Constantes'!$J$4</f>
        <v>34018.018539317753</v>
      </c>
      <c r="W668" s="44">
        <f>W667+T668*'1_Constantes'!$J$4</f>
        <v>26623.081460682279</v>
      </c>
    </row>
    <row r="669" spans="2:23" x14ac:dyDescent="0.25">
      <c r="B669" s="13">
        <f>'2_Odometrie'!B669</f>
        <v>3.3249999999999513</v>
      </c>
      <c r="D669" s="113">
        <f>IF('1_Constantes'!$B$27=1,'4_Rampe'!W669/2,'3_Consigne'!P669)</f>
        <v>0</v>
      </c>
      <c r="E669" s="68">
        <f>D669*'1_Constantes'!$D$13</f>
        <v>0</v>
      </c>
      <c r="F669" s="73">
        <f>(D669+D668)*'1_Constantes'!$E$13</f>
        <v>0</v>
      </c>
      <c r="G669" s="57">
        <f>(D669-D668)*'1_Constantes'!$F$13</f>
        <v>0</v>
      </c>
      <c r="H669" s="57">
        <f t="shared" si="40"/>
        <v>0</v>
      </c>
      <c r="J669" s="113">
        <f>IF('1_Constantes'!$B$27=1,'4_Rampe'!Y669,'3_Consigne'!R669*2)</f>
        <v>-1.4323944878270494</v>
      </c>
      <c r="K669" s="68">
        <f>J669*'1_Constantes'!$H$13</f>
        <v>-2.8647889756540987</v>
      </c>
      <c r="L669" s="73">
        <f>(J669+J668)*'1_Constantes'!$I$13</f>
        <v>0</v>
      </c>
      <c r="M669" s="57">
        <f>(J669-J668)*'1_Constantes'!$J$13</f>
        <v>0</v>
      </c>
      <c r="N669" s="57">
        <f t="shared" si="41"/>
        <v>-2.8647889756540987</v>
      </c>
      <c r="P669" s="68">
        <f t="shared" si="42"/>
        <v>-2.8647889756540987</v>
      </c>
      <c r="Q669" s="57">
        <f t="shared" si="43"/>
        <v>-2.8647889756540987</v>
      </c>
      <c r="S669" s="54">
        <f>P669*'1_Constantes'!$B$4/60</f>
        <v>-2.3873241463784158E-4</v>
      </c>
      <c r="T669" s="44">
        <f>Q669*'1_Constantes'!$B$4/60</f>
        <v>-2.3873241463784158E-4</v>
      </c>
      <c r="V669" s="54">
        <f>V668-S669*'1_Constantes'!$J$4</f>
        <v>34018.877976010452</v>
      </c>
      <c r="W669" s="44">
        <f>W668+T669*'1_Constantes'!$J$4</f>
        <v>26622.222023989583</v>
      </c>
    </row>
    <row r="670" spans="2:23" x14ac:dyDescent="0.25">
      <c r="B670" s="13">
        <f>'2_Odometrie'!B670</f>
        <v>3.3299999999999512</v>
      </c>
      <c r="D670" s="113">
        <f>IF('1_Constantes'!$B$27=1,'4_Rampe'!W670/2,'3_Consigne'!P670)</f>
        <v>0</v>
      </c>
      <c r="E670" s="68">
        <f>D670*'1_Constantes'!$D$13</f>
        <v>0</v>
      </c>
      <c r="F670" s="73">
        <f>(D670+D669)*'1_Constantes'!$E$13</f>
        <v>0</v>
      </c>
      <c r="G670" s="57">
        <f>(D670-D669)*'1_Constantes'!$F$13</f>
        <v>0</v>
      </c>
      <c r="H670" s="57">
        <f t="shared" si="40"/>
        <v>0</v>
      </c>
      <c r="J670" s="113">
        <f>IF('1_Constantes'!$B$27=1,'4_Rampe'!Y670,'3_Consigne'!R670*2)</f>
        <v>-2.2918311805232841</v>
      </c>
      <c r="K670" s="68">
        <f>J670*'1_Constantes'!$H$13</f>
        <v>-4.5836623610465681</v>
      </c>
      <c r="L670" s="73">
        <f>(J670+J669)*'1_Constantes'!$I$13</f>
        <v>0</v>
      </c>
      <c r="M670" s="57">
        <f>(J670-J669)*'1_Constantes'!$J$13</f>
        <v>0</v>
      </c>
      <c r="N670" s="57">
        <f t="shared" si="41"/>
        <v>-4.5836623610465681</v>
      </c>
      <c r="P670" s="68">
        <f t="shared" si="42"/>
        <v>-4.5836623610465681</v>
      </c>
      <c r="Q670" s="57">
        <f t="shared" si="43"/>
        <v>-4.5836623610465681</v>
      </c>
      <c r="S670" s="54">
        <f>P670*'1_Constantes'!$B$4/60</f>
        <v>-3.819718634205474E-4</v>
      </c>
      <c r="T670" s="44">
        <f>Q670*'1_Constantes'!$B$4/60</f>
        <v>-3.819718634205474E-4</v>
      </c>
      <c r="V670" s="54">
        <f>V669-S670*'1_Constantes'!$J$4</f>
        <v>34020.253074718763</v>
      </c>
      <c r="W670" s="44">
        <f>W669+T670*'1_Constantes'!$J$4</f>
        <v>26620.846925281268</v>
      </c>
    </row>
    <row r="671" spans="2:23" x14ac:dyDescent="0.25">
      <c r="B671" s="13">
        <f>'2_Odometrie'!B671</f>
        <v>3.3349999999999511</v>
      </c>
      <c r="D671" s="113">
        <f>IF('1_Constantes'!$B$27=1,'4_Rampe'!W671/2,'3_Consigne'!P671)</f>
        <v>0</v>
      </c>
      <c r="E671" s="68">
        <f>D671*'1_Constantes'!$D$13</f>
        <v>0</v>
      </c>
      <c r="F671" s="73">
        <f>(D671+D670)*'1_Constantes'!$E$13</f>
        <v>0</v>
      </c>
      <c r="G671" s="57">
        <f>(D671-D670)*'1_Constantes'!$F$13</f>
        <v>0</v>
      </c>
      <c r="H671" s="57">
        <f t="shared" si="40"/>
        <v>0</v>
      </c>
      <c r="J671" s="113">
        <f>IF('1_Constantes'!$B$27=1,'4_Rampe'!Y671,'3_Consigne'!R671*2)</f>
        <v>1.1459155902616378</v>
      </c>
      <c r="K671" s="68">
        <f>J671*'1_Constantes'!$H$13</f>
        <v>2.2918311805232756</v>
      </c>
      <c r="L671" s="73">
        <f>(J671+J670)*'1_Constantes'!$I$13</f>
        <v>0</v>
      </c>
      <c r="M671" s="57">
        <f>(J671-J670)*'1_Constantes'!$J$13</f>
        <v>0</v>
      </c>
      <c r="N671" s="57">
        <f t="shared" si="41"/>
        <v>2.2918311805232756</v>
      </c>
      <c r="P671" s="68">
        <f t="shared" si="42"/>
        <v>2.2918311805232756</v>
      </c>
      <c r="Q671" s="57">
        <f t="shared" si="43"/>
        <v>2.2918311805232756</v>
      </c>
      <c r="S671" s="54">
        <f>P671*'1_Constantes'!$B$4/60</f>
        <v>1.9098593171027297E-4</v>
      </c>
      <c r="T671" s="44">
        <f>Q671*'1_Constantes'!$B$4/60</f>
        <v>1.9098593171027297E-4</v>
      </c>
      <c r="V671" s="54">
        <f>V670-S671*'1_Constantes'!$J$4</f>
        <v>34019.565525364604</v>
      </c>
      <c r="W671" s="44">
        <f>W670+T671*'1_Constantes'!$J$4</f>
        <v>26621.534474635424</v>
      </c>
    </row>
    <row r="672" spans="2:23" x14ac:dyDescent="0.25">
      <c r="B672" s="13">
        <f>'2_Odometrie'!B672</f>
        <v>3.339999999999951</v>
      </c>
      <c r="D672" s="113">
        <f>IF('1_Constantes'!$B$27=1,'4_Rampe'!W672/2,'3_Consigne'!P672)</f>
        <v>0</v>
      </c>
      <c r="E672" s="68">
        <f>D672*'1_Constantes'!$D$13</f>
        <v>0</v>
      </c>
      <c r="F672" s="73">
        <f>(D672+D671)*'1_Constantes'!$E$13</f>
        <v>0</v>
      </c>
      <c r="G672" s="57">
        <f>(D672-D671)*'1_Constantes'!$F$13</f>
        <v>0</v>
      </c>
      <c r="H672" s="57">
        <f t="shared" si="40"/>
        <v>0</v>
      </c>
      <c r="J672" s="113">
        <f>IF('1_Constantes'!$B$27=1,'4_Rampe'!Y672,'3_Consigne'!R672*2)</f>
        <v>2.0053522829578729</v>
      </c>
      <c r="K672" s="68">
        <f>J672*'1_Constantes'!$H$13</f>
        <v>4.0107045659157459</v>
      </c>
      <c r="L672" s="73">
        <f>(J672+J671)*'1_Constantes'!$I$13</f>
        <v>0</v>
      </c>
      <c r="M672" s="57">
        <f>(J672-J671)*'1_Constantes'!$J$13</f>
        <v>0</v>
      </c>
      <c r="N672" s="57">
        <f t="shared" si="41"/>
        <v>4.0107045659157459</v>
      </c>
      <c r="P672" s="68">
        <f t="shared" si="42"/>
        <v>4.0107045659157459</v>
      </c>
      <c r="Q672" s="57">
        <f t="shared" si="43"/>
        <v>4.0107045659157459</v>
      </c>
      <c r="S672" s="54">
        <f>P672*'1_Constantes'!$B$4/60</f>
        <v>3.3422538049297882E-4</v>
      </c>
      <c r="T672" s="44">
        <f>Q672*'1_Constantes'!$B$4/60</f>
        <v>3.3422538049297882E-4</v>
      </c>
      <c r="V672" s="54">
        <f>V671-S672*'1_Constantes'!$J$4</f>
        <v>34018.362313994832</v>
      </c>
      <c r="W672" s="44">
        <f>W671+T672*'1_Constantes'!$J$4</f>
        <v>26622.737686005199</v>
      </c>
    </row>
    <row r="673" spans="2:23" x14ac:dyDescent="0.25">
      <c r="B673" s="13">
        <f>'2_Odometrie'!B673</f>
        <v>3.3449999999999509</v>
      </c>
      <c r="D673" s="113">
        <f>IF('1_Constantes'!$B$27=1,'4_Rampe'!W673/2,'3_Consigne'!P673)</f>
        <v>0</v>
      </c>
      <c r="E673" s="68">
        <f>D673*'1_Constantes'!$D$13</f>
        <v>0</v>
      </c>
      <c r="F673" s="73">
        <f>(D673+D672)*'1_Constantes'!$E$13</f>
        <v>0</v>
      </c>
      <c r="G673" s="57">
        <f>(D673-D672)*'1_Constantes'!$F$13</f>
        <v>0</v>
      </c>
      <c r="H673" s="57">
        <f t="shared" si="40"/>
        <v>0</v>
      </c>
      <c r="J673" s="113">
        <f>IF('1_Constantes'!$B$27=1,'4_Rampe'!Y673,'3_Consigne'!R673*2)</f>
        <v>-0.85943669269622625</v>
      </c>
      <c r="K673" s="68">
        <f>J673*'1_Constantes'!$H$13</f>
        <v>-1.7188733853924525</v>
      </c>
      <c r="L673" s="73">
        <f>(J673+J672)*'1_Constantes'!$I$13</f>
        <v>0</v>
      </c>
      <c r="M673" s="57">
        <f>(J673-J672)*'1_Constantes'!$J$13</f>
        <v>0</v>
      </c>
      <c r="N673" s="57">
        <f t="shared" si="41"/>
        <v>-1.7188733853924525</v>
      </c>
      <c r="P673" s="68">
        <f t="shared" si="42"/>
        <v>-1.7188733853924525</v>
      </c>
      <c r="Q673" s="57">
        <f t="shared" si="43"/>
        <v>-1.7188733853924525</v>
      </c>
      <c r="S673" s="54">
        <f>P673*'1_Constantes'!$B$4/60</f>
        <v>-1.4323944878270439E-4</v>
      </c>
      <c r="T673" s="44">
        <f>Q673*'1_Constantes'!$B$4/60</f>
        <v>-1.4323944878270439E-4</v>
      </c>
      <c r="V673" s="54">
        <f>V672-S673*'1_Constantes'!$J$4</f>
        <v>34018.877976010452</v>
      </c>
      <c r="W673" s="44">
        <f>W672+T673*'1_Constantes'!$J$4</f>
        <v>26622.22202398958</v>
      </c>
    </row>
    <row r="674" spans="2:23" x14ac:dyDescent="0.25">
      <c r="B674" s="13">
        <f>'2_Odometrie'!B674</f>
        <v>3.3499999999999508</v>
      </c>
      <c r="D674" s="113">
        <f>IF('1_Constantes'!$B$27=1,'4_Rampe'!W674/2,'3_Consigne'!P674)</f>
        <v>0</v>
      </c>
      <c r="E674" s="68">
        <f>D674*'1_Constantes'!$D$13</f>
        <v>0</v>
      </c>
      <c r="F674" s="73">
        <f>(D674+D673)*'1_Constantes'!$E$13</f>
        <v>0</v>
      </c>
      <c r="G674" s="57">
        <f>(D674-D673)*'1_Constantes'!$F$13</f>
        <v>0</v>
      </c>
      <c r="H674" s="57">
        <f t="shared" si="40"/>
        <v>0</v>
      </c>
      <c r="J674" s="113">
        <f>IF('1_Constantes'!$B$27=1,'4_Rampe'!Y674,'3_Consigne'!R674*2)</f>
        <v>-1.7188733853924612</v>
      </c>
      <c r="K674" s="68">
        <f>J674*'1_Constantes'!$H$13</f>
        <v>-3.4377467707849223</v>
      </c>
      <c r="L674" s="73">
        <f>(J674+J673)*'1_Constantes'!$I$13</f>
        <v>0</v>
      </c>
      <c r="M674" s="57">
        <f>(J674-J673)*'1_Constantes'!$J$13</f>
        <v>0</v>
      </c>
      <c r="N674" s="57">
        <f t="shared" si="41"/>
        <v>-3.4377467707849223</v>
      </c>
      <c r="P674" s="68">
        <f t="shared" si="42"/>
        <v>-3.4377467707849223</v>
      </c>
      <c r="Q674" s="57">
        <f t="shared" si="43"/>
        <v>-3.4377467707849223</v>
      </c>
      <c r="S674" s="54">
        <f>P674*'1_Constantes'!$B$4/60</f>
        <v>-2.8647889756541024E-4</v>
      </c>
      <c r="T674" s="44">
        <f>Q674*'1_Constantes'!$B$4/60</f>
        <v>-2.8647889756541024E-4</v>
      </c>
      <c r="V674" s="54">
        <f>V673-S674*'1_Constantes'!$J$4</f>
        <v>34019.909300041691</v>
      </c>
      <c r="W674" s="44">
        <f>W673+T674*'1_Constantes'!$J$4</f>
        <v>26621.190699958344</v>
      </c>
    </row>
    <row r="675" spans="2:23" x14ac:dyDescent="0.25">
      <c r="B675" s="13">
        <f>'2_Odometrie'!B675</f>
        <v>3.3549999999999507</v>
      </c>
      <c r="D675" s="113">
        <f>IF('1_Constantes'!$B$27=1,'4_Rampe'!W675/2,'3_Consigne'!P675)</f>
        <v>0</v>
      </c>
      <c r="E675" s="68">
        <f>D675*'1_Constantes'!$D$13</f>
        <v>0</v>
      </c>
      <c r="F675" s="73">
        <f>(D675+D674)*'1_Constantes'!$E$13</f>
        <v>0</v>
      </c>
      <c r="G675" s="57">
        <f>(D675-D674)*'1_Constantes'!$F$13</f>
        <v>0</v>
      </c>
      <c r="H675" s="57">
        <f t="shared" si="40"/>
        <v>0</v>
      </c>
      <c r="J675" s="113">
        <f>IF('1_Constantes'!$B$27=1,'4_Rampe'!Y675,'3_Consigne'!R675*2)</f>
        <v>0.57295779513081457</v>
      </c>
      <c r="K675" s="68">
        <f>J675*'1_Constantes'!$H$13</f>
        <v>1.1459155902616291</v>
      </c>
      <c r="L675" s="73">
        <f>(J675+J674)*'1_Constantes'!$I$13</f>
        <v>0</v>
      </c>
      <c r="M675" s="57">
        <f>(J675-J674)*'1_Constantes'!$J$13</f>
        <v>0</v>
      </c>
      <c r="N675" s="57">
        <f t="shared" si="41"/>
        <v>1.1459155902616291</v>
      </c>
      <c r="P675" s="68">
        <f t="shared" si="42"/>
        <v>1.1459155902616291</v>
      </c>
      <c r="Q675" s="57">
        <f t="shared" si="43"/>
        <v>1.1459155902616291</v>
      </c>
      <c r="S675" s="54">
        <f>P675*'1_Constantes'!$B$4/60</f>
        <v>9.5492965855135766E-5</v>
      </c>
      <c r="T675" s="44">
        <f>Q675*'1_Constantes'!$B$4/60</f>
        <v>9.5492965855135766E-5</v>
      </c>
      <c r="V675" s="54">
        <f>V674-S675*'1_Constantes'!$J$4</f>
        <v>34019.565525364611</v>
      </c>
      <c r="W675" s="44">
        <f>W674+T675*'1_Constantes'!$J$4</f>
        <v>26621.534474635424</v>
      </c>
    </row>
    <row r="676" spans="2:23" x14ac:dyDescent="0.25">
      <c r="B676" s="13">
        <f>'2_Odometrie'!B676</f>
        <v>3.3599999999999506</v>
      </c>
      <c r="D676" s="113">
        <f>IF('1_Constantes'!$B$27=1,'4_Rampe'!W676/2,'3_Consigne'!P676)</f>
        <v>0</v>
      </c>
      <c r="E676" s="68">
        <f>D676*'1_Constantes'!$D$13</f>
        <v>0</v>
      </c>
      <c r="F676" s="73">
        <f>(D676+D675)*'1_Constantes'!$E$13</f>
        <v>0</v>
      </c>
      <c r="G676" s="57">
        <f>(D676-D675)*'1_Constantes'!$F$13</f>
        <v>0</v>
      </c>
      <c r="H676" s="57">
        <f t="shared" si="40"/>
        <v>0</v>
      </c>
      <c r="J676" s="113">
        <f>IF('1_Constantes'!$B$27=1,'4_Rampe'!Y676,'3_Consigne'!R676*2)</f>
        <v>1.4323944878270494</v>
      </c>
      <c r="K676" s="68">
        <f>J676*'1_Constantes'!$H$13</f>
        <v>2.8647889756540987</v>
      </c>
      <c r="L676" s="73">
        <f>(J676+J675)*'1_Constantes'!$I$13</f>
        <v>0</v>
      </c>
      <c r="M676" s="57">
        <f>(J676-J675)*'1_Constantes'!$J$13</f>
        <v>0</v>
      </c>
      <c r="N676" s="57">
        <f t="shared" si="41"/>
        <v>2.8647889756540987</v>
      </c>
      <c r="P676" s="68">
        <f t="shared" si="42"/>
        <v>2.8647889756540987</v>
      </c>
      <c r="Q676" s="57">
        <f t="shared" si="43"/>
        <v>2.8647889756540987</v>
      </c>
      <c r="S676" s="54">
        <f>P676*'1_Constantes'!$B$4/60</f>
        <v>2.3873241463784158E-4</v>
      </c>
      <c r="T676" s="44">
        <f>Q676*'1_Constantes'!$B$4/60</f>
        <v>2.3873241463784158E-4</v>
      </c>
      <c r="V676" s="54">
        <f>V675-S676*'1_Constantes'!$J$4</f>
        <v>34018.706088671912</v>
      </c>
      <c r="W676" s="44">
        <f>W675+T676*'1_Constantes'!$J$4</f>
        <v>26622.393911328119</v>
      </c>
    </row>
    <row r="677" spans="2:23" x14ac:dyDescent="0.25">
      <c r="B677" s="13">
        <f>'2_Odometrie'!B677</f>
        <v>3.3649999999999505</v>
      </c>
      <c r="D677" s="113">
        <f>IF('1_Constantes'!$B$27=1,'4_Rampe'!W677/2,'3_Consigne'!P677)</f>
        <v>0</v>
      </c>
      <c r="E677" s="68">
        <f>D677*'1_Constantes'!$D$13</f>
        <v>0</v>
      </c>
      <c r="F677" s="73">
        <f>(D677+D676)*'1_Constantes'!$E$13</f>
        <v>0</v>
      </c>
      <c r="G677" s="57">
        <f>(D677-D676)*'1_Constantes'!$F$13</f>
        <v>0</v>
      </c>
      <c r="H677" s="57">
        <f t="shared" si="40"/>
        <v>0</v>
      </c>
      <c r="J677" s="113">
        <f>IF('1_Constantes'!$B$27=1,'4_Rampe'!Y677,'3_Consigne'!R677*2)</f>
        <v>2.2918311805232841</v>
      </c>
      <c r="K677" s="68">
        <f>J677*'1_Constantes'!$H$13</f>
        <v>4.5836623610465681</v>
      </c>
      <c r="L677" s="73">
        <f>(J677+J676)*'1_Constantes'!$I$13</f>
        <v>0</v>
      </c>
      <c r="M677" s="57">
        <f>(J677-J676)*'1_Constantes'!$J$13</f>
        <v>0</v>
      </c>
      <c r="N677" s="57">
        <f t="shared" si="41"/>
        <v>4.5836623610465681</v>
      </c>
      <c r="P677" s="68">
        <f t="shared" si="42"/>
        <v>4.5836623610465681</v>
      </c>
      <c r="Q677" s="57">
        <f t="shared" si="43"/>
        <v>4.5836623610465681</v>
      </c>
      <c r="S677" s="54">
        <f>P677*'1_Constantes'!$B$4/60</f>
        <v>3.819718634205474E-4</v>
      </c>
      <c r="T677" s="44">
        <f>Q677*'1_Constantes'!$B$4/60</f>
        <v>3.819718634205474E-4</v>
      </c>
      <c r="V677" s="54">
        <f>V676-S677*'1_Constantes'!$J$4</f>
        <v>34017.330989963601</v>
      </c>
      <c r="W677" s="44">
        <f>W676+T677*'1_Constantes'!$J$4</f>
        <v>26623.769010036434</v>
      </c>
    </row>
    <row r="678" spans="2:23" x14ac:dyDescent="0.25">
      <c r="B678" s="13">
        <f>'2_Odometrie'!B678</f>
        <v>3.3699999999999504</v>
      </c>
      <c r="D678" s="113">
        <f>IF('1_Constantes'!$B$27=1,'4_Rampe'!W678/2,'3_Consigne'!P678)</f>
        <v>0</v>
      </c>
      <c r="E678" s="68">
        <f>D678*'1_Constantes'!$D$13</f>
        <v>0</v>
      </c>
      <c r="F678" s="73">
        <f>(D678+D677)*'1_Constantes'!$E$13</f>
        <v>0</v>
      </c>
      <c r="G678" s="57">
        <f>(D678-D677)*'1_Constantes'!$F$13</f>
        <v>0</v>
      </c>
      <c r="H678" s="57">
        <f t="shared" si="40"/>
        <v>0</v>
      </c>
      <c r="J678" s="113">
        <f>IF('1_Constantes'!$B$27=1,'4_Rampe'!Y678,'3_Consigne'!R678*2)</f>
        <v>-1.1459155902616378</v>
      </c>
      <c r="K678" s="68">
        <f>J678*'1_Constantes'!$H$13</f>
        <v>-2.2918311805232756</v>
      </c>
      <c r="L678" s="73">
        <f>(J678+J677)*'1_Constantes'!$I$13</f>
        <v>0</v>
      </c>
      <c r="M678" s="57">
        <f>(J678-J677)*'1_Constantes'!$J$13</f>
        <v>0</v>
      </c>
      <c r="N678" s="57">
        <f t="shared" si="41"/>
        <v>-2.2918311805232756</v>
      </c>
      <c r="P678" s="68">
        <f t="shared" si="42"/>
        <v>-2.2918311805232756</v>
      </c>
      <c r="Q678" s="57">
        <f t="shared" si="43"/>
        <v>-2.2918311805232756</v>
      </c>
      <c r="S678" s="54">
        <f>P678*'1_Constantes'!$B$4/60</f>
        <v>-1.9098593171027297E-4</v>
      </c>
      <c r="T678" s="44">
        <f>Q678*'1_Constantes'!$B$4/60</f>
        <v>-1.9098593171027297E-4</v>
      </c>
      <c r="V678" s="54">
        <f>V677-S678*'1_Constantes'!$J$4</f>
        <v>34018.01853931776</v>
      </c>
      <c r="W678" s="44">
        <f>W677+T678*'1_Constantes'!$J$4</f>
        <v>26623.081460682279</v>
      </c>
    </row>
    <row r="679" spans="2:23" x14ac:dyDescent="0.25">
      <c r="B679" s="13">
        <f>'2_Odometrie'!B679</f>
        <v>3.3749999999999503</v>
      </c>
      <c r="D679" s="113">
        <f>IF('1_Constantes'!$B$27=1,'4_Rampe'!W679/2,'3_Consigne'!P679)</f>
        <v>0</v>
      </c>
      <c r="E679" s="68">
        <f>D679*'1_Constantes'!$D$13</f>
        <v>0</v>
      </c>
      <c r="F679" s="73">
        <f>(D679+D678)*'1_Constantes'!$E$13</f>
        <v>0</v>
      </c>
      <c r="G679" s="57">
        <f>(D679-D678)*'1_Constantes'!$F$13</f>
        <v>0</v>
      </c>
      <c r="H679" s="57">
        <f t="shared" si="40"/>
        <v>0</v>
      </c>
      <c r="J679" s="113">
        <f>IF('1_Constantes'!$B$27=1,'4_Rampe'!Y679,'3_Consigne'!R679*2)</f>
        <v>-2.0053522829578729</v>
      </c>
      <c r="K679" s="68">
        <f>J679*'1_Constantes'!$H$13</f>
        <v>-4.0107045659157459</v>
      </c>
      <c r="L679" s="73">
        <f>(J679+J678)*'1_Constantes'!$I$13</f>
        <v>0</v>
      </c>
      <c r="M679" s="57">
        <f>(J679-J678)*'1_Constantes'!$J$13</f>
        <v>0</v>
      </c>
      <c r="N679" s="57">
        <f t="shared" si="41"/>
        <v>-4.0107045659157459</v>
      </c>
      <c r="P679" s="68">
        <f t="shared" si="42"/>
        <v>-4.0107045659157459</v>
      </c>
      <c r="Q679" s="57">
        <f t="shared" si="43"/>
        <v>-4.0107045659157459</v>
      </c>
      <c r="S679" s="54">
        <f>P679*'1_Constantes'!$B$4/60</f>
        <v>-3.3422538049297882E-4</v>
      </c>
      <c r="T679" s="44">
        <f>Q679*'1_Constantes'!$B$4/60</f>
        <v>-3.3422538049297882E-4</v>
      </c>
      <c r="V679" s="54">
        <f>V678-S679*'1_Constantes'!$J$4</f>
        <v>34019.221750687531</v>
      </c>
      <c r="W679" s="44">
        <f>W678+T679*'1_Constantes'!$J$4</f>
        <v>26621.878249312504</v>
      </c>
    </row>
    <row r="680" spans="2:23" x14ac:dyDescent="0.25">
      <c r="B680" s="13">
        <f>'2_Odometrie'!B680</f>
        <v>3.3799999999999502</v>
      </c>
      <c r="D680" s="113">
        <f>IF('1_Constantes'!$B$27=1,'4_Rampe'!W680/2,'3_Consigne'!P680)</f>
        <v>0</v>
      </c>
      <c r="E680" s="68">
        <f>D680*'1_Constantes'!$D$13</f>
        <v>0</v>
      </c>
      <c r="F680" s="73">
        <f>(D680+D679)*'1_Constantes'!$E$13</f>
        <v>0</v>
      </c>
      <c r="G680" s="57">
        <f>(D680-D679)*'1_Constantes'!$F$13</f>
        <v>0</v>
      </c>
      <c r="H680" s="57">
        <f t="shared" si="40"/>
        <v>0</v>
      </c>
      <c r="J680" s="113">
        <f>IF('1_Constantes'!$B$27=1,'4_Rampe'!Y680,'3_Consigne'!R680*2)</f>
        <v>0.85943669269622625</v>
      </c>
      <c r="K680" s="68">
        <f>J680*'1_Constantes'!$H$13</f>
        <v>1.7188733853924525</v>
      </c>
      <c r="L680" s="73">
        <f>(J680+J679)*'1_Constantes'!$I$13</f>
        <v>0</v>
      </c>
      <c r="M680" s="57">
        <f>(J680-J679)*'1_Constantes'!$J$13</f>
        <v>0</v>
      </c>
      <c r="N680" s="57">
        <f t="shared" si="41"/>
        <v>1.7188733853924525</v>
      </c>
      <c r="P680" s="68">
        <f t="shared" si="42"/>
        <v>1.7188733853924525</v>
      </c>
      <c r="Q680" s="57">
        <f t="shared" si="43"/>
        <v>1.7188733853924525</v>
      </c>
      <c r="S680" s="54">
        <f>P680*'1_Constantes'!$B$4/60</f>
        <v>1.4323944878270439E-4</v>
      </c>
      <c r="T680" s="44">
        <f>Q680*'1_Constantes'!$B$4/60</f>
        <v>1.4323944878270439E-4</v>
      </c>
      <c r="V680" s="54">
        <f>V679-S680*'1_Constantes'!$J$4</f>
        <v>34018.706088671912</v>
      </c>
      <c r="W680" s="44">
        <f>W679+T680*'1_Constantes'!$J$4</f>
        <v>26622.393911328123</v>
      </c>
    </row>
    <row r="681" spans="2:23" x14ac:dyDescent="0.25">
      <c r="B681" s="13">
        <f>'2_Odometrie'!B681</f>
        <v>3.38499999999995</v>
      </c>
      <c r="D681" s="113">
        <f>IF('1_Constantes'!$B$27=1,'4_Rampe'!W681/2,'3_Consigne'!P681)</f>
        <v>0</v>
      </c>
      <c r="E681" s="68">
        <f>D681*'1_Constantes'!$D$13</f>
        <v>0</v>
      </c>
      <c r="F681" s="73">
        <f>(D681+D680)*'1_Constantes'!$E$13</f>
        <v>0</v>
      </c>
      <c r="G681" s="57">
        <f>(D681-D680)*'1_Constantes'!$F$13</f>
        <v>0</v>
      </c>
      <c r="H681" s="57">
        <f t="shared" si="40"/>
        <v>0</v>
      </c>
      <c r="J681" s="113">
        <f>IF('1_Constantes'!$B$27=1,'4_Rampe'!Y681,'3_Consigne'!R681*2)</f>
        <v>1.7188733853924612</v>
      </c>
      <c r="K681" s="68">
        <f>J681*'1_Constantes'!$H$13</f>
        <v>3.4377467707849223</v>
      </c>
      <c r="L681" s="73">
        <f>(J681+J680)*'1_Constantes'!$I$13</f>
        <v>0</v>
      </c>
      <c r="M681" s="57">
        <f>(J681-J680)*'1_Constantes'!$J$13</f>
        <v>0</v>
      </c>
      <c r="N681" s="57">
        <f t="shared" si="41"/>
        <v>3.4377467707849223</v>
      </c>
      <c r="P681" s="68">
        <f t="shared" si="42"/>
        <v>3.4377467707849223</v>
      </c>
      <c r="Q681" s="57">
        <f t="shared" si="43"/>
        <v>3.4377467707849223</v>
      </c>
      <c r="S681" s="54">
        <f>P681*'1_Constantes'!$B$4/60</f>
        <v>2.8647889756541024E-4</v>
      </c>
      <c r="T681" s="44">
        <f>Q681*'1_Constantes'!$B$4/60</f>
        <v>2.8647889756541024E-4</v>
      </c>
      <c r="V681" s="54">
        <f>V680-S681*'1_Constantes'!$J$4</f>
        <v>34017.674764640673</v>
      </c>
      <c r="W681" s="44">
        <f>W680+T681*'1_Constantes'!$J$4</f>
        <v>26623.425235359358</v>
      </c>
    </row>
    <row r="682" spans="2:23" x14ac:dyDescent="0.25">
      <c r="B682" s="13">
        <f>'2_Odometrie'!B682</f>
        <v>3.3899999999999499</v>
      </c>
      <c r="D682" s="113">
        <f>IF('1_Constantes'!$B$27=1,'4_Rampe'!W682/2,'3_Consigne'!P682)</f>
        <v>0</v>
      </c>
      <c r="E682" s="68">
        <f>D682*'1_Constantes'!$D$13</f>
        <v>0</v>
      </c>
      <c r="F682" s="73">
        <f>(D682+D681)*'1_Constantes'!$E$13</f>
        <v>0</v>
      </c>
      <c r="G682" s="57">
        <f>(D682-D681)*'1_Constantes'!$F$13</f>
        <v>0</v>
      </c>
      <c r="H682" s="57">
        <f t="shared" si="40"/>
        <v>0</v>
      </c>
      <c r="J682" s="113">
        <f>IF('1_Constantes'!$B$27=1,'4_Rampe'!Y682,'3_Consigne'!R682*2)</f>
        <v>-0.57295779513081457</v>
      </c>
      <c r="K682" s="68">
        <f>J682*'1_Constantes'!$H$13</f>
        <v>-1.1459155902616291</v>
      </c>
      <c r="L682" s="73">
        <f>(J682+J681)*'1_Constantes'!$I$13</f>
        <v>0</v>
      </c>
      <c r="M682" s="57">
        <f>(J682-J681)*'1_Constantes'!$J$13</f>
        <v>0</v>
      </c>
      <c r="N682" s="57">
        <f t="shared" si="41"/>
        <v>-1.1459155902616291</v>
      </c>
      <c r="P682" s="68">
        <f t="shared" si="42"/>
        <v>-1.1459155902616291</v>
      </c>
      <c r="Q682" s="57">
        <f t="shared" si="43"/>
        <v>-1.1459155902616291</v>
      </c>
      <c r="S682" s="54">
        <f>P682*'1_Constantes'!$B$4/60</f>
        <v>-9.5492965855135766E-5</v>
      </c>
      <c r="T682" s="44">
        <f>Q682*'1_Constantes'!$B$4/60</f>
        <v>-9.5492965855135766E-5</v>
      </c>
      <c r="V682" s="54">
        <f>V681-S682*'1_Constantes'!$J$4</f>
        <v>34018.018539317753</v>
      </c>
      <c r="W682" s="44">
        <f>W681+T682*'1_Constantes'!$J$4</f>
        <v>26623.081460682279</v>
      </c>
    </row>
    <row r="683" spans="2:23" x14ac:dyDescent="0.25">
      <c r="B683" s="13">
        <f>'2_Odometrie'!B683</f>
        <v>3.3949999999999498</v>
      </c>
      <c r="D683" s="113">
        <f>IF('1_Constantes'!$B$27=1,'4_Rampe'!W683/2,'3_Consigne'!P683)</f>
        <v>0</v>
      </c>
      <c r="E683" s="68">
        <f>D683*'1_Constantes'!$D$13</f>
        <v>0</v>
      </c>
      <c r="F683" s="73">
        <f>(D683+D682)*'1_Constantes'!$E$13</f>
        <v>0</v>
      </c>
      <c r="G683" s="57">
        <f>(D683-D682)*'1_Constantes'!$F$13</f>
        <v>0</v>
      </c>
      <c r="H683" s="57">
        <f t="shared" si="40"/>
        <v>0</v>
      </c>
      <c r="J683" s="113">
        <f>IF('1_Constantes'!$B$27=1,'4_Rampe'!Y683,'3_Consigne'!R683*2)</f>
        <v>-1.4323944878270494</v>
      </c>
      <c r="K683" s="68">
        <f>J683*'1_Constantes'!$H$13</f>
        <v>-2.8647889756540987</v>
      </c>
      <c r="L683" s="73">
        <f>(J683+J682)*'1_Constantes'!$I$13</f>
        <v>0</v>
      </c>
      <c r="M683" s="57">
        <f>(J683-J682)*'1_Constantes'!$J$13</f>
        <v>0</v>
      </c>
      <c r="N683" s="57">
        <f t="shared" si="41"/>
        <v>-2.8647889756540987</v>
      </c>
      <c r="P683" s="68">
        <f t="shared" si="42"/>
        <v>-2.8647889756540987</v>
      </c>
      <c r="Q683" s="57">
        <f t="shared" si="43"/>
        <v>-2.8647889756540987</v>
      </c>
      <c r="S683" s="54">
        <f>P683*'1_Constantes'!$B$4/60</f>
        <v>-2.3873241463784158E-4</v>
      </c>
      <c r="T683" s="44">
        <f>Q683*'1_Constantes'!$B$4/60</f>
        <v>-2.3873241463784158E-4</v>
      </c>
      <c r="V683" s="54">
        <f>V682-S683*'1_Constantes'!$J$4</f>
        <v>34018.877976010452</v>
      </c>
      <c r="W683" s="44">
        <f>W682+T683*'1_Constantes'!$J$4</f>
        <v>26622.222023989583</v>
      </c>
    </row>
    <row r="684" spans="2:23" x14ac:dyDescent="0.25">
      <c r="B684" s="13">
        <f>'2_Odometrie'!B684</f>
        <v>3.3999999999999497</v>
      </c>
      <c r="D684" s="113">
        <f>IF('1_Constantes'!$B$27=1,'4_Rampe'!W684/2,'3_Consigne'!P684)</f>
        <v>0</v>
      </c>
      <c r="E684" s="68">
        <f>D684*'1_Constantes'!$D$13</f>
        <v>0</v>
      </c>
      <c r="F684" s="73">
        <f>(D684+D683)*'1_Constantes'!$E$13</f>
        <v>0</v>
      </c>
      <c r="G684" s="57">
        <f>(D684-D683)*'1_Constantes'!$F$13</f>
        <v>0</v>
      </c>
      <c r="H684" s="57">
        <f t="shared" si="40"/>
        <v>0</v>
      </c>
      <c r="J684" s="113">
        <f>IF('1_Constantes'!$B$27=1,'4_Rampe'!Y684,'3_Consigne'!R684*2)</f>
        <v>-2.2918311805232841</v>
      </c>
      <c r="K684" s="68">
        <f>J684*'1_Constantes'!$H$13</f>
        <v>-4.5836623610465681</v>
      </c>
      <c r="L684" s="73">
        <f>(J684+J683)*'1_Constantes'!$I$13</f>
        <v>0</v>
      </c>
      <c r="M684" s="57">
        <f>(J684-J683)*'1_Constantes'!$J$13</f>
        <v>0</v>
      </c>
      <c r="N684" s="57">
        <f t="shared" si="41"/>
        <v>-4.5836623610465681</v>
      </c>
      <c r="P684" s="68">
        <f t="shared" si="42"/>
        <v>-4.5836623610465681</v>
      </c>
      <c r="Q684" s="57">
        <f t="shared" si="43"/>
        <v>-4.5836623610465681</v>
      </c>
      <c r="S684" s="54">
        <f>P684*'1_Constantes'!$B$4/60</f>
        <v>-3.819718634205474E-4</v>
      </c>
      <c r="T684" s="44">
        <f>Q684*'1_Constantes'!$B$4/60</f>
        <v>-3.819718634205474E-4</v>
      </c>
      <c r="V684" s="54">
        <f>V683-S684*'1_Constantes'!$J$4</f>
        <v>34020.253074718763</v>
      </c>
      <c r="W684" s="44">
        <f>W683+T684*'1_Constantes'!$J$4</f>
        <v>26620.846925281268</v>
      </c>
    </row>
    <row r="685" spans="2:23" x14ac:dyDescent="0.25">
      <c r="B685" s="13">
        <f>'2_Odometrie'!B685</f>
        <v>3.4049999999999496</v>
      </c>
      <c r="D685" s="113">
        <f>IF('1_Constantes'!$B$27=1,'4_Rampe'!W685/2,'3_Consigne'!P685)</f>
        <v>0</v>
      </c>
      <c r="E685" s="68">
        <f>D685*'1_Constantes'!$D$13</f>
        <v>0</v>
      </c>
      <c r="F685" s="73">
        <f>(D685+D684)*'1_Constantes'!$E$13</f>
        <v>0</v>
      </c>
      <c r="G685" s="57">
        <f>(D685-D684)*'1_Constantes'!$F$13</f>
        <v>0</v>
      </c>
      <c r="H685" s="57">
        <f t="shared" si="40"/>
        <v>0</v>
      </c>
      <c r="J685" s="113">
        <f>IF('1_Constantes'!$B$27=1,'4_Rampe'!Y685,'3_Consigne'!R685*2)</f>
        <v>1.1459155902616378</v>
      </c>
      <c r="K685" s="68">
        <f>J685*'1_Constantes'!$H$13</f>
        <v>2.2918311805232756</v>
      </c>
      <c r="L685" s="73">
        <f>(J685+J684)*'1_Constantes'!$I$13</f>
        <v>0</v>
      </c>
      <c r="M685" s="57">
        <f>(J685-J684)*'1_Constantes'!$J$13</f>
        <v>0</v>
      </c>
      <c r="N685" s="57">
        <f t="shared" si="41"/>
        <v>2.2918311805232756</v>
      </c>
      <c r="P685" s="68">
        <f t="shared" si="42"/>
        <v>2.2918311805232756</v>
      </c>
      <c r="Q685" s="57">
        <f t="shared" si="43"/>
        <v>2.2918311805232756</v>
      </c>
      <c r="S685" s="54">
        <f>P685*'1_Constantes'!$B$4/60</f>
        <v>1.9098593171027297E-4</v>
      </c>
      <c r="T685" s="44">
        <f>Q685*'1_Constantes'!$B$4/60</f>
        <v>1.9098593171027297E-4</v>
      </c>
      <c r="V685" s="54">
        <f>V684-S685*'1_Constantes'!$J$4</f>
        <v>34019.565525364604</v>
      </c>
      <c r="W685" s="44">
        <f>W684+T685*'1_Constantes'!$J$4</f>
        <v>26621.534474635424</v>
      </c>
    </row>
    <row r="686" spans="2:23" x14ac:dyDescent="0.25">
      <c r="B686" s="13">
        <f>'2_Odometrie'!B686</f>
        <v>3.4099999999999495</v>
      </c>
      <c r="D686" s="113">
        <f>IF('1_Constantes'!$B$27=1,'4_Rampe'!W686/2,'3_Consigne'!P686)</f>
        <v>0</v>
      </c>
      <c r="E686" s="68">
        <f>D686*'1_Constantes'!$D$13</f>
        <v>0</v>
      </c>
      <c r="F686" s="73">
        <f>(D686+D685)*'1_Constantes'!$E$13</f>
        <v>0</v>
      </c>
      <c r="G686" s="57">
        <f>(D686-D685)*'1_Constantes'!$F$13</f>
        <v>0</v>
      </c>
      <c r="H686" s="57">
        <f t="shared" si="40"/>
        <v>0</v>
      </c>
      <c r="J686" s="113">
        <f>IF('1_Constantes'!$B$27=1,'4_Rampe'!Y686,'3_Consigne'!R686*2)</f>
        <v>2.0053522829578729</v>
      </c>
      <c r="K686" s="68">
        <f>J686*'1_Constantes'!$H$13</f>
        <v>4.0107045659157459</v>
      </c>
      <c r="L686" s="73">
        <f>(J686+J685)*'1_Constantes'!$I$13</f>
        <v>0</v>
      </c>
      <c r="M686" s="57">
        <f>(J686-J685)*'1_Constantes'!$J$13</f>
        <v>0</v>
      </c>
      <c r="N686" s="57">
        <f t="shared" si="41"/>
        <v>4.0107045659157459</v>
      </c>
      <c r="P686" s="68">
        <f t="shared" si="42"/>
        <v>4.0107045659157459</v>
      </c>
      <c r="Q686" s="57">
        <f t="shared" si="43"/>
        <v>4.0107045659157459</v>
      </c>
      <c r="S686" s="54">
        <f>P686*'1_Constantes'!$B$4/60</f>
        <v>3.3422538049297882E-4</v>
      </c>
      <c r="T686" s="44">
        <f>Q686*'1_Constantes'!$B$4/60</f>
        <v>3.3422538049297882E-4</v>
      </c>
      <c r="V686" s="54">
        <f>V685-S686*'1_Constantes'!$J$4</f>
        <v>34018.362313994832</v>
      </c>
      <c r="W686" s="44">
        <f>W685+T686*'1_Constantes'!$J$4</f>
        <v>26622.737686005199</v>
      </c>
    </row>
    <row r="687" spans="2:23" x14ac:dyDescent="0.25">
      <c r="B687" s="13">
        <f>'2_Odometrie'!B687</f>
        <v>3.4149999999999494</v>
      </c>
      <c r="D687" s="113">
        <f>IF('1_Constantes'!$B$27=1,'4_Rampe'!W687/2,'3_Consigne'!P687)</f>
        <v>0</v>
      </c>
      <c r="E687" s="68">
        <f>D687*'1_Constantes'!$D$13</f>
        <v>0</v>
      </c>
      <c r="F687" s="73">
        <f>(D687+D686)*'1_Constantes'!$E$13</f>
        <v>0</v>
      </c>
      <c r="G687" s="57">
        <f>(D687-D686)*'1_Constantes'!$F$13</f>
        <v>0</v>
      </c>
      <c r="H687" s="57">
        <f t="shared" si="40"/>
        <v>0</v>
      </c>
      <c r="J687" s="113">
        <f>IF('1_Constantes'!$B$27=1,'4_Rampe'!Y687,'3_Consigne'!R687*2)</f>
        <v>-0.85943669269622625</v>
      </c>
      <c r="K687" s="68">
        <f>J687*'1_Constantes'!$H$13</f>
        <v>-1.7188733853924525</v>
      </c>
      <c r="L687" s="73">
        <f>(J687+J686)*'1_Constantes'!$I$13</f>
        <v>0</v>
      </c>
      <c r="M687" s="57">
        <f>(J687-J686)*'1_Constantes'!$J$13</f>
        <v>0</v>
      </c>
      <c r="N687" s="57">
        <f t="shared" si="41"/>
        <v>-1.7188733853924525</v>
      </c>
      <c r="P687" s="68">
        <f t="shared" si="42"/>
        <v>-1.7188733853924525</v>
      </c>
      <c r="Q687" s="57">
        <f t="shared" si="43"/>
        <v>-1.7188733853924525</v>
      </c>
      <c r="S687" s="54">
        <f>P687*'1_Constantes'!$B$4/60</f>
        <v>-1.4323944878270439E-4</v>
      </c>
      <c r="T687" s="44">
        <f>Q687*'1_Constantes'!$B$4/60</f>
        <v>-1.4323944878270439E-4</v>
      </c>
      <c r="V687" s="54">
        <f>V686-S687*'1_Constantes'!$J$4</f>
        <v>34018.877976010452</v>
      </c>
      <c r="W687" s="44">
        <f>W686+T687*'1_Constantes'!$J$4</f>
        <v>26622.22202398958</v>
      </c>
    </row>
    <row r="688" spans="2:23" x14ac:dyDescent="0.25">
      <c r="B688" s="13">
        <f>'2_Odometrie'!B688</f>
        <v>3.4199999999999493</v>
      </c>
      <c r="D688" s="113">
        <f>IF('1_Constantes'!$B$27=1,'4_Rampe'!W688/2,'3_Consigne'!P688)</f>
        <v>0</v>
      </c>
      <c r="E688" s="68">
        <f>D688*'1_Constantes'!$D$13</f>
        <v>0</v>
      </c>
      <c r="F688" s="73">
        <f>(D688+D687)*'1_Constantes'!$E$13</f>
        <v>0</v>
      </c>
      <c r="G688" s="57">
        <f>(D688-D687)*'1_Constantes'!$F$13</f>
        <v>0</v>
      </c>
      <c r="H688" s="57">
        <f t="shared" si="40"/>
        <v>0</v>
      </c>
      <c r="J688" s="113">
        <f>IF('1_Constantes'!$B$27=1,'4_Rampe'!Y688,'3_Consigne'!R688*2)</f>
        <v>-1.7188733853924612</v>
      </c>
      <c r="K688" s="68">
        <f>J688*'1_Constantes'!$H$13</f>
        <v>-3.4377467707849223</v>
      </c>
      <c r="L688" s="73">
        <f>(J688+J687)*'1_Constantes'!$I$13</f>
        <v>0</v>
      </c>
      <c r="M688" s="57">
        <f>(J688-J687)*'1_Constantes'!$J$13</f>
        <v>0</v>
      </c>
      <c r="N688" s="57">
        <f t="shared" si="41"/>
        <v>-3.4377467707849223</v>
      </c>
      <c r="P688" s="68">
        <f t="shared" si="42"/>
        <v>-3.4377467707849223</v>
      </c>
      <c r="Q688" s="57">
        <f t="shared" si="43"/>
        <v>-3.4377467707849223</v>
      </c>
      <c r="S688" s="54">
        <f>P688*'1_Constantes'!$B$4/60</f>
        <v>-2.8647889756541024E-4</v>
      </c>
      <c r="T688" s="44">
        <f>Q688*'1_Constantes'!$B$4/60</f>
        <v>-2.8647889756541024E-4</v>
      </c>
      <c r="V688" s="54">
        <f>V687-S688*'1_Constantes'!$J$4</f>
        <v>34019.909300041691</v>
      </c>
      <c r="W688" s="44">
        <f>W687+T688*'1_Constantes'!$J$4</f>
        <v>26621.190699958344</v>
      </c>
    </row>
    <row r="689" spans="2:23" x14ac:dyDescent="0.25">
      <c r="B689" s="13">
        <f>'2_Odometrie'!B689</f>
        <v>3.4249999999999492</v>
      </c>
      <c r="D689" s="113">
        <f>IF('1_Constantes'!$B$27=1,'4_Rampe'!W689/2,'3_Consigne'!P689)</f>
        <v>0</v>
      </c>
      <c r="E689" s="68">
        <f>D689*'1_Constantes'!$D$13</f>
        <v>0</v>
      </c>
      <c r="F689" s="73">
        <f>(D689+D688)*'1_Constantes'!$E$13</f>
        <v>0</v>
      </c>
      <c r="G689" s="57">
        <f>(D689-D688)*'1_Constantes'!$F$13</f>
        <v>0</v>
      </c>
      <c r="H689" s="57">
        <f t="shared" si="40"/>
        <v>0</v>
      </c>
      <c r="J689" s="113">
        <f>IF('1_Constantes'!$B$27=1,'4_Rampe'!Y689,'3_Consigne'!R689*2)</f>
        <v>0.57295779513081457</v>
      </c>
      <c r="K689" s="68">
        <f>J689*'1_Constantes'!$H$13</f>
        <v>1.1459155902616291</v>
      </c>
      <c r="L689" s="73">
        <f>(J689+J688)*'1_Constantes'!$I$13</f>
        <v>0</v>
      </c>
      <c r="M689" s="57">
        <f>(J689-J688)*'1_Constantes'!$J$13</f>
        <v>0</v>
      </c>
      <c r="N689" s="57">
        <f t="shared" si="41"/>
        <v>1.1459155902616291</v>
      </c>
      <c r="P689" s="68">
        <f t="shared" si="42"/>
        <v>1.1459155902616291</v>
      </c>
      <c r="Q689" s="57">
        <f t="shared" si="43"/>
        <v>1.1459155902616291</v>
      </c>
      <c r="S689" s="54">
        <f>P689*'1_Constantes'!$B$4/60</f>
        <v>9.5492965855135766E-5</v>
      </c>
      <c r="T689" s="44">
        <f>Q689*'1_Constantes'!$B$4/60</f>
        <v>9.5492965855135766E-5</v>
      </c>
      <c r="V689" s="54">
        <f>V688-S689*'1_Constantes'!$J$4</f>
        <v>34019.565525364611</v>
      </c>
      <c r="W689" s="44">
        <f>W688+T689*'1_Constantes'!$J$4</f>
        <v>26621.534474635424</v>
      </c>
    </row>
    <row r="690" spans="2:23" x14ac:dyDescent="0.25">
      <c r="B690" s="13">
        <f>'2_Odometrie'!B690</f>
        <v>3.4299999999999491</v>
      </c>
      <c r="D690" s="113">
        <f>IF('1_Constantes'!$B$27=1,'4_Rampe'!W690/2,'3_Consigne'!P690)</f>
        <v>0</v>
      </c>
      <c r="E690" s="68">
        <f>D690*'1_Constantes'!$D$13</f>
        <v>0</v>
      </c>
      <c r="F690" s="73">
        <f>(D690+D689)*'1_Constantes'!$E$13</f>
        <v>0</v>
      </c>
      <c r="G690" s="57">
        <f>(D690-D689)*'1_Constantes'!$F$13</f>
        <v>0</v>
      </c>
      <c r="H690" s="57">
        <f t="shared" si="40"/>
        <v>0</v>
      </c>
      <c r="J690" s="113">
        <f>IF('1_Constantes'!$B$27=1,'4_Rampe'!Y690,'3_Consigne'!R690*2)</f>
        <v>1.4323944878270494</v>
      </c>
      <c r="K690" s="68">
        <f>J690*'1_Constantes'!$H$13</f>
        <v>2.8647889756540987</v>
      </c>
      <c r="L690" s="73">
        <f>(J690+J689)*'1_Constantes'!$I$13</f>
        <v>0</v>
      </c>
      <c r="M690" s="57">
        <f>(J690-J689)*'1_Constantes'!$J$13</f>
        <v>0</v>
      </c>
      <c r="N690" s="57">
        <f t="shared" si="41"/>
        <v>2.8647889756540987</v>
      </c>
      <c r="P690" s="68">
        <f t="shared" si="42"/>
        <v>2.8647889756540987</v>
      </c>
      <c r="Q690" s="57">
        <f t="shared" si="43"/>
        <v>2.8647889756540987</v>
      </c>
      <c r="S690" s="54">
        <f>P690*'1_Constantes'!$B$4/60</f>
        <v>2.3873241463784158E-4</v>
      </c>
      <c r="T690" s="44">
        <f>Q690*'1_Constantes'!$B$4/60</f>
        <v>2.3873241463784158E-4</v>
      </c>
      <c r="V690" s="54">
        <f>V689-S690*'1_Constantes'!$J$4</f>
        <v>34018.706088671912</v>
      </c>
      <c r="W690" s="44">
        <f>W689+T690*'1_Constantes'!$J$4</f>
        <v>26622.393911328119</v>
      </c>
    </row>
    <row r="691" spans="2:23" x14ac:dyDescent="0.25">
      <c r="B691" s="13">
        <f>'2_Odometrie'!B691</f>
        <v>3.434999999999949</v>
      </c>
      <c r="D691" s="113">
        <f>IF('1_Constantes'!$B$27=1,'4_Rampe'!W691/2,'3_Consigne'!P691)</f>
        <v>0</v>
      </c>
      <c r="E691" s="68">
        <f>D691*'1_Constantes'!$D$13</f>
        <v>0</v>
      </c>
      <c r="F691" s="73">
        <f>(D691+D690)*'1_Constantes'!$E$13</f>
        <v>0</v>
      </c>
      <c r="G691" s="57">
        <f>(D691-D690)*'1_Constantes'!$F$13</f>
        <v>0</v>
      </c>
      <c r="H691" s="57">
        <f t="shared" si="40"/>
        <v>0</v>
      </c>
      <c r="J691" s="113">
        <f>IF('1_Constantes'!$B$27=1,'4_Rampe'!Y691,'3_Consigne'!R691*2)</f>
        <v>2.2918311805232841</v>
      </c>
      <c r="K691" s="68">
        <f>J691*'1_Constantes'!$H$13</f>
        <v>4.5836623610465681</v>
      </c>
      <c r="L691" s="73">
        <f>(J691+J690)*'1_Constantes'!$I$13</f>
        <v>0</v>
      </c>
      <c r="M691" s="57">
        <f>(J691-J690)*'1_Constantes'!$J$13</f>
        <v>0</v>
      </c>
      <c r="N691" s="57">
        <f t="shared" si="41"/>
        <v>4.5836623610465681</v>
      </c>
      <c r="P691" s="68">
        <f t="shared" si="42"/>
        <v>4.5836623610465681</v>
      </c>
      <c r="Q691" s="57">
        <f t="shared" si="43"/>
        <v>4.5836623610465681</v>
      </c>
      <c r="S691" s="54">
        <f>P691*'1_Constantes'!$B$4/60</f>
        <v>3.819718634205474E-4</v>
      </c>
      <c r="T691" s="44">
        <f>Q691*'1_Constantes'!$B$4/60</f>
        <v>3.819718634205474E-4</v>
      </c>
      <c r="V691" s="54">
        <f>V690-S691*'1_Constantes'!$J$4</f>
        <v>34017.330989963601</v>
      </c>
      <c r="W691" s="44">
        <f>W690+T691*'1_Constantes'!$J$4</f>
        <v>26623.769010036434</v>
      </c>
    </row>
    <row r="692" spans="2:23" x14ac:dyDescent="0.25">
      <c r="B692" s="13">
        <f>'2_Odometrie'!B692</f>
        <v>3.4399999999999489</v>
      </c>
      <c r="D692" s="113">
        <f>IF('1_Constantes'!$B$27=1,'4_Rampe'!W692/2,'3_Consigne'!P692)</f>
        <v>0</v>
      </c>
      <c r="E692" s="68">
        <f>D692*'1_Constantes'!$D$13</f>
        <v>0</v>
      </c>
      <c r="F692" s="73">
        <f>(D692+D691)*'1_Constantes'!$E$13</f>
        <v>0</v>
      </c>
      <c r="G692" s="57">
        <f>(D692-D691)*'1_Constantes'!$F$13</f>
        <v>0</v>
      </c>
      <c r="H692" s="57">
        <f t="shared" si="40"/>
        <v>0</v>
      </c>
      <c r="J692" s="113">
        <f>IF('1_Constantes'!$B$27=1,'4_Rampe'!Y692,'3_Consigne'!R692*2)</f>
        <v>-1.1459155902616378</v>
      </c>
      <c r="K692" s="68">
        <f>J692*'1_Constantes'!$H$13</f>
        <v>-2.2918311805232756</v>
      </c>
      <c r="L692" s="73">
        <f>(J692+J691)*'1_Constantes'!$I$13</f>
        <v>0</v>
      </c>
      <c r="M692" s="57">
        <f>(J692-J691)*'1_Constantes'!$J$13</f>
        <v>0</v>
      </c>
      <c r="N692" s="57">
        <f t="shared" si="41"/>
        <v>-2.2918311805232756</v>
      </c>
      <c r="P692" s="68">
        <f t="shared" si="42"/>
        <v>-2.2918311805232756</v>
      </c>
      <c r="Q692" s="57">
        <f t="shared" si="43"/>
        <v>-2.2918311805232756</v>
      </c>
      <c r="S692" s="54">
        <f>P692*'1_Constantes'!$B$4/60</f>
        <v>-1.9098593171027297E-4</v>
      </c>
      <c r="T692" s="44">
        <f>Q692*'1_Constantes'!$B$4/60</f>
        <v>-1.9098593171027297E-4</v>
      </c>
      <c r="V692" s="54">
        <f>V691-S692*'1_Constantes'!$J$4</f>
        <v>34018.01853931776</v>
      </c>
      <c r="W692" s="44">
        <f>W691+T692*'1_Constantes'!$J$4</f>
        <v>26623.081460682279</v>
      </c>
    </row>
    <row r="693" spans="2:23" x14ac:dyDescent="0.25">
      <c r="B693" s="13">
        <f>'2_Odometrie'!B693</f>
        <v>3.4449999999999488</v>
      </c>
      <c r="D693" s="113">
        <f>IF('1_Constantes'!$B$27=1,'4_Rampe'!W693/2,'3_Consigne'!P693)</f>
        <v>0</v>
      </c>
      <c r="E693" s="68">
        <f>D693*'1_Constantes'!$D$13</f>
        <v>0</v>
      </c>
      <c r="F693" s="73">
        <f>(D693+D692)*'1_Constantes'!$E$13</f>
        <v>0</v>
      </c>
      <c r="G693" s="57">
        <f>(D693-D692)*'1_Constantes'!$F$13</f>
        <v>0</v>
      </c>
      <c r="H693" s="57">
        <f t="shared" si="40"/>
        <v>0</v>
      </c>
      <c r="J693" s="113">
        <f>IF('1_Constantes'!$B$27=1,'4_Rampe'!Y693,'3_Consigne'!R693*2)</f>
        <v>-2.0053522829578729</v>
      </c>
      <c r="K693" s="68">
        <f>J693*'1_Constantes'!$H$13</f>
        <v>-4.0107045659157459</v>
      </c>
      <c r="L693" s="73">
        <f>(J693+J692)*'1_Constantes'!$I$13</f>
        <v>0</v>
      </c>
      <c r="M693" s="57">
        <f>(J693-J692)*'1_Constantes'!$J$13</f>
        <v>0</v>
      </c>
      <c r="N693" s="57">
        <f t="shared" si="41"/>
        <v>-4.0107045659157459</v>
      </c>
      <c r="P693" s="68">
        <f t="shared" si="42"/>
        <v>-4.0107045659157459</v>
      </c>
      <c r="Q693" s="57">
        <f t="shared" si="43"/>
        <v>-4.0107045659157459</v>
      </c>
      <c r="S693" s="54">
        <f>P693*'1_Constantes'!$B$4/60</f>
        <v>-3.3422538049297882E-4</v>
      </c>
      <c r="T693" s="44">
        <f>Q693*'1_Constantes'!$B$4/60</f>
        <v>-3.3422538049297882E-4</v>
      </c>
      <c r="V693" s="54">
        <f>V692-S693*'1_Constantes'!$J$4</f>
        <v>34019.221750687531</v>
      </c>
      <c r="W693" s="44">
        <f>W692+T693*'1_Constantes'!$J$4</f>
        <v>26621.878249312504</v>
      </c>
    </row>
    <row r="694" spans="2:23" x14ac:dyDescent="0.25">
      <c r="B694" s="13">
        <f>'2_Odometrie'!B694</f>
        <v>3.4499999999999487</v>
      </c>
      <c r="D694" s="113">
        <f>IF('1_Constantes'!$B$27=1,'4_Rampe'!W694/2,'3_Consigne'!P694)</f>
        <v>0</v>
      </c>
      <c r="E694" s="68">
        <f>D694*'1_Constantes'!$D$13</f>
        <v>0</v>
      </c>
      <c r="F694" s="73">
        <f>(D694+D693)*'1_Constantes'!$E$13</f>
        <v>0</v>
      </c>
      <c r="G694" s="57">
        <f>(D694-D693)*'1_Constantes'!$F$13</f>
        <v>0</v>
      </c>
      <c r="H694" s="57">
        <f t="shared" si="40"/>
        <v>0</v>
      </c>
      <c r="J694" s="113">
        <f>IF('1_Constantes'!$B$27=1,'4_Rampe'!Y694,'3_Consigne'!R694*2)</f>
        <v>0.85943669269622625</v>
      </c>
      <c r="K694" s="68">
        <f>J694*'1_Constantes'!$H$13</f>
        <v>1.7188733853924525</v>
      </c>
      <c r="L694" s="73">
        <f>(J694+J693)*'1_Constantes'!$I$13</f>
        <v>0</v>
      </c>
      <c r="M694" s="57">
        <f>(J694-J693)*'1_Constantes'!$J$13</f>
        <v>0</v>
      </c>
      <c r="N694" s="57">
        <f t="shared" si="41"/>
        <v>1.7188733853924525</v>
      </c>
      <c r="P694" s="68">
        <f t="shared" si="42"/>
        <v>1.7188733853924525</v>
      </c>
      <c r="Q694" s="57">
        <f t="shared" si="43"/>
        <v>1.7188733853924525</v>
      </c>
      <c r="S694" s="54">
        <f>P694*'1_Constantes'!$B$4/60</f>
        <v>1.4323944878270439E-4</v>
      </c>
      <c r="T694" s="44">
        <f>Q694*'1_Constantes'!$B$4/60</f>
        <v>1.4323944878270439E-4</v>
      </c>
      <c r="V694" s="54">
        <f>V693-S694*'1_Constantes'!$J$4</f>
        <v>34018.706088671912</v>
      </c>
      <c r="W694" s="44">
        <f>W693+T694*'1_Constantes'!$J$4</f>
        <v>26622.393911328123</v>
      </c>
    </row>
    <row r="695" spans="2:23" x14ac:dyDescent="0.25">
      <c r="B695" s="13">
        <f>'2_Odometrie'!B695</f>
        <v>3.4549999999999486</v>
      </c>
      <c r="D695" s="113">
        <f>IF('1_Constantes'!$B$27=1,'4_Rampe'!W695/2,'3_Consigne'!P695)</f>
        <v>0</v>
      </c>
      <c r="E695" s="68">
        <f>D695*'1_Constantes'!$D$13</f>
        <v>0</v>
      </c>
      <c r="F695" s="73">
        <f>(D695+D694)*'1_Constantes'!$E$13</f>
        <v>0</v>
      </c>
      <c r="G695" s="57">
        <f>(D695-D694)*'1_Constantes'!$F$13</f>
        <v>0</v>
      </c>
      <c r="H695" s="57">
        <f t="shared" si="40"/>
        <v>0</v>
      </c>
      <c r="J695" s="113">
        <f>IF('1_Constantes'!$B$27=1,'4_Rampe'!Y695,'3_Consigne'!R695*2)</f>
        <v>1.7188733853924612</v>
      </c>
      <c r="K695" s="68">
        <f>J695*'1_Constantes'!$H$13</f>
        <v>3.4377467707849223</v>
      </c>
      <c r="L695" s="73">
        <f>(J695+J694)*'1_Constantes'!$I$13</f>
        <v>0</v>
      </c>
      <c r="M695" s="57">
        <f>(J695-J694)*'1_Constantes'!$J$13</f>
        <v>0</v>
      </c>
      <c r="N695" s="57">
        <f t="shared" si="41"/>
        <v>3.4377467707849223</v>
      </c>
      <c r="P695" s="68">
        <f t="shared" si="42"/>
        <v>3.4377467707849223</v>
      </c>
      <c r="Q695" s="57">
        <f t="shared" si="43"/>
        <v>3.4377467707849223</v>
      </c>
      <c r="S695" s="54">
        <f>P695*'1_Constantes'!$B$4/60</f>
        <v>2.8647889756541024E-4</v>
      </c>
      <c r="T695" s="44">
        <f>Q695*'1_Constantes'!$B$4/60</f>
        <v>2.8647889756541024E-4</v>
      </c>
      <c r="V695" s="54">
        <f>V694-S695*'1_Constantes'!$J$4</f>
        <v>34017.674764640673</v>
      </c>
      <c r="W695" s="44">
        <f>W694+T695*'1_Constantes'!$J$4</f>
        <v>26623.425235359358</v>
      </c>
    </row>
    <row r="696" spans="2:23" x14ac:dyDescent="0.25">
      <c r="B696" s="13">
        <f>'2_Odometrie'!B696</f>
        <v>3.4599999999999485</v>
      </c>
      <c r="D696" s="113">
        <f>IF('1_Constantes'!$B$27=1,'4_Rampe'!W696/2,'3_Consigne'!P696)</f>
        <v>0</v>
      </c>
      <c r="E696" s="68">
        <f>D696*'1_Constantes'!$D$13</f>
        <v>0</v>
      </c>
      <c r="F696" s="73">
        <f>(D696+D695)*'1_Constantes'!$E$13</f>
        <v>0</v>
      </c>
      <c r="G696" s="57">
        <f>(D696-D695)*'1_Constantes'!$F$13</f>
        <v>0</v>
      </c>
      <c r="H696" s="57">
        <f t="shared" si="40"/>
        <v>0</v>
      </c>
      <c r="J696" s="113">
        <f>IF('1_Constantes'!$B$27=1,'4_Rampe'!Y696,'3_Consigne'!R696*2)</f>
        <v>-0.57295779513081457</v>
      </c>
      <c r="K696" s="68">
        <f>J696*'1_Constantes'!$H$13</f>
        <v>-1.1459155902616291</v>
      </c>
      <c r="L696" s="73">
        <f>(J696+J695)*'1_Constantes'!$I$13</f>
        <v>0</v>
      </c>
      <c r="M696" s="57">
        <f>(J696-J695)*'1_Constantes'!$J$13</f>
        <v>0</v>
      </c>
      <c r="N696" s="57">
        <f t="shared" si="41"/>
        <v>-1.1459155902616291</v>
      </c>
      <c r="P696" s="68">
        <f t="shared" si="42"/>
        <v>-1.1459155902616291</v>
      </c>
      <c r="Q696" s="57">
        <f t="shared" si="43"/>
        <v>-1.1459155902616291</v>
      </c>
      <c r="S696" s="54">
        <f>P696*'1_Constantes'!$B$4/60</f>
        <v>-9.5492965855135766E-5</v>
      </c>
      <c r="T696" s="44">
        <f>Q696*'1_Constantes'!$B$4/60</f>
        <v>-9.5492965855135766E-5</v>
      </c>
      <c r="V696" s="54">
        <f>V695-S696*'1_Constantes'!$J$4</f>
        <v>34018.018539317753</v>
      </c>
      <c r="W696" s="44">
        <f>W695+T696*'1_Constantes'!$J$4</f>
        <v>26623.081460682279</v>
      </c>
    </row>
    <row r="697" spans="2:23" x14ac:dyDescent="0.25">
      <c r="B697" s="13">
        <f>'2_Odometrie'!B697</f>
        <v>3.4649999999999483</v>
      </c>
      <c r="D697" s="113">
        <f>IF('1_Constantes'!$B$27=1,'4_Rampe'!W697/2,'3_Consigne'!P697)</f>
        <v>0</v>
      </c>
      <c r="E697" s="68">
        <f>D697*'1_Constantes'!$D$13</f>
        <v>0</v>
      </c>
      <c r="F697" s="73">
        <f>(D697+D696)*'1_Constantes'!$E$13</f>
        <v>0</v>
      </c>
      <c r="G697" s="57">
        <f>(D697-D696)*'1_Constantes'!$F$13</f>
        <v>0</v>
      </c>
      <c r="H697" s="57">
        <f t="shared" si="40"/>
        <v>0</v>
      </c>
      <c r="J697" s="113">
        <f>IF('1_Constantes'!$B$27=1,'4_Rampe'!Y697,'3_Consigne'!R697*2)</f>
        <v>-1.4323944878270494</v>
      </c>
      <c r="K697" s="68">
        <f>J697*'1_Constantes'!$H$13</f>
        <v>-2.8647889756540987</v>
      </c>
      <c r="L697" s="73">
        <f>(J697+J696)*'1_Constantes'!$I$13</f>
        <v>0</v>
      </c>
      <c r="M697" s="57">
        <f>(J697-J696)*'1_Constantes'!$J$13</f>
        <v>0</v>
      </c>
      <c r="N697" s="57">
        <f t="shared" si="41"/>
        <v>-2.8647889756540987</v>
      </c>
      <c r="P697" s="68">
        <f t="shared" si="42"/>
        <v>-2.8647889756540987</v>
      </c>
      <c r="Q697" s="57">
        <f t="shared" si="43"/>
        <v>-2.8647889756540987</v>
      </c>
      <c r="S697" s="54">
        <f>P697*'1_Constantes'!$B$4/60</f>
        <v>-2.3873241463784158E-4</v>
      </c>
      <c r="T697" s="44">
        <f>Q697*'1_Constantes'!$B$4/60</f>
        <v>-2.3873241463784158E-4</v>
      </c>
      <c r="V697" s="54">
        <f>V696-S697*'1_Constantes'!$J$4</f>
        <v>34018.877976010452</v>
      </c>
      <c r="W697" s="44">
        <f>W696+T697*'1_Constantes'!$J$4</f>
        <v>26622.222023989583</v>
      </c>
    </row>
  </sheetData>
  <mergeCells count="16">
    <mergeCell ref="S1:T1"/>
    <mergeCell ref="V1:W1"/>
    <mergeCell ref="K2:K3"/>
    <mergeCell ref="L2:L3"/>
    <mergeCell ref="M2:M3"/>
    <mergeCell ref="N2:N3"/>
    <mergeCell ref="J1:N1"/>
    <mergeCell ref="J2:J3"/>
    <mergeCell ref="P1:Q1"/>
    <mergeCell ref="B1:B2"/>
    <mergeCell ref="E2:E3"/>
    <mergeCell ref="F2:F3"/>
    <mergeCell ref="G2:G3"/>
    <mergeCell ref="H2:H3"/>
    <mergeCell ref="D1:H1"/>
    <mergeCell ref="D2:D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1_Constantes</vt:lpstr>
      <vt:lpstr>2_Odometrie</vt:lpstr>
      <vt:lpstr>3_Consigne</vt:lpstr>
      <vt:lpstr>4_Rampe</vt:lpstr>
      <vt:lpstr>5_Asservissement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mause</dc:creator>
  <cp:lastModifiedBy>Maurice Sebastien (SIMU, MSFR)</cp:lastModifiedBy>
  <dcterms:created xsi:type="dcterms:W3CDTF">2018-06-04T16:39:33Z</dcterms:created>
  <dcterms:modified xsi:type="dcterms:W3CDTF">2018-06-15T08:19:48Z</dcterms:modified>
</cp:coreProperties>
</file>