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VIDYA\OneDrive\amazon_ebooks\"/>
    </mc:Choice>
  </mc:AlternateContent>
  <xr:revisionPtr revIDLastSave="0" documentId="13_ncr:1_{CAB2750E-A241-46FE-97EA-04F62E8998CA}" xr6:coauthVersionLast="47" xr6:coauthVersionMax="47" xr10:uidLastSave="{00000000-0000-0000-0000-000000000000}"/>
  <bookViews>
    <workbookView xWindow="-110" yWindow="-110" windowWidth="19420" windowHeight="10300" xr2:uid="{00000000-000D-0000-FFFF-FFFF00000000}"/>
  </bookViews>
  <sheets>
    <sheet name="amazon_ebooks" sheetId="2" r:id="rId1"/>
    <sheet name="Statics" sheetId="1" r:id="rId2"/>
    <sheet name="profit &amp; reviews" sheetId="3" r:id="rId3"/>
  </sheets>
  <definedNames>
    <definedName name="Slicer_Review">#N/A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J31" i="2" s="1"/>
  <c r="K31" i="2" s="1"/>
  <c r="E32" i="2"/>
  <c r="J32" i="2" s="1"/>
  <c r="K32" i="2" s="1"/>
  <c r="E33" i="2"/>
  <c r="J33" i="2" s="1"/>
  <c r="K33" i="2" s="1"/>
  <c r="E34" i="2"/>
  <c r="J34" i="2" s="1"/>
  <c r="K34" i="2" s="1"/>
  <c r="E35" i="2"/>
  <c r="J35" i="2" s="1"/>
  <c r="K35" i="2" s="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F20" i="2"/>
  <c r="F19" i="2"/>
  <c r="B3" i="2"/>
  <c r="B4" i="2"/>
  <c r="B5" i="2"/>
  <c r="B6" i="2"/>
  <c r="B7" i="2"/>
  <c r="B8" i="2"/>
  <c r="B9" i="2"/>
  <c r="B10" i="2"/>
  <c r="J5" i="2" s="1"/>
  <c r="K5" i="2" s="1"/>
  <c r="B11" i="2"/>
  <c r="J6" i="2" s="1"/>
  <c r="K6" i="2" s="1"/>
  <c r="B12" i="2"/>
  <c r="J7" i="2" s="1"/>
  <c r="K7" i="2" s="1"/>
  <c r="B13" i="2"/>
  <c r="B14" i="2"/>
  <c r="B15" i="2"/>
  <c r="B16" i="2"/>
  <c r="B17" i="2"/>
  <c r="B18" i="2"/>
  <c r="J13" i="2" s="1"/>
  <c r="K13" i="2" s="1"/>
  <c r="B19" i="2"/>
  <c r="J14" i="2" s="1"/>
  <c r="K14" i="2" s="1"/>
  <c r="B20" i="2"/>
  <c r="J15" i="2" s="1"/>
  <c r="K15" i="2" s="1"/>
  <c r="B21" i="2"/>
  <c r="B22" i="2"/>
  <c r="B23" i="2"/>
  <c r="B24" i="2"/>
  <c r="B25" i="2"/>
  <c r="B26" i="2"/>
  <c r="J21" i="2" s="1"/>
  <c r="K21" i="2" s="1"/>
  <c r="B27" i="2"/>
  <c r="J22" i="2" s="1"/>
  <c r="K22" i="2" s="1"/>
  <c r="B28" i="2"/>
  <c r="J23" i="2" s="1"/>
  <c r="K23" i="2" s="1"/>
  <c r="B29" i="2"/>
  <c r="B30" i="2"/>
  <c r="B31" i="2"/>
  <c r="B32" i="2"/>
  <c r="B33" i="2"/>
  <c r="B34" i="2"/>
  <c r="J29" i="2" s="1"/>
  <c r="K29" i="2" s="1"/>
  <c r="B35" i="2"/>
  <c r="J30" i="2" s="1"/>
  <c r="K30" i="2" s="1"/>
  <c r="F4" i="2"/>
  <c r="H4" i="2" s="1"/>
  <c r="F2" i="2"/>
  <c r="F3" i="2"/>
  <c r="F5" i="2"/>
  <c r="F6" i="2"/>
  <c r="F7" i="2"/>
  <c r="F8" i="2"/>
  <c r="F9" i="2"/>
  <c r="F10" i="2"/>
  <c r="F11" i="2"/>
  <c r="F12" i="2"/>
  <c r="F13" i="2"/>
  <c r="F14" i="2"/>
  <c r="F15" i="2"/>
  <c r="F16" i="2"/>
  <c r="F17" i="2"/>
  <c r="F18" i="2"/>
  <c r="H18" i="2" s="1"/>
  <c r="F21" i="2"/>
  <c r="H21" i="2" s="1"/>
  <c r="F22" i="2"/>
  <c r="F23" i="2"/>
  <c r="F24" i="2"/>
  <c r="F25" i="2"/>
  <c r="F26" i="2"/>
  <c r="H26" i="2" s="1"/>
  <c r="F27" i="2"/>
  <c r="F28" i="2"/>
  <c r="F29" i="2"/>
  <c r="F30" i="2"/>
  <c r="F31" i="2"/>
  <c r="F32" i="2"/>
  <c r="F33" i="2"/>
  <c r="F34" i="2"/>
  <c r="H34" i="2" s="1"/>
  <c r="F35" i="2"/>
  <c r="H10" i="2" l="1"/>
  <c r="E36" i="2"/>
  <c r="J28" i="2"/>
  <c r="K28" i="2" s="1"/>
  <c r="J20" i="2"/>
  <c r="K20" i="2" s="1"/>
  <c r="J12" i="2"/>
  <c r="K12" i="2" s="1"/>
  <c r="J27" i="2"/>
  <c r="K27" i="2" s="1"/>
  <c r="J19" i="2"/>
  <c r="K19" i="2" s="1"/>
  <c r="J11" i="2"/>
  <c r="K11" i="2" s="1"/>
  <c r="J3" i="2"/>
  <c r="K3" i="2" s="1"/>
  <c r="J26" i="2"/>
  <c r="K26" i="2" s="1"/>
  <c r="J18" i="2"/>
  <c r="K18" i="2" s="1"/>
  <c r="J10" i="2"/>
  <c r="K10" i="2" s="1"/>
  <c r="J2" i="2"/>
  <c r="K2" i="2" s="1"/>
  <c r="J25" i="2"/>
  <c r="K25" i="2" s="1"/>
  <c r="J17" i="2"/>
  <c r="K17" i="2" s="1"/>
  <c r="J9" i="2"/>
  <c r="K9" i="2" s="1"/>
  <c r="J24" i="2"/>
  <c r="K24" i="2" s="1"/>
  <c r="J16" i="2"/>
  <c r="K16" i="2" s="1"/>
  <c r="J8" i="2"/>
  <c r="K8" i="2" s="1"/>
  <c r="B10" i="1"/>
  <c r="J4" i="2"/>
  <c r="K4" i="2" s="1"/>
  <c r="B8" i="1"/>
  <c r="B9" i="1"/>
  <c r="I21" i="2"/>
  <c r="I4" i="2"/>
  <c r="I18" i="2"/>
  <c r="I10" i="2"/>
  <c r="I34" i="2"/>
  <c r="I26" i="2"/>
  <c r="H29" i="2"/>
  <c r="I29" i="2" s="1"/>
  <c r="H5" i="2"/>
  <c r="I5" i="2" s="1"/>
  <c r="B3" i="1"/>
  <c r="H30" i="2"/>
  <c r="I30" i="2" s="1"/>
  <c r="H14" i="2"/>
  <c r="I14" i="2" s="1"/>
  <c r="H6" i="2"/>
  <c r="I6" i="2" s="1"/>
  <c r="H17" i="2"/>
  <c r="I17" i="2" s="1"/>
  <c r="H33" i="2"/>
  <c r="I33" i="2" s="1"/>
  <c r="H25" i="2"/>
  <c r="I25" i="2" s="1"/>
  <c r="H9" i="2"/>
  <c r="I9" i="2" s="1"/>
  <c r="H19" i="2"/>
  <c r="I19" i="2" s="1"/>
  <c r="H11" i="2"/>
  <c r="I11" i="2" s="1"/>
  <c r="H3" i="2"/>
  <c r="I3" i="2" s="1"/>
  <c r="H22" i="2"/>
  <c r="I22" i="2" s="1"/>
  <c r="H28" i="2"/>
  <c r="I28" i="2" s="1"/>
  <c r="H13" i="2"/>
  <c r="I13" i="2" s="1"/>
  <c r="H35" i="2"/>
  <c r="I35" i="2" s="1"/>
  <c r="H20" i="2"/>
  <c r="I20" i="2" s="1"/>
  <c r="H12" i="2"/>
  <c r="I12" i="2" s="1"/>
  <c r="H31" i="2"/>
  <c r="I31" i="2" s="1"/>
  <c r="H23" i="2"/>
  <c r="I23" i="2" s="1"/>
  <c r="H15" i="2"/>
  <c r="I15" i="2" s="1"/>
  <c r="H7" i="2"/>
  <c r="I7" i="2" s="1"/>
  <c r="H32" i="2"/>
  <c r="I32" i="2" s="1"/>
  <c r="H24" i="2"/>
  <c r="I24" i="2" s="1"/>
  <c r="H16" i="2"/>
  <c r="I16" i="2" s="1"/>
  <c r="H8" i="2"/>
  <c r="I8" i="2" s="1"/>
  <c r="H27" i="2"/>
  <c r="I27" i="2" s="1"/>
  <c r="K36" i="2" l="1"/>
  <c r="B11" i="1"/>
  <c r="B12" i="1"/>
  <c r="J36" i="2"/>
  <c r="B2" i="2"/>
  <c r="H2" i="2" s="1"/>
  <c r="B2" i="1" l="1"/>
  <c r="B4" i="1" s="1"/>
  <c r="B5" i="1" s="1"/>
  <c r="I2" i="2"/>
  <c r="I36" i="2" s="1"/>
  <c r="B13" i="1"/>
  <c r="B14"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mazon_ebooks" description="Connection to the 'amazon_ebooks' query in the workbook." type="5" refreshedVersion="0" background="1">
    <dbPr connection="Provider=Microsoft.Mashup.OleDb.1;Data Source=$Workbook$;Location=amazon_ebooks;Extended Properties=&quot;&quot;" command="SELECT * FROM [amazon_ebooks]"/>
  </connection>
  <connection id="2" xr16:uid="{00000000-0015-0000-FFFF-FFFF01000000}" keepAlive="1" name="Query - ebooks_data" description="Connection to the 'ebooks_data' query in the workbook." type="5" refreshedVersion="0" background="1">
    <dbPr connection="Provider=Microsoft.Mashup.OleDb.1;Data Source=$Workbook$;Location=ebooks_data;Extended Properties=&quot;&quot;" command="SELECT * FROM [ebooks_data]"/>
  </connection>
  <connection id="3" xr16:uid="{00000000-0015-0000-FFFF-FFFF02000000}" keepAlive="1" name="Query - ebooks_data (2)" description="Connection to the 'ebooks_data (2)' query in the workbook." type="5" refreshedVersion="0" background="1">
    <dbPr connection="Provider=Microsoft.Mashup.OleDb.1;Data Source=$Workbook$;Location=&quot;ebooks_data (2)&quot;;Extended Properties=&quot;&quot;" command="SELECT * FROM [ebooks_data (2)]"/>
  </connection>
  <connection id="4" xr16:uid="{00000000-0015-0000-FFFF-FFFF0300000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00000000-0015-0000-FFFF-FFFF04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00000000-0015-0000-FFFF-FFFF0500000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00000000-0015-0000-FFFF-FFFF0600000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<sst xmlns="http://schemas.openxmlformats.org/spreadsheetml/2006/main" count="142" uniqueCount="82">
  <si>
    <t>King of Wrath: An Arranged Marriage Romance (Kings of Sin Book 1)</t>
  </si>
  <si>
    <t>$5.99</t>
  </si>
  <si>
    <t>4.4 out of 5 stars</t>
  </si>
  <si>
    <t>Haunting Adeline (Cat and Mouse Duet Book 1)</t>
  </si>
  <si>
    <t>$4.99</t>
  </si>
  <si>
    <t>Local Woman Missing: A Novel of Domestic Suspense</t>
  </si>
  <si>
    <t>$14.99</t>
  </si>
  <si>
    <t>Funny Story</t>
  </si>
  <si>
    <t>$12.99</t>
  </si>
  <si>
    <t>4.5 out of 5 stars</t>
  </si>
  <si>
    <t>Ask for Andrea: A Thriller</t>
  </si>
  <si>
    <t>4.3 out of 5 stars</t>
  </si>
  <si>
    <t>If You Tell: A True Story of Murder, Family Secrets, and the Unbreakable Bond of Sisterhood</t>
  </si>
  <si>
    <t>$2.49</t>
  </si>
  <si>
    <t>The Idea of You: A Novel</t>
  </si>
  <si>
    <t>$11.99</t>
  </si>
  <si>
    <t>4.2 out of 5 stars</t>
  </si>
  <si>
    <t>The Women: A Novel</t>
  </si>
  <si>
    <t>4.7 out of 5 stars</t>
  </si>
  <si>
    <t>Divine Rivals: A Novel (Letters of Enchantment Book 1)</t>
  </si>
  <si>
    <t>$1.99</t>
  </si>
  <si>
    <t>Chesapeake: A Novel</t>
  </si>
  <si>
    <t>Murder Your Employer: The McMasters Guide to Homicide</t>
  </si>
  <si>
    <t>The Maid's Diary: A Novel</t>
  </si>
  <si>
    <t>The Teacher: A Psychological Thriller</t>
  </si>
  <si>
    <t>$3.99</t>
  </si>
  <si>
    <t>Romancing Mister Bridgerton: Penelope &amp; Colin's Story, The Inspiration for Bridgerton Season Three (Bridgertons Book 4)</t>
  </si>
  <si>
    <t>$7.99</t>
  </si>
  <si>
    <t>4.6 out of 5 stars</t>
  </si>
  <si>
    <t>The Book of Doors: A Novel</t>
  </si>
  <si>
    <t>The Housemaid's Secret: A totally gripping psychological thriller with a shocking twist</t>
  </si>
  <si>
    <t>The Housemaid: An absolutely addictive psychological thriller with a jaw-dropping twist</t>
  </si>
  <si>
    <t>The Dixon Rule (Campus Diaries Book 2)</t>
  </si>
  <si>
    <t>Ivory Ashes (Novikov Bratva Book 1)</t>
  </si>
  <si>
    <t>$2.99</t>
  </si>
  <si>
    <t>The Viscount Who Loved Me: Anthony's Story, The Inspriation for Bridgerton Season Two (Bridgertons Book 2)</t>
  </si>
  <si>
    <t>Nine Month Contract: A Small Town Grumpy Sunshine Romance</t>
  </si>
  <si>
    <t>Girl, Missing</t>
  </si>
  <si>
    <t>4.0 out of 5 stars</t>
  </si>
  <si>
    <t>An Offer From a Gentleman: Bridgerton: Benedict's Story (Bridgertons Book 3)</t>
  </si>
  <si>
    <t>Heartless Hunter: The Crimson Moth: Book 1</t>
  </si>
  <si>
    <t>It Ends with Us: A Novel</t>
  </si>
  <si>
    <t>Bridgerton: Daphne's Story, The Inspiration for Bridgerton Season One (Bridgertons Book 1)</t>
  </si>
  <si>
    <t>Fragile Sanctuary (Sparrow Falls Book 1)</t>
  </si>
  <si>
    <t>Never Lie</t>
  </si>
  <si>
    <t>Happy Place</t>
  </si>
  <si>
    <t>Baskets and Beignets (Miss Fortune Mysteries Book 27)</t>
  </si>
  <si>
    <t>5.0 out of 5 stars</t>
  </si>
  <si>
    <t>Downpour: A Grumpy Sunshine Romance (The Griffith Brothers Book 2)</t>
  </si>
  <si>
    <t>4.9 out of 5 stars</t>
  </si>
  <si>
    <t>Wild Love (Rose Hill Book 1)</t>
  </si>
  <si>
    <t>Babel: Or the Necessity of Violence: An Arcane History of the Oxford Translators' Revolution</t>
  </si>
  <si>
    <t>Dark Witch: Entangled Fates (The Children Of The Gods Paranormal Romance Book 83)</t>
  </si>
  <si>
    <t>4.8 out of 5 stars</t>
  </si>
  <si>
    <t>Prices</t>
  </si>
  <si>
    <t>Reviews</t>
  </si>
  <si>
    <t>Number of Books Sold</t>
  </si>
  <si>
    <t>Title</t>
  </si>
  <si>
    <t>Prices2</t>
  </si>
  <si>
    <t>Key Metrics</t>
  </si>
  <si>
    <t>ebooks Profit and Loss</t>
  </si>
  <si>
    <t>Revenue</t>
  </si>
  <si>
    <t>Budget</t>
  </si>
  <si>
    <t>Profit/Loss</t>
  </si>
  <si>
    <t>Profit/Loss%</t>
  </si>
  <si>
    <t>Column1</t>
  </si>
  <si>
    <t>Profit</t>
  </si>
  <si>
    <t xml:space="preserve"> Revenue</t>
  </si>
  <si>
    <t>Mean</t>
  </si>
  <si>
    <t>Mode</t>
  </si>
  <si>
    <t>Median</t>
  </si>
  <si>
    <t>Review</t>
  </si>
  <si>
    <t>Total</t>
  </si>
  <si>
    <t>Variance</t>
  </si>
  <si>
    <t>Reviews Deviation</t>
  </si>
  <si>
    <t>count</t>
  </si>
  <si>
    <t>Standard Deviation</t>
  </si>
  <si>
    <t>Statics</t>
  </si>
  <si>
    <t>RD</t>
  </si>
  <si>
    <t>Row Labels</t>
  </si>
  <si>
    <t>Grand Total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</si>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</sst>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0"/>
      <name val="Calibri"/>
      <family val="2"/>
      <scheme val="minor"/>
    </font>
    <font>
      <sz val="8"/>
      <color rgb="FF1E1E1E"/>
      <name val="Segoe UI"/>
      <family val="2"/>
    </font>
    <font>
      <sz val="11"/>
      <color theme="1"/>
      <name val="Calibri"/>
      <family val="2"/>
      <scheme val="minor"/>
    </font>
    <font>
      <sz val="11"/>
      <color theme="1"/>
      <name val="Calibri"/>
      <scheme val="minor"/>
    </font>
    <font>
      <b/>
      <sz val="11"/>
      <color theme="0"/>
      <name val="Calibri"/>
      <scheme val="minor"/>
    </font>
    <font>
      <sz val="8"/>
      <name val="Calibri"/>
      <family val="2"/>
      <scheme val="minor"/>
    </font>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bottom/>
      <diagonal/>
    </border>
  </borders>
  <cellStyleXfs count="2">
    <xf numFmtId="0" fontId="0" fillId="0" borderId="0"/>
    <xf numFmtId="9" fontId="3" fillId="0" borderId="0" applyFont="0" applyFill="0" applyBorder="0" applyAlignment="0" applyProtection="0"/>
  </cellStyleXfs>
  <cellXfs count="23">
    <xf numFmtId="0" fontId="0" fillId="0" borderId="0" xfId="0"/>
    <xf numFmtId="0" fontId="0" fillId="3" borderId="3" xfId="0" applyFill="1" applyBorder="1"/>
    <xf numFmtId="0" fontId="0" fillId="3" borderId="4" xfId="0" applyFill="1" applyBorder="1"/>
    <xf numFmtId="0" fontId="0" fillId="0" borderId="3" xfId="0" applyBorder="1"/>
    <xf numFmtId="0" fontId="0" fillId="0" borderId="4" xfId="0" applyBorder="1"/>
    <xf numFmtId="0" fontId="0" fillId="3" borderId="1" xfId="0" applyFill="1" applyBorder="1"/>
    <xf numFmtId="0" fontId="0" fillId="3" borderId="2" xfId="0" applyFill="1" applyBorder="1"/>
    <xf numFmtId="0" fontId="1" fillId="2" borderId="0" xfId="0" applyFont="1" applyFill="1"/>
    <xf numFmtId="0" fontId="1" fillId="2" borderId="5" xfId="0" applyFont="1" applyFill="1" applyBorder="1"/>
    <xf numFmtId="0" fontId="0" fillId="0" borderId="2" xfId="0" applyBorder="1"/>
    <xf numFmtId="0" fontId="0" fillId="3" borderId="0" xfId="0" applyFill="1"/>
    <xf numFmtId="0" fontId="2" fillId="0" borderId="0" xfId="0" applyFont="1"/>
    <xf numFmtId="9" fontId="0" fillId="0" borderId="0" xfId="1" applyFont="1"/>
    <xf numFmtId="0" fontId="4" fillId="3" borderId="0" xfId="0" applyFont="1" applyFill="1"/>
    <xf numFmtId="0" fontId="5" fillId="2" borderId="0" xfId="0" applyFont="1" applyFill="1"/>
    <xf numFmtId="164" fontId="0" fillId="3" borderId="0" xfId="0" applyNumberFormat="1" applyFill="1"/>
    <xf numFmtId="2" fontId="1" fillId="2" borderId="0" xfId="0" applyNumberFormat="1" applyFont="1" applyFill="1"/>
    <xf numFmtId="2" fontId="0" fillId="0" borderId="0" xfId="0" applyNumberFormat="1"/>
    <xf numFmtId="164" fontId="0" fillId="0" borderId="0" xfId="0" applyNumberFormat="1"/>
    <xf numFmtId="0" fontId="7" fillId="0" borderId="0" xfId="0" applyFont="1"/>
    <xf numFmtId="0" fontId="8" fillId="0" borderId="0" xfId="0" pivotButton="1" applyFont="1"/>
    <xf numFmtId="0" fontId="8" fillId="0" borderId="0" xfId="0" applyFont="1"/>
    <xf numFmtId="0" fontId="8" fillId="0" borderId="0" xfId="0" applyFont="1" applyAlignment="1">
      <alignment horizontal="left"/>
    </xf>
  </cellXfs>
  <cellStyles count="2">
    <cellStyle name="Normal" xfId="0" builtinId="0"/>
    <cellStyle name="Percent" xfId="1" builtinId="5"/>
  </cellStyles>
  <dxfs count="42">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sz val="12"/>
      </font>
    </dxf>
    <dxf>
      <font>
        <sz val="12"/>
      </font>
    </dxf>
    <dxf>
      <font>
        <sz val="12"/>
      </font>
    </dxf>
    <dxf>
      <font>
        <sz val="12"/>
      </font>
    </dxf>
    <dxf>
      <font>
        <sz val="12"/>
      </font>
    </dxf>
    <dxf>
      <font>
        <sz val="12"/>
      </font>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dxf>
    <dxf>
      <numFmt numFmtId="164" formatCode="0.0"/>
    </dxf>
    <dxf>
      <font>
        <b val="0"/>
        <i val="0"/>
        <strike val="0"/>
        <condense val="0"/>
        <extend val="0"/>
        <outline val="0"/>
        <shadow val="0"/>
        <u val="none"/>
        <vertAlign val="baseline"/>
        <sz val="11"/>
        <color theme="1"/>
        <name val="Calibri"/>
        <scheme val="minor"/>
      </font>
      <numFmt numFmtId="164" formatCode="0.0"/>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border diagonalUp="0" diagonalDown="0" outline="0">
        <left/>
        <right/>
        <top style="thin">
          <color theme="9" tint="0.39997558519241921"/>
        </top>
        <bottom/>
      </border>
    </dxf>
    <dxf>
      <fill>
        <patternFill patternType="solid">
          <fgColor theme="9" tint="0.79998168889431442"/>
          <bgColor theme="9" tint="0.79998168889431442"/>
        </patternFill>
      </fill>
    </dxf>
    <dxf>
      <numFmt numFmtId="0" formatCode="General"/>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border diagonalUp="0" diagonalDown="0" outline="0">
        <left/>
        <right/>
        <top style="thin">
          <color theme="9" tint="0.39997558519241921"/>
        </top>
        <bottom/>
      </border>
    </dxf>
    <dxf>
      <numFmt numFmtId="164" formatCode="0.0"/>
      <fill>
        <patternFill patternType="solid">
          <fgColor theme="9" tint="0.79998168889431442"/>
          <bgColor theme="9" tint="0.79998168889431442"/>
        </patternFill>
      </fill>
    </dxf>
    <dxf>
      <numFmt numFmtId="164" formatCode="0.0"/>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127000</xdr:colOff>
      <xdr:row>1</xdr:row>
      <xdr:rowOff>50800</xdr:rowOff>
    </xdr:from>
    <xdr:to>
      <xdr:col>5</xdr:col>
      <xdr:colOff>127000</xdr:colOff>
      <xdr:row>14</xdr:row>
      <xdr:rowOff>28575</xdr:rowOff>
    </xdr:to>
    <mc:AlternateContent xmlns:mc="http://schemas.openxmlformats.org/markup-compatibility/2006" xmlns:a14="http://schemas.microsoft.com/office/drawing/2010/main">
      <mc:Choice Requires="a14">
        <xdr:graphicFrame macro="">
          <xdr:nvGraphicFramePr>
            <xdr:cNvPr id="2" name="Review">
              <a:extLst>
                <a:ext uri="{FF2B5EF4-FFF2-40B4-BE49-F238E27FC236}">
                  <a16:creationId xmlns:a16="http://schemas.microsoft.com/office/drawing/2014/main" id="{168FE9EA-882B-1FA1-9B0D-FE06B06D696D}"/>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8153400" y="234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YA" refreshedDate="45436.335126041668" createdVersion="8" refreshedVersion="8" minRefreshableVersion="3" recordCount="34" xr:uid="{E4461D46-DB17-4394-83A1-E28FC27506E0}">
  <cacheSource type="worksheet">
    <worksheetSource name="ebooks"/>
  </cacheSource>
  <cacheFields count="11">
    <cacheField name="Title" numFmtId="0">
      <sharedItems count="34">
        <s v="King of Wrath: An Arranged Marriage Romance (Kings of Sin Book 1)"/>
        <s v="Haunting Adeline (Cat and Mouse Duet Book 1)"/>
        <s v="Local Woman Missing: A Novel of Domestic Suspense"/>
        <s v="Funny Story"/>
        <s v="Ask for Andrea: A Thriller"/>
        <s v="If You Tell: A True Story of Murder, Family Secrets, and the Unbreakable Bond of Sisterhood"/>
        <s v="The Idea of You: A Novel"/>
        <s v="The Women: A Novel"/>
        <s v="Divine Rivals: A Novel (Letters of Enchantment Book 1)"/>
        <s v="Chesapeake: A Novel"/>
        <s v="Murder Your Employer: The McMasters Guide to Homicide"/>
        <s v="The Maid's Diary: A Novel"/>
        <s v="The Teacher: A Psychological Thriller"/>
        <s v="Romancing Mister Bridgerton: Penelope &amp; Colin's Story, The Inspiration for Bridgerton Season Three (Bridgertons Book 4)"/>
        <s v="The Book of Doors: A Novel"/>
        <s v="The Housemaid's Secret: A totally gripping psychological thriller with a shocking twist"/>
        <s v="The Housemaid: An absolutely addictive psychological thriller with a jaw-dropping twist"/>
        <s v="The Dixon Rule (Campus Diaries Book 2)"/>
        <s v="Ivory Ashes (Novikov Bratva Book 1)"/>
        <s v="The Viscount Who Loved Me: Anthony's Story, The Inspriation for Bridgerton Season Two (Bridgertons Book 2)"/>
        <s v="Nine Month Contract: A Small Town Grumpy Sunshine Romance"/>
        <s v="Girl, Missing"/>
        <s v="An Offer From a Gentleman: Bridgerton: Benedict's Story (Bridgertons Book 3)"/>
        <s v="Heartless Hunter: The Crimson Moth: Book 1"/>
        <s v="It Ends with Us: A Novel"/>
        <s v="Bridgerton: Daphne's Story, The Inspiration for Bridgerton Season One (Bridgertons Book 1)"/>
        <s v="Fragile Sanctuary (Sparrow Falls Book 1)"/>
        <s v="Never Lie"/>
        <s v="Happy Place"/>
        <s v="Baskets and Beignets (Miss Fortune Mysteries Book 27)"/>
        <s v="Downpour: A Grumpy Sunshine Romance (The Griffith Brothers Book 2)"/>
        <s v="Wild Love (Rose Hill Book 1)"/>
        <s v="Babel: Or the Necessity of Violence: An Arcane History of the Oxford Translators' Revolution"/>
        <s v="Dark Witch: Entangled Fates (The Children Of The Gods Paranormal Romance Book 83)"/>
      </sharedItems>
    </cacheField>
    <cacheField name="Prices" numFmtId="0">
      <sharedItems/>
    </cacheField>
    <cacheField name="Prices2" numFmtId="0">
      <sharedItems/>
    </cacheField>
    <cacheField name="Review" numFmtId="0">
      <sharedItems count="10">
        <s v="4.4 out of 5 stars"/>
        <s v="4.5 out of 5 stars"/>
        <s v="4.3 out of 5 stars"/>
        <s v="4.2 out of 5 stars"/>
        <s v="4.7 out of 5 stars"/>
        <s v="4.6 out of 5 stars"/>
        <s v="4.0 out of 5 stars"/>
        <s v="5.0 out of 5 stars"/>
        <s v="4.9 out of 5 stars"/>
        <s v="4.8 out of 5 stars"/>
      </sharedItems>
    </cacheField>
    <cacheField name="Reviews" numFmtId="164">
      <sharedItems containsSemiMixedTypes="0" containsString="0" containsNumber="1" minValue="4" maxValue="5"/>
    </cacheField>
    <cacheField name="Number of Books Sold" numFmtId="0">
      <sharedItems containsSemiMixedTypes="0" containsString="0" containsNumber="1" containsInteger="1" minValue="20" maxValue="995"/>
    </cacheField>
    <cacheField name="Budget" numFmtId="0">
      <sharedItems containsSemiMixedTypes="0" containsString="0" containsNumber="1" containsInteger="1" minValue="0" maxValue="10"/>
    </cacheField>
    <cacheField name=" Revenue" numFmtId="0">
      <sharedItems containsSemiMixedTypes="0" containsString="0" containsNumber="1" minValue="119.80000000000001" maxValue="9326.82"/>
    </cacheField>
    <cacheField name="Profit" numFmtId="0">
      <sharedItems containsSemiMixedTypes="0" containsString="0" containsNumber="1" minValue="112.80000000000001" maxValue="9321.82"/>
    </cacheField>
    <cacheField name="Reviews Deviation" numFmtId="164">
      <sharedItems containsSemiMixedTypes="0" containsString="0" containsNumber="1" minValue="-10.59" maxValue="5"/>
    </cacheField>
    <cacheField name="RD" numFmtId="0">
      <sharedItems containsSemiMixedTypes="0" containsString="0" containsNumber="1" minValue="0.2401000000000002" maxValue="112.1481"/>
    </cacheField>
  </cacheFields>
  <extLst>
    <ext xmlns:x14="http://schemas.microsoft.com/office/spreadsheetml/2009/9/main" uri="{725AE2AE-9491-48be-B2B4-4EB974FC3084}">
      <x14:pivotCacheDefinition pivotCacheId="185593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5.99"/>
    <s v="$5.99"/>
    <x v="0"/>
    <n v="4.4000000000000004"/>
    <n v="20"/>
    <n v="7"/>
    <n v="119.80000000000001"/>
    <n v="112.80000000000001"/>
    <n v="1.9100000000000001"/>
    <n v="3.6481000000000003"/>
  </r>
  <r>
    <x v="1"/>
    <s v="4.99"/>
    <s v="$4.99"/>
    <x v="0"/>
    <n v="4.4000000000000004"/>
    <n v="25"/>
    <n v="4"/>
    <n v="124.75"/>
    <n v="120.75"/>
    <n v="-7.59"/>
    <n v="57.6081"/>
  </r>
  <r>
    <x v="2"/>
    <s v="14.99"/>
    <s v="$14.99"/>
    <x v="0"/>
    <n v="4.4000000000000004"/>
    <n v="480"/>
    <n v="3"/>
    <n v="7195.2"/>
    <n v="7192.2"/>
    <n v="-10.59"/>
    <n v="112.1481"/>
  </r>
  <r>
    <x v="3"/>
    <s v="12.99"/>
    <s v="$12.99"/>
    <x v="1"/>
    <n v="4.5"/>
    <n v="718"/>
    <n v="5"/>
    <n v="9326.82"/>
    <n v="9321.82"/>
    <n v="2.5099999999999998"/>
    <n v="6.3000999999999987"/>
  </r>
  <r>
    <x v="4"/>
    <s v="5.99"/>
    <s v="$5.99"/>
    <x v="2"/>
    <n v="4.3"/>
    <n v="606"/>
    <n v="1"/>
    <n v="3629.94"/>
    <n v="3628.94"/>
    <n v="2.3099999999999996"/>
    <n v="5.3360999999999983"/>
  </r>
  <r>
    <x v="5"/>
    <s v="2.49"/>
    <s v="$2.49"/>
    <x v="2"/>
    <n v="4.3"/>
    <n v="296"/>
    <n v="8"/>
    <n v="737.04000000000008"/>
    <n v="729.04000000000008"/>
    <n v="2.3099999999999996"/>
    <n v="5.3360999999999983"/>
  </r>
  <r>
    <x v="6"/>
    <s v="11.99"/>
    <s v="$11.99"/>
    <x v="3"/>
    <n v="4.2"/>
    <n v="544"/>
    <n v="9"/>
    <n v="6522.56"/>
    <n v="6513.56"/>
    <n v="1.71"/>
    <n v="2.9240999999999997"/>
  </r>
  <r>
    <x v="7"/>
    <s v="14.99"/>
    <s v="$14.99"/>
    <x v="4"/>
    <n v="4.7"/>
    <n v="582"/>
    <n v="9"/>
    <n v="8724.18"/>
    <n v="8715.18"/>
    <n v="0.71"/>
    <n v="0.50409999999999999"/>
  </r>
  <r>
    <x v="8"/>
    <s v="1.99"/>
    <s v="$1.99"/>
    <x v="0"/>
    <n v="4.4000000000000004"/>
    <n v="367"/>
    <n v="7"/>
    <n v="730.33"/>
    <n v="723.33"/>
    <n v="-3.59"/>
    <n v="12.8881"/>
  </r>
  <r>
    <x v="9"/>
    <s v="1.99"/>
    <s v="$1.99"/>
    <x v="1"/>
    <n v="4.5"/>
    <n v="832"/>
    <n v="9"/>
    <n v="1655.68"/>
    <n v="1646.68"/>
    <n v="2.5099999999999998"/>
    <n v="6.3000999999999987"/>
  </r>
  <r>
    <x v="10"/>
    <s v="1.99"/>
    <s v="$1.99"/>
    <x v="0"/>
    <n v="4.4000000000000004"/>
    <n v="665"/>
    <n v="3"/>
    <n v="1323.35"/>
    <n v="1320.35"/>
    <n v="-0.58999999999999986"/>
    <n v="0.34809999999999985"/>
  </r>
  <r>
    <x v="11"/>
    <s v="2.49"/>
    <s v="$2.49"/>
    <x v="1"/>
    <n v="4.5"/>
    <n v="437"/>
    <n v="3"/>
    <n v="1088.1300000000001"/>
    <n v="1085.1300000000001"/>
    <n v="0.50999999999999979"/>
    <n v="0.26009999999999978"/>
  </r>
  <r>
    <x v="12"/>
    <s v="3.99"/>
    <s v="$3.99"/>
    <x v="2"/>
    <n v="4.3"/>
    <n v="521"/>
    <n v="1"/>
    <n v="2078.79"/>
    <n v="2077.79"/>
    <n v="-1.6900000000000004"/>
    <n v="2.8561000000000014"/>
  </r>
  <r>
    <x v="13"/>
    <s v="7.99"/>
    <s v="$7.99"/>
    <x v="5"/>
    <n v="4.5999999999999996"/>
    <n v="770"/>
    <n v="1"/>
    <n v="6152.3"/>
    <n v="6151.3"/>
    <n v="1.6099999999999994"/>
    <n v="2.5920999999999981"/>
  </r>
  <r>
    <x v="14"/>
    <s v="1.99"/>
    <s v="$1.99"/>
    <x v="2"/>
    <n v="4.3"/>
    <n v="98"/>
    <n v="7"/>
    <n v="195.02"/>
    <n v="188.02"/>
    <n v="-3.6900000000000004"/>
    <n v="13.616100000000003"/>
  </r>
  <r>
    <x v="15"/>
    <s v="4.99"/>
    <s v="$4.99"/>
    <x v="0"/>
    <n v="4.4000000000000004"/>
    <n v="995"/>
    <n v="0"/>
    <n v="4965.05"/>
    <n v="4965.05"/>
    <n v="-0.58999999999999986"/>
    <n v="0.34809999999999985"/>
  </r>
  <r>
    <x v="16"/>
    <s v="3.99"/>
    <s v="$3.99"/>
    <x v="1"/>
    <n v="4.5"/>
    <n v="283"/>
    <n v="1"/>
    <n v="1129.17"/>
    <n v="1128.17"/>
    <n v="-0.49000000000000021"/>
    <n v="0.2401000000000002"/>
  </r>
  <r>
    <x v="17"/>
    <s v="5.99"/>
    <s v="$5.99"/>
    <x v="1"/>
    <n v="4.5"/>
    <n v="701"/>
    <n v="4"/>
    <n v="4198.99"/>
    <n v="4194.99"/>
    <n v="-3.49"/>
    <n v="12.180100000000001"/>
  </r>
  <r>
    <x v="18"/>
    <s v="2.99"/>
    <s v="$2.99"/>
    <x v="5"/>
    <n v="4.5999999999999996"/>
    <n v="386"/>
    <n v="6"/>
    <n v="1154.1400000000001"/>
    <n v="1148.1400000000001"/>
    <n v="-7.3900000000000006"/>
    <n v="54.612100000000005"/>
  </r>
  <r>
    <x v="19"/>
    <s v="7.99"/>
    <s v="$7.99"/>
    <x v="5"/>
    <n v="4.5999999999999996"/>
    <n v="452"/>
    <n v="1"/>
    <n v="3611.48"/>
    <n v="3610.48"/>
    <n v="-7.3900000000000006"/>
    <n v="54.612100000000005"/>
  </r>
  <r>
    <x v="20"/>
    <s v="4.99"/>
    <s v="$4.99"/>
    <x v="0"/>
    <n v="4.4000000000000004"/>
    <n v="618"/>
    <n v="10"/>
    <n v="3083.82"/>
    <n v="3073.82"/>
    <n v="-3.59"/>
    <n v="12.8881"/>
  </r>
  <r>
    <x v="21"/>
    <s v="4.99"/>
    <s v="$4.99"/>
    <x v="6"/>
    <n v="4"/>
    <n v="27"/>
    <n v="5"/>
    <n v="134.73000000000002"/>
    <n v="129.73000000000002"/>
    <n v="-0.99000000000000021"/>
    <n v="0.98010000000000042"/>
  </r>
  <r>
    <x v="22"/>
    <s v="7.99"/>
    <s v="$7.99"/>
    <x v="5"/>
    <n v="4.5999999999999996"/>
    <n v="217"/>
    <n v="1"/>
    <n v="1733.8300000000002"/>
    <n v="1732.8300000000002"/>
    <n v="0.60999999999999943"/>
    <n v="0.37209999999999932"/>
  </r>
  <r>
    <x v="23"/>
    <s v="11.99"/>
    <s v="$11.99"/>
    <x v="0"/>
    <n v="4.4000000000000004"/>
    <n v="260"/>
    <n v="1"/>
    <n v="3117.4"/>
    <n v="3116.4"/>
    <n v="-0.58999999999999986"/>
    <n v="0.34809999999999985"/>
  </r>
  <r>
    <x v="24"/>
    <s v="11.99"/>
    <s v="$11.99"/>
    <x v="4"/>
    <n v="4.7"/>
    <n v="224"/>
    <n v="5"/>
    <n v="2685.76"/>
    <n v="2680.76"/>
    <n v="-3.29"/>
    <n v="10.8241"/>
  </r>
  <r>
    <x v="25"/>
    <s v="7.99"/>
    <s v="$7.99"/>
    <x v="1"/>
    <n v="4.5"/>
    <n v="963"/>
    <n v="10"/>
    <n v="7694.37"/>
    <n v="7684.37"/>
    <n v="-0.49000000000000021"/>
    <n v="0.2401000000000002"/>
  </r>
  <r>
    <x v="26"/>
    <s v="4.99"/>
    <s v="$4.99"/>
    <x v="4"/>
    <n v="4.7"/>
    <n v="207"/>
    <n v="1"/>
    <n v="1032.93"/>
    <n v="1031.93"/>
    <n v="-1.29"/>
    <n v="1.6641000000000001"/>
  </r>
  <r>
    <x v="27"/>
    <s v="3.99"/>
    <s v="$3.99"/>
    <x v="0"/>
    <n v="4.4000000000000004"/>
    <n v="437"/>
    <n v="2"/>
    <n v="1743.63"/>
    <n v="1741.63"/>
    <n v="2.41"/>
    <n v="5.8081000000000005"/>
  </r>
  <r>
    <x v="28"/>
    <s v="4.99"/>
    <s v="$4.99"/>
    <x v="3"/>
    <n v="4.2"/>
    <n v="893"/>
    <n v="10"/>
    <n v="4456.0700000000006"/>
    <n v="4446.0700000000006"/>
    <n v="-0.79"/>
    <n v="0.6241000000000001"/>
  </r>
  <r>
    <x v="29"/>
    <s v="7.99"/>
    <s v="$7.99"/>
    <x v="7"/>
    <n v="5"/>
    <n v="540"/>
    <n v="5"/>
    <n v="4314.6000000000004"/>
    <n v="4309.6000000000004"/>
    <n v="5"/>
    <n v="25"/>
  </r>
  <r>
    <x v="30"/>
    <s v="4.99"/>
    <s v="$4.99"/>
    <x v="8"/>
    <n v="4.9000000000000004"/>
    <n v="405"/>
    <n v="2"/>
    <n v="2020.95"/>
    <n v="2018.95"/>
    <n v="4.9000000000000004"/>
    <n v="24.010000000000005"/>
  </r>
  <r>
    <x v="31"/>
    <s v="5.99"/>
    <s v="$5.99"/>
    <x v="0"/>
    <n v="4.4000000000000004"/>
    <n v="666"/>
    <n v="7"/>
    <n v="3989.34"/>
    <n v="3982.34"/>
    <n v="4.4000000000000004"/>
    <n v="19.360000000000003"/>
  </r>
  <r>
    <x v="32"/>
    <s v="1.99"/>
    <s v="$1.99"/>
    <x v="2"/>
    <n v="4.3"/>
    <n v="392"/>
    <n v="1"/>
    <n v="780.08"/>
    <n v="779.08"/>
    <n v="4.3"/>
    <n v="18.489999999999998"/>
  </r>
  <r>
    <x v="33"/>
    <s v="4.99"/>
    <s v="$4.99"/>
    <x v="9"/>
    <n v="4.8"/>
    <n v="403"/>
    <n v="10"/>
    <n v="2010.97"/>
    <n v="2000.97"/>
    <n v="4.8"/>
    <n v="23.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F2C2D-DED7-4640-9A76-53A1C20E3466}" name="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1">
    <pivotField axis="axisRow" showAll="0" measureFilter="1">
      <items count="35">
        <item x="22"/>
        <item x="4"/>
        <item x="32"/>
        <item x="29"/>
        <item x="25"/>
        <item x="9"/>
        <item x="33"/>
        <item x="8"/>
        <item x="30"/>
        <item x="26"/>
        <item x="3"/>
        <item x="21"/>
        <item x="28"/>
        <item x="1"/>
        <item x="23"/>
        <item x="5"/>
        <item x="24"/>
        <item x="18"/>
        <item x="0"/>
        <item x="2"/>
        <item x="10"/>
        <item x="27"/>
        <item x="20"/>
        <item x="13"/>
        <item x="14"/>
        <item x="17"/>
        <item x="16"/>
        <item x="15"/>
        <item x="6"/>
        <item x="11"/>
        <item x="12"/>
        <item x="19"/>
        <item x="7"/>
        <item x="31"/>
        <item t="default"/>
      </items>
    </pivotField>
    <pivotField showAll="0"/>
    <pivotField showAll="0"/>
    <pivotField showAll="0">
      <items count="11">
        <item x="6"/>
        <item x="3"/>
        <item x="2"/>
        <item x="0"/>
        <item x="1"/>
        <item x="5"/>
        <item x="4"/>
        <item x="9"/>
        <item x="8"/>
        <item x="7"/>
        <item t="default"/>
      </items>
    </pivotField>
    <pivotField numFmtId="164" showAll="0"/>
    <pivotField showAll="0"/>
    <pivotField showAll="0"/>
    <pivotField showAll="0"/>
    <pivotField dataField="1" showAll="0"/>
    <pivotField numFmtId="164" showAll="0"/>
    <pivotField showAll="0"/>
  </pivotFields>
  <rowFields count="1">
    <field x="0"/>
  </rowFields>
  <rowItems count="11">
    <i>
      <x v="3"/>
    </i>
    <i>
      <x v="4"/>
    </i>
    <i>
      <x v="10"/>
    </i>
    <i>
      <x v="12"/>
    </i>
    <i>
      <x v="19"/>
    </i>
    <i>
      <x v="23"/>
    </i>
    <i>
      <x v="25"/>
    </i>
    <i>
      <x v="27"/>
    </i>
    <i>
      <x v="28"/>
    </i>
    <i>
      <x v="32"/>
    </i>
    <i t="grand">
      <x/>
    </i>
  </rowItems>
  <colItems count="1">
    <i/>
  </colItems>
  <dataFields count="1">
    <dataField name="Sum of Profit" fld="8" baseField="0" baseItem="0"/>
  </dataFields>
  <formats count="18">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10">
            <x v="3"/>
            <x v="4"/>
            <x v="10"/>
            <x v="12"/>
            <x v="19"/>
            <x v="23"/>
            <x v="25"/>
            <x v="27"/>
            <x v="28"/>
            <x v="32"/>
          </reference>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10">
            <x v="3"/>
            <x v="4"/>
            <x v="10"/>
            <x v="12"/>
            <x v="19"/>
            <x v="23"/>
            <x v="25"/>
            <x v="27"/>
            <x v="28"/>
            <x v="32"/>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0">
            <x v="3"/>
            <x v="4"/>
            <x v="10"/>
            <x v="12"/>
            <x v="19"/>
            <x v="23"/>
            <x v="25"/>
            <x v="27"/>
            <x v="28"/>
            <x v="32"/>
          </reference>
        </references>
      </pivotArea>
    </format>
    <format dxfId="1">
      <pivotArea dataOnly="0" labelOnly="1" grandRow="1" outline="0" fieldPosition="0"/>
    </format>
    <format dxfId="0">
      <pivotArea dataOnly="0" labelOnly="1" outline="0" axis="axisValues" fieldPosition="0"/>
    </format>
  </formats>
  <pivotTableStyleInfo name="PivotStyleDark17" showRowHeaders="1" showColHeaders="1" showRowStripes="1"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5FCF8400-8AB1-47E3-99AD-A5C8330A71D0}" sourceName="Review">
  <pivotTables>
    <pivotTable tabId="3" name="profit"/>
  </pivotTables>
  <data>
    <tabular pivotCacheId="185593865">
      <items count="10">
        <i x="6" s="1"/>
        <i x="3" s="1"/>
        <i x="2" s="1"/>
        <i x="0" s="1"/>
        <i x="1" s="1"/>
        <i x="5" s="1"/>
        <i x="4" s="1"/>
        <i x="9"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xr10:uid="{EC9D55F2-7C09-45AD-9AA8-E37B008F4C82}" cache="Slicer_Review" caption="Review"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ebooks" displayName="ebooks" ref="A1:K36" totalsRowCount="1" headerRowDxfId="41" dataDxfId="40" tableBorderDxfId="39">
  <autoFilter ref="A1:K35" xr:uid="{00000000-0009-0000-0100-000004000000}"/>
  <tableColumns count="11">
    <tableColumn id="1" xr3:uid="{00000000-0010-0000-0000-000001000000}" name="Title" totalsRowLabel="Total" dataDxfId="38" totalsRowDxfId="37"/>
    <tableColumn id="9" xr3:uid="{00000000-0010-0000-0000-000009000000}" name="Prices" dataDxfId="36" totalsRowDxfId="35">
      <calculatedColumnFormula>SUBSTITUTE(C2, "$", "")</calculatedColumnFormula>
    </tableColumn>
    <tableColumn id="2" xr3:uid="{00000000-0010-0000-0000-000002000000}" name="Prices2" dataDxfId="34" totalsRowDxfId="33"/>
    <tableColumn id="3" xr3:uid="{00000000-0010-0000-0000-000003000000}" name="Review" dataDxfId="32" totalsRowDxfId="31"/>
    <tableColumn id="11" xr3:uid="{7DD1B1DD-0771-4720-AB5C-5CFEBEA93FE1}" name="Reviews" totalsRowFunction="average" dataDxfId="30" totalsRowDxfId="29">
      <calculatedColumnFormula>VALUE(SUBSTITUTE(D2, " out of 5 stars", ""))</calculatedColumnFormula>
    </tableColumn>
    <tableColumn id="4" xr3:uid="{00000000-0010-0000-0000-000004000000}" name="Number of Books Sold" dataDxfId="28" totalsRowDxfId="27">
      <calculatedColumnFormula>RANDBETWEEN(0, 1000)</calculatedColumnFormula>
    </tableColumn>
    <tableColumn id="7" xr3:uid="{01EFAE72-B530-4B05-BEE2-FF332F5237B9}" name="Budget" dataDxfId="26" totalsRowDxfId="25">
      <calculatedColumnFormula>RANDBETWEEN(0, 10)</calculatedColumnFormula>
    </tableColumn>
    <tableColumn id="5" xr3:uid="{00000000-0010-0000-0000-000005000000}" name=" Revenue" dataDxfId="24" totalsRowDxfId="23">
      <calculatedColumnFormula>ebooks[[#This Row],[Prices]]*ebooks[[#This Row],[Number of Books Sold]]</calculatedColumnFormula>
    </tableColumn>
    <tableColumn id="8" xr3:uid="{DA056BC5-6A8B-4279-8F6D-A2FD98DEB84F}" name="Profit" totalsRowFunction="sum" dataDxfId="22" totalsRowDxfId="21">
      <calculatedColumnFormula>ebooks[[#This Row],[ Revenue]]-ebooks[[#This Row],[Budget]]</calculatedColumnFormula>
    </tableColumn>
    <tableColumn id="12" xr3:uid="{380D667D-1F32-442E-A9DF-FFBAB36733A3}" name="Reviews Deviation" totalsRowFunction="sum" dataDxfId="20" totalsRowDxfId="19">
      <calculatedColumnFormula>ebooks[[#This Row],[Reviews]]-amazon_ebooks!B7</calculatedColumnFormula>
    </tableColumn>
    <tableColumn id="13" xr3:uid="{32FE60D4-9113-4904-81C6-C86BF829A88C}" name="RD" totalsRowFunction="sum" dataDxfId="18">
      <calculatedColumnFormula>ebooks[[#This Row],[Reviews Deviation]]*ebooks[[#This Row],[Reviews Deviation]]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A588EF-C236-4BCE-A3DA-C3FE36F663CB}" name="keymatrics" displayName="keymatrics" ref="A1:B5" totalsRowShown="0">
  <autoFilter ref="A1:B5" xr:uid="{A3A588EF-C236-4BCE-A3DA-C3FE36F663CB}"/>
  <tableColumns count="2">
    <tableColumn id="1" xr3:uid="{BB601A94-9759-40E0-B653-181EF461F7C4}" name="Key Metrics"/>
    <tableColumn id="2" xr3:uid="{661309C7-7372-4734-881F-8E96216F728A}" name="ebooks Profit and Loss"/>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74FA57-F9AD-483E-9ED3-B161B715DC6F}" name="statics" displayName="statics" ref="A7:B14" totalsRowShown="0">
  <autoFilter ref="A7:B14" xr:uid="{0D74FA57-F9AD-483E-9ED3-B161B715DC6F}"/>
  <tableColumns count="2">
    <tableColumn id="1" xr3:uid="{F4901865-709B-4678-A776-329E40865A00}" name="Statics"/>
    <tableColumn id="2" xr3:uid="{C4F4217A-21C3-4E4B-9153-6DC84F4344B3}" name="Column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0"/>
  <sheetViews>
    <sheetView tabSelected="1" topLeftCell="B1" workbookViewId="0">
      <selection activeCell="C2" sqref="C2"/>
    </sheetView>
  </sheetViews>
  <sheetFormatPr defaultRowHeight="14.5" x14ac:dyDescent="0.35"/>
  <cols>
    <col min="1" max="1" width="88.54296875" customWidth="1"/>
    <col min="2" max="2" width="12.1796875" customWidth="1"/>
    <col min="3" max="3" width="8.26953125" customWidth="1"/>
    <col min="4" max="4" width="14.81640625" bestFit="1" customWidth="1"/>
    <col min="5" max="5" width="14.81640625" style="17" customWidth="1"/>
    <col min="6" max="7" width="12.90625" customWidth="1"/>
    <col min="8" max="8" width="13.1796875" customWidth="1"/>
    <col min="10" max="10" width="16" bestFit="1" customWidth="1"/>
    <col min="11" max="11" width="13" bestFit="1" customWidth="1"/>
  </cols>
  <sheetData>
    <row r="1" spans="1:11" x14ac:dyDescent="0.35">
      <c r="A1" s="7" t="s">
        <v>57</v>
      </c>
      <c r="B1" s="7" t="s">
        <v>54</v>
      </c>
      <c r="C1" s="7" t="s">
        <v>58</v>
      </c>
      <c r="D1" s="8" t="s">
        <v>71</v>
      </c>
      <c r="E1" s="16" t="s">
        <v>55</v>
      </c>
      <c r="F1" s="7" t="s">
        <v>56</v>
      </c>
      <c r="G1" s="7" t="s">
        <v>62</v>
      </c>
      <c r="H1" s="7" t="s">
        <v>67</v>
      </c>
      <c r="I1" s="14" t="s">
        <v>66</v>
      </c>
      <c r="J1" s="7" t="s">
        <v>74</v>
      </c>
      <c r="K1" s="7" t="s">
        <v>78</v>
      </c>
    </row>
    <row r="2" spans="1:11" x14ac:dyDescent="0.35">
      <c r="A2" s="1" t="s">
        <v>0</v>
      </c>
      <c r="B2" s="1" t="str">
        <f>SUBSTITUTE(C2, "$", "")</f>
        <v>5.99</v>
      </c>
      <c r="C2" s="1" t="s">
        <v>1</v>
      </c>
      <c r="D2" s="2" t="s">
        <v>2</v>
      </c>
      <c r="E2" s="15">
        <f t="shared" ref="E2:E35" si="0">VALUE(SUBSTITUTE(D2, " out of 5 stars", ""))</f>
        <v>4.4000000000000004</v>
      </c>
      <c r="F2" s="11">
        <f t="shared" ref="F2:F35" ca="1" si="1">RANDBETWEEN(0, 1000)</f>
        <v>834</v>
      </c>
      <c r="G2" s="11">
        <f ca="1">RANDBETWEEN(0, 10)</f>
        <v>7</v>
      </c>
      <c r="H2" s="10">
        <f ca="1">ebooks[[#This Row],[Prices]]*ebooks[[#This Row],[Number of Books Sold]]</f>
        <v>4995.66</v>
      </c>
      <c r="I2" s="13">
        <f ca="1">ebooks[[#This Row],[ Revenue]]-ebooks[[#This Row],[Budget]]</f>
        <v>4988.66</v>
      </c>
      <c r="J2" s="15">
        <f>ebooks[[#This Row],[Reviews]]-amazon_ebooks!B7</f>
        <v>1.9100000000000001</v>
      </c>
      <c r="K2" s="13">
        <f>ebooks[[#This Row],[Reviews Deviation]]*ebooks[[#This Row],[Reviews Deviation]]</f>
        <v>3.6481000000000003</v>
      </c>
    </row>
    <row r="3" spans="1:11" x14ac:dyDescent="0.35">
      <c r="A3" s="3" t="s">
        <v>3</v>
      </c>
      <c r="B3" s="3" t="str">
        <f t="shared" ref="B3:B35" si="2">SUBSTITUTE(C3, "$", "")</f>
        <v>4.99</v>
      </c>
      <c r="C3" s="3" t="s">
        <v>4</v>
      </c>
      <c r="D3" s="4" t="s">
        <v>2</v>
      </c>
      <c r="E3" s="18">
        <f t="shared" si="0"/>
        <v>4.4000000000000004</v>
      </c>
      <c r="F3" s="10">
        <f t="shared" ca="1" si="1"/>
        <v>393</v>
      </c>
      <c r="G3" s="10">
        <f t="shared" ref="G3:G35" ca="1" si="3">RANDBETWEEN(0, 10)</f>
        <v>9</v>
      </c>
      <c r="H3" s="10">
        <f ca="1">ebooks[[#This Row],[Prices]]*ebooks[[#This Row],[Number of Books Sold]]</f>
        <v>1961.0700000000002</v>
      </c>
      <c r="I3" s="13">
        <f ca="1">ebooks[[#This Row],[ Revenue]]-ebooks[[#This Row],[Budget]]</f>
        <v>1952.0700000000002</v>
      </c>
      <c r="J3" s="15">
        <f>ebooks[[#This Row],[Reviews]]-amazon_ebooks!B8</f>
        <v>-7.59</v>
      </c>
      <c r="K3" s="13">
        <f>ebooks[[#This Row],[Reviews Deviation]]*ebooks[[#This Row],[Reviews Deviation]]</f>
        <v>57.6081</v>
      </c>
    </row>
    <row r="4" spans="1:11" x14ac:dyDescent="0.35">
      <c r="A4" s="1" t="s">
        <v>5</v>
      </c>
      <c r="B4" s="1" t="str">
        <f t="shared" si="2"/>
        <v>14.99</v>
      </c>
      <c r="C4" s="1" t="s">
        <v>6</v>
      </c>
      <c r="D4" s="2" t="s">
        <v>2</v>
      </c>
      <c r="E4" s="15">
        <f t="shared" si="0"/>
        <v>4.4000000000000004</v>
      </c>
      <c r="F4" s="10">
        <f ca="1">RANDBETWEEN(0, 1000)</f>
        <v>671</v>
      </c>
      <c r="G4" s="10">
        <f t="shared" ca="1" si="3"/>
        <v>10</v>
      </c>
      <c r="H4" s="10">
        <f ca="1">ebooks[[#This Row],[Prices]]*ebooks[[#This Row],[Number of Books Sold]]</f>
        <v>10058.290000000001</v>
      </c>
      <c r="I4" s="13">
        <f ca="1">ebooks[[#This Row],[ Revenue]]-ebooks[[#This Row],[Budget]]</f>
        <v>10048.290000000001</v>
      </c>
      <c r="J4" s="15">
        <f>ebooks[[#This Row],[Reviews]]-amazon_ebooks!B9</f>
        <v>-10.59</v>
      </c>
      <c r="K4" s="13">
        <f>ebooks[[#This Row],[Reviews Deviation]]*ebooks[[#This Row],[Reviews Deviation]]</f>
        <v>112.1481</v>
      </c>
    </row>
    <row r="5" spans="1:11" x14ac:dyDescent="0.35">
      <c r="A5" s="3" t="s">
        <v>7</v>
      </c>
      <c r="B5" s="3" t="str">
        <f t="shared" si="2"/>
        <v>12.99</v>
      </c>
      <c r="C5" s="3" t="s">
        <v>8</v>
      </c>
      <c r="D5" s="4" t="s">
        <v>9</v>
      </c>
      <c r="E5" s="18">
        <f t="shared" si="0"/>
        <v>4.5</v>
      </c>
      <c r="F5" s="10">
        <f t="shared" ca="1" si="1"/>
        <v>53</v>
      </c>
      <c r="G5" s="10">
        <f t="shared" ca="1" si="3"/>
        <v>7</v>
      </c>
      <c r="H5" s="10">
        <f ca="1">ebooks[[#This Row],[Prices]]*ebooks[[#This Row],[Number of Books Sold]]</f>
        <v>688.47</v>
      </c>
      <c r="I5" s="13">
        <f ca="1">ebooks[[#This Row],[ Revenue]]-ebooks[[#This Row],[Budget]]</f>
        <v>681.47</v>
      </c>
      <c r="J5" s="15">
        <f>ebooks[[#This Row],[Reviews]]-amazon_ebooks!B10</f>
        <v>2.5099999999999998</v>
      </c>
      <c r="K5" s="13">
        <f>ebooks[[#This Row],[Reviews Deviation]]*ebooks[[#This Row],[Reviews Deviation]]</f>
        <v>6.3000999999999987</v>
      </c>
    </row>
    <row r="6" spans="1:11" x14ac:dyDescent="0.35">
      <c r="A6" s="1" t="s">
        <v>10</v>
      </c>
      <c r="B6" s="1" t="str">
        <f t="shared" si="2"/>
        <v>5.99</v>
      </c>
      <c r="C6" s="1" t="s">
        <v>1</v>
      </c>
      <c r="D6" s="2" t="s">
        <v>11</v>
      </c>
      <c r="E6" s="15">
        <f t="shared" si="0"/>
        <v>4.3</v>
      </c>
      <c r="F6" s="10">
        <f t="shared" ca="1" si="1"/>
        <v>275</v>
      </c>
      <c r="G6" s="10">
        <f t="shared" ca="1" si="3"/>
        <v>8</v>
      </c>
      <c r="H6" s="10">
        <f ca="1">ebooks[[#This Row],[Prices]]*ebooks[[#This Row],[Number of Books Sold]]</f>
        <v>1647.25</v>
      </c>
      <c r="I6" s="13">
        <f ca="1">ebooks[[#This Row],[ Revenue]]-ebooks[[#This Row],[Budget]]</f>
        <v>1639.25</v>
      </c>
      <c r="J6" s="15">
        <f>ebooks[[#This Row],[Reviews]]-amazon_ebooks!B11</f>
        <v>2.3099999999999996</v>
      </c>
      <c r="K6" s="13">
        <f>ebooks[[#This Row],[Reviews Deviation]]*ebooks[[#This Row],[Reviews Deviation]]</f>
        <v>5.3360999999999983</v>
      </c>
    </row>
    <row r="7" spans="1:11" x14ac:dyDescent="0.35">
      <c r="A7" s="3" t="s">
        <v>12</v>
      </c>
      <c r="B7" s="3" t="str">
        <f t="shared" si="2"/>
        <v>2.49</v>
      </c>
      <c r="C7" s="3" t="s">
        <v>13</v>
      </c>
      <c r="D7" s="4" t="s">
        <v>11</v>
      </c>
      <c r="E7" s="18">
        <f t="shared" si="0"/>
        <v>4.3</v>
      </c>
      <c r="F7" s="10">
        <f t="shared" ca="1" si="1"/>
        <v>964</v>
      </c>
      <c r="G7" s="10">
        <f t="shared" ca="1" si="3"/>
        <v>3</v>
      </c>
      <c r="H7" s="10">
        <f ca="1">ebooks[[#This Row],[Prices]]*ebooks[[#This Row],[Number of Books Sold]]</f>
        <v>2400.36</v>
      </c>
      <c r="I7" s="13">
        <f ca="1">ebooks[[#This Row],[ Revenue]]-ebooks[[#This Row],[Budget]]</f>
        <v>2397.36</v>
      </c>
      <c r="J7" s="15">
        <f>ebooks[[#This Row],[Reviews]]-amazon_ebooks!B12</f>
        <v>2.3099999999999996</v>
      </c>
      <c r="K7" s="13">
        <f>ebooks[[#This Row],[Reviews Deviation]]*ebooks[[#This Row],[Reviews Deviation]]</f>
        <v>5.3360999999999983</v>
      </c>
    </row>
    <row r="8" spans="1:11" x14ac:dyDescent="0.35">
      <c r="A8" s="1" t="s">
        <v>14</v>
      </c>
      <c r="B8" s="1" t="str">
        <f t="shared" si="2"/>
        <v>11.99</v>
      </c>
      <c r="C8" s="1" t="s">
        <v>15</v>
      </c>
      <c r="D8" s="2" t="s">
        <v>16</v>
      </c>
      <c r="E8" s="15">
        <f t="shared" si="0"/>
        <v>4.2</v>
      </c>
      <c r="F8" s="10">
        <f t="shared" ca="1" si="1"/>
        <v>296</v>
      </c>
      <c r="G8" s="10">
        <f t="shared" ca="1" si="3"/>
        <v>1</v>
      </c>
      <c r="H8" s="10">
        <f ca="1">ebooks[[#This Row],[Prices]]*ebooks[[#This Row],[Number of Books Sold]]</f>
        <v>3549.04</v>
      </c>
      <c r="I8" s="13">
        <f ca="1">ebooks[[#This Row],[ Revenue]]-ebooks[[#This Row],[Budget]]</f>
        <v>3548.04</v>
      </c>
      <c r="J8" s="15">
        <f>ebooks[[#This Row],[Reviews]]-amazon_ebooks!B13</f>
        <v>1.71</v>
      </c>
      <c r="K8" s="13">
        <f>ebooks[[#This Row],[Reviews Deviation]]*ebooks[[#This Row],[Reviews Deviation]]</f>
        <v>2.9240999999999997</v>
      </c>
    </row>
    <row r="9" spans="1:11" x14ac:dyDescent="0.35">
      <c r="A9" s="3" t="s">
        <v>17</v>
      </c>
      <c r="B9" s="3" t="str">
        <f t="shared" si="2"/>
        <v>14.99</v>
      </c>
      <c r="C9" s="3" t="s">
        <v>6</v>
      </c>
      <c r="D9" s="4" t="s">
        <v>18</v>
      </c>
      <c r="E9" s="18">
        <f t="shared" si="0"/>
        <v>4.7</v>
      </c>
      <c r="F9" s="10">
        <f t="shared" ca="1" si="1"/>
        <v>659</v>
      </c>
      <c r="G9" s="10">
        <f t="shared" ca="1" si="3"/>
        <v>7</v>
      </c>
      <c r="H9" s="10">
        <f ca="1">ebooks[[#This Row],[Prices]]*ebooks[[#This Row],[Number of Books Sold]]</f>
        <v>9878.41</v>
      </c>
      <c r="I9" s="13">
        <f ca="1">ebooks[[#This Row],[ Revenue]]-ebooks[[#This Row],[Budget]]</f>
        <v>9871.41</v>
      </c>
      <c r="J9" s="15">
        <f>ebooks[[#This Row],[Reviews]]-amazon_ebooks!B14</f>
        <v>0.71</v>
      </c>
      <c r="K9" s="13">
        <f>ebooks[[#This Row],[Reviews Deviation]]*ebooks[[#This Row],[Reviews Deviation]]</f>
        <v>0.50409999999999999</v>
      </c>
    </row>
    <row r="10" spans="1:11" x14ac:dyDescent="0.35">
      <c r="A10" s="1" t="s">
        <v>19</v>
      </c>
      <c r="B10" s="1" t="str">
        <f t="shared" si="2"/>
        <v>1.99</v>
      </c>
      <c r="C10" s="1" t="s">
        <v>20</v>
      </c>
      <c r="D10" s="2" t="s">
        <v>2</v>
      </c>
      <c r="E10" s="15">
        <f t="shared" si="0"/>
        <v>4.4000000000000004</v>
      </c>
      <c r="F10" s="10">
        <f t="shared" ca="1" si="1"/>
        <v>110</v>
      </c>
      <c r="G10" s="10">
        <f t="shared" ca="1" si="3"/>
        <v>3</v>
      </c>
      <c r="H10" s="10">
        <f ca="1">ebooks[[#This Row],[Prices]]*ebooks[[#This Row],[Number of Books Sold]]</f>
        <v>218.9</v>
      </c>
      <c r="I10" s="13">
        <f ca="1">ebooks[[#This Row],[ Revenue]]-ebooks[[#This Row],[Budget]]</f>
        <v>215.9</v>
      </c>
      <c r="J10" s="15">
        <f>ebooks[[#This Row],[Reviews]]-amazon_ebooks!B15</f>
        <v>-3.59</v>
      </c>
      <c r="K10" s="13">
        <f>ebooks[[#This Row],[Reviews Deviation]]*ebooks[[#This Row],[Reviews Deviation]]</f>
        <v>12.8881</v>
      </c>
    </row>
    <row r="11" spans="1:11" x14ac:dyDescent="0.35">
      <c r="A11" s="3" t="s">
        <v>21</v>
      </c>
      <c r="B11" s="3" t="str">
        <f t="shared" si="2"/>
        <v>1.99</v>
      </c>
      <c r="C11" s="3" t="s">
        <v>20</v>
      </c>
      <c r="D11" s="4" t="s">
        <v>9</v>
      </c>
      <c r="E11" s="18">
        <f t="shared" si="0"/>
        <v>4.5</v>
      </c>
      <c r="F11" s="10">
        <f t="shared" ca="1" si="1"/>
        <v>439</v>
      </c>
      <c r="G11" s="10">
        <f t="shared" ca="1" si="3"/>
        <v>10</v>
      </c>
      <c r="H11" s="10">
        <f ca="1">ebooks[[#This Row],[Prices]]*ebooks[[#This Row],[Number of Books Sold]]</f>
        <v>873.61</v>
      </c>
      <c r="I11" s="13">
        <f ca="1">ebooks[[#This Row],[ Revenue]]-ebooks[[#This Row],[Budget]]</f>
        <v>863.61</v>
      </c>
      <c r="J11" s="15">
        <f>ebooks[[#This Row],[Reviews]]-amazon_ebooks!B16</f>
        <v>2.5099999999999998</v>
      </c>
      <c r="K11" s="13">
        <f>ebooks[[#This Row],[Reviews Deviation]]*ebooks[[#This Row],[Reviews Deviation]]</f>
        <v>6.3000999999999987</v>
      </c>
    </row>
    <row r="12" spans="1:11" x14ac:dyDescent="0.35">
      <c r="A12" s="1" t="s">
        <v>22</v>
      </c>
      <c r="B12" s="1" t="str">
        <f t="shared" si="2"/>
        <v>1.99</v>
      </c>
      <c r="C12" s="1" t="s">
        <v>20</v>
      </c>
      <c r="D12" s="2" t="s">
        <v>2</v>
      </c>
      <c r="E12" s="15">
        <f t="shared" si="0"/>
        <v>4.4000000000000004</v>
      </c>
      <c r="F12" s="10">
        <f t="shared" ca="1" si="1"/>
        <v>769</v>
      </c>
      <c r="G12" s="10">
        <f t="shared" ca="1" si="3"/>
        <v>10</v>
      </c>
      <c r="H12" s="10">
        <f ca="1">ebooks[[#This Row],[Prices]]*ebooks[[#This Row],[Number of Books Sold]]</f>
        <v>1530.31</v>
      </c>
      <c r="I12" s="13">
        <f ca="1">ebooks[[#This Row],[ Revenue]]-ebooks[[#This Row],[Budget]]</f>
        <v>1520.31</v>
      </c>
      <c r="J12" s="15">
        <f>ebooks[[#This Row],[Reviews]]-amazon_ebooks!B17</f>
        <v>-0.58999999999999986</v>
      </c>
      <c r="K12" s="13">
        <f>ebooks[[#This Row],[Reviews Deviation]]*ebooks[[#This Row],[Reviews Deviation]]</f>
        <v>0.34809999999999985</v>
      </c>
    </row>
    <row r="13" spans="1:11" x14ac:dyDescent="0.35">
      <c r="A13" s="3" t="s">
        <v>23</v>
      </c>
      <c r="B13" s="3" t="str">
        <f t="shared" si="2"/>
        <v>2.49</v>
      </c>
      <c r="C13" s="3" t="s">
        <v>13</v>
      </c>
      <c r="D13" s="4" t="s">
        <v>9</v>
      </c>
      <c r="E13" s="18">
        <f t="shared" si="0"/>
        <v>4.5</v>
      </c>
      <c r="F13" s="10">
        <f t="shared" ca="1" si="1"/>
        <v>485</v>
      </c>
      <c r="G13" s="10">
        <f t="shared" ca="1" si="3"/>
        <v>8</v>
      </c>
      <c r="H13" s="10">
        <f ca="1">ebooks[[#This Row],[Prices]]*ebooks[[#This Row],[Number of Books Sold]]</f>
        <v>1207.6500000000001</v>
      </c>
      <c r="I13" s="13">
        <f ca="1">ebooks[[#This Row],[ Revenue]]-ebooks[[#This Row],[Budget]]</f>
        <v>1199.6500000000001</v>
      </c>
      <c r="J13" s="15">
        <f>ebooks[[#This Row],[Reviews]]-amazon_ebooks!B18</f>
        <v>0.50999999999999979</v>
      </c>
      <c r="K13" s="13">
        <f>ebooks[[#This Row],[Reviews Deviation]]*ebooks[[#This Row],[Reviews Deviation]]</f>
        <v>0.26009999999999978</v>
      </c>
    </row>
    <row r="14" spans="1:11" x14ac:dyDescent="0.35">
      <c r="A14" s="1" t="s">
        <v>24</v>
      </c>
      <c r="B14" s="1" t="str">
        <f t="shared" si="2"/>
        <v>3.99</v>
      </c>
      <c r="C14" s="1" t="s">
        <v>25</v>
      </c>
      <c r="D14" s="2" t="s">
        <v>11</v>
      </c>
      <c r="E14" s="15">
        <f t="shared" si="0"/>
        <v>4.3</v>
      </c>
      <c r="F14" s="10">
        <f t="shared" ca="1" si="1"/>
        <v>41</v>
      </c>
      <c r="G14" s="10">
        <f t="shared" ca="1" si="3"/>
        <v>3</v>
      </c>
      <c r="H14" s="10">
        <f ca="1">ebooks[[#This Row],[Prices]]*ebooks[[#This Row],[Number of Books Sold]]</f>
        <v>163.59</v>
      </c>
      <c r="I14" s="13">
        <f ca="1">ebooks[[#This Row],[ Revenue]]-ebooks[[#This Row],[Budget]]</f>
        <v>160.59</v>
      </c>
      <c r="J14" s="15">
        <f>ebooks[[#This Row],[Reviews]]-amazon_ebooks!B19</f>
        <v>-1.6900000000000004</v>
      </c>
      <c r="K14" s="13">
        <f>ebooks[[#This Row],[Reviews Deviation]]*ebooks[[#This Row],[Reviews Deviation]]</f>
        <v>2.8561000000000014</v>
      </c>
    </row>
    <row r="15" spans="1:11" x14ac:dyDescent="0.35">
      <c r="A15" s="3" t="s">
        <v>26</v>
      </c>
      <c r="B15" s="3" t="str">
        <f t="shared" si="2"/>
        <v>7.99</v>
      </c>
      <c r="C15" s="3" t="s">
        <v>27</v>
      </c>
      <c r="D15" s="4" t="s">
        <v>28</v>
      </c>
      <c r="E15" s="18">
        <f t="shared" si="0"/>
        <v>4.5999999999999996</v>
      </c>
      <c r="F15" s="10">
        <f t="shared" ca="1" si="1"/>
        <v>726</v>
      </c>
      <c r="G15" s="10">
        <f t="shared" ca="1" si="3"/>
        <v>9</v>
      </c>
      <c r="H15" s="10">
        <f ca="1">ebooks[[#This Row],[Prices]]*ebooks[[#This Row],[Number of Books Sold]]</f>
        <v>5800.74</v>
      </c>
      <c r="I15" s="13">
        <f ca="1">ebooks[[#This Row],[ Revenue]]-ebooks[[#This Row],[Budget]]</f>
        <v>5791.74</v>
      </c>
      <c r="J15" s="15">
        <f>ebooks[[#This Row],[Reviews]]-amazon_ebooks!B20</f>
        <v>1.6099999999999994</v>
      </c>
      <c r="K15" s="13">
        <f>ebooks[[#This Row],[Reviews Deviation]]*ebooks[[#This Row],[Reviews Deviation]]</f>
        <v>2.5920999999999981</v>
      </c>
    </row>
    <row r="16" spans="1:11" x14ac:dyDescent="0.35">
      <c r="A16" s="1" t="s">
        <v>29</v>
      </c>
      <c r="B16" s="1" t="str">
        <f t="shared" si="2"/>
        <v>1.99</v>
      </c>
      <c r="C16" s="1" t="s">
        <v>20</v>
      </c>
      <c r="D16" s="2" t="s">
        <v>11</v>
      </c>
      <c r="E16" s="15">
        <f t="shared" si="0"/>
        <v>4.3</v>
      </c>
      <c r="F16" s="10">
        <f t="shared" ca="1" si="1"/>
        <v>623</v>
      </c>
      <c r="G16" s="10">
        <f t="shared" ca="1" si="3"/>
        <v>1</v>
      </c>
      <c r="H16" s="10">
        <f ca="1">ebooks[[#This Row],[Prices]]*ebooks[[#This Row],[Number of Books Sold]]</f>
        <v>1239.77</v>
      </c>
      <c r="I16" s="13">
        <f ca="1">ebooks[[#This Row],[ Revenue]]-ebooks[[#This Row],[Budget]]</f>
        <v>1238.77</v>
      </c>
      <c r="J16" s="15">
        <f>ebooks[[#This Row],[Reviews]]-amazon_ebooks!B21</f>
        <v>-3.6900000000000004</v>
      </c>
      <c r="K16" s="13">
        <f>ebooks[[#This Row],[Reviews Deviation]]*ebooks[[#This Row],[Reviews Deviation]]</f>
        <v>13.616100000000003</v>
      </c>
    </row>
    <row r="17" spans="1:11" x14ac:dyDescent="0.35">
      <c r="A17" s="1" t="s">
        <v>30</v>
      </c>
      <c r="B17" s="1" t="str">
        <f t="shared" si="2"/>
        <v>4.99</v>
      </c>
      <c r="C17" s="1" t="s">
        <v>4</v>
      </c>
      <c r="D17" s="2" t="s">
        <v>2</v>
      </c>
      <c r="E17" s="15">
        <f t="shared" si="0"/>
        <v>4.4000000000000004</v>
      </c>
      <c r="F17" s="10">
        <f t="shared" ca="1" si="1"/>
        <v>475</v>
      </c>
      <c r="G17" s="10">
        <f t="shared" ca="1" si="3"/>
        <v>0</v>
      </c>
      <c r="H17" s="10">
        <f ca="1">ebooks[[#This Row],[Prices]]*ebooks[[#This Row],[Number of Books Sold]]</f>
        <v>2370.25</v>
      </c>
      <c r="I17" s="13">
        <f ca="1">ebooks[[#This Row],[ Revenue]]-ebooks[[#This Row],[Budget]]</f>
        <v>2370.25</v>
      </c>
      <c r="J17" s="15">
        <f>ebooks[[#This Row],[Reviews]]-amazon_ebooks!B22</f>
        <v>-0.58999999999999986</v>
      </c>
      <c r="K17" s="13">
        <f>ebooks[[#This Row],[Reviews Deviation]]*ebooks[[#This Row],[Reviews Deviation]]</f>
        <v>0.34809999999999985</v>
      </c>
    </row>
    <row r="18" spans="1:11" x14ac:dyDescent="0.35">
      <c r="A18" s="3" t="s">
        <v>31</v>
      </c>
      <c r="B18" s="3" t="str">
        <f t="shared" si="2"/>
        <v>3.99</v>
      </c>
      <c r="C18" s="3" t="s">
        <v>25</v>
      </c>
      <c r="D18" s="4" t="s">
        <v>9</v>
      </c>
      <c r="E18" s="18">
        <f t="shared" si="0"/>
        <v>4.5</v>
      </c>
      <c r="F18" s="10">
        <f t="shared" ca="1" si="1"/>
        <v>785</v>
      </c>
      <c r="G18" s="10">
        <f t="shared" ca="1" si="3"/>
        <v>1</v>
      </c>
      <c r="H18" s="10">
        <f ca="1">ebooks[[#This Row],[Prices]]*ebooks[[#This Row],[Number of Books Sold]]</f>
        <v>3132.15</v>
      </c>
      <c r="I18" s="13">
        <f ca="1">ebooks[[#This Row],[ Revenue]]-ebooks[[#This Row],[Budget]]</f>
        <v>3131.15</v>
      </c>
      <c r="J18" s="15">
        <f>ebooks[[#This Row],[Reviews]]-amazon_ebooks!B23</f>
        <v>-0.49000000000000021</v>
      </c>
      <c r="K18" s="13">
        <f>ebooks[[#This Row],[Reviews Deviation]]*ebooks[[#This Row],[Reviews Deviation]]</f>
        <v>0.2401000000000002</v>
      </c>
    </row>
    <row r="19" spans="1:11" x14ac:dyDescent="0.35">
      <c r="A19" s="1" t="s">
        <v>32</v>
      </c>
      <c r="B19" s="1" t="str">
        <f t="shared" si="2"/>
        <v>5.99</v>
      </c>
      <c r="C19" s="1" t="s">
        <v>1</v>
      </c>
      <c r="D19" s="2" t="s">
        <v>9</v>
      </c>
      <c r="E19" s="15">
        <f t="shared" si="0"/>
        <v>4.5</v>
      </c>
      <c r="F19" s="10">
        <f ca="1">RANDBETWEEN(0, 1000)</f>
        <v>689</v>
      </c>
      <c r="G19" s="10">
        <f t="shared" ca="1" si="3"/>
        <v>6</v>
      </c>
      <c r="H19" s="10">
        <f ca="1">ebooks[[#This Row],[Prices]]*ebooks[[#This Row],[Number of Books Sold]]</f>
        <v>4127.1100000000006</v>
      </c>
      <c r="I19" s="13">
        <f ca="1">ebooks[[#This Row],[ Revenue]]-ebooks[[#This Row],[Budget]]</f>
        <v>4121.1100000000006</v>
      </c>
      <c r="J19" s="15">
        <f>ebooks[[#This Row],[Reviews]]-amazon_ebooks!B24</f>
        <v>-3.49</v>
      </c>
      <c r="K19" s="13">
        <f>ebooks[[#This Row],[Reviews Deviation]]*ebooks[[#This Row],[Reviews Deviation]]</f>
        <v>12.180100000000001</v>
      </c>
    </row>
    <row r="20" spans="1:11" x14ac:dyDescent="0.35">
      <c r="A20" s="3" t="s">
        <v>33</v>
      </c>
      <c r="B20" s="3" t="str">
        <f t="shared" si="2"/>
        <v>2.99</v>
      </c>
      <c r="C20" s="3" t="s">
        <v>34</v>
      </c>
      <c r="D20" s="4" t="s">
        <v>28</v>
      </c>
      <c r="E20" s="18">
        <f t="shared" si="0"/>
        <v>4.5999999999999996</v>
      </c>
      <c r="F20" s="10">
        <f ca="1">RANDBETWEEN(0, 1000)</f>
        <v>173</v>
      </c>
      <c r="G20" s="10">
        <f t="shared" ca="1" si="3"/>
        <v>7</v>
      </c>
      <c r="H20" s="10">
        <f ca="1">ebooks[[#This Row],[Prices]]*ebooks[[#This Row],[Number of Books Sold]]</f>
        <v>517.27</v>
      </c>
      <c r="I20" s="13">
        <f ca="1">ebooks[[#This Row],[ Revenue]]-ebooks[[#This Row],[Budget]]</f>
        <v>510.27</v>
      </c>
      <c r="J20" s="15">
        <f>ebooks[[#This Row],[Reviews]]-amazon_ebooks!B25</f>
        <v>-7.3900000000000006</v>
      </c>
      <c r="K20" s="13">
        <f>ebooks[[#This Row],[Reviews Deviation]]*ebooks[[#This Row],[Reviews Deviation]]</f>
        <v>54.612100000000005</v>
      </c>
    </row>
    <row r="21" spans="1:11" x14ac:dyDescent="0.35">
      <c r="A21" s="1" t="s">
        <v>35</v>
      </c>
      <c r="B21" s="1" t="str">
        <f t="shared" si="2"/>
        <v>7.99</v>
      </c>
      <c r="C21" s="1" t="s">
        <v>27</v>
      </c>
      <c r="D21" s="2" t="s">
        <v>28</v>
      </c>
      <c r="E21" s="15">
        <f t="shared" si="0"/>
        <v>4.5999999999999996</v>
      </c>
      <c r="F21" s="10">
        <f t="shared" ca="1" si="1"/>
        <v>511</v>
      </c>
      <c r="G21" s="10">
        <f t="shared" ca="1" si="3"/>
        <v>1</v>
      </c>
      <c r="H21" s="10">
        <f ca="1">ebooks[[#This Row],[Prices]]*ebooks[[#This Row],[Number of Books Sold]]</f>
        <v>4082.8900000000003</v>
      </c>
      <c r="I21" s="13">
        <f ca="1">ebooks[[#This Row],[ Revenue]]-ebooks[[#This Row],[Budget]]</f>
        <v>4081.8900000000003</v>
      </c>
      <c r="J21" s="15">
        <f>ebooks[[#This Row],[Reviews]]-amazon_ebooks!B26</f>
        <v>-7.3900000000000006</v>
      </c>
      <c r="K21" s="13">
        <f>ebooks[[#This Row],[Reviews Deviation]]*ebooks[[#This Row],[Reviews Deviation]]</f>
        <v>54.612100000000005</v>
      </c>
    </row>
    <row r="22" spans="1:11" x14ac:dyDescent="0.35">
      <c r="A22" s="3" t="s">
        <v>36</v>
      </c>
      <c r="B22" s="3" t="str">
        <f t="shared" si="2"/>
        <v>4.99</v>
      </c>
      <c r="C22" s="3" t="s">
        <v>4</v>
      </c>
      <c r="D22" s="4" t="s">
        <v>2</v>
      </c>
      <c r="E22" s="18">
        <f t="shared" si="0"/>
        <v>4.4000000000000004</v>
      </c>
      <c r="F22" s="10">
        <f t="shared" ca="1" si="1"/>
        <v>120</v>
      </c>
      <c r="G22" s="10">
        <f t="shared" ca="1" si="3"/>
        <v>1</v>
      </c>
      <c r="H22" s="10">
        <f ca="1">ebooks[[#This Row],[Prices]]*ebooks[[#This Row],[Number of Books Sold]]</f>
        <v>598.80000000000007</v>
      </c>
      <c r="I22" s="13">
        <f ca="1">ebooks[[#This Row],[ Revenue]]-ebooks[[#This Row],[Budget]]</f>
        <v>597.80000000000007</v>
      </c>
      <c r="J22" s="15">
        <f>ebooks[[#This Row],[Reviews]]-amazon_ebooks!B27</f>
        <v>-3.59</v>
      </c>
      <c r="K22" s="13">
        <f>ebooks[[#This Row],[Reviews Deviation]]*ebooks[[#This Row],[Reviews Deviation]]</f>
        <v>12.8881</v>
      </c>
    </row>
    <row r="23" spans="1:11" x14ac:dyDescent="0.35">
      <c r="A23" s="3" t="s">
        <v>37</v>
      </c>
      <c r="B23" s="3" t="str">
        <f t="shared" si="2"/>
        <v>4.99</v>
      </c>
      <c r="C23" s="3" t="s">
        <v>4</v>
      </c>
      <c r="D23" s="4" t="s">
        <v>38</v>
      </c>
      <c r="E23" s="18">
        <f t="shared" si="0"/>
        <v>4</v>
      </c>
      <c r="F23" s="10">
        <f t="shared" ca="1" si="1"/>
        <v>591</v>
      </c>
      <c r="G23" s="10">
        <f t="shared" ca="1" si="3"/>
        <v>0</v>
      </c>
      <c r="H23" s="10">
        <f ca="1">ebooks[[#This Row],[Prices]]*ebooks[[#This Row],[Number of Books Sold]]</f>
        <v>2949.09</v>
      </c>
      <c r="I23" s="13">
        <f ca="1">ebooks[[#This Row],[ Revenue]]-ebooks[[#This Row],[Budget]]</f>
        <v>2949.09</v>
      </c>
      <c r="J23" s="15">
        <f>ebooks[[#This Row],[Reviews]]-amazon_ebooks!B28</f>
        <v>-0.99000000000000021</v>
      </c>
      <c r="K23" s="13">
        <f>ebooks[[#This Row],[Reviews Deviation]]*ebooks[[#This Row],[Reviews Deviation]]</f>
        <v>0.98010000000000042</v>
      </c>
    </row>
    <row r="24" spans="1:11" x14ac:dyDescent="0.35">
      <c r="A24" s="1" t="s">
        <v>39</v>
      </c>
      <c r="B24" s="1" t="str">
        <f t="shared" si="2"/>
        <v>7.99</v>
      </c>
      <c r="C24" s="1" t="s">
        <v>27</v>
      </c>
      <c r="D24" s="2" t="s">
        <v>28</v>
      </c>
      <c r="E24" s="15">
        <f t="shared" si="0"/>
        <v>4.5999999999999996</v>
      </c>
      <c r="F24" s="10">
        <f t="shared" ca="1" si="1"/>
        <v>588</v>
      </c>
      <c r="G24" s="10">
        <f t="shared" ca="1" si="3"/>
        <v>0</v>
      </c>
      <c r="H24" s="10">
        <f ca="1">ebooks[[#This Row],[Prices]]*ebooks[[#This Row],[Number of Books Sold]]</f>
        <v>4698.12</v>
      </c>
      <c r="I24" s="13">
        <f ca="1">ebooks[[#This Row],[ Revenue]]-ebooks[[#This Row],[Budget]]</f>
        <v>4698.12</v>
      </c>
      <c r="J24" s="15">
        <f>ebooks[[#This Row],[Reviews]]-amazon_ebooks!B29</f>
        <v>0.60999999999999943</v>
      </c>
      <c r="K24" s="13">
        <f>ebooks[[#This Row],[Reviews Deviation]]*ebooks[[#This Row],[Reviews Deviation]]</f>
        <v>0.37209999999999932</v>
      </c>
    </row>
    <row r="25" spans="1:11" x14ac:dyDescent="0.35">
      <c r="A25" s="3" t="s">
        <v>40</v>
      </c>
      <c r="B25" s="3" t="str">
        <f t="shared" si="2"/>
        <v>11.99</v>
      </c>
      <c r="C25" s="3" t="s">
        <v>15</v>
      </c>
      <c r="D25" s="4" t="s">
        <v>2</v>
      </c>
      <c r="E25" s="18">
        <f t="shared" si="0"/>
        <v>4.4000000000000004</v>
      </c>
      <c r="F25" s="10">
        <f t="shared" ca="1" si="1"/>
        <v>574</v>
      </c>
      <c r="G25" s="10">
        <f t="shared" ca="1" si="3"/>
        <v>9</v>
      </c>
      <c r="H25" s="10">
        <f ca="1">ebooks[[#This Row],[Prices]]*ebooks[[#This Row],[Number of Books Sold]]</f>
        <v>6882.26</v>
      </c>
      <c r="I25" s="13">
        <f ca="1">ebooks[[#This Row],[ Revenue]]-ebooks[[#This Row],[Budget]]</f>
        <v>6873.26</v>
      </c>
      <c r="J25" s="15">
        <f>ebooks[[#This Row],[Reviews]]-amazon_ebooks!B30</f>
        <v>-0.58999999999999986</v>
      </c>
      <c r="K25" s="13">
        <f>ebooks[[#This Row],[Reviews Deviation]]*ebooks[[#This Row],[Reviews Deviation]]</f>
        <v>0.34809999999999985</v>
      </c>
    </row>
    <row r="26" spans="1:11" x14ac:dyDescent="0.35">
      <c r="A26" s="1" t="s">
        <v>41</v>
      </c>
      <c r="B26" s="1" t="str">
        <f t="shared" si="2"/>
        <v>11.99</v>
      </c>
      <c r="C26" s="1" t="s">
        <v>15</v>
      </c>
      <c r="D26" s="2" t="s">
        <v>18</v>
      </c>
      <c r="E26" s="15">
        <f t="shared" si="0"/>
        <v>4.7</v>
      </c>
      <c r="F26" s="10">
        <f t="shared" ca="1" si="1"/>
        <v>605</v>
      </c>
      <c r="G26" s="10">
        <f t="shared" ca="1" si="3"/>
        <v>8</v>
      </c>
      <c r="H26" s="10">
        <f ca="1">ebooks[[#This Row],[Prices]]*ebooks[[#This Row],[Number of Books Sold]]</f>
        <v>7253.95</v>
      </c>
      <c r="I26" s="13">
        <f ca="1">ebooks[[#This Row],[ Revenue]]-ebooks[[#This Row],[Budget]]</f>
        <v>7245.95</v>
      </c>
      <c r="J26" s="15">
        <f>ebooks[[#This Row],[Reviews]]-amazon_ebooks!B31</f>
        <v>-3.29</v>
      </c>
      <c r="K26" s="13">
        <f>ebooks[[#This Row],[Reviews Deviation]]*ebooks[[#This Row],[Reviews Deviation]]</f>
        <v>10.8241</v>
      </c>
    </row>
    <row r="27" spans="1:11" x14ac:dyDescent="0.35">
      <c r="A27" s="1" t="s">
        <v>42</v>
      </c>
      <c r="B27" s="1" t="str">
        <f t="shared" si="2"/>
        <v>7.99</v>
      </c>
      <c r="C27" s="1" t="s">
        <v>27</v>
      </c>
      <c r="D27" s="2" t="s">
        <v>9</v>
      </c>
      <c r="E27" s="15">
        <f t="shared" si="0"/>
        <v>4.5</v>
      </c>
      <c r="F27" s="10">
        <f t="shared" ca="1" si="1"/>
        <v>217</v>
      </c>
      <c r="G27" s="10">
        <f t="shared" ca="1" si="3"/>
        <v>1</v>
      </c>
      <c r="H27" s="10">
        <f ca="1">ebooks[[#This Row],[Prices]]*ebooks[[#This Row],[Number of Books Sold]]</f>
        <v>1733.8300000000002</v>
      </c>
      <c r="I27" s="13">
        <f ca="1">ebooks[[#This Row],[ Revenue]]-ebooks[[#This Row],[Budget]]</f>
        <v>1732.8300000000002</v>
      </c>
      <c r="J27" s="15">
        <f>ebooks[[#This Row],[Reviews]]-amazon_ebooks!B32</f>
        <v>-0.49000000000000021</v>
      </c>
      <c r="K27" s="13">
        <f>ebooks[[#This Row],[Reviews Deviation]]*ebooks[[#This Row],[Reviews Deviation]]</f>
        <v>0.2401000000000002</v>
      </c>
    </row>
    <row r="28" spans="1:11" x14ac:dyDescent="0.35">
      <c r="A28" s="3" t="s">
        <v>43</v>
      </c>
      <c r="B28" s="3" t="str">
        <f t="shared" si="2"/>
        <v>4.99</v>
      </c>
      <c r="C28" s="3" t="s">
        <v>4</v>
      </c>
      <c r="D28" s="4" t="s">
        <v>18</v>
      </c>
      <c r="E28" s="18">
        <f t="shared" si="0"/>
        <v>4.7</v>
      </c>
      <c r="F28" s="10">
        <f t="shared" ca="1" si="1"/>
        <v>608</v>
      </c>
      <c r="G28" s="10">
        <f t="shared" ca="1" si="3"/>
        <v>1</v>
      </c>
      <c r="H28" s="10">
        <f ca="1">ebooks[[#This Row],[Prices]]*ebooks[[#This Row],[Number of Books Sold]]</f>
        <v>3033.92</v>
      </c>
      <c r="I28" s="13">
        <f ca="1">ebooks[[#This Row],[ Revenue]]-ebooks[[#This Row],[Budget]]</f>
        <v>3032.92</v>
      </c>
      <c r="J28" s="15">
        <f>ebooks[[#This Row],[Reviews]]-amazon_ebooks!B33</f>
        <v>-1.29</v>
      </c>
      <c r="K28" s="13">
        <f>ebooks[[#This Row],[Reviews Deviation]]*ebooks[[#This Row],[Reviews Deviation]]</f>
        <v>1.6641000000000001</v>
      </c>
    </row>
    <row r="29" spans="1:11" x14ac:dyDescent="0.35">
      <c r="A29" s="1" t="s">
        <v>44</v>
      </c>
      <c r="B29" s="1" t="str">
        <f t="shared" si="2"/>
        <v>3.99</v>
      </c>
      <c r="C29" s="1" t="s">
        <v>25</v>
      </c>
      <c r="D29" s="2" t="s">
        <v>2</v>
      </c>
      <c r="E29" s="15">
        <f t="shared" si="0"/>
        <v>4.4000000000000004</v>
      </c>
      <c r="F29" s="10">
        <f t="shared" ca="1" si="1"/>
        <v>744</v>
      </c>
      <c r="G29" s="10">
        <f t="shared" ca="1" si="3"/>
        <v>3</v>
      </c>
      <c r="H29" s="10">
        <f ca="1">ebooks[[#This Row],[Prices]]*ebooks[[#This Row],[Number of Books Sold]]</f>
        <v>2968.56</v>
      </c>
      <c r="I29" s="13">
        <f ca="1">ebooks[[#This Row],[ Revenue]]-ebooks[[#This Row],[Budget]]</f>
        <v>2965.56</v>
      </c>
      <c r="J29" s="15">
        <f>ebooks[[#This Row],[Reviews]]-amazon_ebooks!B34</f>
        <v>2.41</v>
      </c>
      <c r="K29" s="13">
        <f>ebooks[[#This Row],[Reviews Deviation]]*ebooks[[#This Row],[Reviews Deviation]]</f>
        <v>5.8081000000000005</v>
      </c>
    </row>
    <row r="30" spans="1:11" x14ac:dyDescent="0.35">
      <c r="A30" s="3" t="s">
        <v>45</v>
      </c>
      <c r="B30" s="3" t="str">
        <f t="shared" si="2"/>
        <v>4.99</v>
      </c>
      <c r="C30" s="3" t="s">
        <v>4</v>
      </c>
      <c r="D30" s="4" t="s">
        <v>16</v>
      </c>
      <c r="E30" s="18">
        <f t="shared" si="0"/>
        <v>4.2</v>
      </c>
      <c r="F30" s="10">
        <f t="shared" ca="1" si="1"/>
        <v>10</v>
      </c>
      <c r="G30" s="10">
        <f t="shared" ca="1" si="3"/>
        <v>9</v>
      </c>
      <c r="H30" s="10">
        <f ca="1">ebooks[[#This Row],[Prices]]*ebooks[[#This Row],[Number of Books Sold]]</f>
        <v>49.900000000000006</v>
      </c>
      <c r="I30" s="13">
        <f ca="1">ebooks[[#This Row],[ Revenue]]-ebooks[[#This Row],[Budget]]</f>
        <v>40.900000000000006</v>
      </c>
      <c r="J30" s="15">
        <f>ebooks[[#This Row],[Reviews]]-amazon_ebooks!B35</f>
        <v>-0.79</v>
      </c>
      <c r="K30" s="13">
        <f>ebooks[[#This Row],[Reviews Deviation]]*ebooks[[#This Row],[Reviews Deviation]]</f>
        <v>0.6241000000000001</v>
      </c>
    </row>
    <row r="31" spans="1:11" x14ac:dyDescent="0.35">
      <c r="A31" s="1" t="s">
        <v>46</v>
      </c>
      <c r="B31" s="1" t="str">
        <f t="shared" si="2"/>
        <v>7.99</v>
      </c>
      <c r="C31" s="1" t="s">
        <v>27</v>
      </c>
      <c r="D31" s="2" t="s">
        <v>47</v>
      </c>
      <c r="E31" s="15">
        <f t="shared" si="0"/>
        <v>5</v>
      </c>
      <c r="F31" s="10">
        <f t="shared" ca="1" si="1"/>
        <v>237</v>
      </c>
      <c r="G31" s="10">
        <f t="shared" ca="1" si="3"/>
        <v>7</v>
      </c>
      <c r="H31" s="10">
        <f ca="1">ebooks[[#This Row],[Prices]]*ebooks[[#This Row],[Number of Books Sold]]</f>
        <v>1893.63</v>
      </c>
      <c r="I31" s="13">
        <f ca="1">ebooks[[#This Row],[ Revenue]]-ebooks[[#This Row],[Budget]]</f>
        <v>1886.63</v>
      </c>
      <c r="J31" s="15">
        <f>ebooks[[#This Row],[Reviews]]-amazon_ebooks!B36</f>
        <v>5</v>
      </c>
      <c r="K31" s="13">
        <f>ebooks[[#This Row],[Reviews Deviation]]*ebooks[[#This Row],[Reviews Deviation]]</f>
        <v>25</v>
      </c>
    </row>
    <row r="32" spans="1:11" x14ac:dyDescent="0.35">
      <c r="A32" s="3" t="s">
        <v>48</v>
      </c>
      <c r="B32" s="3" t="str">
        <f t="shared" si="2"/>
        <v>4.99</v>
      </c>
      <c r="C32" s="3" t="s">
        <v>4</v>
      </c>
      <c r="D32" s="4" t="s">
        <v>49</v>
      </c>
      <c r="E32" s="18">
        <f t="shared" si="0"/>
        <v>4.9000000000000004</v>
      </c>
      <c r="F32" s="10">
        <f t="shared" ca="1" si="1"/>
        <v>350</v>
      </c>
      <c r="G32" s="10">
        <f t="shared" ca="1" si="3"/>
        <v>2</v>
      </c>
      <c r="H32" s="10">
        <f ca="1">ebooks[[#This Row],[Prices]]*ebooks[[#This Row],[Number of Books Sold]]</f>
        <v>1746.5</v>
      </c>
      <c r="I32" s="13">
        <f ca="1">ebooks[[#This Row],[ Revenue]]-ebooks[[#This Row],[Budget]]</f>
        <v>1744.5</v>
      </c>
      <c r="J32" s="15">
        <f>ebooks[[#This Row],[Reviews]]-amazon_ebooks!B37</f>
        <v>4.9000000000000004</v>
      </c>
      <c r="K32" s="13">
        <f>ebooks[[#This Row],[Reviews Deviation]]*ebooks[[#This Row],[Reviews Deviation]]</f>
        <v>24.010000000000005</v>
      </c>
    </row>
    <row r="33" spans="1:11" x14ac:dyDescent="0.35">
      <c r="A33" s="1" t="s">
        <v>50</v>
      </c>
      <c r="B33" s="1" t="str">
        <f t="shared" si="2"/>
        <v>5.99</v>
      </c>
      <c r="C33" s="1" t="s">
        <v>1</v>
      </c>
      <c r="D33" s="2" t="s">
        <v>2</v>
      </c>
      <c r="E33" s="15">
        <f t="shared" si="0"/>
        <v>4.4000000000000004</v>
      </c>
      <c r="F33" s="10">
        <f t="shared" ca="1" si="1"/>
        <v>355</v>
      </c>
      <c r="G33" s="10">
        <f t="shared" ca="1" si="3"/>
        <v>1</v>
      </c>
      <c r="H33" s="10">
        <f ca="1">ebooks[[#This Row],[Prices]]*ebooks[[#This Row],[Number of Books Sold]]</f>
        <v>2126.4500000000003</v>
      </c>
      <c r="I33" s="13">
        <f ca="1">ebooks[[#This Row],[ Revenue]]-ebooks[[#This Row],[Budget]]</f>
        <v>2125.4500000000003</v>
      </c>
      <c r="J33" s="15">
        <f>ebooks[[#This Row],[Reviews]]-amazon_ebooks!B38</f>
        <v>4.4000000000000004</v>
      </c>
      <c r="K33" s="13">
        <f>ebooks[[#This Row],[Reviews Deviation]]*ebooks[[#This Row],[Reviews Deviation]]</f>
        <v>19.360000000000003</v>
      </c>
    </row>
    <row r="34" spans="1:11" x14ac:dyDescent="0.35">
      <c r="A34" s="3" t="s">
        <v>51</v>
      </c>
      <c r="B34" s="3" t="str">
        <f t="shared" si="2"/>
        <v>1.99</v>
      </c>
      <c r="C34" s="3" t="s">
        <v>20</v>
      </c>
      <c r="D34" s="4" t="s">
        <v>11</v>
      </c>
      <c r="E34" s="18">
        <f t="shared" si="0"/>
        <v>4.3</v>
      </c>
      <c r="F34" s="10">
        <f t="shared" ca="1" si="1"/>
        <v>14</v>
      </c>
      <c r="G34" s="10">
        <f t="shared" ca="1" si="3"/>
        <v>10</v>
      </c>
      <c r="H34" s="10">
        <f ca="1">ebooks[[#This Row],[Prices]]*ebooks[[#This Row],[Number of Books Sold]]</f>
        <v>27.86</v>
      </c>
      <c r="I34" s="13">
        <f ca="1">ebooks[[#This Row],[ Revenue]]-ebooks[[#This Row],[Budget]]</f>
        <v>17.86</v>
      </c>
      <c r="J34" s="15">
        <f>ebooks[[#This Row],[Reviews]]-amazon_ebooks!B39</f>
        <v>4.3</v>
      </c>
      <c r="K34" s="13">
        <f>ebooks[[#This Row],[Reviews Deviation]]*ebooks[[#This Row],[Reviews Deviation]]</f>
        <v>18.489999999999998</v>
      </c>
    </row>
    <row r="35" spans="1:11" x14ac:dyDescent="0.35">
      <c r="A35" s="5" t="s">
        <v>52</v>
      </c>
      <c r="B35" s="5" t="str">
        <f t="shared" si="2"/>
        <v>4.99</v>
      </c>
      <c r="C35" s="5" t="s">
        <v>4</v>
      </c>
      <c r="D35" s="6" t="s">
        <v>53</v>
      </c>
      <c r="E35" s="15">
        <f t="shared" si="0"/>
        <v>4.8</v>
      </c>
      <c r="F35" s="10">
        <f t="shared" ca="1" si="1"/>
        <v>841</v>
      </c>
      <c r="G35" s="10">
        <f t="shared" ca="1" si="3"/>
        <v>4</v>
      </c>
      <c r="H35" s="10">
        <f ca="1">ebooks[[#This Row],[Prices]]*ebooks[[#This Row],[Number of Books Sold]]</f>
        <v>4196.59</v>
      </c>
      <c r="I35" s="13">
        <f ca="1">ebooks[[#This Row],[ Revenue]]-ebooks[[#This Row],[Budget]]</f>
        <v>4192.59</v>
      </c>
      <c r="J35" s="15">
        <f>ebooks[[#This Row],[Reviews]]-amazon_ebooks!B40</f>
        <v>4.8</v>
      </c>
      <c r="K35" s="13">
        <f>ebooks[[#This Row],[Reviews Deviation]]*ebooks[[#This Row],[Reviews Deviation]]</f>
        <v>23.04</v>
      </c>
    </row>
    <row r="36" spans="1:11" x14ac:dyDescent="0.35">
      <c r="A36" s="13" t="s">
        <v>72</v>
      </c>
      <c r="B36" s="13"/>
      <c r="C36" s="13"/>
      <c r="D36" s="13"/>
      <c r="E36" s="15">
        <f>SUBTOTAL(101,ebooks[Reviews])</f>
        <v>4.4735294117647078</v>
      </c>
      <c r="F36" s="13"/>
      <c r="G36" s="10"/>
      <c r="H36" s="13"/>
      <c r="I36" s="13">
        <f ca="1">SUBTOTAL(109,ebooks[Profit])</f>
        <v>100435.24999999997</v>
      </c>
      <c r="J36" s="18">
        <f>SUBTOTAL(109,ebooks[Reviews Deviation])</f>
        <v>-15.61</v>
      </c>
      <c r="K36">
        <f>SUBTOTAL(109,ebooks[RD])</f>
        <v>498.30689999999998</v>
      </c>
    </row>
    <row r="37" spans="1:11" x14ac:dyDescent="0.35">
      <c r="F37" s="4"/>
    </row>
    <row r="38" spans="1:11" x14ac:dyDescent="0.35">
      <c r="F38" s="4"/>
    </row>
    <row r="39" spans="1:11" x14ac:dyDescent="0.35">
      <c r="F39" s="4"/>
    </row>
    <row r="40" spans="1:11" x14ac:dyDescent="0.35">
      <c r="F40" s="4"/>
    </row>
    <row r="41" spans="1:11" x14ac:dyDescent="0.35">
      <c r="F41" s="4"/>
    </row>
    <row r="42" spans="1:11" x14ac:dyDescent="0.35">
      <c r="F42" s="4"/>
    </row>
    <row r="43" spans="1:11" x14ac:dyDescent="0.35">
      <c r="F43" s="4"/>
    </row>
    <row r="44" spans="1:11" x14ac:dyDescent="0.35">
      <c r="F44" s="4"/>
    </row>
    <row r="45" spans="1:11" x14ac:dyDescent="0.35">
      <c r="F45" s="4"/>
    </row>
    <row r="46" spans="1:11" x14ac:dyDescent="0.35">
      <c r="F46" s="4"/>
    </row>
    <row r="47" spans="1:11" x14ac:dyDescent="0.35">
      <c r="F47" s="4"/>
    </row>
    <row r="48" spans="1:11" x14ac:dyDescent="0.35">
      <c r="F48" s="4"/>
    </row>
    <row r="49" spans="6:6" x14ac:dyDescent="0.35">
      <c r="F49" s="4"/>
    </row>
    <row r="50" spans="6:6" x14ac:dyDescent="0.35">
      <c r="F50" s="4"/>
    </row>
    <row r="51" spans="6:6" x14ac:dyDescent="0.35">
      <c r="F51" s="4"/>
    </row>
    <row r="52" spans="6:6" x14ac:dyDescent="0.35">
      <c r="F52" s="4"/>
    </row>
    <row r="53" spans="6:6" x14ac:dyDescent="0.35">
      <c r="F53" s="4"/>
    </row>
    <row r="54" spans="6:6" x14ac:dyDescent="0.35">
      <c r="F54" s="4"/>
    </row>
    <row r="55" spans="6:6" x14ac:dyDescent="0.35">
      <c r="F55" s="4"/>
    </row>
    <row r="56" spans="6:6" x14ac:dyDescent="0.35">
      <c r="F56" s="4"/>
    </row>
    <row r="57" spans="6:6" x14ac:dyDescent="0.35">
      <c r="F57" s="4"/>
    </row>
    <row r="58" spans="6:6" x14ac:dyDescent="0.35">
      <c r="F58" s="4"/>
    </row>
    <row r="59" spans="6:6" x14ac:dyDescent="0.35">
      <c r="F59" s="4"/>
    </row>
    <row r="60" spans="6:6" x14ac:dyDescent="0.35">
      <c r="F60" s="9"/>
    </row>
  </sheetData>
  <phoneticPr fontId="6" type="noConversion"/>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B14" sqref="B14"/>
    </sheetView>
  </sheetViews>
  <sheetFormatPr defaultRowHeight="14.5" x14ac:dyDescent="0.35"/>
  <cols>
    <col min="1" max="1" width="16.81640625" bestFit="1" customWidth="1"/>
    <col min="2" max="2" width="21.7265625" customWidth="1"/>
  </cols>
  <sheetData>
    <row r="1" spans="1:2" x14ac:dyDescent="0.35">
      <c r="A1" t="s">
        <v>59</v>
      </c>
      <c r="B1" t="s">
        <v>60</v>
      </c>
    </row>
    <row r="2" spans="1:2" x14ac:dyDescent="0.35">
      <c r="A2" t="s">
        <v>61</v>
      </c>
      <c r="B2">
        <f ca="1" xml:space="preserve"> SUM(ebooks[[ Revenue]])</f>
        <v>100602.24999999997</v>
      </c>
    </row>
    <row r="3" spans="1:2" x14ac:dyDescent="0.35">
      <c r="A3" t="s">
        <v>62</v>
      </c>
      <c r="B3">
        <f ca="1" xml:space="preserve"> SUM(ebooks[Budget])</f>
        <v>167</v>
      </c>
    </row>
    <row r="4" spans="1:2" x14ac:dyDescent="0.35">
      <c r="A4" t="s">
        <v>63</v>
      </c>
      <c r="B4">
        <f ca="1">B2-B3</f>
        <v>100435.24999999997</v>
      </c>
    </row>
    <row r="5" spans="1:2" x14ac:dyDescent="0.35">
      <c r="A5" t="s">
        <v>64</v>
      </c>
      <c r="B5" s="12">
        <f ca="1">B4/B3</f>
        <v>601.40868263473033</v>
      </c>
    </row>
    <row r="7" spans="1:2" x14ac:dyDescent="0.35">
      <c r="A7" t="s">
        <v>77</v>
      </c>
      <c r="B7" t="s">
        <v>65</v>
      </c>
    </row>
    <row r="8" spans="1:2" x14ac:dyDescent="0.35">
      <c r="A8" t="s">
        <v>68</v>
      </c>
      <c r="B8" s="18">
        <f>AVERAGE(ebooks[Reviews])</f>
        <v>4.4735294117647078</v>
      </c>
    </row>
    <row r="9" spans="1:2" x14ac:dyDescent="0.35">
      <c r="A9" t="s">
        <v>69</v>
      </c>
      <c r="B9">
        <f>MODE(ebooks[Reviews])</f>
        <v>4.4000000000000004</v>
      </c>
    </row>
    <row r="10" spans="1:2" x14ac:dyDescent="0.35">
      <c r="A10" t="s">
        <v>70</v>
      </c>
      <c r="B10">
        <f>MEDIAN(ebooks[Reviews])</f>
        <v>4.4000000000000004</v>
      </c>
    </row>
    <row r="11" spans="1:2" x14ac:dyDescent="0.35">
      <c r="A11" t="s">
        <v>72</v>
      </c>
      <c r="B11" s="18">
        <f>SUM(ebooks[RD])</f>
        <v>498.30689999999998</v>
      </c>
    </row>
    <row r="12" spans="1:2" x14ac:dyDescent="0.35">
      <c r="A12" t="s">
        <v>75</v>
      </c>
      <c r="B12">
        <f>COUNT(ebooks[Reviews Deviation])</f>
        <v>34</v>
      </c>
    </row>
    <row r="13" spans="1:2" x14ac:dyDescent="0.35">
      <c r="A13" t="s">
        <v>73</v>
      </c>
      <c r="B13">
        <f>B11/B12</f>
        <v>14.656085294117647</v>
      </c>
    </row>
    <row r="14" spans="1:2" x14ac:dyDescent="0.35">
      <c r="A14" t="s">
        <v>76</v>
      </c>
      <c r="B14">
        <f>SQRT(B13)</f>
        <v>3.82832669636718</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72AD4-972C-43BB-B7CD-F8D5D3364C22}">
  <dimension ref="A3:B16"/>
  <sheetViews>
    <sheetView workbookViewId="0">
      <selection activeCell="A15" sqref="A15"/>
    </sheetView>
  </sheetViews>
  <sheetFormatPr defaultRowHeight="14.5" x14ac:dyDescent="0.35"/>
  <cols>
    <col min="1" max="1" width="103.08984375" bestFit="1" customWidth="1"/>
    <col min="2" max="2" width="11.81640625" bestFit="1" customWidth="1"/>
  </cols>
  <sheetData>
    <row r="3" spans="1:2" ht="15.5" x14ac:dyDescent="0.35">
      <c r="A3" s="20" t="s">
        <v>79</v>
      </c>
      <c r="B3" s="21" t="s">
        <v>81</v>
      </c>
    </row>
    <row r="4" spans="1:2" ht="15.5" x14ac:dyDescent="0.35">
      <c r="A4" s="22" t="s">
        <v>46</v>
      </c>
      <c r="B4" s="21">
        <v>4309.6000000000004</v>
      </c>
    </row>
    <row r="5" spans="1:2" ht="15.5" x14ac:dyDescent="0.35">
      <c r="A5" s="22" t="s">
        <v>42</v>
      </c>
      <c r="B5" s="21">
        <v>7684.37</v>
      </c>
    </row>
    <row r="6" spans="1:2" ht="15.5" x14ac:dyDescent="0.35">
      <c r="A6" s="22" t="s">
        <v>7</v>
      </c>
      <c r="B6" s="21">
        <v>9321.82</v>
      </c>
    </row>
    <row r="7" spans="1:2" ht="15.5" x14ac:dyDescent="0.35">
      <c r="A7" s="22" t="s">
        <v>45</v>
      </c>
      <c r="B7" s="21">
        <v>4446.0700000000006</v>
      </c>
    </row>
    <row r="8" spans="1:2" ht="15.5" x14ac:dyDescent="0.35">
      <c r="A8" s="22" t="s">
        <v>5</v>
      </c>
      <c r="B8" s="21">
        <v>7192.2</v>
      </c>
    </row>
    <row r="9" spans="1:2" ht="15.5" x14ac:dyDescent="0.35">
      <c r="A9" s="22" t="s">
        <v>26</v>
      </c>
      <c r="B9" s="21">
        <v>6151.3</v>
      </c>
    </row>
    <row r="10" spans="1:2" ht="15.5" x14ac:dyDescent="0.35">
      <c r="A10" s="22" t="s">
        <v>32</v>
      </c>
      <c r="B10" s="21">
        <v>4194.99</v>
      </c>
    </row>
    <row r="11" spans="1:2" ht="15.5" x14ac:dyDescent="0.35">
      <c r="A11" s="22" t="s">
        <v>30</v>
      </c>
      <c r="B11" s="21">
        <v>4965.05</v>
      </c>
    </row>
    <row r="12" spans="1:2" ht="15.5" x14ac:dyDescent="0.35">
      <c r="A12" s="22" t="s">
        <v>14</v>
      </c>
      <c r="B12" s="21">
        <v>6513.56</v>
      </c>
    </row>
    <row r="13" spans="1:2" ht="15.5" x14ac:dyDescent="0.35">
      <c r="A13" s="22" t="s">
        <v>17</v>
      </c>
      <c r="B13" s="21">
        <v>8715.18</v>
      </c>
    </row>
    <row r="14" spans="1:2" ht="15.5" x14ac:dyDescent="0.35">
      <c r="A14" s="22" t="s">
        <v>80</v>
      </c>
      <c r="B14" s="21">
        <v>63494.14</v>
      </c>
    </row>
    <row r="16" spans="1:2" ht="15.5" x14ac:dyDescent="0.35">
      <c r="A16" s="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F A A B Q S w M E F A A C A A g A 3 Z u 3 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N 2 b t 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m 7 d Y S z J k G o 0 C A A D A C Q A A E w A c A E Z v c m 1 1 b G F z L 1 N l Y 3 R p b 2 4 x L m 0 g o h g A K K A U A A A A A A A A A A A A A A A A A A A A A A A A A A A A 7 V V P b 9 o w F L 8 j 8 R 0 s 9 x K k K F p Z d + m W V g y K x q V d S z d p A l S 5 5 L V Y T e z O d l g Z 4 r v v 2 c 5 I o E S t J j T t M C 5 J X u z f P 7 8 X N E w N l 4 I M / f X w f b P R b O g Z U 5 A Q l r G f U t z A r Z Q P m s Q k B d N s E P w N Z a 6 m g J W + T B N Q U Z + n o A P a P R 5 / 0 a D 0 + O u g 9 6 0 z v h D Q U 3 w O 4 w 0 c 2 g o 9 y A H F b Q Y s 0 S e e J C C I g z m k i H v N b l O I h p C i q i v 5 Q w e e M S T A p j M y 6 h i j + G 1 u Q E 9 O R 3 7 z 5 J R 8 O C F G 5 V D i D 8 R c P g D p 5 t r I j P R z 4 S 2 W B J 0 k 6 c o 0 z 0 R Q K y Y k 9 F o x o e + k y l y N F i I O t u v B q C u F A W E m r V L C F Q i W I a i n q Z r z b 4 p 6 U C 8 2 J E t 6 j i u t E p 9 C 5 B 5 X V Z J M z p H k w s x A 7 a D y O Z Z U z 0 R Z j i r 2 c 9 M V t r O n R y Y S 3 O 7 A C 5 A K m 3 / v 7 t f h 1 i j c F a 4 H 8 U u s G C t 4 O + k D O m T Z I 5 K 7 x 1 Y l 7 + 6 M i X u r b f E I p a T 1 f g 9 r X 1 r Y G i f h c j s N g x u I g S e z s k m t 1 + 2 s t 2 v q b 2 v q R x v 1 V a v Z 4 G K n m + p k b g a w 9 9 E 8 Z 3 N + z 1 z / I Z K H X L 5 Z r R u 8 1 F h Z W d X 3 m S l M D u f J 7 t 8 S i 3 V G R g O 9 X n O Z g 1 r E d n R D 8 p E L p h Y D H E D D 7 z i o e H N z 6 K K I q V + G j 9 s w V / A 9 5 6 j A w U 0 2 I y u 7 6 M X w u n o e 9 e Q 0 z 1 B H U J o J R z 1 I e c b x P q Y h 0 h e d H B + F 5 E x M Z c L F f X z Y f t c O y W U u D Q z N I o W 4 v I 3 O p Y B J 5 Y g 9 o Z M 5 W s + 8 M 4 I O L R p q o U t K 4 Q l Q M V N 9 V J + n z L U l P a Y 1 l u i K k s l O 4 / W O K y 5 b J D 4 p V / z V X C z Z 7 2 x K 4 p 1 5 F e 5 8 5 9 4 k D J v q x Z O 0 9 q O i i V 8 7 F O O N i y O K p n q O s 7 I f 0 3 / y 6 S r + D Z f / y L e o e g Z B u / W K k f p / E P s 6 i F 9 Q S w E C L Q A U A A I A C A D d m 7 d Y w K n 8 R 6 U A A A D 2 A A A A E g A A A A A A A A A A A A A A A A A A A A A A Q 2 9 u Z m l n L 1 B h Y 2 t h Z 2 U u e G 1 s U E s B A i 0 A F A A C A A g A 3 Z u 3 W A / K 6 a u k A A A A 6 Q A A A B M A A A A A A A A A A A A A A A A A 8 Q A A A F t D b 2 5 0 Z W 5 0 X 1 R 5 c G V z X S 5 4 b W x Q S w E C L Q A U A A I A C A D d m 7 d Y S z J k G o 0 C A A D A C Q A A E w A A A A A A A A A A A A A A A A D i A Q A A R m 9 y b X V s Y X M v U 2 V j d G l v b j E u b V B L B Q Y A A A A A A w A D A M I A A A C 8 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M A A A A A A A A F 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T 1 Z I a F B r Q W l R Y U l M Q m J q Q k p v S 2 x J V l J 5 W V c 1 e l p t O X l i U 0 J H Y V d 4 b E l H W n l i M j B n W V c x a G V t O X V Y M l Z p Y j I 5 c m N 3 Q U F B Q U F B Q U F B Q U F B Q n g x b S 9 t c G M y T l R h W V p 4 S 3 d S M W N h Q U R r a G x i S E J s Y 2 l C U m R X V n l h V 1 Z 6 Q U F F W E 9 W S G h Q a 0 F p U W F J T E J i a k J K b 0 t s Q U F B Q U F B P T 0 i I C 8 + P C 9 T d G F i b G V F b n R y a W V z P j w v S X R l b T 4 8 S X R l b T 4 8 S X R l b U x v Y 2 F 0 a W 9 u P j x J d G V t V H l w Z T 5 G b 3 J t d W x h P C 9 J d G V t V H l w Z T 4 8 S X R l b V B h d G g + U 2 V j d G l v b j E v Y W 1 h e m 9 u X 2 V i b 2 9 r c z w v S X R l b V B h d G g + P C 9 J d G V t T G 9 j Y X R p b 2 4 + P F N 0 Y W J s Z U V u d H J p Z X M + P E V u d H J 5 I F R 5 c G U 9 I k l z U H J p d m F 0 Z S I g V m F s d W U 9 I m w w I i A v P j x F b n R y e S B U e X B l P S J R d W V y e U l E I i B W Y W x 1 Z T 0 i c z Z j O T J k N z I 5 L T R i N z g t N G J i N C 0 5 N j c y L T E 0 N G F j O D c 4 Z D E 0 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j U i I C 8 + P E V u d H J 5 I F R 5 c G U 9 I k Z p b G x F c n J v c k N v Z G U i I F Z h b H V l P S J z V W 5 r b m 9 3 b i I g L z 4 8 R W 5 0 c n k g V H l w Z T 0 i R m l s b E V y c m 9 y Q 2 9 1 b n Q i I F Z h b H V l P S J s M C I g L z 4 8 R W 5 0 c n k g V H l w Z T 0 i R m l s b E x h c 3 R V c G R h d G V k I i B W Y W x 1 Z T 0 i Z D I w M j Q t M D U t M j N U M T M 6 N D M 6 M j I u N z g w N D Q z M V o i I C 8 + P E V u d H J 5 I F R 5 c G U 9 I k Z p b G x D b 2 x 1 b W 5 U e X B l c y I g V m F s d W U 9 I n N C Z 1 l H Q m d Z P S I g L z 4 8 R W 5 0 c n k g V H l w Z T 0 i R m l s b E N v b H V t b k 5 h b W V z I i B W Y W x 1 Z T 0 i c 1 s m c X V v d D t T b 3 V y Y 2 U u T m F t Z S Z x d W 9 0 O y w m c X V v d D t D b 2 x 1 b W 4 x J n F 1 b 3 Q 7 L C Z x d W 9 0 O 0 N v b H V t b j I m c X V v d D s s J n F 1 b 3 Q 7 Q 2 9 s d W 1 u M y Z x d W 9 0 O y w m c X V v d D t D b 2 x 1 b W 4 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W 1 h e m 9 u X 2 V i b 2 9 r c y 9 B d X R v U m V t b 3 Z l Z E N v b H V t b n M x L n t T b 3 V y Y 2 U u T m F t Z S w w f S Z x d W 9 0 O y w m c X V v d D t T Z W N 0 a W 9 u M S 9 h b W F 6 b 2 5 f Z W J v b 2 t z L 0 F 1 d G 9 S Z W 1 v d m V k Q 2 9 s d W 1 u c z E u e 0 N v b H V t b j E s M X 0 m c X V v d D s s J n F 1 b 3 Q 7 U 2 V j d G l v b j E v Y W 1 h e m 9 u X 2 V i b 2 9 r c y 9 B d X R v U m V t b 3 Z l Z E N v b H V t b n M x L n t D b 2 x 1 b W 4 y L D J 9 J n F 1 b 3 Q 7 L C Z x d W 9 0 O 1 N l Y 3 R p b 2 4 x L 2 F t Y X p v b l 9 l Y m 9 v a 3 M v Q X V 0 b 1 J l b W 9 2 Z W R D b 2 x 1 b W 5 z M S 5 7 Q 2 9 s d W 1 u M y w z f S Z x d W 9 0 O y w m c X V v d D t T Z W N 0 a W 9 u M S 9 h b W F 6 b 2 5 f Z W J v b 2 t z L 0 F 1 d G 9 S Z W 1 v d m V k Q 2 9 s d W 1 u c z E u e 0 N v b H V t b j Q s N H 0 m c X V v d D t d L C Z x d W 9 0 O 0 N v b H V t b k N v d W 5 0 J n F 1 b 3 Q 7 O j U s J n F 1 b 3 Q 7 S 2 V 5 Q 2 9 s d W 1 u T m F t Z X M m c X V v d D s 6 W 1 0 s J n F 1 b 3 Q 7 Q 2 9 s d W 1 u S W R l b n R p d G l l c y Z x d W 9 0 O z p b J n F 1 b 3 Q 7 U 2 V j d G l v b j E v Y W 1 h e m 9 u X 2 V i b 2 9 r c y 9 B d X R v U m V t b 3 Z l Z E N v b H V t b n M x L n t T b 3 V y Y 2 U u T m F t Z S w w f S Z x d W 9 0 O y w m c X V v d D t T Z W N 0 a W 9 u M S 9 h b W F 6 b 2 5 f Z W J v b 2 t z L 0 F 1 d G 9 S Z W 1 v d m V k Q 2 9 s d W 1 u c z E u e 0 N v b H V t b j E s M X 0 m c X V v d D s s J n F 1 b 3 Q 7 U 2 V j d G l v b j E v Y W 1 h e m 9 u X 2 V i b 2 9 r c y 9 B d X R v U m V t b 3 Z l Z E N v b H V t b n M x L n t D b 2 x 1 b W 4 y L D J 9 J n F 1 b 3 Q 7 L C Z x d W 9 0 O 1 N l Y 3 R p b 2 4 x L 2 F t Y X p v b l 9 l Y m 9 v a 3 M v Q X V 0 b 1 J l b W 9 2 Z W R D b 2 x 1 b W 5 z M S 5 7 Q 2 9 s d W 1 u M y w z f S Z x d W 9 0 O y w m c X V v d D t T Z W N 0 a W 9 u M S 9 h b W F 6 b 2 5 f Z W J v b 2 t z L 0 F 1 d G 9 S Z W 1 v d m V k Q 2 9 s d W 1 u c z E u e 0 N v b H V t b j Q s N H 0 m c X V v d D t d L C Z x d W 9 0 O 1 J l b G F 0 a W 9 u c 2 h p c E l u Z m 8 m c X V v d D s 6 W 1 1 9 I i A v P j w v U 3 R h Y m x l R W 5 0 c m l l c z 4 8 L 0 l 0 Z W 0 + P E l 0 Z W 0 + P E l 0 Z W 1 M b 2 N h d G l v b j 4 8 S X R l b V R 5 c G U + R m 9 y b X V s Y T w v S X R l b V R 5 c G U + P E l 0 Z W 1 Q Y X R o P l N l Y 3 R p b 2 4 x L 2 F t Y X p v b l 9 l Y m 9 v a 3 M 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R d W V y e U l E I i B W Y W x 1 Z T 0 i c 2 Q 3 Z T l i Y z F m L W R h O G M t N D d j O C 1 i M T M 4 L T k z M G M 1 O W M 3 Y j Y 3 N S I g L z 4 8 R W 5 0 c n k g V H l w Z T 0 i T G 9 h Z G V k V G 9 B b m F s e X N p c 1 N l c n Z p Y 2 V z I i B W Y W x 1 Z T 0 i b D A i I C 8 + P E V u d H J 5 I F R 5 c G U 9 I k Z p b G x T d G F 0 d X M i I F Z h b H V l P S J z Q 2 9 t c G x l d G U i I C 8 + P E V u d H J 5 I F R 5 c G U 9 I k Z p b G x M Y X N 0 V X B k Y X R l Z C I g V m F s d W U 9 I m Q y M D I 0 L T A 1 L T I z V D E z O j Q z O j I w L j I 0 N T g 0 M z Z a I i A v P j x F b n R y e S B U e X B l P S J G a W x s R X J y b 3 J D b 2 R l I i B W Y W x 1 Z T 0 i c 1 V u a 2 5 v d 2 4 i I C 8 + P E V u d H J 5 I F R 5 c G U 9 I k F k Z G V k V G 9 E Y X R h T W 9 k Z W w i I F Z h b H V l P S J s M C I g L z 4 8 R W 5 0 c n k g V H l w Z T 0 i T G 9 h Z F R v U m V w b 3 J 0 R G l z Y W J s Z W Q i I F Z h b H V l P S J s M S I g L z 4 8 R W 5 0 c n k g V H l w Z T 0 i U X V l c n l H c m 9 1 c E l E I i B W Y W x 1 Z T 0 i c 2 U 2 N m Z k N j c x L W N k Y T U t N G Q 4 Z C 1 h N j E 5 L W M 0 Y W M x M W Q 1 Y z Y 4 M 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Z j h k Y 2 R h N T c t N z h i Z i 0 0 N G M 3 L T g 0 N W Y t M W U y N z A 1 M 2 U z M z B m I i A v P j x F b n R y e S B U e X B l P S J M b 2 F k V G 9 S Z X B v c n R E a X N h Y m x l Z C I g V m F s d W U 9 I m w x I i A v P j x F b n R y e S B U e X B l P S J R d W V y e U d y b 3 V w S U Q i I F Z h b H V l P S J z Z T Y 2 Z m Q 2 N z E t Y 2 R h N S 0 0 Z D h k L W E 2 M T k t Y z R h Y z E x Z D V j N j g w 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j N U M T M 6 N D M 6 M j A u M j Q 1 O D Q z N 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R d W V y e U l E I i B W Y W x 1 Z T 0 i c z g 3 Z D Q 5 M D c 3 L T E w M T g t N D U 0 M y 0 5 O G N l L T E x Y W Y z O T E 0 M D g 5 N S I g L z 4 8 R W 5 0 c n k g V H l w Z T 0 i T G 9 h Z F R v U m V w b 3 J 0 R G l z Y W J s Z W Q i I F Z h b H V l P S J s M S I g L z 4 8 R W 5 0 c n k g V H l w Z T 0 i U X V l c n l H c m 9 1 c E l E I i B W Y W x 1 Z T 0 i c 2 U x N T E z O T E 3 L T Q w M 2 U t N D E y M i 1 h M j B i L T A 1 Y j h j M T I 2 O D J h N 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j N U M T M 6 N D M 6 M j A u M j Q 1 O D Q z N 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x N W I 0 O G I x O S 0 y N m E 3 L T Q 1 M T E t O D d m N S 0 3 Z D l l Y m Q z Y z J m M T E i I C 8 + P E V u d H J 5 I F R 5 c G U 9 I l F 1 Z X J 5 R 3 J v d X B J R C I g V m F s d W U 9 I n N l N j Z m Z D Y 3 M S 1 j Z G E 1 L T R k O G Q t Y T Y x O S 1 j N G F j M T F k N W M 2 O D A 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y M 1 Q x M z o 0 M z o y M C 4 y N T Q 3 N j U 0 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F t Y X p v b l 9 l Y m 9 v a 3 M v R m l s d G V y Z W Q l M j B I a W R k Z W 4 l M j B G a W x l c z E 8 L 0 l 0 Z W 1 Q Y X R o P j w v S X R l b U x v Y 2 F 0 a W 9 u P j x T d G F i b G V F b n R y a W V z I C 8 + P C 9 J d G V t P j x J d G V t P j x J d G V t T G 9 j Y X R p b 2 4 + P E l 0 Z W 1 U e X B l P k Z v c m 1 1 b G E 8 L 0 l 0 Z W 1 U e X B l P j x J d G V t U G F 0 a D 5 T Z W N 0 a W 9 u M S 9 h b W F 6 b 2 5 f Z W J v b 2 t z L 0 l u d m 9 r Z S U y M E N 1 c 3 R v b S U y M E Z 1 b m N 0 a W 9 u M T w v S X R l b V B h d G g + P C 9 J d G V t T G 9 j Y X R p b 2 4 + P F N 0 Y W J s Z U V u d H J p Z X M g L z 4 8 L 0 l 0 Z W 0 + P E l 0 Z W 0 + P E l 0 Z W 1 M b 2 N h d G l v b j 4 8 S X R l b V R 5 c G U + R m 9 y b X V s Y T w v S X R l b V R 5 c G U + P E l 0 Z W 1 Q Y X R o P l N l Y 3 R p b 2 4 x L 2 F t Y X p v b l 9 l Y m 9 v a 3 M v U m V u Y W 1 l Z C U y M E N v b H V t b n M x P C 9 J d G V t U G F 0 a D 4 8 L 0 l 0 Z W 1 M b 2 N h d G l v b j 4 8 U 3 R h Y m x l R W 5 0 c m l l c y A v P j w v S X R l b T 4 8 S X R l b T 4 8 S X R l b U x v Y 2 F 0 a W 9 u P j x J d G V t V H l w Z T 5 G b 3 J t d W x h P C 9 J d G V t V H l w Z T 4 8 S X R l b V B h d G g + U 2 V j d G l v b j E v Y W 1 h e m 9 u X 2 V i b 2 9 r c y 9 S Z W 1 v d m V k J T I w T 3 R o Z X I l M j B D b 2 x 1 b W 5 z M T w v S X R l b V B h d G g + P C 9 J d G V t T G 9 j Y X R p b 2 4 + P F N 0 Y W J s Z U V u d H J p Z X M g L z 4 8 L 0 l 0 Z W 0 + P E l 0 Z W 0 + P E l 0 Z W 1 M b 2 N h d G l v b j 4 8 S X R l b V R 5 c G U + R m 9 y b X V s Y T w v S X R l b V R 5 c G U + P E l 0 Z W 1 Q Y X R o P l N l Y 3 R p b 2 4 x L 2 F t Y X p v b l 9 l Y m 9 v a 3 M v R X h w Y W 5 k Z W Q l M j B U Y W J s Z S U y M E N v b H V t b j E 8 L 0 l 0 Z W 1 Q Y X R o P j w v S X R l b U x v Y 2 F 0 a W 9 u P j x T d G F i b G V F b n R y a W V z I C 8 + P C 9 J d G V t P j x J d G V t P j x J d G V t T G 9 j Y X R p b 2 4 + P E l 0 Z W 1 U e X B l P k Z v c m 1 1 b G E 8 L 0 l 0 Z W 1 U e X B l P j x J d G V t U G F 0 a D 5 T Z W N 0 a W 9 u M S 9 h b W F 6 b 2 5 f Z W J v b 2 t z L 0 N o Y W 5 n Z W Q l M j B U e X B l P C 9 J d G V t U G F 0 a D 4 8 L 0 l 0 Z W 1 M b 2 N h d G l v b j 4 8 U 3 R h Y m x l R W 5 0 c m l l c y A v P j w v S X R l b T 4 8 S X R l b T 4 8 S X R l b U x v Y 2 F 0 a W 9 u P j x J d G V t V H l w Z T 5 G b 3 J t d W x h P C 9 J d G V t V H l w Z T 4 8 S X R l b V B h d G g + U 2 V j d G l v b j E v Z W J v b 2 t z X 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Y z g z Y m E 2 M y 0 2 N T B k L T R h Y T Y t O D Y y Y y 1 l Y z E y M T N k M m R j M T k 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Q t M D U t M j N U M T M 6 N T Q 6 M D E u N z g x N z g 0 O F 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W J v b 2 t z X 2 R h d G E v Q X V 0 b 1 J l b W 9 2 Z W R D b 2 x 1 b W 5 z M S 5 7 Q 2 9 s d W 1 u M S w w f S Z x d W 9 0 O y w m c X V v d D t T Z W N 0 a W 9 u M S 9 l Y m 9 v a 3 N f Z G F 0 Y S 9 B d X R v U m V t b 3 Z l Z E N v b H V t b n M x L n t D b 2 x 1 b W 4 y L D F 9 J n F 1 b 3 Q 7 L C Z x d W 9 0 O 1 N l Y 3 R p b 2 4 x L 2 V i b 2 9 r c 1 9 k Y X R h L 0 F 1 d G 9 S Z W 1 v d m V k Q 2 9 s d W 1 u c z E u e 0 N v b H V t b j M s M n 0 m c X V v d D s s J n F 1 b 3 Q 7 U 2 V j d G l v b j E v Z W J v b 2 t z X 2 R h d G E v Q X V 0 b 1 J l b W 9 2 Z W R D b 2 x 1 b W 5 z M S 5 7 Q 2 9 s d W 1 u N C w z f S Z x d W 9 0 O 1 0 s J n F 1 b 3 Q 7 Q 2 9 s d W 1 u Q 2 9 1 b n Q m c X V v d D s 6 N C w m c X V v d D t L Z X l D b 2 x 1 b W 5 O Y W 1 l c y Z x d W 9 0 O z p b X S w m c X V v d D t D b 2 x 1 b W 5 J Z G V u d G l 0 a W V z J n F 1 b 3 Q 7 O l s m c X V v d D t T Z W N 0 a W 9 u M S 9 l Y m 9 v a 3 N f Z G F 0 Y S 9 B d X R v U m V t b 3 Z l Z E N v b H V t b n M x L n t D b 2 x 1 b W 4 x L D B 9 J n F 1 b 3 Q 7 L C Z x d W 9 0 O 1 N l Y 3 R p b 2 4 x L 2 V i b 2 9 r c 1 9 k Y X R h L 0 F 1 d G 9 S Z W 1 v d m V k Q 2 9 s d W 1 u c z E u e 0 N v b H V t b j I s M X 0 m c X V v d D s s J n F 1 b 3 Q 7 U 2 V j d G l v b j E v Z W J v b 2 t z X 2 R h d G E v Q X V 0 b 1 J l b W 9 2 Z W R D b 2 x 1 b W 5 z M S 5 7 Q 2 9 s d W 1 u M y w y f S Z x d W 9 0 O y w m c X V v d D t T Z W N 0 a W 9 u M S 9 l Y m 9 v a 3 N f Z G F 0 Y S 9 B d X R v U m V t b 3 Z l Z E N v b H V t b n M x L n t D b 2 x 1 b W 4 0 L D N 9 J n F 1 b 3 Q 7 X S w m c X V v d D t S Z W x h d G l v b n N o a X B J b m Z v J n F 1 b 3 Q 7 O l t d f S I g L z 4 8 L 1 N 0 Y W J s Z U V u d H J p Z X M + P C 9 J d G V t P j x J d G V t P j x J d G V t T G 9 j Y X R p b 2 4 + P E l 0 Z W 1 U e X B l P k Z v c m 1 1 b G E 8 L 0 l 0 Z W 1 U e X B l P j x J d G V t U G F 0 a D 5 T Z W N 0 a W 9 u M S 9 l Y m 9 v a 3 N f Z G F 0 Y S 9 T b 3 V y Y 2 U 8 L 0 l 0 Z W 1 Q Y X R o P j w v S X R l b U x v Y 2 F 0 a W 9 u P j x T d G F i b G V F b n R y a W V z I C 8 + P C 9 J d G V t P j x J d G V t P j x J d G V t T G 9 j Y X R p b 2 4 + P E l 0 Z W 1 U e X B l P k Z v c m 1 1 b G E 8 L 0 l 0 Z W 1 U e X B l P j x J d G V t U G F 0 a D 5 T Z W N 0 a W 9 u M S 9 l Y m 9 v a 3 N f Z G F 0 Y S 9 D a G F u Z 2 V k J T I w V H l w Z T w v S X R l b V B h d G g + P C 9 J d G V t T G 9 j Y X R p b 2 4 + P F N 0 Y W J s Z U V u d H J p Z X M g L z 4 8 L 0 l 0 Z W 0 + P E l 0 Z W 0 + P E l 0 Z W 1 M b 2 N h d G l v b j 4 8 S X R l b V R 5 c G U + R m 9 y b X V s Y T w v S X R l b V R 5 c G U + P E l 0 Z W 1 Q Y X R o P l N l Y 3 R p b 2 4 x L 2 V i b 2 9 r c 1 9 k 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k 1 M z B h M G I t O T I x M i 0 0 O T J h L T l h Y T k t Z D U 5 O D I w Z j M 0 N T I 1 I i A v P j x F b n R y e S B U e X B l P S J C d W Z m Z X J O Z X h 0 U m V m c m V z a C I g V m F s d W U 9 I m w x I i A v P j x F b n R y e S B U e X B l P S J S Z X N 1 b H R U e X B l I i B W Y W x 1 Z T 0 i c 1 R h Y m x l I i A v P j x F b n R y e S B U e X B l P S J O Y W 1 l V X B k Y X R l Z E F m d G V y R m l s b C I g V m F s d W U 9 I m w w I i A v P j x F b n R y e S B U e X B l P S J S Z W N v d m V y e V R h c m d l d F N o Z W V 0 I i B W Y W x 1 Z T 0 i c 2 F t Y X p v b l 9 l Y m 9 v a 3 M i I C 8 + P E V u d H J 5 I F R 5 c G U 9 I l J l Y 2 9 2 Z X J 5 V G F y Z 2 V 0 Q 2 9 s d W 1 u I i B W Y W x 1 Z T 0 i b D E i I C 8 + P E V u d H J 5 I F R 5 c G U 9 I l J l Y 2 9 2 Z X J 5 V G F y Z 2 V 0 U m 9 3 I i B W Y W x 1 Z T 0 i b D M 5 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0 L T A 1 L T I z V D E z O j U 2 O j M 1 L j I y O D M x N z 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V i b 2 9 r c 1 9 k Y X R h I C g y K S 9 B d X R v U m V t b 3 Z l Z E N v b H V t b n M x L n t D b 2 x 1 b W 4 x L D B 9 J n F 1 b 3 Q 7 L C Z x d W 9 0 O 1 N l Y 3 R p b 2 4 x L 2 V i b 2 9 r c 1 9 k Y X R h I C g y K S 9 B d X R v U m V t b 3 Z l Z E N v b H V t b n M x L n t D b 2 x 1 b W 4 y L D F 9 J n F 1 b 3 Q 7 L C Z x d W 9 0 O 1 N l Y 3 R p b 2 4 x L 2 V i b 2 9 r c 1 9 k Y X R h I C g y K S 9 B d X R v U m V t b 3 Z l Z E N v b H V t b n M x L n t D b 2 x 1 b W 4 z L D J 9 J n F 1 b 3 Q 7 L C Z x d W 9 0 O 1 N l Y 3 R p b 2 4 x L 2 V i b 2 9 r c 1 9 k Y X R h I C g y K S 9 B d X R v U m V t b 3 Z l Z E N v b H V t b n M x L n t D b 2 x 1 b W 4 0 L D N 9 J n F 1 b 3 Q 7 X S w m c X V v d D t D b 2 x 1 b W 5 D b 3 V u d C Z x d W 9 0 O z o 0 L C Z x d W 9 0 O 0 t l e U N v b H V t b k 5 h b W V z J n F 1 b 3 Q 7 O l t d L C Z x d W 9 0 O 0 N v b H V t b k l k Z W 5 0 a X R p Z X M m c X V v d D s 6 W y Z x d W 9 0 O 1 N l Y 3 R p b 2 4 x L 2 V i b 2 9 r c 1 9 k Y X R h I C g y K S 9 B d X R v U m V t b 3 Z l Z E N v b H V t b n M x L n t D b 2 x 1 b W 4 x L D B 9 J n F 1 b 3 Q 7 L C Z x d W 9 0 O 1 N l Y 3 R p b 2 4 x L 2 V i b 2 9 r c 1 9 k Y X R h I C g y K S 9 B d X R v U m V t b 3 Z l Z E N v b H V t b n M x L n t D b 2 x 1 b W 4 y L D F 9 J n F 1 b 3 Q 7 L C Z x d W 9 0 O 1 N l Y 3 R p b 2 4 x L 2 V i b 2 9 r c 1 9 k Y X R h I C g y K S 9 B d X R v U m V t b 3 Z l Z E N v b H V t b n M x L n t D b 2 x 1 b W 4 z L D J 9 J n F 1 b 3 Q 7 L C Z x d W 9 0 O 1 N l Y 3 R p b 2 4 x L 2 V i b 2 9 r c 1 9 k Y X R h I C g y K S 9 B d X R v U m V t b 3 Z l Z E N v b H V t b n M x L n t D b 2 x 1 b W 4 0 L D N 9 J n F 1 b 3 Q 7 X S w m c X V v d D t S Z W x h d G l v b n N o a X B J b m Z v J n F 1 b 3 Q 7 O l t d f S I g L z 4 8 L 1 N 0 Y W J s Z U V u d H J p Z X M + P C 9 J d G V t P j x J d G V t P j x J d G V t T G 9 j Y X R p b 2 4 + P E l 0 Z W 1 U e X B l P k Z v c m 1 1 b G E 8 L 0 l 0 Z W 1 U e X B l P j x J d G V t U G F 0 a D 5 T Z W N 0 a W 9 u M S 9 l Y m 9 v a 3 N f Z G F 0 Y S U y M C g y K S 9 T b 3 V y Y 2 U 8 L 0 l 0 Z W 1 Q Y X R o P j w v S X R l b U x v Y 2 F 0 a W 9 u P j x T d G F i b G V F b n R y a W V z I C 8 + P C 9 J d G V t P j x J d G V t P j x J d G V t T G 9 j Y X R p b 2 4 + P E l 0 Z W 1 U e X B l P k Z v c m 1 1 b G E 8 L 0 l 0 Z W 1 U e X B l P j x J d G V t U G F 0 a D 5 T Z W N 0 a W 9 u M S 9 l Y m 9 v a 3 N f Z G F 0 Y S U y M C g y K S 9 D a G F u Z 2 V k J T I w V H l w Z T w v S X R l b V B h d G g + P C 9 J d G V t T G 9 j Y X R p b 2 4 + P F N 0 Y W J s Z U V u d H J p Z X M g L z 4 8 L 0 l 0 Z W 0 + P C 9 J d G V t c z 4 8 L 0 x v Y 2 F s U G F j a 2 F n Z U 1 l d G F k Y X R h R m l s Z T 4 W A A A A U E s F B g A A A A A A A A A A A A A A A A A A A A A A A C Y B A A A B A A A A 0 I y d 3 w E V 0 R G M e g D A T 8 K X 6 w E A A A B Q Y s x o p l 2 9 T I L n r e 1 R A v m I A A A A A A I A A A A A A B B m A A A A A Q A A I A A A A L G X O 0 V W G l W u I H L N P 0 F X U L Y f Z G h 3 J F Q U z y i 3 p a l 4 + o J m A A A A A A 6 A A A A A A g A A I A A A A O u 8 f i b 4 e R S K K q v g a 9 m 6 l c R I r N U N L E Y N G X 6 G T P v 1 l N l L U A A A A J S D A A 6 E d X a p U L W 1 M P / 7 c T I N 7 P L O 6 T S x T v K U 2 s 5 O 3 L y n H U m 5 R A k Z j p N R g 2 p L 8 F x v 5 A O V b v Z m M 0 3 C D N m n I C M g I b 3 O 4 3 L R y F s 7 0 q g H M O j E 5 8 W B Q A A A A I w o V p 1 X S 8 M 3 v 6 i 6 j k T f q S W F t 9 3 5 G 3 i E 7 D y e p e / b V n C D J V D N E k I 7 u M E W n q Q 8 k / k j 9 Y S I m k h + b R k H Z q R p t B J 6 p x U = < / D a t a M a s h u p > 
</file>

<file path=customXml/itemProps1.xml><?xml version="1.0" encoding="utf-8"?>
<ds:datastoreItem xmlns:ds="http://schemas.openxmlformats.org/officeDocument/2006/customXml" ds:itemID="{D0E42524-9FF6-477A-A579-1C2D4A79A1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amazon_ebooks</vt:lpstr>
      <vt:lpstr>Statics</vt:lpstr>
      <vt:lpstr>profit &amp; reviews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Vidya Godina</dc:creator>
  <cp:lastModifiedBy>Vidya Godina</cp:lastModifiedBy>
  <dcterms:created xsi:type="dcterms:W3CDTF">2024-05-23T13:39:47Z</dcterms:created>
  <dcterms:modified xsi:type="dcterms:W3CDTF">2024-05-30T02:20:49Z</dcterms:modified>
</cp:coreProperties>
</file>