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"/>
    </mc:Choice>
  </mc:AlternateContent>
  <xr:revisionPtr revIDLastSave="0" documentId="13_ncr:1_{4843DD0D-EB59-40B0-BADB-BBCD6924D2E6}" xr6:coauthVersionLast="47" xr6:coauthVersionMax="47" xr10:uidLastSave="{00000000-0000-0000-0000-000000000000}"/>
  <bookViews>
    <workbookView xWindow="4404" yWindow="1536" windowWidth="17280" windowHeight="8964" xr2:uid="{96E1F854-4E2A-48D3-8730-EE72818C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4" i="1"/>
  <c r="N5" i="1"/>
  <c r="N6" i="1"/>
  <c r="N7" i="1"/>
  <c r="N3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M5" i="1"/>
  <c r="M6" i="1"/>
  <c r="M7" i="1"/>
  <c r="M8" i="1"/>
  <c r="M9" i="1"/>
  <c r="M10" i="1"/>
  <c r="M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I2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13" i="1"/>
  <c r="F22" i="1"/>
  <c r="F21" i="1"/>
  <c r="F20" i="1"/>
  <c r="F19" i="1"/>
  <c r="F18" i="1"/>
  <c r="F17" i="1"/>
  <c r="F16" i="1"/>
  <c r="F15" i="1"/>
  <c r="F14" i="1"/>
  <c r="F12" i="1"/>
  <c r="F11" i="1"/>
  <c r="F10" i="1"/>
  <c r="F9" i="1"/>
  <c r="F8" i="1"/>
  <c r="F7" i="1"/>
  <c r="F6" i="1"/>
  <c r="F5" i="1"/>
  <c r="F4" i="1"/>
  <c r="F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3" i="1"/>
  <c r="E4" i="1"/>
  <c r="E6" i="1"/>
  <c r="E5" i="1"/>
</calcChain>
</file>

<file path=xl/sharedStrings.xml><?xml version="1.0" encoding="utf-8"?>
<sst xmlns="http://schemas.openxmlformats.org/spreadsheetml/2006/main" count="60" uniqueCount="44">
  <si>
    <t>Product ID</t>
  </si>
  <si>
    <t>Product Name</t>
  </si>
  <si>
    <t>Expiry Date</t>
  </si>
  <si>
    <t>Purchase Date</t>
  </si>
  <si>
    <t>Description</t>
  </si>
  <si>
    <t>Gelatine Powder</t>
  </si>
  <si>
    <t>Premium</t>
  </si>
  <si>
    <t>Wine - Fat Bastard Merlot</t>
  </si>
  <si>
    <t>Classic</t>
  </si>
  <si>
    <t>Tomatoes - Cherry</t>
  </si>
  <si>
    <t>Elegant</t>
  </si>
  <si>
    <t>Wine - Cave Springs Dry Riesling</t>
  </si>
  <si>
    <t>The Pop Shoppe - Cream Soda</t>
  </si>
  <si>
    <t>Celery Root</t>
  </si>
  <si>
    <t>Deluxe</t>
  </si>
  <si>
    <t>Cheese - Cream Cheese</t>
  </si>
  <si>
    <t>Modern</t>
  </si>
  <si>
    <t>Kohlrabi</t>
  </si>
  <si>
    <t>Cake - Lemon Chiffon</t>
  </si>
  <si>
    <t>Pumpkin - Seed</t>
  </si>
  <si>
    <t>Fish - Soup Base, Bouillon</t>
  </si>
  <si>
    <t>Versatainer Nc - 888</t>
  </si>
  <si>
    <t>Fish - Scallops, Cold Smoked</t>
  </si>
  <si>
    <t>Veal - Brisket, Provimi,bnls</t>
  </si>
  <si>
    <t>Hersey Shakes</t>
  </si>
  <si>
    <t>Beer - Corona</t>
  </si>
  <si>
    <t>Sauce - Salsa</t>
  </si>
  <si>
    <t>Ketchup - Tomato</t>
  </si>
  <si>
    <t>Trout Rainbow Whole</t>
  </si>
  <si>
    <t>Price</t>
  </si>
  <si>
    <t>Length of Description</t>
  </si>
  <si>
    <t>Length of Product Name</t>
  </si>
  <si>
    <t>Uppercase Product Name</t>
  </si>
  <si>
    <t>Lowercase Description</t>
  </si>
  <si>
    <t>Product</t>
  </si>
  <si>
    <t>Date and Time Functions</t>
  </si>
  <si>
    <t>Text Related Functions</t>
  </si>
  <si>
    <t>Product ID on Roman Numeral</t>
  </si>
  <si>
    <t>Rounded Price</t>
  </si>
  <si>
    <t>Ceiling Price</t>
  </si>
  <si>
    <t>Floor Price</t>
  </si>
  <si>
    <t>Discounted Price</t>
  </si>
  <si>
    <t>Rounding Functions and Random Numbers</t>
  </si>
  <si>
    <t>Expire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</si>
</sst>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theme="4" tint="0.59996337778862885"/>
      </left>
      <right style="thin">
        <color theme="4" tint="0.59996337778862885"/>
      </right>
      <top style="medium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medium">
        <color theme="5" tint="0.39991454817346722"/>
      </left>
      <right style="thin">
        <color theme="5" tint="0.39994506668294322"/>
      </right>
      <top style="medium">
        <color theme="5" tint="0.399914548173467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medium">
        <color theme="5" tint="0.39991454817346722"/>
      </top>
      <bottom style="thin">
        <color theme="5" tint="0.39994506668294322"/>
      </bottom>
      <diagonal/>
    </border>
    <border>
      <left style="thin">
        <color theme="5" tint="0.39994506668294322"/>
      </left>
      <right style="medium">
        <color theme="5" tint="0.39991454817346722"/>
      </right>
      <top style="medium">
        <color theme="5" tint="0.39991454817346722"/>
      </top>
      <bottom style="thin">
        <color theme="5" tint="0.39994506668294322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theme="4" tint="0.59996337778862885"/>
      </right>
      <top style="medium">
        <color auto="1"/>
      </top>
      <bottom style="hair">
        <color auto="1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6" xfId="0" applyNumberFormat="1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14" fontId="0" fillId="0" borderId="12" xfId="0" quotePrefix="1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4" fontId="0" fillId="0" borderId="26" xfId="0" applyNumberFormat="1" applyBorder="1"/>
    <xf numFmtId="14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23">
    <dxf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bottom style="thin">
          <color theme="5" tint="0.39994506668294322"/>
        </bottom>
      </border>
    </dxf>
    <dxf>
      <border outline="0">
        <right style="medium">
          <color theme="5" tint="0.39991454817346722"/>
        </right>
        <top style="thin">
          <color theme="5" tint="0.39994506668294322"/>
        </top>
        <bottom style="medium">
          <color theme="5" tint="0.39991454817346722"/>
        </bottom>
      </border>
    </dxf>
    <dxf>
      <border outline="0">
        <right style="medium">
          <color theme="5" tint="0.39991454817346722"/>
        </right>
      </border>
    </dxf>
    <dxf>
      <border diagonalUp="0" diagonalDown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numFmt numFmtId="19" formatCode="m/d/yyyy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numFmt numFmtId="19" formatCode="m/d/yyyy"/>
      <border diagonalUp="0" diagonalDown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outline="0">
        <top style="thin">
          <color theme="4" tint="0.59996337778862885"/>
        </top>
      </border>
    </dxf>
    <dxf>
      <border outline="0">
        <bottom style="thin">
          <color theme="4" tint="0.59996337778862885"/>
        </bottom>
      </border>
    </dxf>
    <dxf>
      <border outline="0">
        <right style="medium">
          <color theme="4" tint="0.59996337778862885"/>
        </right>
        <top style="thin">
          <color theme="4" tint="0.59996337778862885"/>
        </top>
        <bottom style="medium">
          <color theme="4" tint="0.59996337778862885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medium">
          <color auto="1"/>
        </left>
        <right style="medium">
          <color theme="4" tint="0.59996337778862885"/>
        </right>
        <top style="hair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A43CB-75DE-4D93-BA2F-C582B8826DBB}" name="Table2" displayName="Table2" ref="A2:D22" totalsRowShown="0" headerRowDxfId="15" headerRowBorderDxfId="21" tableBorderDxfId="22" totalsRowBorderDxfId="20">
  <autoFilter ref="A2:D22" xr:uid="{A0EA43CB-75DE-4D93-BA2F-C582B8826DBB}"/>
  <tableColumns count="4">
    <tableColumn id="1" xr3:uid="{357E7B6E-24E0-4D29-BB3C-EE42D1A3989A}" name="Product ID" dataDxfId="19"/>
    <tableColumn id="2" xr3:uid="{F7A42B48-0D04-4638-8CAB-279250698BE1}" name="Product Name" dataDxfId="18"/>
    <tableColumn id="3" xr3:uid="{429F595F-D7E7-47C0-B97D-540E2D448ADB}" name="Description" dataDxfId="17"/>
    <tableColumn id="4" xr3:uid="{5D0B95FD-231C-43EF-8037-3EA3D549AF72}" name="Price" dataDxfId="1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981E4-F55A-4A5E-8CB7-21D2B35C9871}" name="Table3" displayName="Table3" ref="E2:G22" totalsRowShown="0" headerRowBorderDxfId="13" tableBorderDxfId="14" totalsRowBorderDxfId="12">
  <autoFilter ref="E2:G22" xr:uid="{117981E4-F55A-4A5E-8CB7-21D2B35C9871}"/>
  <tableColumns count="3">
    <tableColumn id="1" xr3:uid="{A4BBD09B-81E2-4E24-8B2B-35DEF667067A}" name="Purchase Date" dataDxfId="11"/>
    <tableColumn id="2" xr3:uid="{C97B49C9-0AF7-4B90-8916-AE9591B3C8F4}" name="Expiry Date" dataDxfId="10"/>
    <tableColumn id="3" xr3:uid="{F2503C97-75CE-4565-BB3A-A06E2E0F0208}" name="Expire Status" dataDxfId="9">
      <calculatedColumnFormula>IF(F3 - TODAY() &gt;= 0, "Not Expired", "Expired")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5F81E-5D22-4D49-951B-6818976BF9A9}" name="Table4" displayName="Table4" ref="H2:L22" totalsRowShown="0" tableBorderDxfId="8">
  <autoFilter ref="H2:L22" xr:uid="{8545F81E-5D22-4D49-951B-6818976BF9A9}"/>
  <tableColumns count="5">
    <tableColumn id="1" xr3:uid="{7C17F01B-E554-4B7B-8838-20E95BF04F87}" name="Product ID on Roman Numeral">
      <calculatedColumnFormula>ROMAN(A3)</calculatedColumnFormula>
    </tableColumn>
    <tableColumn id="2" xr3:uid="{A71C9BEB-FF32-4B85-8998-B362DCD15797}" name="Length of Product Name">
      <calculatedColumnFormula>LEN(B3)</calculatedColumnFormula>
    </tableColumn>
    <tableColumn id="3" xr3:uid="{4311588B-DD59-45DA-B851-FB7EA89798E7}" name="Uppercase Product Name">
      <calculatedColumnFormula>UPPER(B3)</calculatedColumnFormula>
    </tableColumn>
    <tableColumn id="4" xr3:uid="{6661316C-9768-48AD-A4B8-DCBE1A5C0DA5}" name="Length of Description">
      <calculatedColumnFormula>LEN(C3)</calculatedColumnFormula>
    </tableColumn>
    <tableColumn id="5" xr3:uid="{C6BFB700-4639-4C50-B90D-9F2D3637E08D}" name="Lowercase Description">
      <calculatedColumnFormula>LOWER(C3)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BF125A-42DD-4158-96D1-55489803A9D7}" name="Table5" displayName="Table5" ref="M2:P22" totalsRowShown="0" headerRowDxfId="0" headerRowBorderDxfId="6" tableBorderDxfId="7" totalsRowBorderDxfId="5">
  <autoFilter ref="M2:P22" xr:uid="{4CBF125A-42DD-4158-96D1-55489803A9D7}"/>
  <tableColumns count="4">
    <tableColumn id="1" xr3:uid="{24B8D9EA-7228-48C4-9235-FAA97C517C1D}" name="Rounded Price" dataDxfId="4">
      <calculatedColumnFormula>ROUND(D3,0)</calculatedColumnFormula>
    </tableColumn>
    <tableColumn id="2" xr3:uid="{01586A84-CCBC-48C4-B848-CB488F5081B8}" name="Ceiling Price" dataDxfId="3">
      <calculatedColumnFormula>CEILING(D3,1)</calculatedColumnFormula>
    </tableColumn>
    <tableColumn id="3" xr3:uid="{C21362E2-AFAC-432E-9984-624FA2CB8FE9}" name="Floor Price" dataDxfId="2">
      <calculatedColumnFormula>FLOOR(D3,1)</calculatedColumnFormula>
    </tableColumn>
    <tableColumn id="4" xr3:uid="{9C04A1B3-488D-4B65-95BF-8FF68B88167B}" name="Discounted Price" dataDxfId="1">
      <calculatedColumnFormula>D3 - (D3 * (RAND() * 0.2 + 0.1))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C540-8365-444C-9FBD-CECCB3F8FF59}">
  <dimension ref="A1:P1002"/>
  <sheetViews>
    <sheetView tabSelected="1" topLeftCell="C8" workbookViewId="0">
      <selection activeCell="I15" sqref="I15"/>
    </sheetView>
  </sheetViews>
  <sheetFormatPr defaultRowHeight="14.4" x14ac:dyDescent="0.3"/>
  <cols>
    <col min="1" max="1" width="11.77734375" customWidth="1"/>
    <col min="2" max="2" width="15" customWidth="1"/>
    <col min="3" max="3" width="13.77734375" customWidth="1"/>
    <col min="4" max="4" width="10.5546875" bestFit="1" customWidth="1"/>
    <col min="5" max="5" width="14.88671875" customWidth="1"/>
    <col min="6" max="6" width="13.77734375" customWidth="1"/>
    <col min="7" max="7" width="13.6640625" customWidth="1"/>
    <col min="8" max="8" width="28.5546875" customWidth="1"/>
    <col min="9" max="9" width="23.44140625" customWidth="1"/>
    <col min="10" max="10" width="24.33203125" customWidth="1"/>
    <col min="11" max="11" width="20.77734375" customWidth="1"/>
    <col min="12" max="12" width="21.5546875" customWidth="1"/>
    <col min="13" max="13" width="15.109375" customWidth="1"/>
    <col min="14" max="14" width="13" customWidth="1"/>
    <col min="15" max="15" width="11.77734375" customWidth="1"/>
    <col min="16" max="16" width="16.88671875" customWidth="1"/>
  </cols>
  <sheetData>
    <row r="1" spans="1:16" x14ac:dyDescent="0.3">
      <c r="A1" s="33" t="s">
        <v>34</v>
      </c>
      <c r="B1" s="34"/>
      <c r="C1" s="34"/>
      <c r="D1" s="35"/>
      <c r="E1" s="6" t="s">
        <v>35</v>
      </c>
      <c r="F1" s="7"/>
      <c r="G1" s="8"/>
      <c r="H1" s="36" t="s">
        <v>36</v>
      </c>
      <c r="I1" s="36"/>
      <c r="J1" s="36"/>
      <c r="K1" s="36"/>
      <c r="L1" s="36"/>
      <c r="M1" s="37" t="s">
        <v>42</v>
      </c>
      <c r="N1" s="38"/>
      <c r="O1" s="38"/>
      <c r="P1" s="39"/>
    </row>
    <row r="2" spans="1:16" x14ac:dyDescent="0.3">
      <c r="A2" s="15" t="s">
        <v>0</v>
      </c>
      <c r="B2" s="16" t="s">
        <v>1</v>
      </c>
      <c r="C2" s="16" t="s">
        <v>4</v>
      </c>
      <c r="D2" s="17" t="s">
        <v>29</v>
      </c>
      <c r="E2" s="19" t="s">
        <v>3</v>
      </c>
      <c r="F2" s="20" t="s">
        <v>2</v>
      </c>
      <c r="G2" s="21" t="s">
        <v>43</v>
      </c>
      <c r="H2" t="s">
        <v>37</v>
      </c>
      <c r="I2" t="s">
        <v>31</v>
      </c>
      <c r="J2" t="s">
        <v>32</v>
      </c>
      <c r="K2" t="s">
        <v>30</v>
      </c>
      <c r="L2" t="s">
        <v>33</v>
      </c>
      <c r="M2" s="27" t="s">
        <v>38</v>
      </c>
      <c r="N2" s="28" t="s">
        <v>39</v>
      </c>
      <c r="O2" s="28" t="s">
        <v>40</v>
      </c>
      <c r="P2" s="29" t="s">
        <v>41</v>
      </c>
    </row>
    <row r="3" spans="1:16" x14ac:dyDescent="0.3">
      <c r="A3" s="9">
        <v>1</v>
      </c>
      <c r="B3" s="2" t="s">
        <v>5</v>
      </c>
      <c r="C3" s="2" t="s">
        <v>6</v>
      </c>
      <c r="D3" s="3">
        <v>25.4</v>
      </c>
      <c r="E3" s="10">
        <f>DATE(2023, 2, 2)</f>
        <v>44959</v>
      </c>
      <c r="F3" s="4">
        <f>DATEVALUE("1/18/2026")</f>
        <v>46040</v>
      </c>
      <c r="G3" s="18" t="str">
        <f ca="1">IF(F3 - TODAY() &gt;= 0, "Not Expired", "Expired")</f>
        <v>Not Expired</v>
      </c>
      <c r="H3" t="str">
        <f>ROMAN(A3)</f>
        <v>I</v>
      </c>
      <c r="I3">
        <f t="shared" ref="I3:I22" si="0">LEN(B3)</f>
        <v>15</v>
      </c>
      <c r="J3" t="str">
        <f t="shared" ref="J3:J22" si="1">UPPER(B3)</f>
        <v>GELATINE POWDER</v>
      </c>
      <c r="K3">
        <f t="shared" ref="K3:K22" si="2">LEN(C3)</f>
        <v>7</v>
      </c>
      <c r="L3" t="str">
        <f t="shared" ref="L3:L22" si="3">LOWER(C3)</f>
        <v>premium</v>
      </c>
      <c r="M3" s="25">
        <f>ROUND(D3,0)</f>
        <v>25</v>
      </c>
      <c r="N3" s="5">
        <f>CEILING(D3,1)</f>
        <v>26</v>
      </c>
      <c r="O3" s="5">
        <f>FLOOR(D3,1)</f>
        <v>25</v>
      </c>
      <c r="P3" s="26">
        <f ca="1">D3 - (D3 * (RAND() * 0.2 + 0.1))</f>
        <v>19.990498243390491</v>
      </c>
    </row>
    <row r="4" spans="1:16" x14ac:dyDescent="0.3">
      <c r="A4" s="9">
        <v>2</v>
      </c>
      <c r="B4" s="2" t="s">
        <v>7</v>
      </c>
      <c r="C4" s="2" t="s">
        <v>8</v>
      </c>
      <c r="D4" s="3">
        <v>20.53</v>
      </c>
      <c r="E4" s="11">
        <f>DATE(2023,1,31)</f>
        <v>44957</v>
      </c>
      <c r="F4" s="4">
        <f>DATEVALUE("11/5/2025")</f>
        <v>45966</v>
      </c>
      <c r="G4" s="18" t="str">
        <f t="shared" ref="G4:G22" ca="1" si="4">IF(F4 - TODAY() &gt;= 0, "Not Expired", "Expired")</f>
        <v>Not Expired</v>
      </c>
      <c r="H4" t="str">
        <f t="shared" ref="H4:H22" si="5">ROMAN(A4)</f>
        <v>II</v>
      </c>
      <c r="I4">
        <f t="shared" si="0"/>
        <v>25</v>
      </c>
      <c r="J4" t="str">
        <f t="shared" si="1"/>
        <v>WINE - FAT BASTARD MERLOT</v>
      </c>
      <c r="K4">
        <f t="shared" si="2"/>
        <v>7</v>
      </c>
      <c r="L4" t="str">
        <f t="shared" si="3"/>
        <v>classic</v>
      </c>
      <c r="M4" s="25">
        <f t="shared" ref="M4:M22" si="6">ROUND(D4,0)</f>
        <v>21</v>
      </c>
      <c r="N4" s="5">
        <f t="shared" ref="N4:N22" si="7">CEILING(D4,1)</f>
        <v>21</v>
      </c>
      <c r="O4" s="5">
        <f t="shared" ref="O4:O22" si="8">FLOOR(D4,1)</f>
        <v>20</v>
      </c>
      <c r="P4" s="26">
        <f t="shared" ref="P4:P22" ca="1" si="9">D4 - (D4 * (RAND() * 0.2 + 0.1))</f>
        <v>18.049683195000071</v>
      </c>
    </row>
    <row r="5" spans="1:16" x14ac:dyDescent="0.3">
      <c r="A5" s="9">
        <v>3</v>
      </c>
      <c r="B5" s="2" t="s">
        <v>9</v>
      </c>
      <c r="C5" s="2" t="s">
        <v>10</v>
      </c>
      <c r="D5" s="3">
        <v>23.6</v>
      </c>
      <c r="E5" s="10">
        <f>DATEVALUE("12/2/2023")</f>
        <v>45262</v>
      </c>
      <c r="F5" s="4">
        <f>DATEVALUE("1/4/2025")</f>
        <v>45661</v>
      </c>
      <c r="G5" s="18" t="str">
        <f t="shared" ca="1" si="4"/>
        <v>Not Expired</v>
      </c>
      <c r="H5" t="str">
        <f t="shared" si="5"/>
        <v>III</v>
      </c>
      <c r="I5">
        <f t="shared" si="0"/>
        <v>17</v>
      </c>
      <c r="J5" t="str">
        <f t="shared" si="1"/>
        <v>TOMATOES - CHERRY</v>
      </c>
      <c r="K5">
        <f t="shared" si="2"/>
        <v>7</v>
      </c>
      <c r="L5" t="str">
        <f t="shared" si="3"/>
        <v>elegant</v>
      </c>
      <c r="M5" s="25">
        <f t="shared" si="6"/>
        <v>24</v>
      </c>
      <c r="N5" s="5">
        <f t="shared" si="7"/>
        <v>24</v>
      </c>
      <c r="O5" s="5">
        <f t="shared" si="8"/>
        <v>23</v>
      </c>
      <c r="P5" s="26">
        <f t="shared" ca="1" si="9"/>
        <v>20.069016502293056</v>
      </c>
    </row>
    <row r="6" spans="1:16" x14ac:dyDescent="0.3">
      <c r="A6" s="9">
        <v>4</v>
      </c>
      <c r="B6" s="2" t="s">
        <v>11</v>
      </c>
      <c r="C6" s="2" t="s">
        <v>10</v>
      </c>
      <c r="D6" s="3">
        <v>23.41</v>
      </c>
      <c r="E6" s="10">
        <f>DATEVALUE("5/9/2023")</f>
        <v>45055</v>
      </c>
      <c r="F6" s="4">
        <f>DATEVALUE("1/13/2025")</f>
        <v>45670</v>
      </c>
      <c r="G6" s="18" t="str">
        <f t="shared" ca="1" si="4"/>
        <v>Not Expired</v>
      </c>
      <c r="H6" t="str">
        <f t="shared" si="5"/>
        <v>IV</v>
      </c>
      <c r="I6">
        <f t="shared" si="0"/>
        <v>32</v>
      </c>
      <c r="J6" t="str">
        <f t="shared" si="1"/>
        <v>WINE - CAVE SPRINGS DRY RIESLING</v>
      </c>
      <c r="K6">
        <f t="shared" si="2"/>
        <v>7</v>
      </c>
      <c r="L6" t="str">
        <f t="shared" si="3"/>
        <v>elegant</v>
      </c>
      <c r="M6" s="25">
        <f t="shared" si="6"/>
        <v>23</v>
      </c>
      <c r="N6" s="5">
        <f t="shared" si="7"/>
        <v>24</v>
      </c>
      <c r="O6" s="5">
        <f t="shared" si="8"/>
        <v>23</v>
      </c>
      <c r="P6" s="26">
        <f t="shared" ca="1" si="9"/>
        <v>19.300827181848717</v>
      </c>
    </row>
    <row r="7" spans="1:16" x14ac:dyDescent="0.3">
      <c r="A7" s="9">
        <v>5</v>
      </c>
      <c r="B7" s="2" t="s">
        <v>12</v>
      </c>
      <c r="C7" s="2" t="s">
        <v>6</v>
      </c>
      <c r="D7" s="3">
        <v>32.9</v>
      </c>
      <c r="E7" s="10">
        <f>DATE(2023,3,10)</f>
        <v>44995</v>
      </c>
      <c r="F7" s="4">
        <f>DATEVALUE("1/4/2026")</f>
        <v>46026</v>
      </c>
      <c r="G7" s="18" t="str">
        <f t="shared" ca="1" si="4"/>
        <v>Not Expired</v>
      </c>
      <c r="H7" t="str">
        <f t="shared" si="5"/>
        <v>V</v>
      </c>
      <c r="I7">
        <f t="shared" si="0"/>
        <v>27</v>
      </c>
      <c r="J7" t="str">
        <f t="shared" si="1"/>
        <v>THE POP SHOPPE - CREAM SODA</v>
      </c>
      <c r="K7">
        <f t="shared" si="2"/>
        <v>7</v>
      </c>
      <c r="L7" t="str">
        <f t="shared" si="3"/>
        <v>premium</v>
      </c>
      <c r="M7" s="25">
        <f t="shared" si="6"/>
        <v>33</v>
      </c>
      <c r="N7" s="5">
        <f t="shared" si="7"/>
        <v>33</v>
      </c>
      <c r="O7" s="5">
        <f t="shared" si="8"/>
        <v>32</v>
      </c>
      <c r="P7" s="26">
        <f t="shared" ca="1" si="9"/>
        <v>25.700322264651035</v>
      </c>
    </row>
    <row r="8" spans="1:16" x14ac:dyDescent="0.3">
      <c r="A8" s="9">
        <v>6</v>
      </c>
      <c r="B8" s="2" t="s">
        <v>13</v>
      </c>
      <c r="C8" s="2" t="s">
        <v>14</v>
      </c>
      <c r="D8" s="3">
        <v>34.85</v>
      </c>
      <c r="E8" s="10">
        <f>DATE(2023, 4, 13)</f>
        <v>45029</v>
      </c>
      <c r="F8" s="4">
        <f>DATEVALUE("6/3/2024")</f>
        <v>45446</v>
      </c>
      <c r="G8" s="18" t="str">
        <f t="shared" ca="1" si="4"/>
        <v>Not Expired</v>
      </c>
      <c r="H8" t="str">
        <f t="shared" si="5"/>
        <v>VI</v>
      </c>
      <c r="I8">
        <f t="shared" si="0"/>
        <v>11</v>
      </c>
      <c r="J8" t="str">
        <f t="shared" si="1"/>
        <v>CELERY ROOT</v>
      </c>
      <c r="K8">
        <f t="shared" si="2"/>
        <v>6</v>
      </c>
      <c r="L8" t="str">
        <f t="shared" si="3"/>
        <v>deluxe</v>
      </c>
      <c r="M8" s="25">
        <f t="shared" si="6"/>
        <v>35</v>
      </c>
      <c r="N8" s="5">
        <f t="shared" si="7"/>
        <v>35</v>
      </c>
      <c r="O8" s="5">
        <f t="shared" si="8"/>
        <v>34</v>
      </c>
      <c r="P8" s="26">
        <f t="shared" ca="1" si="9"/>
        <v>28.850498012856125</v>
      </c>
    </row>
    <row r="9" spans="1:16" x14ac:dyDescent="0.3">
      <c r="A9" s="9">
        <v>7</v>
      </c>
      <c r="B9" s="2" t="s">
        <v>15</v>
      </c>
      <c r="C9" s="2" t="s">
        <v>16</v>
      </c>
      <c r="D9" s="3">
        <v>19.12</v>
      </c>
      <c r="E9" s="10">
        <f>DATE(2023, 3, 22)</f>
        <v>45007</v>
      </c>
      <c r="F9" s="4">
        <f>DATEVALUE("1/13/2026")</f>
        <v>46035</v>
      </c>
      <c r="G9" s="18" t="str">
        <f t="shared" ca="1" si="4"/>
        <v>Not Expired</v>
      </c>
      <c r="H9" t="str">
        <f t="shared" si="5"/>
        <v>VII</v>
      </c>
      <c r="I9">
        <f t="shared" si="0"/>
        <v>21</v>
      </c>
      <c r="J9" t="str">
        <f t="shared" si="1"/>
        <v>CHEESE - CREAM CHEESE</v>
      </c>
      <c r="K9">
        <f t="shared" si="2"/>
        <v>6</v>
      </c>
      <c r="L9" t="str">
        <f t="shared" si="3"/>
        <v>modern</v>
      </c>
      <c r="M9" s="25">
        <f t="shared" si="6"/>
        <v>19</v>
      </c>
      <c r="N9" s="5">
        <f t="shared" si="7"/>
        <v>20</v>
      </c>
      <c r="O9" s="5">
        <f t="shared" si="8"/>
        <v>19</v>
      </c>
      <c r="P9" s="26">
        <f t="shared" ca="1" si="9"/>
        <v>16.667289907575991</v>
      </c>
    </row>
    <row r="10" spans="1:16" x14ac:dyDescent="0.3">
      <c r="A10" s="9">
        <v>8</v>
      </c>
      <c r="B10" s="2" t="s">
        <v>17</v>
      </c>
      <c r="C10" s="2" t="s">
        <v>16</v>
      </c>
      <c r="D10" s="3">
        <v>42.3</v>
      </c>
      <c r="E10" s="10">
        <f>DATE(2023, 5, 3)</f>
        <v>45049</v>
      </c>
      <c r="F10" s="4">
        <f>DATEVALUE("12/16/2025")</f>
        <v>46007</v>
      </c>
      <c r="G10" s="18" t="str">
        <f t="shared" ca="1" si="4"/>
        <v>Not Expired</v>
      </c>
      <c r="H10" t="str">
        <f t="shared" si="5"/>
        <v>VIII</v>
      </c>
      <c r="I10">
        <f t="shared" si="0"/>
        <v>8</v>
      </c>
      <c r="J10" t="str">
        <f t="shared" si="1"/>
        <v>KOHLRABI</v>
      </c>
      <c r="K10">
        <f t="shared" si="2"/>
        <v>6</v>
      </c>
      <c r="L10" t="str">
        <f t="shared" si="3"/>
        <v>modern</v>
      </c>
      <c r="M10" s="25">
        <f t="shared" si="6"/>
        <v>42</v>
      </c>
      <c r="N10" s="5">
        <f t="shared" si="7"/>
        <v>43</v>
      </c>
      <c r="O10" s="5">
        <f t="shared" si="8"/>
        <v>42</v>
      </c>
      <c r="P10" s="26">
        <f t="shared" ca="1" si="9"/>
        <v>34.105873442675502</v>
      </c>
    </row>
    <row r="11" spans="1:16" x14ac:dyDescent="0.3">
      <c r="A11" s="9">
        <v>9</v>
      </c>
      <c r="B11" s="2" t="s">
        <v>18</v>
      </c>
      <c r="C11" s="2" t="s">
        <v>8</v>
      </c>
      <c r="D11" s="3">
        <v>86.42</v>
      </c>
      <c r="E11" s="10">
        <f>DATE(2023, 5, 22)</f>
        <v>45068</v>
      </c>
      <c r="F11" s="4">
        <f>DATEVALUE("12/22/2023")</f>
        <v>45282</v>
      </c>
      <c r="G11" s="18" t="str">
        <f t="shared" ca="1" si="4"/>
        <v>Expired</v>
      </c>
      <c r="H11" t="str">
        <f t="shared" si="5"/>
        <v>IX</v>
      </c>
      <c r="I11">
        <f t="shared" si="0"/>
        <v>20</v>
      </c>
      <c r="J11" t="str">
        <f t="shared" si="1"/>
        <v>CAKE - LEMON CHIFFON</v>
      </c>
      <c r="K11">
        <f t="shared" si="2"/>
        <v>7</v>
      </c>
      <c r="L11" t="str">
        <f t="shared" si="3"/>
        <v>classic</v>
      </c>
      <c r="M11" s="25">
        <f t="shared" si="6"/>
        <v>86</v>
      </c>
      <c r="N11" s="5">
        <f t="shared" si="7"/>
        <v>87</v>
      </c>
      <c r="O11" s="5">
        <f t="shared" si="8"/>
        <v>86</v>
      </c>
      <c r="P11" s="26">
        <f t="shared" ca="1" si="9"/>
        <v>76.873383108960468</v>
      </c>
    </row>
    <row r="12" spans="1:16" x14ac:dyDescent="0.3">
      <c r="A12" s="9">
        <v>10</v>
      </c>
      <c r="B12" s="2" t="s">
        <v>19</v>
      </c>
      <c r="C12" s="2" t="s">
        <v>16</v>
      </c>
      <c r="D12" s="3">
        <v>25.49</v>
      </c>
      <c r="E12" s="10">
        <f>DATE(2023, 8, 14)</f>
        <v>45152</v>
      </c>
      <c r="F12" s="4">
        <f>DATEVALUE("10/5/2024")</f>
        <v>45570</v>
      </c>
      <c r="G12" s="18" t="str">
        <f t="shared" ca="1" si="4"/>
        <v>Not Expired</v>
      </c>
      <c r="H12" t="str">
        <f t="shared" si="5"/>
        <v>X</v>
      </c>
      <c r="I12">
        <f t="shared" si="0"/>
        <v>14</v>
      </c>
      <c r="J12" t="str">
        <f t="shared" si="1"/>
        <v>PUMPKIN - SEED</v>
      </c>
      <c r="K12">
        <f t="shared" si="2"/>
        <v>6</v>
      </c>
      <c r="L12" t="str">
        <f t="shared" si="3"/>
        <v>modern</v>
      </c>
      <c r="M12" s="25">
        <f t="shared" si="6"/>
        <v>25</v>
      </c>
      <c r="N12" s="5">
        <f t="shared" si="7"/>
        <v>26</v>
      </c>
      <c r="O12" s="5">
        <f t="shared" si="8"/>
        <v>25</v>
      </c>
      <c r="P12" s="26">
        <f t="shared" ca="1" si="9"/>
        <v>22.686324640731076</v>
      </c>
    </row>
    <row r="13" spans="1:16" x14ac:dyDescent="0.3">
      <c r="A13" s="9">
        <v>11</v>
      </c>
      <c r="B13" s="2" t="s">
        <v>20</v>
      </c>
      <c r="C13" s="2" t="s">
        <v>16</v>
      </c>
      <c r="D13" s="3">
        <v>20.81</v>
      </c>
      <c r="E13" s="10">
        <f>DATE(2024, 1, 1)</f>
        <v>45292</v>
      </c>
      <c r="F13" s="4">
        <f>DATEVALUE("12/10/2024")</f>
        <v>45636</v>
      </c>
      <c r="G13" s="18" t="str">
        <f t="shared" ca="1" si="4"/>
        <v>Not Expired</v>
      </c>
      <c r="H13" t="str">
        <f t="shared" si="5"/>
        <v>XI</v>
      </c>
      <c r="I13">
        <f t="shared" si="0"/>
        <v>26</v>
      </c>
      <c r="J13" t="str">
        <f t="shared" si="1"/>
        <v>FISH - SOUP BASE, BOUILLON</v>
      </c>
      <c r="K13">
        <f t="shared" si="2"/>
        <v>6</v>
      </c>
      <c r="L13" t="str">
        <f t="shared" si="3"/>
        <v>modern</v>
      </c>
      <c r="M13" s="25">
        <f t="shared" si="6"/>
        <v>21</v>
      </c>
      <c r="N13" s="5">
        <f t="shared" si="7"/>
        <v>21</v>
      </c>
      <c r="O13" s="5">
        <f t="shared" si="8"/>
        <v>20</v>
      </c>
      <c r="P13" s="26">
        <f t="shared" ca="1" si="9"/>
        <v>15.128707959407514</v>
      </c>
    </row>
    <row r="14" spans="1:16" x14ac:dyDescent="0.3">
      <c r="A14" s="9">
        <v>12</v>
      </c>
      <c r="B14" s="2" t="s">
        <v>21</v>
      </c>
      <c r="C14" s="2" t="s">
        <v>6</v>
      </c>
      <c r="D14" s="3">
        <v>39.19</v>
      </c>
      <c r="E14" s="10">
        <f>DATE(2023, 5, 27)</f>
        <v>45073</v>
      </c>
      <c r="F14" s="4">
        <f>DATEVALUE("6/10/2025")</f>
        <v>45818</v>
      </c>
      <c r="G14" s="18" t="str">
        <f t="shared" ca="1" si="4"/>
        <v>Not Expired</v>
      </c>
      <c r="H14" t="str">
        <f t="shared" si="5"/>
        <v>XII</v>
      </c>
      <c r="I14">
        <f t="shared" si="0"/>
        <v>20</v>
      </c>
      <c r="J14" t="str">
        <f t="shared" si="1"/>
        <v>VERSATAINER NC - 888</v>
      </c>
      <c r="K14">
        <f t="shared" si="2"/>
        <v>7</v>
      </c>
      <c r="L14" t="str">
        <f t="shared" si="3"/>
        <v>premium</v>
      </c>
      <c r="M14" s="25">
        <f t="shared" si="6"/>
        <v>39</v>
      </c>
      <c r="N14" s="5">
        <f t="shared" si="7"/>
        <v>40</v>
      </c>
      <c r="O14" s="5">
        <f t="shared" si="8"/>
        <v>39</v>
      </c>
      <c r="P14" s="26">
        <f t="shared" ca="1" si="9"/>
        <v>28.643701972582747</v>
      </c>
    </row>
    <row r="15" spans="1:16" x14ac:dyDescent="0.3">
      <c r="A15" s="9">
        <v>13</v>
      </c>
      <c r="B15" s="2" t="s">
        <v>22</v>
      </c>
      <c r="C15" s="2" t="s">
        <v>6</v>
      </c>
      <c r="D15" s="3">
        <v>45.64</v>
      </c>
      <c r="E15" s="10">
        <f>DATE(2023, 9, 12)</f>
        <v>45181</v>
      </c>
      <c r="F15" s="4">
        <f>DATEVALUE("4/16/2025")</f>
        <v>45763</v>
      </c>
      <c r="G15" s="18" t="str">
        <f t="shared" ca="1" si="4"/>
        <v>Not Expired</v>
      </c>
      <c r="H15" t="str">
        <f t="shared" si="5"/>
        <v>XIII</v>
      </c>
      <c r="I15">
        <f t="shared" si="0"/>
        <v>28</v>
      </c>
      <c r="J15" t="str">
        <f t="shared" si="1"/>
        <v>FISH - SCALLOPS, COLD SMOKED</v>
      </c>
      <c r="K15">
        <f t="shared" si="2"/>
        <v>7</v>
      </c>
      <c r="L15" t="str">
        <f t="shared" si="3"/>
        <v>premium</v>
      </c>
      <c r="M15" s="25">
        <f t="shared" si="6"/>
        <v>46</v>
      </c>
      <c r="N15" s="5">
        <f t="shared" si="7"/>
        <v>46</v>
      </c>
      <c r="O15" s="5">
        <f t="shared" si="8"/>
        <v>45</v>
      </c>
      <c r="P15" s="26">
        <f t="shared" ca="1" si="9"/>
        <v>35.216487627615159</v>
      </c>
    </row>
    <row r="16" spans="1:16" x14ac:dyDescent="0.3">
      <c r="A16" s="9">
        <v>14</v>
      </c>
      <c r="B16" s="2" t="s">
        <v>23</v>
      </c>
      <c r="C16" s="2" t="s">
        <v>6</v>
      </c>
      <c r="D16" s="3">
        <v>47.1</v>
      </c>
      <c r="E16" s="10">
        <f>DATE(2023, 9, 11)</f>
        <v>45180</v>
      </c>
      <c r="F16" s="4">
        <f>DATEVALUE("7/17/2025")</f>
        <v>45855</v>
      </c>
      <c r="G16" s="18" t="str">
        <f t="shared" ca="1" si="4"/>
        <v>Not Expired</v>
      </c>
      <c r="H16" t="str">
        <f t="shared" si="5"/>
        <v>XIV</v>
      </c>
      <c r="I16">
        <f t="shared" si="0"/>
        <v>28</v>
      </c>
      <c r="J16" t="str">
        <f t="shared" si="1"/>
        <v>VEAL - BRISKET, PROVIMI,BNLS</v>
      </c>
      <c r="K16">
        <f t="shared" si="2"/>
        <v>7</v>
      </c>
      <c r="L16" t="str">
        <f t="shared" si="3"/>
        <v>premium</v>
      </c>
      <c r="M16" s="25">
        <f t="shared" si="6"/>
        <v>47</v>
      </c>
      <c r="N16" s="5">
        <f t="shared" si="7"/>
        <v>48</v>
      </c>
      <c r="O16" s="5">
        <f t="shared" si="8"/>
        <v>47</v>
      </c>
      <c r="P16" s="26">
        <f t="shared" ca="1" si="9"/>
        <v>36.342894343940209</v>
      </c>
    </row>
    <row r="17" spans="1:16" x14ac:dyDescent="0.3">
      <c r="A17" s="9">
        <v>15</v>
      </c>
      <c r="B17" s="2" t="s">
        <v>24</v>
      </c>
      <c r="C17" s="2" t="s">
        <v>14</v>
      </c>
      <c r="D17" s="3">
        <v>23.91</v>
      </c>
      <c r="E17" s="10">
        <f>DATE(2023, 6, 10)</f>
        <v>45087</v>
      </c>
      <c r="F17" s="4">
        <f>DATEVALUE("1/21/2024")</f>
        <v>45312</v>
      </c>
      <c r="G17" s="18" t="str">
        <f t="shared" ca="1" si="4"/>
        <v>Expired</v>
      </c>
      <c r="H17" t="str">
        <f t="shared" si="5"/>
        <v>XV</v>
      </c>
      <c r="I17">
        <f t="shared" si="0"/>
        <v>13</v>
      </c>
      <c r="J17" t="str">
        <f t="shared" si="1"/>
        <v>HERSEY SHAKES</v>
      </c>
      <c r="K17">
        <f t="shared" si="2"/>
        <v>6</v>
      </c>
      <c r="L17" t="str">
        <f t="shared" si="3"/>
        <v>deluxe</v>
      </c>
      <c r="M17" s="25">
        <f t="shared" si="6"/>
        <v>24</v>
      </c>
      <c r="N17" s="5">
        <f t="shared" si="7"/>
        <v>24</v>
      </c>
      <c r="O17" s="5">
        <f t="shared" si="8"/>
        <v>23</v>
      </c>
      <c r="P17" s="26">
        <f t="shared" ca="1" si="9"/>
        <v>17.967981835166107</v>
      </c>
    </row>
    <row r="18" spans="1:16" x14ac:dyDescent="0.3">
      <c r="A18" s="9">
        <v>16</v>
      </c>
      <c r="B18" s="2" t="s">
        <v>13</v>
      </c>
      <c r="C18" s="2" t="s">
        <v>8</v>
      </c>
      <c r="D18" s="3">
        <v>83.23</v>
      </c>
      <c r="E18" s="10">
        <f>DATE(2023, 12, 23)</f>
        <v>45283</v>
      </c>
      <c r="F18" s="4">
        <f>DATEVALUE("6/19/2025")</f>
        <v>45827</v>
      </c>
      <c r="G18" s="18" t="str">
        <f t="shared" ca="1" si="4"/>
        <v>Not Expired</v>
      </c>
      <c r="H18" t="str">
        <f t="shared" si="5"/>
        <v>XVI</v>
      </c>
      <c r="I18">
        <f t="shared" si="0"/>
        <v>11</v>
      </c>
      <c r="J18" t="str">
        <f t="shared" si="1"/>
        <v>CELERY ROOT</v>
      </c>
      <c r="K18">
        <f t="shared" si="2"/>
        <v>7</v>
      </c>
      <c r="L18" t="str">
        <f t="shared" si="3"/>
        <v>classic</v>
      </c>
      <c r="M18" s="25">
        <f t="shared" si="6"/>
        <v>83</v>
      </c>
      <c r="N18" s="5">
        <f t="shared" si="7"/>
        <v>84</v>
      </c>
      <c r="O18" s="5">
        <f t="shared" si="8"/>
        <v>83</v>
      </c>
      <c r="P18" s="26">
        <f t="shared" ca="1" si="9"/>
        <v>67.731461350693479</v>
      </c>
    </row>
    <row r="19" spans="1:16" x14ac:dyDescent="0.3">
      <c r="A19" s="9">
        <v>17</v>
      </c>
      <c r="B19" s="2" t="s">
        <v>25</v>
      </c>
      <c r="C19" s="2" t="s">
        <v>10</v>
      </c>
      <c r="D19" s="3">
        <v>29.52</v>
      </c>
      <c r="E19" s="10">
        <f>DATE(2023, 11, 11)</f>
        <v>45241</v>
      </c>
      <c r="F19" s="4">
        <f>DATEVALUE("9/13/2025")</f>
        <v>45913</v>
      </c>
      <c r="G19" s="18" t="str">
        <f t="shared" ca="1" si="4"/>
        <v>Not Expired</v>
      </c>
      <c r="H19" t="str">
        <f t="shared" si="5"/>
        <v>XVII</v>
      </c>
      <c r="I19">
        <f t="shared" si="0"/>
        <v>13</v>
      </c>
      <c r="J19" t="str">
        <f t="shared" si="1"/>
        <v>BEER - CORONA</v>
      </c>
      <c r="K19">
        <f t="shared" si="2"/>
        <v>7</v>
      </c>
      <c r="L19" t="str">
        <f t="shared" si="3"/>
        <v>elegant</v>
      </c>
      <c r="M19" s="25">
        <f t="shared" si="6"/>
        <v>30</v>
      </c>
      <c r="N19" s="5">
        <f t="shared" si="7"/>
        <v>30</v>
      </c>
      <c r="O19" s="5">
        <f t="shared" si="8"/>
        <v>29</v>
      </c>
      <c r="P19" s="26">
        <f t="shared" ca="1" si="9"/>
        <v>24.108358453087011</v>
      </c>
    </row>
    <row r="20" spans="1:16" x14ac:dyDescent="0.3">
      <c r="A20" s="9">
        <v>18</v>
      </c>
      <c r="B20" s="2" t="s">
        <v>26</v>
      </c>
      <c r="C20" s="2" t="s">
        <v>10</v>
      </c>
      <c r="D20" s="3">
        <v>37.229999999999997</v>
      </c>
      <c r="E20" s="10">
        <f>DATE(2023, 8, 14)</f>
        <v>45152</v>
      </c>
      <c r="F20" s="4">
        <f>DATEVALUE("8/29/2024")</f>
        <v>45533</v>
      </c>
      <c r="G20" s="18" t="str">
        <f t="shared" ca="1" si="4"/>
        <v>Not Expired</v>
      </c>
      <c r="H20" t="str">
        <f t="shared" si="5"/>
        <v>XVIII</v>
      </c>
      <c r="I20">
        <f t="shared" si="0"/>
        <v>13</v>
      </c>
      <c r="J20" t="str">
        <f t="shared" si="1"/>
        <v>SAUCE - SALSA</v>
      </c>
      <c r="K20">
        <f t="shared" si="2"/>
        <v>7</v>
      </c>
      <c r="L20" t="str">
        <f t="shared" si="3"/>
        <v>elegant</v>
      </c>
      <c r="M20" s="25">
        <f t="shared" si="6"/>
        <v>37</v>
      </c>
      <c r="N20" s="5">
        <f t="shared" si="7"/>
        <v>38</v>
      </c>
      <c r="O20" s="5">
        <f t="shared" si="8"/>
        <v>37</v>
      </c>
      <c r="P20" s="26">
        <f t="shared" ca="1" si="9"/>
        <v>30.637561398908314</v>
      </c>
    </row>
    <row r="21" spans="1:16" x14ac:dyDescent="0.3">
      <c r="A21" s="9">
        <v>19</v>
      </c>
      <c r="B21" s="2" t="s">
        <v>27</v>
      </c>
      <c r="C21" s="2" t="s">
        <v>14</v>
      </c>
      <c r="D21" s="3">
        <v>38.19</v>
      </c>
      <c r="E21" s="10">
        <f>DATE(2023, 12, 24)</f>
        <v>45284</v>
      </c>
      <c r="F21" s="4">
        <f>DATEVALUE("10/11/2024")</f>
        <v>45576</v>
      </c>
      <c r="G21" s="18" t="str">
        <f t="shared" ca="1" si="4"/>
        <v>Not Expired</v>
      </c>
      <c r="H21" t="str">
        <f t="shared" si="5"/>
        <v>XIX</v>
      </c>
      <c r="I21">
        <f t="shared" si="0"/>
        <v>16</v>
      </c>
      <c r="J21" t="str">
        <f t="shared" si="1"/>
        <v>KETCHUP - TOMATO</v>
      </c>
      <c r="K21">
        <f t="shared" si="2"/>
        <v>6</v>
      </c>
      <c r="L21" t="str">
        <f t="shared" si="3"/>
        <v>deluxe</v>
      </c>
      <c r="M21" s="25">
        <f t="shared" si="6"/>
        <v>38</v>
      </c>
      <c r="N21" s="5">
        <f t="shared" si="7"/>
        <v>39</v>
      </c>
      <c r="O21" s="5">
        <f t="shared" si="8"/>
        <v>38</v>
      </c>
      <c r="P21" s="26">
        <f t="shared" ca="1" si="9"/>
        <v>28.958261337291724</v>
      </c>
    </row>
    <row r="22" spans="1:16" x14ac:dyDescent="0.3">
      <c r="A22" s="12">
        <v>20</v>
      </c>
      <c r="B22" s="13" t="s">
        <v>28</v>
      </c>
      <c r="C22" s="13" t="s">
        <v>16</v>
      </c>
      <c r="D22" s="14">
        <v>98.93</v>
      </c>
      <c r="E22" s="22">
        <f>DATE(2023, 10, 12)</f>
        <v>45211</v>
      </c>
      <c r="F22" s="23">
        <f>DATEVALUE("10/9/2025")</f>
        <v>45939</v>
      </c>
      <c r="G22" s="24" t="str">
        <f t="shared" ca="1" si="4"/>
        <v>Not Expired</v>
      </c>
      <c r="H22" t="str">
        <f t="shared" si="5"/>
        <v>XX</v>
      </c>
      <c r="I22">
        <f t="shared" si="0"/>
        <v>19</v>
      </c>
      <c r="J22" t="str">
        <f t="shared" si="1"/>
        <v>TROUT RAINBOW WHOLE</v>
      </c>
      <c r="K22">
        <f t="shared" si="2"/>
        <v>6</v>
      </c>
      <c r="L22" t="str">
        <f t="shared" si="3"/>
        <v>modern</v>
      </c>
      <c r="M22" s="30">
        <f t="shared" si="6"/>
        <v>99</v>
      </c>
      <c r="N22" s="31">
        <f t="shared" si="7"/>
        <v>99</v>
      </c>
      <c r="O22" s="31">
        <f t="shared" si="8"/>
        <v>98</v>
      </c>
      <c r="P22" s="32">
        <f t="shared" ca="1" si="9"/>
        <v>85.928119672680026</v>
      </c>
    </row>
    <row r="23" spans="1:16" x14ac:dyDescent="0.3">
      <c r="D23" s="1"/>
      <c r="E23" s="1"/>
      <c r="F23" s="1"/>
      <c r="G23" s="1"/>
    </row>
    <row r="24" spans="1:16" x14ac:dyDescent="0.3">
      <c r="D24" s="1"/>
      <c r="E24" s="1"/>
      <c r="F24" s="1"/>
      <c r="G24" s="1"/>
    </row>
    <row r="25" spans="1:16" x14ac:dyDescent="0.3">
      <c r="D25" s="1"/>
      <c r="E25" s="1"/>
      <c r="F25" s="1"/>
      <c r="G25" s="1"/>
    </row>
    <row r="26" spans="1:16" x14ac:dyDescent="0.3">
      <c r="D26" s="1"/>
      <c r="E26" s="1"/>
      <c r="F26" s="1"/>
      <c r="G26" s="1"/>
    </row>
    <row r="27" spans="1:16" x14ac:dyDescent="0.3">
      <c r="D27" s="1"/>
      <c r="E27" s="1"/>
      <c r="F27" s="1"/>
      <c r="G27" s="1"/>
    </row>
    <row r="28" spans="1:16" x14ac:dyDescent="0.3">
      <c r="D28" s="1"/>
      <c r="E28" s="1"/>
      <c r="F28" s="1"/>
      <c r="G28" s="1"/>
    </row>
    <row r="29" spans="1:16" x14ac:dyDescent="0.3">
      <c r="D29" s="1"/>
      <c r="E29" s="1"/>
      <c r="F29" s="1"/>
      <c r="G29" s="1"/>
    </row>
    <row r="30" spans="1:16" x14ac:dyDescent="0.3">
      <c r="D30" s="1"/>
      <c r="E30" s="1"/>
      <c r="F30" s="1"/>
      <c r="G30" s="1"/>
    </row>
    <row r="31" spans="1:16" x14ac:dyDescent="0.3">
      <c r="D31" s="1"/>
      <c r="E31" s="1"/>
      <c r="F31" s="1"/>
      <c r="G31" s="1"/>
    </row>
    <row r="32" spans="1:16" x14ac:dyDescent="0.3">
      <c r="D32" s="1"/>
      <c r="E32" s="1"/>
      <c r="F32" s="1"/>
      <c r="G32" s="1"/>
    </row>
    <row r="33" spans="4:7" x14ac:dyDescent="0.3">
      <c r="D33" s="1"/>
      <c r="E33" s="1"/>
      <c r="F33" s="1"/>
      <c r="G33" s="1"/>
    </row>
    <row r="34" spans="4:7" x14ac:dyDescent="0.3">
      <c r="D34" s="1"/>
      <c r="E34" s="1"/>
      <c r="F34" s="1"/>
      <c r="G34" s="1"/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/>
    </row>
    <row r="41" spans="4:7" x14ac:dyDescent="0.3">
      <c r="D41" s="1"/>
      <c r="E41" s="1"/>
      <c r="F41" s="1"/>
      <c r="G41" s="1"/>
    </row>
    <row r="42" spans="4:7" x14ac:dyDescent="0.3">
      <c r="D42" s="1"/>
      <c r="E42" s="1"/>
      <c r="F42" s="1"/>
      <c r="G42" s="1"/>
    </row>
    <row r="43" spans="4:7" x14ac:dyDescent="0.3">
      <c r="D43" s="1"/>
      <c r="E43" s="1"/>
      <c r="F43" s="1"/>
      <c r="G43" s="1"/>
    </row>
    <row r="44" spans="4:7" x14ac:dyDescent="0.3">
      <c r="D44" s="1"/>
      <c r="E44" s="1"/>
      <c r="F44" s="1"/>
      <c r="G44" s="1"/>
    </row>
    <row r="45" spans="4:7" x14ac:dyDescent="0.3">
      <c r="D45" s="1"/>
      <c r="E45" s="1"/>
      <c r="F45" s="1"/>
      <c r="G45" s="1"/>
    </row>
    <row r="46" spans="4:7" x14ac:dyDescent="0.3">
      <c r="D46" s="1"/>
      <c r="E46" s="1"/>
      <c r="F46" s="1"/>
      <c r="G46" s="1"/>
    </row>
    <row r="47" spans="4:7" x14ac:dyDescent="0.3">
      <c r="D47" s="1"/>
      <c r="E47" s="1"/>
      <c r="F47" s="1"/>
      <c r="G47" s="1"/>
    </row>
    <row r="48" spans="4:7" x14ac:dyDescent="0.3">
      <c r="D48" s="1"/>
      <c r="E48" s="1"/>
      <c r="F48" s="1"/>
      <c r="G48" s="1"/>
    </row>
    <row r="49" spans="4:7" x14ac:dyDescent="0.3">
      <c r="D49" s="1"/>
      <c r="E49" s="1"/>
      <c r="F49" s="1"/>
      <c r="G49" s="1"/>
    </row>
    <row r="50" spans="4:7" x14ac:dyDescent="0.3">
      <c r="D50" s="1"/>
      <c r="E50" s="1"/>
      <c r="F50" s="1"/>
      <c r="G50" s="1"/>
    </row>
    <row r="51" spans="4:7" x14ac:dyDescent="0.3">
      <c r="D51" s="1"/>
      <c r="E51" s="1"/>
      <c r="F51" s="1"/>
      <c r="G51" s="1"/>
    </row>
    <row r="52" spans="4:7" x14ac:dyDescent="0.3">
      <c r="D52" s="1"/>
      <c r="E52" s="1"/>
      <c r="F52" s="1"/>
      <c r="G52" s="1"/>
    </row>
    <row r="53" spans="4:7" x14ac:dyDescent="0.3">
      <c r="F53" s="1"/>
      <c r="G53" s="1"/>
    </row>
    <row r="54" spans="4:7" x14ac:dyDescent="0.3">
      <c r="F54" s="1"/>
      <c r="G54" s="1"/>
    </row>
    <row r="55" spans="4:7" x14ac:dyDescent="0.3">
      <c r="F55" s="1"/>
      <c r="G55" s="1"/>
    </row>
    <row r="56" spans="4:7" x14ac:dyDescent="0.3">
      <c r="F56" s="1"/>
      <c r="G56" s="1"/>
    </row>
    <row r="57" spans="4:7" x14ac:dyDescent="0.3">
      <c r="F57" s="1"/>
      <c r="G57" s="1"/>
    </row>
    <row r="58" spans="4:7" x14ac:dyDescent="0.3">
      <c r="F58" s="1"/>
      <c r="G58" s="1"/>
    </row>
    <row r="59" spans="4:7" x14ac:dyDescent="0.3">
      <c r="F59" s="1"/>
      <c r="G59" s="1"/>
    </row>
    <row r="60" spans="4:7" x14ac:dyDescent="0.3">
      <c r="F60" s="1"/>
      <c r="G60" s="1"/>
    </row>
    <row r="61" spans="4:7" x14ac:dyDescent="0.3">
      <c r="F61" s="1"/>
      <c r="G61" s="1"/>
    </row>
    <row r="62" spans="4:7" x14ac:dyDescent="0.3">
      <c r="F62" s="1"/>
      <c r="G62" s="1"/>
    </row>
    <row r="63" spans="4:7" x14ac:dyDescent="0.3">
      <c r="F63" s="1"/>
      <c r="G63" s="1"/>
    </row>
    <row r="64" spans="4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  <row r="478" spans="6:7" x14ac:dyDescent="0.3">
      <c r="F478" s="1"/>
      <c r="G478" s="1"/>
    </row>
    <row r="479" spans="6:7" x14ac:dyDescent="0.3">
      <c r="F479" s="1"/>
      <c r="G479" s="1"/>
    </row>
    <row r="480" spans="6:7" x14ac:dyDescent="0.3">
      <c r="F480" s="1"/>
      <c r="G480" s="1"/>
    </row>
    <row r="481" spans="6:7" x14ac:dyDescent="0.3">
      <c r="F481" s="1"/>
      <c r="G481" s="1"/>
    </row>
    <row r="482" spans="6:7" x14ac:dyDescent="0.3">
      <c r="F482" s="1"/>
      <c r="G482" s="1"/>
    </row>
    <row r="483" spans="6:7" x14ac:dyDescent="0.3">
      <c r="F483" s="1"/>
      <c r="G483" s="1"/>
    </row>
    <row r="484" spans="6:7" x14ac:dyDescent="0.3">
      <c r="F484" s="1"/>
      <c r="G484" s="1"/>
    </row>
    <row r="485" spans="6:7" x14ac:dyDescent="0.3">
      <c r="F485" s="1"/>
      <c r="G485" s="1"/>
    </row>
    <row r="486" spans="6:7" x14ac:dyDescent="0.3">
      <c r="F486" s="1"/>
      <c r="G486" s="1"/>
    </row>
    <row r="487" spans="6:7" x14ac:dyDescent="0.3">
      <c r="F487" s="1"/>
      <c r="G487" s="1"/>
    </row>
    <row r="488" spans="6:7" x14ac:dyDescent="0.3">
      <c r="F488" s="1"/>
      <c r="G488" s="1"/>
    </row>
    <row r="489" spans="6:7" x14ac:dyDescent="0.3">
      <c r="F489" s="1"/>
      <c r="G489" s="1"/>
    </row>
    <row r="490" spans="6:7" x14ac:dyDescent="0.3">
      <c r="F490" s="1"/>
      <c r="G490" s="1"/>
    </row>
    <row r="491" spans="6:7" x14ac:dyDescent="0.3">
      <c r="F491" s="1"/>
      <c r="G491" s="1"/>
    </row>
    <row r="492" spans="6:7" x14ac:dyDescent="0.3">
      <c r="F492" s="1"/>
      <c r="G492" s="1"/>
    </row>
    <row r="493" spans="6:7" x14ac:dyDescent="0.3">
      <c r="F493" s="1"/>
      <c r="G493" s="1"/>
    </row>
    <row r="494" spans="6:7" x14ac:dyDescent="0.3">
      <c r="F494" s="1"/>
      <c r="G494" s="1"/>
    </row>
    <row r="495" spans="6:7" x14ac:dyDescent="0.3">
      <c r="F495" s="1"/>
      <c r="G495" s="1"/>
    </row>
    <row r="496" spans="6:7" x14ac:dyDescent="0.3">
      <c r="F496" s="1"/>
      <c r="G496" s="1"/>
    </row>
    <row r="497" spans="6:7" x14ac:dyDescent="0.3">
      <c r="F497" s="1"/>
      <c r="G497" s="1"/>
    </row>
    <row r="498" spans="6:7" x14ac:dyDescent="0.3">
      <c r="F498" s="1"/>
      <c r="G498" s="1"/>
    </row>
    <row r="499" spans="6:7" x14ac:dyDescent="0.3">
      <c r="F499" s="1"/>
      <c r="G499" s="1"/>
    </row>
    <row r="500" spans="6:7" x14ac:dyDescent="0.3">
      <c r="F500" s="1"/>
      <c r="G500" s="1"/>
    </row>
    <row r="501" spans="6:7" x14ac:dyDescent="0.3">
      <c r="F501" s="1"/>
      <c r="G501" s="1"/>
    </row>
    <row r="502" spans="6:7" x14ac:dyDescent="0.3">
      <c r="F502" s="1"/>
      <c r="G502" s="1"/>
    </row>
    <row r="503" spans="6:7" x14ac:dyDescent="0.3">
      <c r="F503" s="1"/>
      <c r="G503" s="1"/>
    </row>
    <row r="504" spans="6:7" x14ac:dyDescent="0.3">
      <c r="F504" s="1"/>
      <c r="G504" s="1"/>
    </row>
    <row r="505" spans="6:7" x14ac:dyDescent="0.3">
      <c r="F505" s="1"/>
      <c r="G505" s="1"/>
    </row>
    <row r="506" spans="6:7" x14ac:dyDescent="0.3">
      <c r="F506" s="1"/>
      <c r="G506" s="1"/>
    </row>
    <row r="507" spans="6:7" x14ac:dyDescent="0.3">
      <c r="F507" s="1"/>
      <c r="G507" s="1"/>
    </row>
    <row r="508" spans="6:7" x14ac:dyDescent="0.3">
      <c r="F508" s="1"/>
      <c r="G508" s="1"/>
    </row>
    <row r="509" spans="6:7" x14ac:dyDescent="0.3">
      <c r="F509" s="1"/>
      <c r="G509" s="1"/>
    </row>
    <row r="510" spans="6:7" x14ac:dyDescent="0.3">
      <c r="F510" s="1"/>
      <c r="G510" s="1"/>
    </row>
    <row r="511" spans="6:7" x14ac:dyDescent="0.3">
      <c r="F511" s="1"/>
      <c r="G511" s="1"/>
    </row>
    <row r="512" spans="6:7" x14ac:dyDescent="0.3">
      <c r="F512" s="1"/>
      <c r="G512" s="1"/>
    </row>
    <row r="513" spans="6:7" x14ac:dyDescent="0.3">
      <c r="F513" s="1"/>
      <c r="G513" s="1"/>
    </row>
    <row r="514" spans="6:7" x14ac:dyDescent="0.3">
      <c r="F514" s="1"/>
      <c r="G514" s="1"/>
    </row>
    <row r="515" spans="6:7" x14ac:dyDescent="0.3">
      <c r="F515" s="1"/>
      <c r="G515" s="1"/>
    </row>
    <row r="516" spans="6:7" x14ac:dyDescent="0.3">
      <c r="F516" s="1"/>
      <c r="G516" s="1"/>
    </row>
    <row r="517" spans="6:7" x14ac:dyDescent="0.3">
      <c r="F517" s="1"/>
      <c r="G517" s="1"/>
    </row>
    <row r="518" spans="6:7" x14ac:dyDescent="0.3">
      <c r="F518" s="1"/>
      <c r="G518" s="1"/>
    </row>
    <row r="519" spans="6:7" x14ac:dyDescent="0.3">
      <c r="F519" s="1"/>
      <c r="G519" s="1"/>
    </row>
    <row r="520" spans="6:7" x14ac:dyDescent="0.3">
      <c r="F520" s="1"/>
      <c r="G520" s="1"/>
    </row>
    <row r="521" spans="6:7" x14ac:dyDescent="0.3">
      <c r="F521" s="1"/>
      <c r="G521" s="1"/>
    </row>
    <row r="522" spans="6:7" x14ac:dyDescent="0.3">
      <c r="F522" s="1"/>
      <c r="G522" s="1"/>
    </row>
    <row r="523" spans="6:7" x14ac:dyDescent="0.3">
      <c r="F523" s="1"/>
      <c r="G523" s="1"/>
    </row>
    <row r="524" spans="6:7" x14ac:dyDescent="0.3">
      <c r="F524" s="1"/>
      <c r="G524" s="1"/>
    </row>
    <row r="525" spans="6:7" x14ac:dyDescent="0.3">
      <c r="F525" s="1"/>
      <c r="G525" s="1"/>
    </row>
    <row r="526" spans="6:7" x14ac:dyDescent="0.3">
      <c r="F526" s="1"/>
      <c r="G526" s="1"/>
    </row>
    <row r="527" spans="6:7" x14ac:dyDescent="0.3">
      <c r="F527" s="1"/>
      <c r="G527" s="1"/>
    </row>
    <row r="528" spans="6:7" x14ac:dyDescent="0.3">
      <c r="F528" s="1"/>
      <c r="G528" s="1"/>
    </row>
    <row r="529" spans="6:7" x14ac:dyDescent="0.3">
      <c r="F529" s="1"/>
      <c r="G529" s="1"/>
    </row>
    <row r="530" spans="6:7" x14ac:dyDescent="0.3">
      <c r="F530" s="1"/>
      <c r="G530" s="1"/>
    </row>
    <row r="531" spans="6:7" x14ac:dyDescent="0.3">
      <c r="F531" s="1"/>
      <c r="G531" s="1"/>
    </row>
    <row r="532" spans="6:7" x14ac:dyDescent="0.3">
      <c r="F532" s="1"/>
      <c r="G532" s="1"/>
    </row>
    <row r="533" spans="6:7" x14ac:dyDescent="0.3">
      <c r="F533" s="1"/>
      <c r="G533" s="1"/>
    </row>
    <row r="534" spans="6:7" x14ac:dyDescent="0.3">
      <c r="F534" s="1"/>
      <c r="G534" s="1"/>
    </row>
    <row r="535" spans="6:7" x14ac:dyDescent="0.3">
      <c r="F535" s="1"/>
      <c r="G535" s="1"/>
    </row>
    <row r="536" spans="6:7" x14ac:dyDescent="0.3">
      <c r="F536" s="1"/>
      <c r="G536" s="1"/>
    </row>
    <row r="537" spans="6:7" x14ac:dyDescent="0.3">
      <c r="F537" s="1"/>
      <c r="G537" s="1"/>
    </row>
    <row r="538" spans="6:7" x14ac:dyDescent="0.3">
      <c r="F538" s="1"/>
      <c r="G538" s="1"/>
    </row>
    <row r="539" spans="6:7" x14ac:dyDescent="0.3">
      <c r="F539" s="1"/>
      <c r="G539" s="1"/>
    </row>
    <row r="540" spans="6:7" x14ac:dyDescent="0.3">
      <c r="F540" s="1"/>
      <c r="G540" s="1"/>
    </row>
    <row r="541" spans="6:7" x14ac:dyDescent="0.3">
      <c r="F541" s="1"/>
      <c r="G541" s="1"/>
    </row>
    <row r="542" spans="6:7" x14ac:dyDescent="0.3">
      <c r="F542" s="1"/>
      <c r="G542" s="1"/>
    </row>
    <row r="543" spans="6:7" x14ac:dyDescent="0.3">
      <c r="F543" s="1"/>
      <c r="G543" s="1"/>
    </row>
    <row r="544" spans="6:7" x14ac:dyDescent="0.3">
      <c r="F544" s="1"/>
      <c r="G544" s="1"/>
    </row>
    <row r="545" spans="6:7" x14ac:dyDescent="0.3">
      <c r="F545" s="1"/>
      <c r="G545" s="1"/>
    </row>
    <row r="546" spans="6:7" x14ac:dyDescent="0.3">
      <c r="F546" s="1"/>
      <c r="G546" s="1"/>
    </row>
    <row r="547" spans="6:7" x14ac:dyDescent="0.3">
      <c r="F547" s="1"/>
      <c r="G547" s="1"/>
    </row>
    <row r="548" spans="6:7" x14ac:dyDescent="0.3">
      <c r="F548" s="1"/>
      <c r="G548" s="1"/>
    </row>
    <row r="549" spans="6:7" x14ac:dyDescent="0.3">
      <c r="F549" s="1"/>
      <c r="G549" s="1"/>
    </row>
    <row r="550" spans="6:7" x14ac:dyDescent="0.3">
      <c r="F550" s="1"/>
      <c r="G550" s="1"/>
    </row>
    <row r="551" spans="6:7" x14ac:dyDescent="0.3">
      <c r="F551" s="1"/>
      <c r="G551" s="1"/>
    </row>
    <row r="552" spans="6:7" x14ac:dyDescent="0.3">
      <c r="F552" s="1"/>
      <c r="G552" s="1"/>
    </row>
    <row r="553" spans="6:7" x14ac:dyDescent="0.3">
      <c r="F553" s="1"/>
      <c r="G553" s="1"/>
    </row>
    <row r="554" spans="6:7" x14ac:dyDescent="0.3">
      <c r="F554" s="1"/>
      <c r="G554" s="1"/>
    </row>
    <row r="555" spans="6:7" x14ac:dyDescent="0.3">
      <c r="F555" s="1"/>
      <c r="G555" s="1"/>
    </row>
    <row r="556" spans="6:7" x14ac:dyDescent="0.3">
      <c r="F556" s="1"/>
      <c r="G556" s="1"/>
    </row>
    <row r="557" spans="6:7" x14ac:dyDescent="0.3">
      <c r="F557" s="1"/>
      <c r="G557" s="1"/>
    </row>
    <row r="558" spans="6:7" x14ac:dyDescent="0.3">
      <c r="F558" s="1"/>
      <c r="G558" s="1"/>
    </row>
    <row r="559" spans="6:7" x14ac:dyDescent="0.3">
      <c r="F559" s="1"/>
      <c r="G559" s="1"/>
    </row>
    <row r="560" spans="6:7" x14ac:dyDescent="0.3">
      <c r="F560" s="1"/>
      <c r="G560" s="1"/>
    </row>
    <row r="561" spans="6:7" x14ac:dyDescent="0.3">
      <c r="F561" s="1"/>
      <c r="G561" s="1"/>
    </row>
    <row r="562" spans="6:7" x14ac:dyDescent="0.3">
      <c r="F562" s="1"/>
      <c r="G562" s="1"/>
    </row>
    <row r="563" spans="6:7" x14ac:dyDescent="0.3">
      <c r="F563" s="1"/>
      <c r="G563" s="1"/>
    </row>
    <row r="564" spans="6:7" x14ac:dyDescent="0.3">
      <c r="F564" s="1"/>
      <c r="G564" s="1"/>
    </row>
    <row r="565" spans="6:7" x14ac:dyDescent="0.3">
      <c r="F565" s="1"/>
      <c r="G565" s="1"/>
    </row>
    <row r="566" spans="6:7" x14ac:dyDescent="0.3">
      <c r="F566" s="1"/>
      <c r="G566" s="1"/>
    </row>
    <row r="567" spans="6:7" x14ac:dyDescent="0.3">
      <c r="F567" s="1"/>
      <c r="G567" s="1"/>
    </row>
    <row r="568" spans="6:7" x14ac:dyDescent="0.3">
      <c r="F568" s="1"/>
      <c r="G568" s="1"/>
    </row>
    <row r="569" spans="6:7" x14ac:dyDescent="0.3">
      <c r="F569" s="1"/>
      <c r="G569" s="1"/>
    </row>
    <row r="570" spans="6:7" x14ac:dyDescent="0.3">
      <c r="F570" s="1"/>
      <c r="G570" s="1"/>
    </row>
    <row r="571" spans="6:7" x14ac:dyDescent="0.3">
      <c r="F571" s="1"/>
      <c r="G571" s="1"/>
    </row>
    <row r="572" spans="6:7" x14ac:dyDescent="0.3">
      <c r="F572" s="1"/>
      <c r="G572" s="1"/>
    </row>
    <row r="573" spans="6:7" x14ac:dyDescent="0.3">
      <c r="F573" s="1"/>
      <c r="G573" s="1"/>
    </row>
    <row r="574" spans="6:7" x14ac:dyDescent="0.3">
      <c r="F574" s="1"/>
      <c r="G574" s="1"/>
    </row>
    <row r="575" spans="6:7" x14ac:dyDescent="0.3">
      <c r="F575" s="1"/>
      <c r="G575" s="1"/>
    </row>
    <row r="576" spans="6:7" x14ac:dyDescent="0.3">
      <c r="F576" s="1"/>
      <c r="G576" s="1"/>
    </row>
    <row r="577" spans="6:7" x14ac:dyDescent="0.3">
      <c r="F577" s="1"/>
      <c r="G577" s="1"/>
    </row>
    <row r="578" spans="6:7" x14ac:dyDescent="0.3">
      <c r="F578" s="1"/>
      <c r="G578" s="1"/>
    </row>
    <row r="579" spans="6:7" x14ac:dyDescent="0.3">
      <c r="F579" s="1"/>
      <c r="G579" s="1"/>
    </row>
    <row r="580" spans="6:7" x14ac:dyDescent="0.3">
      <c r="F580" s="1"/>
      <c r="G580" s="1"/>
    </row>
    <row r="581" spans="6:7" x14ac:dyDescent="0.3">
      <c r="F581" s="1"/>
      <c r="G581" s="1"/>
    </row>
    <row r="582" spans="6:7" x14ac:dyDescent="0.3">
      <c r="F582" s="1"/>
      <c r="G582" s="1"/>
    </row>
    <row r="583" spans="6:7" x14ac:dyDescent="0.3">
      <c r="F583" s="1"/>
      <c r="G583" s="1"/>
    </row>
    <row r="584" spans="6:7" x14ac:dyDescent="0.3">
      <c r="F584" s="1"/>
      <c r="G584" s="1"/>
    </row>
    <row r="585" spans="6:7" x14ac:dyDescent="0.3">
      <c r="F585" s="1"/>
      <c r="G585" s="1"/>
    </row>
    <row r="586" spans="6:7" x14ac:dyDescent="0.3">
      <c r="F586" s="1"/>
      <c r="G586" s="1"/>
    </row>
    <row r="587" spans="6:7" x14ac:dyDescent="0.3">
      <c r="F587" s="1"/>
      <c r="G587" s="1"/>
    </row>
    <row r="588" spans="6:7" x14ac:dyDescent="0.3">
      <c r="F588" s="1"/>
      <c r="G588" s="1"/>
    </row>
    <row r="589" spans="6:7" x14ac:dyDescent="0.3">
      <c r="F589" s="1"/>
      <c r="G589" s="1"/>
    </row>
    <row r="590" spans="6:7" x14ac:dyDescent="0.3">
      <c r="F590" s="1"/>
      <c r="G590" s="1"/>
    </row>
    <row r="591" spans="6:7" x14ac:dyDescent="0.3">
      <c r="F591" s="1"/>
      <c r="G591" s="1"/>
    </row>
    <row r="592" spans="6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6:7" x14ac:dyDescent="0.3">
      <c r="F609" s="1"/>
      <c r="G609" s="1"/>
    </row>
    <row r="610" spans="6:7" x14ac:dyDescent="0.3">
      <c r="F610" s="1"/>
      <c r="G610" s="1"/>
    </row>
    <row r="611" spans="6:7" x14ac:dyDescent="0.3">
      <c r="F611" s="1"/>
      <c r="G611" s="1"/>
    </row>
    <row r="612" spans="6:7" x14ac:dyDescent="0.3">
      <c r="F612" s="1"/>
      <c r="G612" s="1"/>
    </row>
    <row r="613" spans="6:7" x14ac:dyDescent="0.3">
      <c r="F613" s="1"/>
      <c r="G613" s="1"/>
    </row>
    <row r="614" spans="6:7" x14ac:dyDescent="0.3">
      <c r="F614" s="1"/>
      <c r="G614" s="1"/>
    </row>
    <row r="615" spans="6:7" x14ac:dyDescent="0.3">
      <c r="F615" s="1"/>
      <c r="G615" s="1"/>
    </row>
    <row r="616" spans="6:7" x14ac:dyDescent="0.3">
      <c r="F616" s="1"/>
      <c r="G616" s="1"/>
    </row>
    <row r="617" spans="6:7" x14ac:dyDescent="0.3">
      <c r="F617" s="1"/>
      <c r="G617" s="1"/>
    </row>
    <row r="618" spans="6:7" x14ac:dyDescent="0.3">
      <c r="F618" s="1"/>
      <c r="G618" s="1"/>
    </row>
    <row r="619" spans="6:7" x14ac:dyDescent="0.3">
      <c r="F619" s="1"/>
      <c r="G619" s="1"/>
    </row>
    <row r="620" spans="6:7" x14ac:dyDescent="0.3">
      <c r="F620" s="1"/>
      <c r="G620" s="1"/>
    </row>
    <row r="621" spans="6:7" x14ac:dyDescent="0.3">
      <c r="F621" s="1"/>
      <c r="G621" s="1"/>
    </row>
    <row r="622" spans="6:7" x14ac:dyDescent="0.3">
      <c r="F622" s="1"/>
      <c r="G622" s="1"/>
    </row>
    <row r="623" spans="6:7" x14ac:dyDescent="0.3">
      <c r="F623" s="1"/>
      <c r="G623" s="1"/>
    </row>
    <row r="624" spans="6:7" x14ac:dyDescent="0.3">
      <c r="F624" s="1"/>
      <c r="G624" s="1"/>
    </row>
    <row r="625" spans="6:7" x14ac:dyDescent="0.3">
      <c r="F625" s="1"/>
      <c r="G625" s="1"/>
    </row>
    <row r="626" spans="6:7" x14ac:dyDescent="0.3">
      <c r="F626" s="1"/>
      <c r="G626" s="1"/>
    </row>
    <row r="627" spans="6:7" x14ac:dyDescent="0.3">
      <c r="F627" s="1"/>
      <c r="G627" s="1"/>
    </row>
    <row r="628" spans="6:7" x14ac:dyDescent="0.3">
      <c r="F628" s="1"/>
      <c r="G628" s="1"/>
    </row>
    <row r="629" spans="6:7" x14ac:dyDescent="0.3">
      <c r="F629" s="1"/>
      <c r="G629" s="1"/>
    </row>
    <row r="630" spans="6:7" x14ac:dyDescent="0.3">
      <c r="F630" s="1"/>
      <c r="G630" s="1"/>
    </row>
    <row r="631" spans="6:7" x14ac:dyDescent="0.3">
      <c r="F631" s="1"/>
      <c r="G631" s="1"/>
    </row>
    <row r="632" spans="6:7" x14ac:dyDescent="0.3">
      <c r="F632" s="1"/>
      <c r="G632" s="1"/>
    </row>
    <row r="633" spans="6:7" x14ac:dyDescent="0.3">
      <c r="F633" s="1"/>
      <c r="G633" s="1"/>
    </row>
    <row r="634" spans="6:7" x14ac:dyDescent="0.3">
      <c r="F634" s="1"/>
      <c r="G634" s="1"/>
    </row>
    <row r="635" spans="6:7" x14ac:dyDescent="0.3">
      <c r="F635" s="1"/>
      <c r="G635" s="1"/>
    </row>
    <row r="636" spans="6:7" x14ac:dyDescent="0.3">
      <c r="F636" s="1"/>
      <c r="G636" s="1"/>
    </row>
    <row r="637" spans="6:7" x14ac:dyDescent="0.3">
      <c r="F637" s="1"/>
      <c r="G637" s="1"/>
    </row>
    <row r="638" spans="6:7" x14ac:dyDescent="0.3">
      <c r="F638" s="1"/>
      <c r="G638" s="1"/>
    </row>
    <row r="639" spans="6:7" x14ac:dyDescent="0.3">
      <c r="F639" s="1"/>
      <c r="G639" s="1"/>
    </row>
    <row r="640" spans="6:7" x14ac:dyDescent="0.3">
      <c r="F640" s="1"/>
      <c r="G640" s="1"/>
    </row>
    <row r="641" spans="6:7" x14ac:dyDescent="0.3">
      <c r="F641" s="1"/>
      <c r="G641" s="1"/>
    </row>
    <row r="642" spans="6:7" x14ac:dyDescent="0.3">
      <c r="F642" s="1"/>
      <c r="G642" s="1"/>
    </row>
    <row r="643" spans="6:7" x14ac:dyDescent="0.3">
      <c r="F643" s="1"/>
      <c r="G643" s="1"/>
    </row>
    <row r="644" spans="6:7" x14ac:dyDescent="0.3">
      <c r="F644" s="1"/>
      <c r="G644" s="1"/>
    </row>
    <row r="645" spans="6:7" x14ac:dyDescent="0.3">
      <c r="F645" s="1"/>
      <c r="G645" s="1"/>
    </row>
    <row r="646" spans="6:7" x14ac:dyDescent="0.3">
      <c r="F646" s="1"/>
      <c r="G646" s="1"/>
    </row>
    <row r="647" spans="6:7" x14ac:dyDescent="0.3">
      <c r="F647" s="1"/>
      <c r="G647" s="1"/>
    </row>
    <row r="648" spans="6:7" x14ac:dyDescent="0.3">
      <c r="F648" s="1"/>
      <c r="G648" s="1"/>
    </row>
    <row r="649" spans="6:7" x14ac:dyDescent="0.3">
      <c r="F649" s="1"/>
      <c r="G649" s="1"/>
    </row>
    <row r="650" spans="6:7" x14ac:dyDescent="0.3">
      <c r="F650" s="1"/>
      <c r="G650" s="1"/>
    </row>
    <row r="651" spans="6:7" x14ac:dyDescent="0.3">
      <c r="F651" s="1"/>
      <c r="G651" s="1"/>
    </row>
    <row r="652" spans="6:7" x14ac:dyDescent="0.3">
      <c r="F652" s="1"/>
      <c r="G652" s="1"/>
    </row>
    <row r="653" spans="6:7" x14ac:dyDescent="0.3">
      <c r="F653" s="1"/>
      <c r="G653" s="1"/>
    </row>
    <row r="654" spans="6:7" x14ac:dyDescent="0.3">
      <c r="F654" s="1"/>
      <c r="G654" s="1"/>
    </row>
    <row r="655" spans="6:7" x14ac:dyDescent="0.3">
      <c r="F655" s="1"/>
      <c r="G655" s="1"/>
    </row>
    <row r="656" spans="6:7" x14ac:dyDescent="0.3">
      <c r="F656" s="1"/>
      <c r="G656" s="1"/>
    </row>
    <row r="657" spans="6:7" x14ac:dyDescent="0.3">
      <c r="F657" s="1"/>
      <c r="G657" s="1"/>
    </row>
    <row r="658" spans="6:7" x14ac:dyDescent="0.3">
      <c r="F658" s="1"/>
      <c r="G658" s="1"/>
    </row>
    <row r="659" spans="6:7" x14ac:dyDescent="0.3">
      <c r="F659" s="1"/>
      <c r="G659" s="1"/>
    </row>
    <row r="660" spans="6:7" x14ac:dyDescent="0.3">
      <c r="F660" s="1"/>
      <c r="G660" s="1"/>
    </row>
    <row r="661" spans="6:7" x14ac:dyDescent="0.3">
      <c r="F661" s="1"/>
      <c r="G661" s="1"/>
    </row>
    <row r="662" spans="6:7" x14ac:dyDescent="0.3">
      <c r="F662" s="1"/>
      <c r="G662" s="1"/>
    </row>
    <row r="663" spans="6:7" x14ac:dyDescent="0.3">
      <c r="F663" s="1"/>
      <c r="G663" s="1"/>
    </row>
    <row r="664" spans="6:7" x14ac:dyDescent="0.3">
      <c r="F664" s="1"/>
      <c r="G664" s="1"/>
    </row>
    <row r="665" spans="6:7" x14ac:dyDescent="0.3">
      <c r="F665" s="1"/>
      <c r="G665" s="1"/>
    </row>
    <row r="666" spans="6:7" x14ac:dyDescent="0.3">
      <c r="F666" s="1"/>
      <c r="G666" s="1"/>
    </row>
    <row r="667" spans="6:7" x14ac:dyDescent="0.3">
      <c r="F667" s="1"/>
      <c r="G667" s="1"/>
    </row>
    <row r="668" spans="6:7" x14ac:dyDescent="0.3">
      <c r="F668" s="1"/>
      <c r="G668" s="1"/>
    </row>
    <row r="669" spans="6:7" x14ac:dyDescent="0.3">
      <c r="F669" s="1"/>
      <c r="G669" s="1"/>
    </row>
    <row r="670" spans="6:7" x14ac:dyDescent="0.3">
      <c r="F670" s="1"/>
      <c r="G670" s="1"/>
    </row>
    <row r="671" spans="6:7" x14ac:dyDescent="0.3">
      <c r="F671" s="1"/>
      <c r="G671" s="1"/>
    </row>
    <row r="672" spans="6:7" x14ac:dyDescent="0.3">
      <c r="F672" s="1"/>
      <c r="G672" s="1"/>
    </row>
    <row r="673" spans="6:7" x14ac:dyDescent="0.3">
      <c r="F673" s="1"/>
      <c r="G673" s="1"/>
    </row>
    <row r="674" spans="6:7" x14ac:dyDescent="0.3">
      <c r="F674" s="1"/>
      <c r="G674" s="1"/>
    </row>
    <row r="675" spans="6:7" x14ac:dyDescent="0.3">
      <c r="F675" s="1"/>
      <c r="G675" s="1"/>
    </row>
    <row r="676" spans="6:7" x14ac:dyDescent="0.3">
      <c r="F676" s="1"/>
      <c r="G676" s="1"/>
    </row>
    <row r="677" spans="6:7" x14ac:dyDescent="0.3">
      <c r="F677" s="1"/>
      <c r="G677" s="1"/>
    </row>
    <row r="678" spans="6:7" x14ac:dyDescent="0.3">
      <c r="F678" s="1"/>
      <c r="G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6:7" x14ac:dyDescent="0.3">
      <c r="F689" s="1"/>
      <c r="G689" s="1"/>
    </row>
    <row r="690" spans="6:7" x14ac:dyDescent="0.3">
      <c r="F690" s="1"/>
      <c r="G690" s="1"/>
    </row>
    <row r="691" spans="6:7" x14ac:dyDescent="0.3">
      <c r="F691" s="1"/>
      <c r="G691" s="1"/>
    </row>
    <row r="692" spans="6:7" x14ac:dyDescent="0.3">
      <c r="F692" s="1"/>
      <c r="G692" s="1"/>
    </row>
    <row r="693" spans="6:7" x14ac:dyDescent="0.3">
      <c r="F693" s="1"/>
      <c r="G693" s="1"/>
    </row>
    <row r="694" spans="6:7" x14ac:dyDescent="0.3">
      <c r="F694" s="1"/>
      <c r="G694" s="1"/>
    </row>
    <row r="695" spans="6:7" x14ac:dyDescent="0.3">
      <c r="F695" s="1"/>
      <c r="G695" s="1"/>
    </row>
    <row r="696" spans="6:7" x14ac:dyDescent="0.3">
      <c r="F696" s="1"/>
      <c r="G696" s="1"/>
    </row>
    <row r="697" spans="6:7" x14ac:dyDescent="0.3">
      <c r="F697" s="1"/>
      <c r="G697" s="1"/>
    </row>
    <row r="698" spans="6:7" x14ac:dyDescent="0.3">
      <c r="F698" s="1"/>
      <c r="G698" s="1"/>
    </row>
    <row r="699" spans="6:7" x14ac:dyDescent="0.3">
      <c r="F699" s="1"/>
      <c r="G699" s="1"/>
    </row>
    <row r="700" spans="6:7" x14ac:dyDescent="0.3">
      <c r="F700" s="1"/>
      <c r="G700" s="1"/>
    </row>
    <row r="701" spans="6:7" x14ac:dyDescent="0.3">
      <c r="F701" s="1"/>
      <c r="G701" s="1"/>
    </row>
    <row r="702" spans="6:7" x14ac:dyDescent="0.3">
      <c r="F702" s="1"/>
      <c r="G702" s="1"/>
    </row>
    <row r="703" spans="6:7" x14ac:dyDescent="0.3">
      <c r="F703" s="1"/>
      <c r="G703" s="1"/>
    </row>
    <row r="704" spans="6:7" x14ac:dyDescent="0.3">
      <c r="F704" s="1"/>
      <c r="G704" s="1"/>
    </row>
    <row r="705" spans="6:7" x14ac:dyDescent="0.3">
      <c r="F705" s="1"/>
      <c r="G705" s="1"/>
    </row>
    <row r="706" spans="6:7" x14ac:dyDescent="0.3">
      <c r="F706" s="1"/>
      <c r="G706" s="1"/>
    </row>
    <row r="707" spans="6:7" x14ac:dyDescent="0.3">
      <c r="F707" s="1"/>
      <c r="G707" s="1"/>
    </row>
    <row r="708" spans="6:7" x14ac:dyDescent="0.3">
      <c r="F708" s="1"/>
      <c r="G708" s="1"/>
    </row>
    <row r="709" spans="6:7" x14ac:dyDescent="0.3">
      <c r="F709" s="1"/>
      <c r="G709" s="1"/>
    </row>
    <row r="710" spans="6:7" x14ac:dyDescent="0.3">
      <c r="F710" s="1"/>
      <c r="G710" s="1"/>
    </row>
    <row r="711" spans="6:7" x14ac:dyDescent="0.3">
      <c r="F711" s="1"/>
      <c r="G711" s="1"/>
    </row>
    <row r="712" spans="6:7" x14ac:dyDescent="0.3">
      <c r="F712" s="1"/>
      <c r="G712" s="1"/>
    </row>
    <row r="713" spans="6:7" x14ac:dyDescent="0.3">
      <c r="F713" s="1"/>
      <c r="G713" s="1"/>
    </row>
    <row r="714" spans="6:7" x14ac:dyDescent="0.3">
      <c r="F714" s="1"/>
      <c r="G714" s="1"/>
    </row>
    <row r="715" spans="6:7" x14ac:dyDescent="0.3">
      <c r="F715" s="1"/>
      <c r="G715" s="1"/>
    </row>
    <row r="716" spans="6:7" x14ac:dyDescent="0.3">
      <c r="F716" s="1"/>
      <c r="G716" s="1"/>
    </row>
    <row r="717" spans="6:7" x14ac:dyDescent="0.3">
      <c r="F717" s="1"/>
      <c r="G717" s="1"/>
    </row>
    <row r="718" spans="6:7" x14ac:dyDescent="0.3">
      <c r="F718" s="1"/>
      <c r="G718" s="1"/>
    </row>
    <row r="719" spans="6:7" x14ac:dyDescent="0.3">
      <c r="F719" s="1"/>
      <c r="G719" s="1"/>
    </row>
    <row r="720" spans="6:7" x14ac:dyDescent="0.3">
      <c r="F720" s="1"/>
      <c r="G720" s="1"/>
    </row>
    <row r="721" spans="6:7" x14ac:dyDescent="0.3">
      <c r="F721" s="1"/>
      <c r="G721" s="1"/>
    </row>
    <row r="722" spans="6:7" x14ac:dyDescent="0.3">
      <c r="F722" s="1"/>
      <c r="G722" s="1"/>
    </row>
    <row r="723" spans="6:7" x14ac:dyDescent="0.3">
      <c r="F723" s="1"/>
      <c r="G723" s="1"/>
    </row>
    <row r="724" spans="6:7" x14ac:dyDescent="0.3">
      <c r="F724" s="1"/>
      <c r="G724" s="1"/>
    </row>
    <row r="725" spans="6:7" x14ac:dyDescent="0.3">
      <c r="F725" s="1"/>
      <c r="G725" s="1"/>
    </row>
    <row r="726" spans="6:7" x14ac:dyDescent="0.3">
      <c r="F726" s="1"/>
      <c r="G726" s="1"/>
    </row>
    <row r="727" spans="6:7" x14ac:dyDescent="0.3">
      <c r="F727" s="1"/>
      <c r="G727" s="1"/>
    </row>
    <row r="728" spans="6:7" x14ac:dyDescent="0.3">
      <c r="F728" s="1"/>
      <c r="G728" s="1"/>
    </row>
    <row r="729" spans="6:7" x14ac:dyDescent="0.3">
      <c r="F729" s="1"/>
      <c r="G729" s="1"/>
    </row>
    <row r="730" spans="6:7" x14ac:dyDescent="0.3">
      <c r="F730" s="1"/>
      <c r="G730" s="1"/>
    </row>
    <row r="731" spans="6:7" x14ac:dyDescent="0.3">
      <c r="F731" s="1"/>
      <c r="G731" s="1"/>
    </row>
    <row r="732" spans="6:7" x14ac:dyDescent="0.3">
      <c r="F732" s="1"/>
      <c r="G732" s="1"/>
    </row>
    <row r="733" spans="6:7" x14ac:dyDescent="0.3">
      <c r="F733" s="1"/>
      <c r="G733" s="1"/>
    </row>
    <row r="734" spans="6:7" x14ac:dyDescent="0.3">
      <c r="F734" s="1"/>
      <c r="G734" s="1"/>
    </row>
    <row r="735" spans="6:7" x14ac:dyDescent="0.3">
      <c r="F735" s="1"/>
      <c r="G735" s="1"/>
    </row>
    <row r="736" spans="6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</sheetData>
  <mergeCells count="4">
    <mergeCell ref="A1:D1"/>
    <mergeCell ref="E1:G1"/>
    <mergeCell ref="H1:L1"/>
    <mergeCell ref="M1:P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Godoleyas Solomon</dc:creator>
  <cp:lastModifiedBy>Godoleyas Solomon</cp:lastModifiedBy>
  <dcterms:created xsi:type="dcterms:W3CDTF">2024-02-03T18:21:00Z</dcterms:created>
  <dcterms:modified xsi:type="dcterms:W3CDTF">2024-02-04T10:11:13Z</dcterms:modified>
</cp:coreProperties>
</file>