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eocoding" sheetId="1" r:id="rId4"/>
    <sheet state="visible" name="partners" sheetId="2" r:id="rId5"/>
    <sheet state="visible" name="p_policies" sheetId="3" r:id="rId6"/>
    <sheet state="visible" name="terminals" sheetId="4" r:id="rId7"/>
    <sheet state="visible" name="schedules" sheetId="5" r:id="rId8"/>
    <sheet state="visible" name="route" sheetId="6" r:id="rId9"/>
    <sheet state="visible" name="prices" sheetId="7" r:id="rId10"/>
    <sheet state="visible" name="buses" sheetId="8" r:id="rId11"/>
    <sheet state="visible" name="locations" sheetId="9" r:id="rId12"/>
    <sheet state="visible" name="states" sheetId="10" r:id="rId13"/>
    <sheet state="visible" name="cities" sheetId="11" r:id="rId14"/>
    <sheet state="visible" name="countries" sheetId="12" r:id="rId15"/>
    <sheet state="visible" name="vehicles" sheetId="13" r:id="rId16"/>
    <sheet state="visible" name="22_VIP_Moonlight_Express" sheetId="14" r:id="rId17"/>
    <sheet state="visible" name="21_Executive_Sunrise_Express" sheetId="15" r:id="rId18"/>
    <sheet state="visible" name="23_Moonlight_Express" sheetId="16" r:id="rId19"/>
    <sheet state="visible" name="24_Sunrise_Quick_Transit" sheetId="17" r:id="rId20"/>
    <sheet state="visible" name="25_Hummer bus" sheetId="18" r:id="rId21"/>
    <sheet state="visible" name="26_Sienna" sheetId="19" r:id="rId22"/>
    <sheet state="visible" name="27_Luxury_Bus_36" sheetId="20" r:id="rId23"/>
    <sheet state="visible" name="28_Sienna" sheetId="21" r:id="rId24"/>
    <sheet state="visible" name="29_Toyota_Hiace" sheetId="22" r:id="rId25"/>
    <sheet state="visible" name="30_Luxury Sienna" sheetId="23" r:id="rId26"/>
    <sheet state="visible" name="31_executive_sienna" sheetId="24" r:id="rId27"/>
    <sheet state="visible" name="32_LOGM0" sheetId="25" r:id="rId28"/>
  </sheets>
  <definedNames>
    <definedName name="pot_partners">partners!$A$2:$M$8</definedName>
    <definedName name="class">#REF!</definedName>
    <definedName name="partners">partners!$A$3:$M$8</definedName>
    <definedName hidden="1" localSheetId="4" name="_xlnm._FilterDatabase">schedules!$A$1:$J$166</definedName>
    <definedName hidden="1" localSheetId="8" name="_xlnm._FilterDatabase">locations!$A$3:$E$227</definedName>
    <definedName hidden="1" localSheetId="5" name="Z_A102D3AE_F379_4F5C_A5D4_0EB87E3D4848_.wvu.FilterData">route!$A$2:$A$606</definedName>
    <definedName hidden="1" localSheetId="5" name="Z_035999A1_E14D_4D13_8C9E_3A2DC1CE9AA4_.wvu.FilterData">route!$A$2:$K$606</definedName>
  </definedNames>
  <calcPr/>
  <customWorkbookViews>
    <customWorkbookView activeSheetId="0" maximized="1" tabRatio="600" windowHeight="0" windowWidth="0" guid="{035999A1-E14D-4D13-8C9E-3A2DC1CE9AA4}" name="Filter 2"/>
    <customWorkbookView activeSheetId="0" maximized="1" tabRatio="600" windowHeight="0" windowWidth="0" guid="{A102D3AE-F379-4F5C-A5D4-0EB87E3D4848}" name="Filter 1"/>
  </customWorkbookViews>
</workbook>
</file>

<file path=xl/sharedStrings.xml><?xml version="1.0" encoding="utf-8"?>
<sst xmlns="http://schemas.openxmlformats.org/spreadsheetml/2006/main" count="6948" uniqueCount="1240">
  <si>
    <t>addresskey</t>
  </si>
  <si>
    <t>latitude</t>
  </si>
  <si>
    <t>longitude</t>
  </si>
  <si>
    <t>flag</t>
  </si>
  <si>
    <t>290 Bremner Blvd, Toronto, ON M5V 3L9 Canada</t>
  </si>
  <si>
    <t>43.6425662</t>
  </si>
  <si>
    <t>-79.3870568</t>
  </si>
  <si>
    <t>235 Queens Quay W, Toronto, ON M5J 2B8, Canada</t>
  </si>
  <si>
    <t>43.6382447</t>
  </si>
  <si>
    <t>-79.3812245</t>
  </si>
  <si>
    <t>256 Centennial Park Rd, Etobicoke, ON M9C 5N3, Canada</t>
  </si>
  <si>
    <t>43.6568437</t>
  </si>
  <si>
    <t>-79.5886563</t>
  </si>
  <si>
    <t>100 Queens Park, Toronto, ON M5S 2C6</t>
  </si>
  <si>
    <t>43.6677097</t>
  </si>
  <si>
    <t>-79.3947771</t>
  </si>
  <si>
    <t>1873 Bloor St W, Toronto, ON M6R 2Z3</t>
  </si>
  <si>
    <t>43.6447359</t>
  </si>
  <si>
    <t>-79.4619506</t>
  </si>
  <si>
    <t>317 Dundas St W, Toronto, ON M5T 1G4</t>
  </si>
  <si>
    <t>43.6536766</t>
  </si>
  <si>
    <t>-79.3923394</t>
  </si>
  <si>
    <t>300 City Centre Dr, Mississauga, ON L5B 3C1</t>
  </si>
  <si>
    <t>43.58816940000001</t>
  </si>
  <si>
    <t>-79.6448597</t>
  </si>
  <si>
    <t>350 King St W, Toronto, ON M5V 3X5</t>
  </si>
  <si>
    <t>43.64660980000001</t>
  </si>
  <si>
    <t>-79.39034590000001</t>
  </si>
  <si>
    <t>60 Simcoe St, Toronto, ON M5J 2H5</t>
  </si>
  <si>
    <t>43.6467094</t>
  </si>
  <si>
    <t>-79.38589979999999</t>
  </si>
  <si>
    <t>260 King St W, Toronto, ON M5V 1H9</t>
  </si>
  <si>
    <t>43.6472536</t>
  </si>
  <si>
    <t>-79.3875276</t>
  </si>
  <si>
    <t>790 Queen St W, Toronto, ON M6J 1G3</t>
  </si>
  <si>
    <t>43.645899</t>
  </si>
  <si>
    <t>-79.4141784</t>
  </si>
  <si>
    <t>1 Blue Jays Way #3200, Toronto, ON M5V 1J1, Canada</t>
  </si>
  <si>
    <t>43.641804</t>
  </si>
  <si>
    <t>-79.3891419</t>
  </si>
  <si>
    <t>255 Bremner Blvd, Toronto, ON M5V 3M9, Canada</t>
  </si>
  <si>
    <t>43.6408814</t>
  </si>
  <si>
    <t>-79.38562309999999</t>
  </si>
  <si>
    <t>245 Lake Promenade, Etobicoke, ON M8W 1B3, Canada</t>
  </si>
  <si>
    <t>43.5888851</t>
  </si>
  <si>
    <t>-79.5299847</t>
  </si>
  <si>
    <t>partner_id</t>
  </si>
  <si>
    <t>partner_code</t>
  </si>
  <si>
    <t>partner_name</t>
  </si>
  <si>
    <t>partner_logo</t>
  </si>
  <si>
    <t>image-url</t>
  </si>
  <si>
    <t>partner_address</t>
  </si>
  <si>
    <t>partner_telephone</t>
  </si>
  <si>
    <t>partner_email</t>
  </si>
  <si>
    <t>partner_website</t>
  </si>
  <si>
    <t>External</t>
  </si>
  <si>
    <t>Agency Oportunity</t>
  </si>
  <si>
    <t>Search</t>
  </si>
  <si>
    <t>sell</t>
  </si>
  <si>
    <t>008</t>
  </si>
  <si>
    <t>EET</t>
  </si>
  <si>
    <t>E.Ekesons Transport</t>
  </si>
  <si>
    <t>https://www.ekesons.com/dlogo.png</t>
  </si>
  <si>
    <t>31, Ikorodu Road, Jibowu, Yaba, Lagos, Nigeria</t>
  </si>
  <si>
    <t>+(234) 09099900911</t>
  </si>
  <si>
    <t>https://www.ekesons.com</t>
  </si>
  <si>
    <t>009</t>
  </si>
  <si>
    <t>EFX</t>
  </si>
  <si>
    <t>Efex Executive Travel</t>
  </si>
  <si>
    <t>https://efex.com.ng/images/logo.jpg</t>
  </si>
  <si>
    <t>77/78 Murtala Muhammed Way, Yaba, Lagos, Nigeria</t>
  </si>
  <si>
    <r>
      <rPr>
        <rFont val="Times New Roman"/>
        <color rgb="FF000000"/>
        <sz val="10.0"/>
      </rPr>
      <t> </t>
    </r>
    <r>
      <rPr>
        <rFont val="Times New Roman"/>
        <i/>
        <color rgb="FF000000"/>
        <sz val="10.0"/>
      </rPr>
      <t>08150466479</t>
    </r>
  </si>
  <si>
    <t>info@efex.com.ng</t>
  </si>
  <si>
    <t>https://efex.com.ng</t>
  </si>
  <si>
    <t>011</t>
  </si>
  <si>
    <t>GLT</t>
  </si>
  <si>
    <t>Greener Line Transport Ltd</t>
  </si>
  <si>
    <t>https://www.greenerlineng.com/img/gltlogoEmail.jpg</t>
  </si>
  <si>
    <t>1 Atan St, Surulere, Lagos</t>
  </si>
  <si>
    <t>08037167410, 08148704598, 08145240990, 07030079702, 08127542427</t>
  </si>
  <si>
    <t>greenerlinetransport@gmail.com</t>
  </si>
  <si>
    <t>https://www.greenerlineng.com</t>
  </si>
  <si>
    <t>015</t>
  </si>
  <si>
    <t>TLE</t>
  </si>
  <si>
    <t>The Lords Express</t>
  </si>
  <si>
    <t>https://tlxonline.com/assets/picture/cd037dd6-e5d2-4a52-8a06-01e44ff5a714.jpeg</t>
  </si>
  <si>
    <t>No. 35 Abakaliki Road, GRA Enugu, Nigeria</t>
  </si>
  <si>
    <t>info@tlxonline.com</t>
  </si>
  <si>
    <t>https://www.tlxonline.com/</t>
  </si>
  <si>
    <t>017</t>
  </si>
  <si>
    <t>LGM</t>
  </si>
  <si>
    <t>LOGM</t>
  </si>
  <si>
    <t>https://www.travellogm.com/wp-content/uploads/2019/03/New-logo2.png</t>
  </si>
  <si>
    <t>129, Ikpoba Slope, Opposite Nissan Motors, Btw 2nd &amp; 3rd Junction, Benin City</t>
  </si>
  <si>
    <t>2349083641441, 2349083641787</t>
  </si>
  <si>
    <t>contact@travellogm.com info@travellogm.com</t>
  </si>
  <si>
    <t>https://www.travellogm.com/</t>
  </si>
  <si>
    <t>Partner Policies</t>
  </si>
  <si>
    <t>s/n</t>
  </si>
  <si>
    <t>policy_id</t>
  </si>
  <si>
    <t>partner</t>
  </si>
  <si>
    <t>Refund</t>
  </si>
  <si>
    <t>Cancellation</t>
  </si>
  <si>
    <t>cancellation_charge(%)</t>
  </si>
  <si>
    <t>change ticket</t>
  </si>
  <si>
    <t>Revalidation</t>
  </si>
  <si>
    <t>Revalidation fee</t>
  </si>
  <si>
    <t>bag_allowed</t>
  </si>
  <si>
    <t>personal_id_req</t>
  </si>
  <si>
    <t>extra_bag_policy</t>
  </si>
  <si>
    <t>sell_tickets_cutoff_min</t>
  </si>
  <si>
    <t>Sell_tickets_cutoff_unit</t>
  </si>
  <si>
    <t>Sell_ticket_cutoff_max</t>
  </si>
  <si>
    <t>sell_ticket_cutoff_max_unit</t>
  </si>
  <si>
    <t>nb_checked_bags</t>
  </si>
  <si>
    <t>kg_by_bag</t>
  </si>
  <si>
    <t>nb_carry_on</t>
  </si>
  <si>
    <t>extra_bag_cost</t>
  </si>
  <si>
    <t>boarding_requirement</t>
  </si>
  <si>
    <t xml:space="preserve">link_terms </t>
  </si>
  <si>
    <t>Hour</t>
  </si>
  <si>
    <t>Days</t>
  </si>
  <si>
    <t>160/kg</t>
  </si>
  <si>
    <t xml:space="preserve"> "printed_tkt",</t>
  </si>
  <si>
    <t>https://www.ekesons.com/terms</t>
  </si>
  <si>
    <t>https://efex.com.ng/terms</t>
  </si>
  <si>
    <t>Day</t>
  </si>
  <si>
    <t>No limit</t>
  </si>
  <si>
    <t>No Limit</t>
  </si>
  <si>
    <t>https://www.travellogm.com/terms-and-conditions/</t>
  </si>
  <si>
    <t>EET-Aba</t>
  </si>
  <si>
    <t>Terminal</t>
  </si>
  <si>
    <t>Aba</t>
  </si>
  <si>
    <t xml:space="preserve">12, Milverton Street, Aba	</t>
  </si>
  <si>
    <t>Sales@ekesonstransport.com</t>
  </si>
  <si>
    <t>N/a</t>
  </si>
  <si>
    <t>5.1131062, 7.3704146</t>
  </si>
  <si>
    <t>EET-Umuahia</t>
  </si>
  <si>
    <t>Umuahia</t>
  </si>
  <si>
    <t>Bendel Road, Mission Hill, Umuahia</t>
  </si>
  <si>
    <t>sales@ekesonstransport.com</t>
  </si>
  <si>
    <t>0815 306 2500</t>
  </si>
  <si>
    <t>5.5333333, 7.483333300000001</t>
  </si>
  <si>
    <t>EET-Awka</t>
  </si>
  <si>
    <t>Awka</t>
  </si>
  <si>
    <t xml:space="preserve">Unizik Junction, Awka, Anambra State </t>
  </si>
  <si>
    <t>6.221143, 7.066059999999999</t>
  </si>
  <si>
    <t>EET-Onitsha /Nnewi</t>
  </si>
  <si>
    <t>City center</t>
  </si>
  <si>
    <t xml:space="preserve">City Centre, Onitsha	</t>
  </si>
  <si>
    <t>07046262172</t>
  </si>
  <si>
    <t>6.1441842, 6.7842015</t>
  </si>
  <si>
    <t>EET-Ogbete</t>
  </si>
  <si>
    <t>Ogbete</t>
  </si>
  <si>
    <t xml:space="preserve">Ogbete Main Market Enugu	</t>
  </si>
  <si>
    <t>07046262171</t>
  </si>
  <si>
    <t>6.4348182, 7.484798699999999</t>
  </si>
  <si>
    <t>EET-Holyghost</t>
  </si>
  <si>
    <t xml:space="preserve">Holyghost </t>
  </si>
  <si>
    <t xml:space="preserve"> 12A Market Rd, Achara, Holyghost Enugu</t>
  </si>
  <si>
    <t>6.435991599999999, 7.491124599999999</t>
  </si>
  <si>
    <t>EET-Owerri</t>
  </si>
  <si>
    <t>Egbu</t>
  </si>
  <si>
    <t xml:space="preserve"> C39 Ikenegbu Extension, Egbu Road, Owerri, Imo state</t>
  </si>
  <si>
    <t>0803 772 7327</t>
  </si>
  <si>
    <t>5.4794866, 7.058493899999999</t>
  </si>
  <si>
    <t>EET-Kaduna</t>
  </si>
  <si>
    <t>Kaduna</t>
  </si>
  <si>
    <t>1, Constitution Road, By Stadium Round About , Kaduna state</t>
  </si>
  <si>
    <t>N/A</t>
  </si>
  <si>
    <t>10.5017797, 7.425872699999998</t>
  </si>
  <si>
    <t>EET-Kano</t>
  </si>
  <si>
    <t>Kano</t>
  </si>
  <si>
    <t>Suite J11, Opp Akintola Williams, Kano, Kano State.</t>
  </si>
  <si>
    <t>0802 871 4448</t>
  </si>
  <si>
    <t>12.0021794, 8.591956099999999</t>
  </si>
  <si>
    <t>EET-Lokoja</t>
  </si>
  <si>
    <t>Lokoja</t>
  </si>
  <si>
    <t>LOKOJA-OKENE-KABBA ROAD BY PHASE 1,HOUSING JUNCTION, LOKONGOMA LOKOJA.</t>
  </si>
  <si>
    <t>7.791742600000001, 6.720040699999999</t>
  </si>
  <si>
    <t>EET-Lekki</t>
  </si>
  <si>
    <t>Ajah</t>
  </si>
  <si>
    <t xml:space="preserve">Lekki Epe Expressway ,Ajah Lagos        </t>
  </si>
  <si>
    <t xml:space="preserve">0708 3333848
</t>
  </si>
  <si>
    <t>6.4662882, 3.5627027</t>
  </si>
  <si>
    <t>EET-Jibowu</t>
  </si>
  <si>
    <t>Jibowu</t>
  </si>
  <si>
    <t xml:space="preserve">31, Ikorodu Road, Jibowu, Yaba, Lagos.	</t>
  </si>
  <si>
    <t xml:space="preserve">09099900988 09099900911	</t>
  </si>
  <si>
    <t>6.5207054, 3.3672405</t>
  </si>
  <si>
    <t>EET-Old-Ojo/Iba/mazamaza</t>
  </si>
  <si>
    <t>Ojo</t>
  </si>
  <si>
    <t xml:space="preserve">18, Old Ojo Road, Amuwo, Lagos.	</t>
  </si>
  <si>
    <t>6.4589272, 3.3028489</t>
  </si>
  <si>
    <t>EET-Agege</t>
  </si>
  <si>
    <t>Agege</t>
  </si>
  <si>
    <t>129 Agege Motor Road, Lagos</t>
  </si>
  <si>
    <t>09099900911</t>
  </si>
  <si>
    <t>6.6216735, 3.3246442</t>
  </si>
  <si>
    <t>EET-Oyingbo/iddo</t>
  </si>
  <si>
    <t>Oyingbo</t>
  </si>
  <si>
    <t>12A Apapa Road, Oyingbo Rd, Ebute Metta, Lagos state</t>
  </si>
  <si>
    <t>0803 303 1487</t>
  </si>
  <si>
    <t>6.482199899999999, 3.3819008</t>
  </si>
  <si>
    <t>EET-Ogba/Ikeja</t>
  </si>
  <si>
    <t>Ogba</t>
  </si>
  <si>
    <t>Agege, Ikeja, Lagos.</t>
  </si>
  <si>
    <t>6.617973099999999, 3.3208916</t>
  </si>
  <si>
    <t>EET-Ibadan</t>
  </si>
  <si>
    <t>old ife road</t>
  </si>
  <si>
    <t>Ife Road, Ibadan, Oyo state</t>
  </si>
  <si>
    <t>7.3910496, 3.9568371</t>
  </si>
  <si>
    <t>EET-waterlines</t>
  </si>
  <si>
    <t>Waterlines</t>
  </si>
  <si>
    <t xml:space="preserve">	172 Port Harcourt - Aba Expy, Umueme, Port Harcourt, Nigeria</t>
  </si>
  <si>
    <t>0909 990 0911</t>
  </si>
  <si>
    <t>4.8174148, 7.0093068</t>
  </si>
  <si>
    <t>EET-Gwagwalada</t>
  </si>
  <si>
    <t>Gwagwalada</t>
  </si>
  <si>
    <t xml:space="preserve"> Old Park (Zaria Kano &amp; Gusua Park) Anagada Gwagwalada,Abuja ,Nigeria</t>
  </si>
  <si>
    <t>EET-Kubwa</t>
  </si>
  <si>
    <t>Kubwa</t>
  </si>
  <si>
    <t xml:space="preserve">Ekesons Park, Byazhin, Opposite Dantata Estate, Kubwa Abuja.	</t>
  </si>
  <si>
    <t xml:space="preserve">08116166192 08060830224	</t>
  </si>
  <si>
    <t>9.164439699999999, 7.3298786</t>
  </si>
  <si>
    <t>EET-Utako</t>
  </si>
  <si>
    <t>Utako</t>
  </si>
  <si>
    <t xml:space="preserve">Beside Ultra Modern Market, E. Ekukinam Street,After Berger Flyover, Utako, Abuja. </t>
  </si>
  <si>
    <t xml:space="preserve">08035076732, 07046262172	</t>
  </si>
  <si>
    <t>9.06683, 7.444310000000001</t>
  </si>
  <si>
    <t>EFX-Mbaise</t>
  </si>
  <si>
    <t>Dropoff</t>
  </si>
  <si>
    <t>Mbaise</t>
  </si>
  <si>
    <t>Mbaise,Imo state</t>
  </si>
  <si>
    <t>5.5379261, 7.286867999999999</t>
  </si>
  <si>
    <t>EFX-Umuhaia</t>
  </si>
  <si>
    <t xml:space="preserve"> 2 Item street, Umuwaya road, Umuahia., Umuahia, Abia
</t>
  </si>
  <si>
    <t>info@efexececutive.com</t>
  </si>
  <si>
    <t>08035921515</t>
  </si>
  <si>
    <t>5.5327852, 7.4939896</t>
  </si>
  <si>
    <t>EFX-Onitsha</t>
  </si>
  <si>
    <t>Onitsha</t>
  </si>
  <si>
    <t>Onitsha city,Anambra state</t>
  </si>
  <si>
    <t>6.1329419, 6.7923994</t>
  </si>
  <si>
    <t>EFX-Nkpor</t>
  </si>
  <si>
    <t>Nkpor</t>
  </si>
  <si>
    <t>6.1462401, 6.829740300000001</t>
  </si>
  <si>
    <t>EFX-adazi</t>
  </si>
  <si>
    <t>Adazi</t>
  </si>
  <si>
    <t>57.06847089999999, 24.3394019</t>
  </si>
  <si>
    <t>EFX-adazi ani</t>
  </si>
  <si>
    <t>Adazi ani</t>
  </si>
  <si>
    <t>6.079965899999999, 6.9877682</t>
  </si>
  <si>
    <t>EFX-okija</t>
  </si>
  <si>
    <t>Okija</t>
  </si>
  <si>
    <t>5.914723899999999, 6.840459999999999</t>
  </si>
  <si>
    <t>EFX-Asaba</t>
  </si>
  <si>
    <t>Asaba</t>
  </si>
  <si>
    <t>Benin-Asaba Expressway, between NNPC and Tonino Filling Stations, Asaba, Delta</t>
  </si>
  <si>
    <t>08150466460</t>
  </si>
  <si>
    <t>6.2070722, 6.6773503</t>
  </si>
  <si>
    <t>EFX-Oshimili South</t>
  </si>
  <si>
    <t>Oshimili-South</t>
  </si>
  <si>
    <t>Ibusa road, Koka Junction , Oshimili-South, Delta</t>
  </si>
  <si>
    <t>08150466461</t>
  </si>
  <si>
    <t>6.1840233, 6.6621488</t>
  </si>
  <si>
    <t>EFX-warri</t>
  </si>
  <si>
    <t>warri</t>
  </si>
  <si>
    <t>5.5543995, 5.7932008</t>
  </si>
  <si>
    <t>EFX-Uselu</t>
  </si>
  <si>
    <t>Uselu</t>
  </si>
  <si>
    <t>96, Uselu-Lagos Road, Benin City, Edo State.</t>
  </si>
  <si>
    <t>08150466487</t>
  </si>
  <si>
    <t>6.355953299999999, 5.624783</t>
  </si>
  <si>
    <t>EFX-Ikpoba(Ramat Park)</t>
  </si>
  <si>
    <t>Ikpoba</t>
  </si>
  <si>
    <t xml:space="preserve">Ramat Park, Ikpoba Hill, Benin City, Edo State	</t>
  </si>
  <si>
    <t>08150466486</t>
  </si>
  <si>
    <t>6.3505828, 5.6612423</t>
  </si>
  <si>
    <t>EFX-Iyaro</t>
  </si>
  <si>
    <t>Iyaro</t>
  </si>
  <si>
    <t xml:space="preserve"> 4, Urubi street, Iyaro Benin city. , Benin City, Edo</t>
  </si>
  <si>
    <t>08150466488</t>
  </si>
  <si>
    <t>6.346699999999999, 5.6241394</t>
  </si>
  <si>
    <t>EFX-Benin By pass</t>
  </si>
  <si>
    <t xml:space="preserve">Benin by pass </t>
  </si>
  <si>
    <t>6.339601, 5.7457482</t>
  </si>
  <si>
    <t>EFX-Okada</t>
  </si>
  <si>
    <t>okada</t>
  </si>
  <si>
    <t>okada, benin city.</t>
  </si>
  <si>
    <t>6.322267600000001, 5.621750599999999</t>
  </si>
  <si>
    <t>EFX-Owerri</t>
  </si>
  <si>
    <t>Owerri</t>
  </si>
  <si>
    <t xml:space="preserve"> Egbu road, Bestway before relief junction, Owerri. , Owerri, Imo state.</t>
  </si>
  <si>
    <t>5.4770495, 7.0561905</t>
  </si>
  <si>
    <t>EFX-mgbidi</t>
  </si>
  <si>
    <t>Orlu</t>
  </si>
  <si>
    <t>42.70221799999999, 1.889377</t>
  </si>
  <si>
    <t>EFX-Iyana-paja</t>
  </si>
  <si>
    <t>Iyana Ipaja</t>
  </si>
  <si>
    <t xml:space="preserve">14, Lagos-Abokuta Road, Iyana Ipaja, Lagos	</t>
  </si>
  <si>
    <t>08077790216</t>
  </si>
  <si>
    <t>6.615063999999999, 3.3041488</t>
  </si>
  <si>
    <t>EFX-Jibowu</t>
  </si>
  <si>
    <t xml:space="preserve">77/79, Murtala Muhammed Way, Beside Oando Filling Station, Yaba, Lagos	</t>
  </si>
  <si>
    <t>08077790250</t>
  </si>
  <si>
    <t>6.5138352, 3.3693998</t>
  </si>
  <si>
    <t>EFX-Ojodu Beger</t>
  </si>
  <si>
    <t>Ojodu Beger</t>
  </si>
  <si>
    <t>Ojodu Berger Bus stop, Lagos state.</t>
  </si>
  <si>
    <t>08058697381</t>
  </si>
  <si>
    <t>6.639772199999999, 3.367996</t>
  </si>
  <si>
    <t>EFX-Ojota</t>
  </si>
  <si>
    <t>ketu</t>
  </si>
  <si>
    <t>430, Ikorodu Road, Beside Total Filling Station,Ojota, Lagos state.</t>
  </si>
  <si>
    <t>6.589397399999999, 3.3793577</t>
  </si>
  <si>
    <t>EFX-Mile 2</t>
  </si>
  <si>
    <t>mile 2</t>
  </si>
  <si>
    <t xml:space="preserve"> mile 2 general park , Amuwo-odofin, Lagos
</t>
  </si>
  <si>
    <t>08150466515</t>
  </si>
  <si>
    <t>6.463785499999999, 3.2876357</t>
  </si>
  <si>
    <t xml:space="preserve">EFX-Yaba </t>
  </si>
  <si>
    <t>Yaba</t>
  </si>
  <si>
    <t>Yaba, lagos state.</t>
  </si>
  <si>
    <t>6.5095442, 3.3710936</t>
  </si>
  <si>
    <t xml:space="preserve">EFX-Amuwon </t>
  </si>
  <si>
    <t>amuwo-odofin</t>
  </si>
  <si>
    <t>6.4291734, 3.2885455</t>
  </si>
  <si>
    <t xml:space="preserve">EFX-Ijebu-Ode </t>
  </si>
  <si>
    <t>ijebu-ode</t>
  </si>
  <si>
    <t>6.8299846, 3.9164585</t>
  </si>
  <si>
    <t xml:space="preserve">EFX-Epe junction </t>
  </si>
  <si>
    <t xml:space="preserve">epe Junction </t>
  </si>
  <si>
    <t>epe Junction.</t>
  </si>
  <si>
    <t>6.5864894, 3.9514578</t>
  </si>
  <si>
    <t xml:space="preserve">EFX-Sagamu </t>
  </si>
  <si>
    <t>sagamu</t>
  </si>
  <si>
    <t>6.8322014, 3.6319131</t>
  </si>
  <si>
    <t>EFX-Ogbere</t>
  </si>
  <si>
    <t>Ogbere</t>
  </si>
  <si>
    <t>Ogbere, Ogun state.</t>
  </si>
  <si>
    <t>6.7397541, 4.164174099999999</t>
  </si>
  <si>
    <t>EFX-Mowe</t>
  </si>
  <si>
    <t>Mowe</t>
  </si>
  <si>
    <t>Km 42, Ibadan Expressway Mowe Bus stop, Obafemi-owode, Ogun state.</t>
  </si>
  <si>
    <t>08150466491</t>
  </si>
  <si>
    <t>6.7977396, 3.4299494</t>
  </si>
  <si>
    <t xml:space="preserve">EFX-Ore-Akure </t>
  </si>
  <si>
    <t>Ore</t>
  </si>
  <si>
    <t>Ore, ondo state.</t>
  </si>
  <si>
    <t>6.7518524, 4.877996899999999</t>
  </si>
  <si>
    <t>EFX-Nyanya</t>
  </si>
  <si>
    <t>Nyanya</t>
  </si>
  <si>
    <t xml:space="preserve">Nyanya, along the Express, after Forte Oil Petrol Station, Nynya, Abuja </t>
  </si>
  <si>
    <t>08150466479</t>
  </si>
  <si>
    <t>8.9911906, 7.567813499999999</t>
  </si>
  <si>
    <t>EFX-Accra</t>
  </si>
  <si>
    <t>Accra</t>
  </si>
  <si>
    <t>V434/3, Liberty Link Road, Near Roxy Cinema, Adabraka, Accra, Ghana.</t>
  </si>
  <si>
    <t>233545567306</t>
  </si>
  <si>
    <t>5.5579507, -0.2139357</t>
  </si>
  <si>
    <t>EFX-Ghana</t>
  </si>
  <si>
    <t>Ring Road(accra)</t>
  </si>
  <si>
    <t>Ring Road, Opposite Paloma Hotel, Accra, Ghana.</t>
  </si>
  <si>
    <t>233244989482</t>
  </si>
  <si>
    <t>5.5726282, -0.2052506</t>
  </si>
  <si>
    <t>GLT-warri</t>
  </si>
  <si>
    <t>warri, Delta state.</t>
  </si>
  <si>
    <t>GLT-kaduna</t>
  </si>
  <si>
    <t xml:space="preserve">kaduna, Kaduna state </t>
  </si>
  <si>
    <t>10.5104642, 7.4165053</t>
  </si>
  <si>
    <t>GLT-ajah</t>
  </si>
  <si>
    <t>ajah, lagos state.</t>
  </si>
  <si>
    <t>6.464587400000001, 3.5725244</t>
  </si>
  <si>
    <t>GLT-ikorodu</t>
  </si>
  <si>
    <t>Ikorodu</t>
  </si>
  <si>
    <t>ikorodu,Lagos state</t>
  </si>
  <si>
    <t>6.6194131, 3.5104537</t>
  </si>
  <si>
    <t>GLT-jibowu</t>
  </si>
  <si>
    <t xml:space="preserve"> jibowu, lagos state.</t>
  </si>
  <si>
    <t>6.5177977, 3.3678641</t>
  </si>
  <si>
    <t>GLT-utako</t>
  </si>
  <si>
    <t>utako, Abuja</t>
  </si>
  <si>
    <t>9.0678511, 7.446440199999999</t>
  </si>
  <si>
    <t>tle-anambra</t>
  </si>
  <si>
    <t>anambra, Anambra state.</t>
  </si>
  <si>
    <t>6.220899699999999, 6.9369559</t>
  </si>
  <si>
    <t>tle-enugu</t>
  </si>
  <si>
    <t>Enugu</t>
  </si>
  <si>
    <t>35, abakaliki GRA</t>
  </si>
  <si>
    <t>6.461287599999999, 7.5014162</t>
  </si>
  <si>
    <t>tle-owerri</t>
  </si>
  <si>
    <t>Owerri, imo state.</t>
  </si>
  <si>
    <t>5.489059, 7.0175879</t>
  </si>
  <si>
    <t>tle-ajah</t>
  </si>
  <si>
    <t>Ajah, lagos state</t>
  </si>
  <si>
    <t>tle-cele</t>
  </si>
  <si>
    <t>Cele</t>
  </si>
  <si>
    <t>Cele bus stop,lagos state.</t>
  </si>
  <si>
    <t>6.5396036, 3.2843757</t>
  </si>
  <si>
    <t>tle-utako</t>
  </si>
  <si>
    <t>21, ajose adogun street, utako</t>
  </si>
  <si>
    <t>9.0691094, 7.443107200000001</t>
  </si>
  <si>
    <t>46,ajose adeogun crescent,utako abuja</t>
  </si>
  <si>
    <t>9.068501, 7.438196400000001</t>
  </si>
  <si>
    <t>lgm-benin</t>
  </si>
  <si>
    <t xml:space="preserve">Benin City </t>
  </si>
  <si>
    <t>Bob-Izua Park, Danson Street, Benin City</t>
  </si>
  <si>
    <t>090083641441</t>
  </si>
  <si>
    <t>6.3350294, 5.6211325</t>
  </si>
  <si>
    <t>lgm-auchi</t>
  </si>
  <si>
    <t>Auchi</t>
  </si>
  <si>
    <t>Jattu Junction, Auchi, Edo state</t>
  </si>
  <si>
    <t>09083641787</t>
  </si>
  <si>
    <t>7.077128999999999, 6.2770557</t>
  </si>
  <si>
    <t>lgm-lagos</t>
  </si>
  <si>
    <t xml:space="preserve">Ojota </t>
  </si>
  <si>
    <t>Ojota Park, Lagos</t>
  </si>
  <si>
    <t>08091042653</t>
  </si>
  <si>
    <t>6.581801, 3.376257</t>
  </si>
  <si>
    <t>lgm-port harcourt</t>
  </si>
  <si>
    <t>Port Harcourt</t>
  </si>
  <si>
    <t>Port Harcourt, Rivers state</t>
  </si>
  <si>
    <t>4.815554, 7.0498442</t>
  </si>
  <si>
    <t>lgm-waterlines</t>
  </si>
  <si>
    <t>Waterlines, Off Aba Express Way, Port Harcourt</t>
  </si>
  <si>
    <t>080153352459</t>
  </si>
  <si>
    <t>4.816508499999999, 7.009283</t>
  </si>
  <si>
    <t xml:space="preserve"> </t>
  </si>
  <si>
    <t>lgm-abuja</t>
  </si>
  <si>
    <t>Zuba</t>
  </si>
  <si>
    <t>Tyre Market, Zuba, Abuja</t>
  </si>
  <si>
    <t>08091042954</t>
  </si>
  <si>
    <t>9.088799999999999, 7.21558</t>
  </si>
  <si>
    <t>schedule_id</t>
  </si>
  <si>
    <t>schedule_name</t>
  </si>
  <si>
    <t>OPERATOR</t>
  </si>
  <si>
    <t>vehicle_id</t>
  </si>
  <si>
    <t>V. TYPE</t>
  </si>
  <si>
    <t>bus_id</t>
  </si>
  <si>
    <t>bus_type</t>
  </si>
  <si>
    <t>FREQUENCY</t>
  </si>
  <si>
    <t>DAY OF WEEK</t>
  </si>
  <si>
    <t>Jibowu - Aba</t>
  </si>
  <si>
    <t>Hiace</t>
  </si>
  <si>
    <t xml:space="preserve">Executive Sunrise Express </t>
  </si>
  <si>
    <t>Daily</t>
  </si>
  <si>
    <t>Jibowu - Awka</t>
  </si>
  <si>
    <t>Jibowu - Enugu</t>
  </si>
  <si>
    <t>Jibowu - Kubwa</t>
  </si>
  <si>
    <t>Jibowu - Lokoja</t>
  </si>
  <si>
    <t>Jibowu - Nnewi</t>
  </si>
  <si>
    <t>Jibowu - Onitsha</t>
  </si>
  <si>
    <t>Jibowu - Owerri</t>
  </si>
  <si>
    <t>Jibowu - Port Harcourt</t>
  </si>
  <si>
    <t>Jibowu - Umuahia</t>
  </si>
  <si>
    <t>Jibowu - Utako</t>
  </si>
  <si>
    <t>Maza-Maza - Kubwa</t>
  </si>
  <si>
    <t>Maza-maza - Onitsha</t>
  </si>
  <si>
    <t>Maza-maza - Owerri</t>
  </si>
  <si>
    <t>Maza-maza - port Harcourt</t>
  </si>
  <si>
    <t>Maza-maza - Utako</t>
  </si>
  <si>
    <t>Owerri - Iyana-Iba</t>
  </si>
  <si>
    <t>Owerri - Jibowu</t>
  </si>
  <si>
    <t>Owerri - Kubwa</t>
  </si>
  <si>
    <t>Owerri - Mazamaza</t>
  </si>
  <si>
    <t>Owerri - Utako</t>
  </si>
  <si>
    <t>Port Harcourt - Jibowu</t>
  </si>
  <si>
    <t xml:space="preserve">Port harcourt - Kubwa  </t>
  </si>
  <si>
    <t>Port Harcourt - Mazamaza</t>
  </si>
  <si>
    <t xml:space="preserve">Port Harcourt - Utako </t>
  </si>
  <si>
    <t>Utako - Jibowu</t>
  </si>
  <si>
    <t>Utako - Nnewi</t>
  </si>
  <si>
    <t>Utako - Onitsha</t>
  </si>
  <si>
    <t>Utako - Owerri</t>
  </si>
  <si>
    <t xml:space="preserve">Utako - Port Harcourt </t>
  </si>
  <si>
    <t>Asaba - Amuwo</t>
  </si>
  <si>
    <t>Benin - Ojota</t>
  </si>
  <si>
    <t>Iyana-Paja - Iyaro</t>
  </si>
  <si>
    <t xml:space="preserve">Iyana-Paja - Mbaise </t>
  </si>
  <si>
    <t xml:space="preserve">Iyana-Paja - Onitsha </t>
  </si>
  <si>
    <t>Iyana-Paja - Owerri</t>
  </si>
  <si>
    <t xml:space="preserve">Iyana-Paja - Umuahia </t>
  </si>
  <si>
    <t xml:space="preserve">Iyaro - Ojota </t>
  </si>
  <si>
    <t xml:space="preserve">Mowe-Ibafo - Onitsha </t>
  </si>
  <si>
    <t>Mowe-Ibafo - Owerri</t>
  </si>
  <si>
    <t xml:space="preserve">Mowe-Ibafo - Umuahia </t>
  </si>
  <si>
    <t>Ojodu - Onitsha</t>
  </si>
  <si>
    <t>Ojodu - Owerri</t>
  </si>
  <si>
    <t xml:space="preserve">Ojodu - Umuahia </t>
  </si>
  <si>
    <t xml:space="preserve">Ojota - Onitsha </t>
  </si>
  <si>
    <t>Ojota - Owerri</t>
  </si>
  <si>
    <t xml:space="preserve">Ojota - Umuahia </t>
  </si>
  <si>
    <t>Owerri - Ojota</t>
  </si>
  <si>
    <t>Uselu - Ojota</t>
  </si>
  <si>
    <t>Yaba - Iyaro</t>
  </si>
  <si>
    <t xml:space="preserve">Yaba - Onitsha </t>
  </si>
  <si>
    <t xml:space="preserve">Yaba - Owerri </t>
  </si>
  <si>
    <t>Ikorodu to Warri</t>
  </si>
  <si>
    <t>Jibowu to Warri</t>
  </si>
  <si>
    <t>Warri to Ikorodu</t>
  </si>
  <si>
    <t>Warri to jibowu</t>
  </si>
  <si>
    <t>Ibadan - Gwagwalada</t>
  </si>
  <si>
    <t>Luxurious</t>
  </si>
  <si>
    <t>Moonlight Express</t>
  </si>
  <si>
    <t xml:space="preserve">Ibadan - Kubwa </t>
  </si>
  <si>
    <t>Ibadan - Lokoja</t>
  </si>
  <si>
    <t xml:space="preserve">Ibadan - Utako </t>
  </si>
  <si>
    <t>Jibowu - Gwagwalada</t>
  </si>
  <si>
    <t xml:space="preserve"> VIP Moonlight Express</t>
  </si>
  <si>
    <t>Kaduna - Ibadan</t>
  </si>
  <si>
    <t>Kaduna - Jibowu</t>
  </si>
  <si>
    <t>Lokoja - Jibowu</t>
  </si>
  <si>
    <t>Maza-maza - Gwagwalada</t>
  </si>
  <si>
    <t>Maza-maza - Lokoja</t>
  </si>
  <si>
    <t>Maza-maza- Owerri</t>
  </si>
  <si>
    <t>Oyingbo - Kaduna</t>
  </si>
  <si>
    <t xml:space="preserve">Oyingbo - Kano </t>
  </si>
  <si>
    <t>Utako - Ibadan</t>
  </si>
  <si>
    <t>Luxurious-25</t>
  </si>
  <si>
    <t>Uselu - Iyana-paja</t>
  </si>
  <si>
    <t>Luxurious-52</t>
  </si>
  <si>
    <t>Owerri - iyana-Iba</t>
  </si>
  <si>
    <t>Sienna</t>
  </si>
  <si>
    <t>Ajah to Warri</t>
  </si>
  <si>
    <t>Utako to Warri</t>
  </si>
  <si>
    <t>Warri to Ajah</t>
  </si>
  <si>
    <t>Warri to Kaduna</t>
  </si>
  <si>
    <t>Warri to Utako</t>
  </si>
  <si>
    <t xml:space="preserve">Abuja - Enugu </t>
  </si>
  <si>
    <t>Enugu - Abuja</t>
  </si>
  <si>
    <t xml:space="preserve">Enugu - Ajah </t>
  </si>
  <si>
    <t>Enugu - Cele</t>
  </si>
  <si>
    <t xml:space="preserve">Lagos - Enugu </t>
  </si>
  <si>
    <t>Abuja to Auchi</t>
  </si>
  <si>
    <t>Abuja to Benin</t>
  </si>
  <si>
    <t>Abuja to Lagos</t>
  </si>
  <si>
    <t>Abuja to Port harcourt</t>
  </si>
  <si>
    <t>Auchi to Abuja</t>
  </si>
  <si>
    <t>Auchi to Lagos</t>
  </si>
  <si>
    <t>Benin to Abuja</t>
  </si>
  <si>
    <t>Benin to Lagos</t>
  </si>
  <si>
    <t>Benin to Port harcourt</t>
  </si>
  <si>
    <t>Lagos to Abuja</t>
  </si>
  <si>
    <t>Lagos to Auchi</t>
  </si>
  <si>
    <t>Lagos to benin</t>
  </si>
  <si>
    <t>Port harcourt to Abuja</t>
  </si>
  <si>
    <t>Port harcourt to Benin</t>
  </si>
  <si>
    <t>schedule_code</t>
  </si>
  <si>
    <t>schedule_tertype</t>
  </si>
  <si>
    <t>terminal_from_id</t>
  </si>
  <si>
    <t>terminal_from</t>
  </si>
  <si>
    <t>stop_departime</t>
  </si>
  <si>
    <t>duration_hr</t>
  </si>
  <si>
    <t>duration_min</t>
  </si>
  <si>
    <t>Origin</t>
  </si>
  <si>
    <t xml:space="preserve">5:00:00 </t>
  </si>
  <si>
    <t>Destination</t>
  </si>
  <si>
    <t xml:space="preserve">6:30:00 </t>
  </si>
  <si>
    <t xml:space="preserve">7:00:00 </t>
  </si>
  <si>
    <t xml:space="preserve">3:30:00 </t>
  </si>
  <si>
    <t xml:space="preserve">6:00:00 </t>
  </si>
  <si>
    <t xml:space="preserve">6:35:00 </t>
  </si>
  <si>
    <t xml:space="preserve">7:30:00 </t>
  </si>
  <si>
    <t xml:space="preserve">8:00:00 </t>
  </si>
  <si>
    <t xml:space="preserve">4:00:00 </t>
  </si>
  <si>
    <t xml:space="preserve">8:30:00 </t>
  </si>
  <si>
    <t>Lastdrop</t>
  </si>
  <si>
    <t xml:space="preserve">2:30:00 </t>
  </si>
  <si>
    <t xml:space="preserve">10:00:00 </t>
  </si>
  <si>
    <t xml:space="preserve">9:00:00 </t>
  </si>
  <si>
    <t xml:space="preserve">11:00:00 </t>
  </si>
  <si>
    <t xml:space="preserve">9:30:00 </t>
  </si>
  <si>
    <t>GLT-Ajah</t>
  </si>
  <si>
    <t>GLT-Warri</t>
  </si>
  <si>
    <t xml:space="preserve">7:25:00 </t>
  </si>
  <si>
    <t xml:space="preserve">7:20:00 </t>
  </si>
  <si>
    <t>GLT-Kaduna</t>
  </si>
  <si>
    <t xml:space="preserve">5:30:00 </t>
  </si>
  <si>
    <t>Adult</t>
  </si>
  <si>
    <t>Children</t>
  </si>
  <si>
    <t>price_id</t>
  </si>
  <si>
    <t>terminal_to_id</t>
  </si>
  <si>
    <t>terminal_to</t>
  </si>
  <si>
    <t>CUR</t>
  </si>
  <si>
    <t>PRICE-AD</t>
  </si>
  <si>
    <t>PRICE-CH</t>
  </si>
  <si>
    <t>duration</t>
  </si>
  <si>
    <t>distance</t>
  </si>
  <si>
    <t>duration(Hr:min)</t>
  </si>
  <si>
    <t>distance(KM)</t>
  </si>
  <si>
    <t>NGN</t>
  </si>
  <si>
    <t xml:space="preserve">15 : 10 </t>
  </si>
  <si>
    <t xml:space="preserve">9 : 23 </t>
  </si>
  <si>
    <t xml:space="preserve">7 : 1 </t>
  </si>
  <si>
    <t xml:space="preserve">9 : 27 </t>
  </si>
  <si>
    <t xml:space="preserve">10 : 3 </t>
  </si>
  <si>
    <t xml:space="preserve">7 : 46 </t>
  </si>
  <si>
    <t xml:space="preserve">9 : 17 </t>
  </si>
  <si>
    <t xml:space="preserve">17 : 18 </t>
  </si>
  <si>
    <t xml:space="preserve">11 : 40 </t>
  </si>
  <si>
    <t xml:space="preserve">6 : 59 </t>
  </si>
  <si>
    <t xml:space="preserve">8 : 29 </t>
  </si>
  <si>
    <t xml:space="preserve">9 : 33 </t>
  </si>
  <si>
    <t xml:space="preserve">9 : 20 </t>
  </si>
  <si>
    <t xml:space="preserve">11 : 43 </t>
  </si>
  <si>
    <t xml:space="preserve">10 : 57 </t>
  </si>
  <si>
    <t xml:space="preserve">13 : 8 </t>
  </si>
  <si>
    <t xml:space="preserve">8 : 52 </t>
  </si>
  <si>
    <t xml:space="preserve">17 : 39 </t>
  </si>
  <si>
    <t xml:space="preserve">12 : 1 </t>
  </si>
  <si>
    <t xml:space="preserve">9 : 38 </t>
  </si>
  <si>
    <t xml:space="preserve">7 : 20 </t>
  </si>
  <si>
    <t xml:space="preserve">8 : 50 </t>
  </si>
  <si>
    <t xml:space="preserve">9 : 54 </t>
  </si>
  <si>
    <t xml:space="preserve">12 : 4 </t>
  </si>
  <si>
    <t xml:space="preserve">8 : 11 </t>
  </si>
  <si>
    <t xml:space="preserve">7 : 45 </t>
  </si>
  <si>
    <t xml:space="preserve">9 : 14 </t>
  </si>
  <si>
    <t xml:space="preserve">7 : 51 </t>
  </si>
  <si>
    <t xml:space="preserve">14 : 3 </t>
  </si>
  <si>
    <t xml:space="preserve">17 : 22 </t>
  </si>
  <si>
    <t xml:space="preserve">8 : 54 </t>
  </si>
  <si>
    <t xml:space="preserve">10 : 53 </t>
  </si>
  <si>
    <t xml:space="preserve">9 : 21 </t>
  </si>
  <si>
    <t xml:space="preserve">10 : 56 </t>
  </si>
  <si>
    <t xml:space="preserve">9 : 5 </t>
  </si>
  <si>
    <t xml:space="preserve">11 : 15 </t>
  </si>
  <si>
    <t xml:space="preserve">8 : 2 </t>
  </si>
  <si>
    <t xml:space="preserve">9 : 31 </t>
  </si>
  <si>
    <t xml:space="preserve">11 : 8 </t>
  </si>
  <si>
    <t xml:space="preserve">1 : 48 </t>
  </si>
  <si>
    <t xml:space="preserve">1 : 52 </t>
  </si>
  <si>
    <t xml:space="preserve">2 : 52 </t>
  </si>
  <si>
    <t xml:space="preserve">4 : 21 </t>
  </si>
  <si>
    <t xml:space="preserve">4 : 52 </t>
  </si>
  <si>
    <t xml:space="preserve">4 : 44 </t>
  </si>
  <si>
    <t xml:space="preserve">5 : 3 </t>
  </si>
  <si>
    <t xml:space="preserve">5 : 33 </t>
  </si>
  <si>
    <t xml:space="preserve">5 : 46 </t>
  </si>
  <si>
    <t xml:space="preserve">6 : 22 </t>
  </si>
  <si>
    <t xml:space="preserve">1 : 41 </t>
  </si>
  <si>
    <t xml:space="preserve">2 : 56 </t>
  </si>
  <si>
    <t xml:space="preserve">3 : 40 </t>
  </si>
  <si>
    <t xml:space="preserve">3 : 9 </t>
  </si>
  <si>
    <t xml:space="preserve">3 : 32 </t>
  </si>
  <si>
    <t xml:space="preserve">4 : 35 </t>
  </si>
  <si>
    <t xml:space="preserve">5 : 10 </t>
  </si>
  <si>
    <t xml:space="preserve">1 : 26 </t>
  </si>
  <si>
    <t xml:space="preserve">2 : 22 </t>
  </si>
  <si>
    <t xml:space="preserve">2 : 15 </t>
  </si>
  <si>
    <t xml:space="preserve">3 : 15 </t>
  </si>
  <si>
    <t xml:space="preserve">5 : 6 </t>
  </si>
  <si>
    <t xml:space="preserve">4 : 59 </t>
  </si>
  <si>
    <t xml:space="preserve">5 : 7 </t>
  </si>
  <si>
    <t xml:space="preserve">6 : 34 </t>
  </si>
  <si>
    <t xml:space="preserve">6 : 55 </t>
  </si>
  <si>
    <t xml:space="preserve">8 : 34 </t>
  </si>
  <si>
    <t xml:space="preserve">9 : 13 </t>
  </si>
  <si>
    <t xml:space="preserve">9 : 29 </t>
  </si>
  <si>
    <t xml:space="preserve">1 : 34 </t>
  </si>
  <si>
    <t xml:space="preserve">2 : 49 </t>
  </si>
  <si>
    <t xml:space="preserve">3 : 34 </t>
  </si>
  <si>
    <t xml:space="preserve">3 : 3 </t>
  </si>
  <si>
    <t xml:space="preserve">3 : 25 </t>
  </si>
  <si>
    <t xml:space="preserve">4 : 14 </t>
  </si>
  <si>
    <t xml:space="preserve">4 : 28 </t>
  </si>
  <si>
    <t xml:space="preserve">5 : 4 </t>
  </si>
  <si>
    <t xml:space="preserve">5 : 42 </t>
  </si>
  <si>
    <t xml:space="preserve">6 : 3 </t>
  </si>
  <si>
    <t xml:space="preserve">9 : 57 </t>
  </si>
  <si>
    <t xml:space="preserve">1 : 0 </t>
  </si>
  <si>
    <t xml:space="preserve">1 : 23 </t>
  </si>
  <si>
    <t xml:space="preserve">2 : 23 </t>
  </si>
  <si>
    <t xml:space="preserve">4 : 9 </t>
  </si>
  <si>
    <t xml:space="preserve">7 : 42 </t>
  </si>
  <si>
    <t xml:space="preserve">8 : 21 </t>
  </si>
  <si>
    <t xml:space="preserve">8 : 37 </t>
  </si>
  <si>
    <t xml:space="preserve">1 : 1 </t>
  </si>
  <si>
    <t xml:space="preserve">2 : 1 </t>
  </si>
  <si>
    <t xml:space="preserve">1 : 50 </t>
  </si>
  <si>
    <t xml:space="preserve">2 : 50 </t>
  </si>
  <si>
    <t xml:space="preserve">4 : 41 </t>
  </si>
  <si>
    <t xml:space="preserve">6 : 30 </t>
  </si>
  <si>
    <t xml:space="preserve">27 </t>
  </si>
  <si>
    <t xml:space="preserve">1 : 27 </t>
  </si>
  <si>
    <t xml:space="preserve">4 : 34 </t>
  </si>
  <si>
    <t xml:space="preserve">6 : 9 </t>
  </si>
  <si>
    <t xml:space="preserve">8 : 9 </t>
  </si>
  <si>
    <t xml:space="preserve">8 : 48 </t>
  </si>
  <si>
    <t xml:space="preserve">9 : 4 </t>
  </si>
  <si>
    <t xml:space="preserve">1 : 17 </t>
  </si>
  <si>
    <t xml:space="preserve">3 : 6 </t>
  </si>
  <si>
    <t xml:space="preserve">4 : 50 </t>
  </si>
  <si>
    <t xml:space="preserve">6 : 25 </t>
  </si>
  <si>
    <t xml:space="preserve">6 : 46 </t>
  </si>
  <si>
    <t xml:space="preserve">43 </t>
  </si>
  <si>
    <t xml:space="preserve">1 : 43 </t>
  </si>
  <si>
    <t xml:space="preserve">2 : 10 </t>
  </si>
  <si>
    <t xml:space="preserve">2 : 6 </t>
  </si>
  <si>
    <t xml:space="preserve">4 : 57 </t>
  </si>
  <si>
    <t xml:space="preserve">4 : 51 </t>
  </si>
  <si>
    <t xml:space="preserve">8 : 25 </t>
  </si>
  <si>
    <t xml:space="preserve">2 : 42 </t>
  </si>
  <si>
    <t xml:space="preserve">3 : 50 </t>
  </si>
  <si>
    <t xml:space="preserve">3 : 54 </t>
  </si>
  <si>
    <t xml:space="preserve">4 : 54 </t>
  </si>
  <si>
    <t xml:space="preserve">6 : 23 </t>
  </si>
  <si>
    <t xml:space="preserve">6 : 54 </t>
  </si>
  <si>
    <t xml:space="preserve">7 : 5 </t>
  </si>
  <si>
    <t xml:space="preserve">7 : 35 </t>
  </si>
  <si>
    <t xml:space="preserve">7 : 49 </t>
  </si>
  <si>
    <t xml:space="preserve">8 : 24 </t>
  </si>
  <si>
    <t xml:space="preserve">1 : 32 </t>
  </si>
  <si>
    <t xml:space="preserve">2 : 47 </t>
  </si>
  <si>
    <t xml:space="preserve">3 : 0 </t>
  </si>
  <si>
    <t xml:space="preserve">3 : 23 </t>
  </si>
  <si>
    <t xml:space="preserve">4 : 12 </t>
  </si>
  <si>
    <t xml:space="preserve">4 : 26 </t>
  </si>
  <si>
    <t xml:space="preserve">5 : 2 </t>
  </si>
  <si>
    <t xml:space="preserve">15 </t>
  </si>
  <si>
    <t xml:space="preserve">1 : 24 </t>
  </si>
  <si>
    <t xml:space="preserve">1 : 51 </t>
  </si>
  <si>
    <t xml:space="preserve">2 : 3 </t>
  </si>
  <si>
    <t xml:space="preserve">2 : 14 </t>
  </si>
  <si>
    <t xml:space="preserve">3 : 14 </t>
  </si>
  <si>
    <t xml:space="preserve">5 : 5 </t>
  </si>
  <si>
    <t xml:space="preserve">4 : 58 </t>
  </si>
  <si>
    <t xml:space="preserve">6 : 33 </t>
  </si>
  <si>
    <t xml:space="preserve">8 : 32 </t>
  </si>
  <si>
    <t xml:space="preserve">6 : 52 </t>
  </si>
  <si>
    <t xml:space="preserve">6 : 43 </t>
  </si>
  <si>
    <t xml:space="preserve">6 : 14 </t>
  </si>
  <si>
    <t xml:space="preserve">11 : 28 </t>
  </si>
  <si>
    <t xml:space="preserve">7 : 40 </t>
  </si>
  <si>
    <t xml:space="preserve">7 : 27 </t>
  </si>
  <si>
    <t xml:space="preserve">9 : 10 </t>
  </si>
  <si>
    <t xml:space="preserve">7 : 15 </t>
  </si>
  <si>
    <t xml:space="preserve">10 : 52 </t>
  </si>
  <si>
    <t xml:space="preserve">6 : 4 </t>
  </si>
  <si>
    <t xml:space="preserve">4 : 29 </t>
  </si>
  <si>
    <t xml:space="preserve">4 : 53 </t>
  </si>
  <si>
    <t xml:space="preserve">11 : 19 </t>
  </si>
  <si>
    <t xml:space="preserve">6 : 24 </t>
  </si>
  <si>
    <t xml:space="preserve">10 : 48 </t>
  </si>
  <si>
    <t>bus_name</t>
  </si>
  <si>
    <t>vehicle_name</t>
  </si>
  <si>
    <t>Hiace X-10</t>
  </si>
  <si>
    <t>Sunrise Quick Transit</t>
  </si>
  <si>
    <t>Hummer Bus</t>
  </si>
  <si>
    <t>Luxury Bus 36</t>
  </si>
  <si>
    <t>Sienna -Executive</t>
  </si>
  <si>
    <t>Toyota Hiace</t>
  </si>
  <si>
    <t>Luxury Sienna</t>
  </si>
  <si>
    <t>Executive Sienna</t>
  </si>
  <si>
    <t>LOGM0</t>
  </si>
  <si>
    <t>location_Id</t>
  </si>
  <si>
    <t>location_name</t>
  </si>
  <si>
    <t>city_id</t>
  </si>
  <si>
    <t>City</t>
  </si>
  <si>
    <t>ohia</t>
  </si>
  <si>
    <t>Ohafia</t>
  </si>
  <si>
    <t>Yola</t>
  </si>
  <si>
    <t>Uyo</t>
  </si>
  <si>
    <t>Oron</t>
  </si>
  <si>
    <t>Eket</t>
  </si>
  <si>
    <t>Ikom</t>
  </si>
  <si>
    <t>Ikot ekpene</t>
  </si>
  <si>
    <t>ikot ekpene</t>
  </si>
  <si>
    <t>Amichi</t>
  </si>
  <si>
    <t>Otuocha</t>
  </si>
  <si>
    <t>Oko</t>
  </si>
  <si>
    <t>Uli</t>
  </si>
  <si>
    <t>Amawbia</t>
  </si>
  <si>
    <t xml:space="preserve">Unizik Junction </t>
  </si>
  <si>
    <t>Azia</t>
  </si>
  <si>
    <t>Nnewi</t>
  </si>
  <si>
    <t>upper iweka</t>
  </si>
  <si>
    <t>Neni</t>
  </si>
  <si>
    <t>Ekwulobia</t>
  </si>
  <si>
    <t>Umunze</t>
  </si>
  <si>
    <t>Awkuzu</t>
  </si>
  <si>
    <t>Ihiala</t>
  </si>
  <si>
    <t>Nnobi</t>
  </si>
  <si>
    <t>Igboukwu</t>
  </si>
  <si>
    <t>Umuoji</t>
  </si>
  <si>
    <t>Agulu</t>
  </si>
  <si>
    <t>Bauchi</t>
  </si>
  <si>
    <t>yenegoa</t>
  </si>
  <si>
    <t>Yenagoa</t>
  </si>
  <si>
    <t>okutukutu</t>
  </si>
  <si>
    <t>mbaiama</t>
  </si>
  <si>
    <t>Makurdi</t>
  </si>
  <si>
    <t>Gboko</t>
  </si>
  <si>
    <t>Otukpo</t>
  </si>
  <si>
    <t>Maiduguri</t>
  </si>
  <si>
    <t>calabar</t>
  </si>
  <si>
    <t>Calabar</t>
  </si>
  <si>
    <t>Ogoja</t>
  </si>
  <si>
    <t>Warri</t>
  </si>
  <si>
    <t>sapele</t>
  </si>
  <si>
    <t>Ughelli</t>
  </si>
  <si>
    <t>ughelli</t>
  </si>
  <si>
    <t>Abakaliki</t>
  </si>
  <si>
    <t>Afikpo</t>
  </si>
  <si>
    <t>Benin City</t>
  </si>
  <si>
    <t>Akpakpava</t>
  </si>
  <si>
    <t>Ekpoma</t>
  </si>
  <si>
    <t>nsuka</t>
  </si>
  <si>
    <t>ngwo</t>
  </si>
  <si>
    <t>obollo afor</t>
  </si>
  <si>
    <t>Abakpa</t>
  </si>
  <si>
    <t>Garki</t>
  </si>
  <si>
    <t>Ezike</t>
  </si>
  <si>
    <t>Nsukka</t>
  </si>
  <si>
    <t>Christ Chemist roundabout</t>
  </si>
  <si>
    <t>Achara</t>
  </si>
  <si>
    <t>Okigwe</t>
  </si>
  <si>
    <t>Gombe</t>
  </si>
  <si>
    <t xml:space="preserve">Ugwu Orji </t>
  </si>
  <si>
    <t>Akokwa</t>
  </si>
  <si>
    <t>umuaka</t>
  </si>
  <si>
    <t>Anara</t>
  </si>
  <si>
    <t>samrada</t>
  </si>
  <si>
    <t>Mando</t>
  </si>
  <si>
    <t>Command junction</t>
  </si>
  <si>
    <t>Kachia</t>
  </si>
  <si>
    <t>Kafanchan</t>
  </si>
  <si>
    <t>Zaria</t>
  </si>
  <si>
    <t>Ungwa uku</t>
  </si>
  <si>
    <t>Sabon gari</t>
  </si>
  <si>
    <t xml:space="preserve">okenne </t>
  </si>
  <si>
    <t>Okene</t>
  </si>
  <si>
    <t>offa</t>
  </si>
  <si>
    <t>Ilorin</t>
  </si>
  <si>
    <t>ilorin</t>
  </si>
  <si>
    <t>Abule Egba</t>
  </si>
  <si>
    <t>Lagos</t>
  </si>
  <si>
    <t>Alaba</t>
  </si>
  <si>
    <t>Ikeja</t>
  </si>
  <si>
    <t>Ikotun</t>
  </si>
  <si>
    <t>Isolo</t>
  </si>
  <si>
    <t>Festac</t>
  </si>
  <si>
    <t>Lekki</t>
  </si>
  <si>
    <t>Maza Maza</t>
  </si>
  <si>
    <t>Ojuelegba</t>
  </si>
  <si>
    <t>Orile</t>
  </si>
  <si>
    <t>Surulere</t>
  </si>
  <si>
    <t>Okota</t>
  </si>
  <si>
    <t>Oshodi</t>
  </si>
  <si>
    <t>Badagry/ volkwagen</t>
  </si>
  <si>
    <t>Iddo/Ebute-meta</t>
  </si>
  <si>
    <t>Akowonjo/Mangoro</t>
  </si>
  <si>
    <t>Ijora</t>
  </si>
  <si>
    <t>Newroad</t>
  </si>
  <si>
    <t>Alafia</t>
  </si>
  <si>
    <t>Iba</t>
  </si>
  <si>
    <t>Mile 12</t>
  </si>
  <si>
    <t>Otto</t>
  </si>
  <si>
    <t>coker</t>
  </si>
  <si>
    <t>Ejigbo</t>
  </si>
  <si>
    <t>Ajegunle</t>
  </si>
  <si>
    <t>Trade fair</t>
  </si>
  <si>
    <t>Agboju</t>
  </si>
  <si>
    <t>Bariga</t>
  </si>
  <si>
    <t>ijesha</t>
  </si>
  <si>
    <t>Iporin</t>
  </si>
  <si>
    <t>Costain</t>
  </si>
  <si>
    <t>Magodo</t>
  </si>
  <si>
    <t>Agbara</t>
  </si>
  <si>
    <t>Alapere</t>
  </si>
  <si>
    <t>dopemu</t>
  </si>
  <si>
    <t>Ilasa-maja</t>
  </si>
  <si>
    <t>Anthony</t>
  </si>
  <si>
    <t>Epe</t>
  </si>
  <si>
    <t>lafia</t>
  </si>
  <si>
    <t>Lafia</t>
  </si>
  <si>
    <t>Minna</t>
  </si>
  <si>
    <t>Sango ota</t>
  </si>
  <si>
    <t>Abeokuta</t>
  </si>
  <si>
    <t>Ibafo</t>
  </si>
  <si>
    <t>Oke-Illewo</t>
  </si>
  <si>
    <t>Ijebu Ode</t>
  </si>
  <si>
    <t>Sagamu</t>
  </si>
  <si>
    <t>FUTA junction</t>
  </si>
  <si>
    <t>Akure</t>
  </si>
  <si>
    <t>Tollgate</t>
  </si>
  <si>
    <t>Ibadan</t>
  </si>
  <si>
    <t>Iwo Road</t>
  </si>
  <si>
    <t>Alakia</t>
  </si>
  <si>
    <t>Mokola</t>
  </si>
  <si>
    <t xml:space="preserve">Angwan Soya </t>
  </si>
  <si>
    <t>Jos</t>
  </si>
  <si>
    <t>jos</t>
  </si>
  <si>
    <t>plateaue</t>
  </si>
  <si>
    <t xml:space="preserve">Terminus Market </t>
  </si>
  <si>
    <t>rumuola</t>
  </si>
  <si>
    <t>Choba Road</t>
  </si>
  <si>
    <t>Diobu</t>
  </si>
  <si>
    <t>Rumuokoro</t>
  </si>
  <si>
    <t>Eleme</t>
  </si>
  <si>
    <t>Elechi</t>
  </si>
  <si>
    <t>umurola</t>
  </si>
  <si>
    <t>Eliozu</t>
  </si>
  <si>
    <t>Sokoto</t>
  </si>
  <si>
    <t>jalingo</t>
  </si>
  <si>
    <t>Jalingo</t>
  </si>
  <si>
    <t>Wukari</t>
  </si>
  <si>
    <t>Damaturu</t>
  </si>
  <si>
    <t>Gusau</t>
  </si>
  <si>
    <t>Abuja</t>
  </si>
  <si>
    <t>Jabi</t>
  </si>
  <si>
    <t>Maraba</t>
  </si>
  <si>
    <t>bwari</t>
  </si>
  <si>
    <t>kuje</t>
  </si>
  <si>
    <t xml:space="preserve">Area 1 </t>
  </si>
  <si>
    <t>Keffi road</t>
  </si>
  <si>
    <t>Area 3</t>
  </si>
  <si>
    <t>Kumasi</t>
  </si>
  <si>
    <t>Ashiaman</t>
  </si>
  <si>
    <t>Nungua</t>
  </si>
  <si>
    <t>Tema</t>
  </si>
  <si>
    <t>Madina</t>
  </si>
  <si>
    <t>madina</t>
  </si>
  <si>
    <t>Wagadugu</t>
  </si>
  <si>
    <t>Abijan</t>
  </si>
  <si>
    <t>Lome</t>
  </si>
  <si>
    <t>lome</t>
  </si>
  <si>
    <t>Bamako</t>
  </si>
  <si>
    <t>cotonou</t>
  </si>
  <si>
    <t>Cotonou</t>
  </si>
  <si>
    <t>katsina</t>
  </si>
  <si>
    <t>Katsina</t>
  </si>
  <si>
    <t>Agbor</t>
  </si>
  <si>
    <t>States</t>
  </si>
  <si>
    <t>state_id</t>
  </si>
  <si>
    <t>state_code</t>
  </si>
  <si>
    <t>state_name</t>
  </si>
  <si>
    <t>country_id</t>
  </si>
  <si>
    <t>state_country</t>
  </si>
  <si>
    <t>AB</t>
  </si>
  <si>
    <t>Abia</t>
  </si>
  <si>
    <t>Nigeria</t>
  </si>
  <si>
    <t>AD</t>
  </si>
  <si>
    <t>Adamawa</t>
  </si>
  <si>
    <t>AK</t>
  </si>
  <si>
    <t>Akwa Ibom</t>
  </si>
  <si>
    <t>AN</t>
  </si>
  <si>
    <t>Anambra</t>
  </si>
  <si>
    <t>BA</t>
  </si>
  <si>
    <t>BY</t>
  </si>
  <si>
    <t>Bayelsa</t>
  </si>
  <si>
    <t>BE</t>
  </si>
  <si>
    <t>Benue</t>
  </si>
  <si>
    <t>BO</t>
  </si>
  <si>
    <t>Borno</t>
  </si>
  <si>
    <t>CR</t>
  </si>
  <si>
    <t>Cross River</t>
  </si>
  <si>
    <t>DE</t>
  </si>
  <si>
    <t>Delta</t>
  </si>
  <si>
    <t>EB</t>
  </si>
  <si>
    <t>Ebonyi</t>
  </si>
  <si>
    <t>ED</t>
  </si>
  <si>
    <t>Edo</t>
  </si>
  <si>
    <t>EK</t>
  </si>
  <si>
    <t>Ekiti</t>
  </si>
  <si>
    <t>EN</t>
  </si>
  <si>
    <t>GO</t>
  </si>
  <si>
    <t>IM</t>
  </si>
  <si>
    <t>Imo</t>
  </si>
  <si>
    <t>JI</t>
  </si>
  <si>
    <t>Jigawa</t>
  </si>
  <si>
    <t>KD</t>
  </si>
  <si>
    <t>KN</t>
  </si>
  <si>
    <t>KT</t>
  </si>
  <si>
    <t>KE</t>
  </si>
  <si>
    <t>Kebbi</t>
  </si>
  <si>
    <t>KO</t>
  </si>
  <si>
    <t>Kogi</t>
  </si>
  <si>
    <t>KW</t>
  </si>
  <si>
    <t>Kwara</t>
  </si>
  <si>
    <t>LA</t>
  </si>
  <si>
    <t>NA</t>
  </si>
  <si>
    <t>Nasarawa</t>
  </si>
  <si>
    <t>HI</t>
  </si>
  <si>
    <t>Niger</t>
  </si>
  <si>
    <t>OG</t>
  </si>
  <si>
    <t>Ogun</t>
  </si>
  <si>
    <t>ON</t>
  </si>
  <si>
    <t>Ondo</t>
  </si>
  <si>
    <t>OS</t>
  </si>
  <si>
    <t>Osun</t>
  </si>
  <si>
    <t>OY</t>
  </si>
  <si>
    <t>Oyo</t>
  </si>
  <si>
    <t>PL</t>
  </si>
  <si>
    <t>Plateau</t>
  </si>
  <si>
    <t>RI</t>
  </si>
  <si>
    <t>Rivers</t>
  </si>
  <si>
    <t>SO</t>
  </si>
  <si>
    <t>TA</t>
  </si>
  <si>
    <t>Taraba</t>
  </si>
  <si>
    <t>YO</t>
  </si>
  <si>
    <t>Yobe</t>
  </si>
  <si>
    <t>ZA</t>
  </si>
  <si>
    <t>Zamfara</t>
  </si>
  <si>
    <t>FC</t>
  </si>
  <si>
    <t>FCT</t>
  </si>
  <si>
    <t>AHF</t>
  </si>
  <si>
    <t>Ahafo</t>
  </si>
  <si>
    <t>Ghana</t>
  </si>
  <si>
    <t>ASH</t>
  </si>
  <si>
    <t>Ashanti</t>
  </si>
  <si>
    <t>BON</t>
  </si>
  <si>
    <t>Bono (Brong Ahafo)</t>
  </si>
  <si>
    <t>BNE</t>
  </si>
  <si>
    <t>Bono East</t>
  </si>
  <si>
    <t>CEN</t>
  </si>
  <si>
    <t>Central</t>
  </si>
  <si>
    <t>EAS</t>
  </si>
  <si>
    <t>Eastern</t>
  </si>
  <si>
    <t>ACC</t>
  </si>
  <si>
    <t>Greater Accra</t>
  </si>
  <si>
    <t>NEA</t>
  </si>
  <si>
    <t>North East</t>
  </si>
  <si>
    <t>NOR</t>
  </si>
  <si>
    <t>Northern</t>
  </si>
  <si>
    <t>OTI</t>
  </si>
  <si>
    <t>Oti</t>
  </si>
  <si>
    <t>SAV</t>
  </si>
  <si>
    <t>Savannah</t>
  </si>
  <si>
    <t>UEA</t>
  </si>
  <si>
    <t>Upper East</t>
  </si>
  <si>
    <t>UWE</t>
  </si>
  <si>
    <t>Upper West</t>
  </si>
  <si>
    <t>VOL</t>
  </si>
  <si>
    <t>Volta</t>
  </si>
  <si>
    <t>WES</t>
  </si>
  <si>
    <t>Western</t>
  </si>
  <si>
    <t>WNO</t>
  </si>
  <si>
    <t>Western North</t>
  </si>
  <si>
    <t>Burkinafaso</t>
  </si>
  <si>
    <t>Côte d'Ivoire</t>
  </si>
  <si>
    <t>Togo</t>
  </si>
  <si>
    <t>Mali</t>
  </si>
  <si>
    <t>Republic of Benin</t>
  </si>
  <si>
    <t>Cities Table</t>
  </si>
  <si>
    <t>city_code</t>
  </si>
  <si>
    <t>city_name</t>
  </si>
  <si>
    <t>city_state</t>
  </si>
  <si>
    <t>ABA</t>
  </si>
  <si>
    <t>YOL</t>
  </si>
  <si>
    <t>QUO</t>
  </si>
  <si>
    <t>AWK</t>
  </si>
  <si>
    <t>BCU</t>
  </si>
  <si>
    <t>MDI</t>
  </si>
  <si>
    <t>MIU</t>
  </si>
  <si>
    <t>CBQ</t>
  </si>
  <si>
    <t>ABB</t>
  </si>
  <si>
    <t>QRW</t>
  </si>
  <si>
    <t>ABL</t>
  </si>
  <si>
    <t>BNI</t>
  </si>
  <si>
    <t>ADO</t>
  </si>
  <si>
    <t>Ado Ekiti</t>
  </si>
  <si>
    <t>ENU</t>
  </si>
  <si>
    <t>GMO</t>
  </si>
  <si>
    <t>QOW</t>
  </si>
  <si>
    <t>Dutse</t>
  </si>
  <si>
    <t>KAD</t>
  </si>
  <si>
    <t>ZAR</t>
  </si>
  <si>
    <t>KAN</t>
  </si>
  <si>
    <t>BRK</t>
  </si>
  <si>
    <t>Birnin Kebbi</t>
  </si>
  <si>
    <t>ILR</t>
  </si>
  <si>
    <t>LOS</t>
  </si>
  <si>
    <t>MXJ</t>
  </si>
  <si>
    <t>ABK</t>
  </si>
  <si>
    <t>Sango</t>
  </si>
  <si>
    <t>Ota</t>
  </si>
  <si>
    <t>AKR</t>
  </si>
  <si>
    <t>Oshogbo</t>
  </si>
  <si>
    <t>IBA</t>
  </si>
  <si>
    <t>JOS</t>
  </si>
  <si>
    <t>PHC</t>
  </si>
  <si>
    <t>SKO</t>
  </si>
  <si>
    <t>ABV</t>
  </si>
  <si>
    <t>Kuje</t>
  </si>
  <si>
    <t>Obuasi</t>
  </si>
  <si>
    <t>Sunyani</t>
  </si>
  <si>
    <t>Techiman</t>
  </si>
  <si>
    <t>Cape Coast</t>
  </si>
  <si>
    <t>Koforidua</t>
  </si>
  <si>
    <t>Ashaiman</t>
  </si>
  <si>
    <t>Nalerigu</t>
  </si>
  <si>
    <t>Tamale</t>
  </si>
  <si>
    <t>Dambai</t>
  </si>
  <si>
    <t>Damongo</t>
  </si>
  <si>
    <t>Bolgatanga</t>
  </si>
  <si>
    <t>Wa</t>
  </si>
  <si>
    <t>Ho</t>
  </si>
  <si>
    <t>Goaso</t>
  </si>
  <si>
    <t>Takoradi</t>
  </si>
  <si>
    <t>Sekondi</t>
  </si>
  <si>
    <t>Sefwi-Wiawso</t>
  </si>
  <si>
    <t>Country</t>
  </si>
  <si>
    <t>country_code</t>
  </si>
  <si>
    <t>country_name</t>
  </si>
  <si>
    <t>country_currency</t>
  </si>
  <si>
    <t>NGA</t>
  </si>
  <si>
    <t>BEN</t>
  </si>
  <si>
    <t>CFA</t>
  </si>
  <si>
    <t>TGO</t>
  </si>
  <si>
    <t>GHA</t>
  </si>
  <si>
    <t>GHS</t>
  </si>
  <si>
    <t>BFA</t>
  </si>
  <si>
    <t>CIV</t>
  </si>
  <si>
    <t>MLI</t>
  </si>
  <si>
    <t>S/N</t>
  </si>
  <si>
    <t>vehicle_seats</t>
  </si>
  <si>
    <t>vehicle_seats_max</t>
  </si>
  <si>
    <t>Benz Sprinter</t>
  </si>
  <si>
    <t>Hiace X</t>
  </si>
  <si>
    <t>Hiace X-12</t>
  </si>
  <si>
    <t>shuttle</t>
  </si>
  <si>
    <t>Hiace-12</t>
  </si>
  <si>
    <t>Hiace-14</t>
  </si>
  <si>
    <t>Hiace-8</t>
  </si>
  <si>
    <t>Hiace-9</t>
  </si>
  <si>
    <t>Jet Mover</t>
  </si>
  <si>
    <t>Jet Prime</t>
  </si>
  <si>
    <t>Luxurious-51</t>
  </si>
  <si>
    <t>Luxuriuos-30</t>
  </si>
  <si>
    <t>Smart coach-33</t>
  </si>
  <si>
    <t>Toyota Corolla</t>
  </si>
  <si>
    <t>Jet Prime XL</t>
  </si>
  <si>
    <t>vehicle seats</t>
  </si>
  <si>
    <t>Seat_layout</t>
  </si>
  <si>
    <t>22</t>
  </si>
  <si>
    <t>VIP Moonlight Express</t>
  </si>
  <si>
    <t>A1</t>
  </si>
  <si>
    <t>B1-P</t>
  </si>
  <si>
    <t>C1-P</t>
  </si>
  <si>
    <t>D1-P</t>
  </si>
  <si>
    <t>E1-P</t>
  </si>
  <si>
    <t>A2</t>
  </si>
  <si>
    <t>B2</t>
  </si>
  <si>
    <t>C2-P</t>
  </si>
  <si>
    <t>D2</t>
  </si>
  <si>
    <t>E2</t>
  </si>
  <si>
    <t>A3</t>
  </si>
  <si>
    <t>B3</t>
  </si>
  <si>
    <t>C3-P</t>
  </si>
  <si>
    <t>D3</t>
  </si>
  <si>
    <t>E3</t>
  </si>
  <si>
    <t>A4</t>
  </si>
  <si>
    <t>B4</t>
  </si>
  <si>
    <t>C4-P</t>
  </si>
  <si>
    <t>D4</t>
  </si>
  <si>
    <t>E4</t>
  </si>
  <si>
    <t>A5</t>
  </si>
  <si>
    <t>B5</t>
  </si>
  <si>
    <t>C5-P</t>
  </si>
  <si>
    <t>D5</t>
  </si>
  <si>
    <t>E5</t>
  </si>
  <si>
    <t>A6</t>
  </si>
  <si>
    <t>B6</t>
  </si>
  <si>
    <t>C6-P</t>
  </si>
  <si>
    <t>D6</t>
  </si>
  <si>
    <t>E6</t>
  </si>
  <si>
    <t>A7</t>
  </si>
  <si>
    <t>B7</t>
  </si>
  <si>
    <t>C7-P</t>
  </si>
  <si>
    <t>D7-P</t>
  </si>
  <si>
    <t>E7-P</t>
  </si>
  <si>
    <t>A8</t>
  </si>
  <si>
    <t>B8</t>
  </si>
  <si>
    <t>C8-P</t>
  </si>
  <si>
    <t>D8</t>
  </si>
  <si>
    <t>E8</t>
  </si>
  <si>
    <t>A9</t>
  </si>
  <si>
    <t>B9</t>
  </si>
  <si>
    <t>C9-P</t>
  </si>
  <si>
    <t>D9</t>
  </si>
  <si>
    <t>E9</t>
  </si>
  <si>
    <t>A10</t>
  </si>
  <si>
    <t>B10</t>
  </si>
  <si>
    <t>C10-P</t>
  </si>
  <si>
    <t>D10</t>
  </si>
  <si>
    <t>E10</t>
  </si>
  <si>
    <t>A11</t>
  </si>
  <si>
    <t>B11</t>
  </si>
  <si>
    <t>C11-P</t>
  </si>
  <si>
    <t>D11</t>
  </si>
  <si>
    <t>E11</t>
  </si>
  <si>
    <t>A12</t>
  </si>
  <si>
    <t>B12</t>
  </si>
  <si>
    <t>C12-P</t>
  </si>
  <si>
    <t>D12</t>
  </si>
  <si>
    <t>E12</t>
  </si>
  <si>
    <t>A13</t>
  </si>
  <si>
    <t>B13</t>
  </si>
  <si>
    <t>C13-P</t>
  </si>
  <si>
    <t>D13</t>
  </si>
  <si>
    <t>E13</t>
  </si>
  <si>
    <t>A14</t>
  </si>
  <si>
    <t>B14</t>
  </si>
  <si>
    <t>C14-P</t>
  </si>
  <si>
    <t>D14</t>
  </si>
  <si>
    <t>E14</t>
  </si>
  <si>
    <t>A15</t>
  </si>
  <si>
    <t>B15</t>
  </si>
  <si>
    <t>C15-P</t>
  </si>
  <si>
    <t>D15</t>
  </si>
  <si>
    <t>E15</t>
  </si>
  <si>
    <t>Executive Sunrise Express</t>
  </si>
  <si>
    <t>C1</t>
  </si>
  <si>
    <t>D1</t>
  </si>
  <si>
    <t>C2</t>
  </si>
  <si>
    <t>D2-P</t>
  </si>
  <si>
    <t>C5</t>
  </si>
  <si>
    <t>D7</t>
  </si>
  <si>
    <t>E7</t>
  </si>
  <si>
    <t>D8D</t>
  </si>
  <si>
    <t>A9-P</t>
  </si>
  <si>
    <t>B9-P</t>
  </si>
  <si>
    <t>C10</t>
  </si>
  <si>
    <t>C3</t>
  </si>
  <si>
    <t>Hummer bus</t>
  </si>
  <si>
    <t>B2-P</t>
  </si>
  <si>
    <t>B3-P</t>
  </si>
  <si>
    <t>B4-P</t>
  </si>
  <si>
    <t>B5-P</t>
  </si>
  <si>
    <t>sienna</t>
  </si>
  <si>
    <t>A2-P</t>
  </si>
  <si>
    <t>D3-P</t>
  </si>
  <si>
    <t>D4-P</t>
  </si>
  <si>
    <t>D5-P</t>
  </si>
  <si>
    <t>B6-P</t>
  </si>
  <si>
    <t>D6-P</t>
  </si>
  <si>
    <t>D10-P</t>
  </si>
  <si>
    <t>executive_sienna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</si>
</sst>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1.0"/>
      <color theme="1"/>
      <name val="Arial"/>
    </font>
    <font>
      <b/>
      <color theme="1"/>
      <name val="Calibri"/>
    </font>
    <font>
      <color theme="1"/>
      <name val="Calibri"/>
    </font>
    <font>
      <b/>
      <sz val="14.0"/>
      <color theme="1"/>
      <name val="Calibri"/>
    </font>
    <font>
      <b/>
      <sz val="11.0"/>
      <color rgb="FFFFFFFF"/>
      <name val="Calibri"/>
    </font>
    <font>
      <color rgb="FFFFFFFF"/>
      <name val="Calibri"/>
    </font>
    <font>
      <sz val="11.0"/>
      <color theme="1"/>
      <name val="Calibri"/>
    </font>
    <font>
      <u/>
      <color rgb="FF0000FF"/>
    </font>
    <font>
      <sz val="11.0"/>
      <color rgb="FF000000"/>
      <name val="Calibri"/>
    </font>
    <font>
      <u/>
      <sz val="11.0"/>
      <color rgb="FF000000"/>
    </font>
    <font>
      <u/>
      <sz val="11.0"/>
      <color rgb="FF000000"/>
      <name val="Calibri"/>
    </font>
    <font>
      <sz val="10.0"/>
      <color rgb="FF000000"/>
      <name val="Times New Roman"/>
    </font>
    <font>
      <u/>
      <sz val="9.0"/>
      <color rgb="FF000000"/>
      <name val="Arial"/>
    </font>
    <font>
      <sz val="10.0"/>
      <color rgb="FF000000"/>
      <name val="Open Sans"/>
    </font>
    <font>
      <u/>
      <sz val="11.0"/>
      <color rgb="FF1155CC"/>
    </font>
    <font>
      <u/>
      <sz val="11.0"/>
      <color rgb="FF000000"/>
    </font>
    <font>
      <u/>
      <color rgb="FF0000FF"/>
    </font>
    <font>
      <u/>
      <color rgb="FF1155CC"/>
    </font>
    <font>
      <sz val="11.0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rgb="FF000000"/>
      <name val="Inconsolata"/>
    </font>
    <font>
      <sz val="11.0"/>
      <color rgb="FF444444"/>
      <name val="Calibri"/>
    </font>
    <font>
      <color rgb="FF000000"/>
      <name val="Calibri"/>
    </font>
    <font>
      <sz val="11.0"/>
      <color rgb="FF000000"/>
      <name val="Docs-Calibri"/>
    </font>
    <font>
      <b/>
      <color rgb="FFFFFFFF"/>
      <name val="Calibri"/>
    </font>
    <font/>
    <font>
      <sz val="11.0"/>
      <color rgb="FF222222"/>
      <name val="&quot;Google Sans&quot;"/>
    </font>
  </fonts>
  <fills count="1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0C343D"/>
        <bgColor rgb="FF0C343D"/>
      </patternFill>
    </fill>
    <fill>
      <patternFill patternType="solid">
        <fgColor rgb="FF000000"/>
        <bgColor rgb="FF000000"/>
      </patternFill>
    </fill>
    <fill>
      <patternFill patternType="solid">
        <fgColor theme="5"/>
        <bgColor theme="5"/>
      </patternFill>
    </fill>
    <fill>
      <patternFill patternType="solid">
        <fgColor rgb="FFF46524"/>
        <bgColor rgb="FFF46524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theme="1"/>
        <bgColor theme="1"/>
      </patternFill>
    </fill>
    <fill>
      <patternFill patternType="solid">
        <fgColor rgb="FF00FFFF"/>
        <bgColor rgb="FF00FFFF"/>
      </patternFill>
    </fill>
    <fill>
      <patternFill patternType="solid">
        <fgColor rgb="FF76A5AF"/>
        <bgColor rgb="FF76A5AF"/>
      </patternFill>
    </fill>
    <fill>
      <patternFill patternType="solid">
        <fgColor rgb="FF361999"/>
        <bgColor rgb="FF361999"/>
      </patternFill>
    </fill>
    <fill>
      <patternFill patternType="solid">
        <fgColor rgb="FFFF9900"/>
        <bgColor rgb="FFFF9900"/>
      </patternFill>
    </fill>
  </fills>
  <borders count="3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</border>
  </borders>
  <cellStyleXfs count="1">
    <xf borderId="0" fillId="0" fontId="0" numFmtId="0" applyAlignment="1" applyFont="1"/>
  </cellStyleXfs>
  <cellXfs count="29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quotePrefix="1" borderId="0" fillId="0" fontId="2" numFmtId="0" xfId="0" applyAlignment="1" applyFont="1">
      <alignment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2" numFmtId="0" xfId="0" applyAlignment="1" applyBorder="1" applyFont="1">
      <alignment horizontal="center" vertical="center"/>
    </xf>
    <xf borderId="1" fillId="3" fontId="4" numFmtId="0" xfId="0" applyAlignment="1" applyBorder="1" applyFill="1" applyFont="1">
      <alignment horizontal="center" readingOrder="0" vertical="center"/>
    </xf>
    <xf borderId="1" fillId="3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center" vertical="center"/>
    </xf>
    <xf borderId="1" fillId="3" fontId="2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vertical="center"/>
    </xf>
    <xf borderId="1" fillId="4" fontId="2" numFmtId="0" xfId="0" applyAlignment="1" applyBorder="1" applyFill="1" applyFont="1">
      <alignment vertical="center"/>
    </xf>
    <xf borderId="1" fillId="3" fontId="2" numFmtId="0" xfId="0" applyAlignment="1" applyBorder="1" applyFont="1">
      <alignment vertical="center"/>
    </xf>
    <xf borderId="1" fillId="3" fontId="2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readingOrder="0" vertical="center"/>
    </xf>
    <xf borderId="1" fillId="5" fontId="2" numFmtId="0" xfId="0" applyAlignment="1" applyBorder="1" applyFill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6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6" numFmtId="49" xfId="0" applyAlignment="1" applyBorder="1" applyFont="1" applyNumberFormat="1">
      <alignment horizontal="center" readingOrder="0" vertical="center"/>
    </xf>
    <xf borderId="1" fillId="7" fontId="6" numFmtId="0" xfId="0" applyAlignment="1" applyBorder="1" applyFill="1" applyFont="1">
      <alignment horizontal="center" readingOrder="0" vertical="center"/>
    </xf>
    <xf borderId="1" fillId="0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0" fontId="9" numFmtId="0" xfId="0" applyAlignment="1" applyBorder="1" applyFont="1">
      <alignment vertical="center"/>
    </xf>
    <xf borderId="1" fillId="0" fontId="10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1" fillId="8" fontId="2" numFmtId="49" xfId="0" applyAlignment="1" applyBorder="1" applyFill="1" applyFont="1" applyNumberFormat="1">
      <alignment horizontal="center" vertical="center"/>
    </xf>
    <xf borderId="1" fillId="8" fontId="6" numFmtId="49" xfId="0" applyAlignment="1" applyBorder="1" applyFont="1" applyNumberFormat="1">
      <alignment horizontal="center" readingOrder="0" vertical="center"/>
    </xf>
    <xf borderId="1" fillId="0" fontId="11" numFmtId="0" xfId="0" applyAlignment="1" applyBorder="1" applyFont="1">
      <alignment horizontal="center" vertical="center"/>
    </xf>
    <xf borderId="1" fillId="0" fontId="12" numFmtId="0" xfId="0" applyAlignment="1" applyBorder="1" applyFont="1">
      <alignment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vertical="center"/>
    </xf>
    <xf borderId="1" fillId="0" fontId="14" numFmtId="0" xfId="0" applyAlignment="1" applyBorder="1" applyFont="1">
      <alignment readingOrder="0" vertical="center"/>
    </xf>
    <xf borderId="1" fillId="0" fontId="8" numFmtId="0" xfId="0" applyAlignment="1" applyBorder="1" applyFont="1">
      <alignment readingOrder="0" vertical="center"/>
    </xf>
    <xf borderId="1" fillId="0" fontId="6" numFmtId="0" xfId="0" applyAlignment="1" applyBorder="1" applyFont="1">
      <alignment horizontal="left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readingOrder="0" vertical="center"/>
    </xf>
    <xf borderId="1" fillId="2" fontId="2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1" fillId="0" fontId="8" numFmtId="3" xfId="0" applyAlignment="1" applyBorder="1" applyFont="1" applyNumberFormat="1">
      <alignment horizontal="center" readingOrder="0"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horizontal="center" readingOrder="0" vertical="center"/>
    </xf>
    <xf borderId="2" fillId="9" fontId="5" numFmtId="0" xfId="0" applyAlignment="1" applyBorder="1" applyFill="1" applyFont="1">
      <alignment readingOrder="0" vertical="center"/>
    </xf>
    <xf borderId="3" fillId="9" fontId="5" numFmtId="0" xfId="0" applyAlignment="1" applyBorder="1" applyFont="1">
      <alignment readingOrder="0" vertical="center"/>
    </xf>
    <xf borderId="3" fillId="9" fontId="5" numFmtId="0" xfId="0" applyAlignment="1" applyBorder="1" applyFont="1">
      <alignment readingOrder="0" shrinkToFit="0" vertical="center" wrapText="1"/>
    </xf>
    <xf borderId="4" fillId="9" fontId="5" numFmtId="0" xfId="0" applyAlignment="1" applyBorder="1" applyFont="1">
      <alignment readingOrder="0" vertical="center"/>
    </xf>
    <xf borderId="0" fillId="9" fontId="5" numFmtId="0" xfId="0" applyAlignment="1" applyFont="1">
      <alignment readingOrder="0" vertical="center"/>
    </xf>
    <xf borderId="5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6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6" fillId="10" fontId="8" numFmtId="0" xfId="0" applyAlignment="1" applyBorder="1" applyFill="1" applyFont="1">
      <alignment horizontal="left" readingOrder="0" vertical="center"/>
    </xf>
    <xf borderId="7" fillId="10" fontId="8" numFmtId="0" xfId="0" applyAlignment="1" applyBorder="1" applyFont="1">
      <alignment horizontal="left" readingOrder="0" vertical="center"/>
    </xf>
    <xf borderId="8" fillId="0" fontId="16" numFmtId="0" xfId="0" applyAlignment="1" applyBorder="1" applyFon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9" fillId="0" fontId="2" numFmtId="0" xfId="0" applyAlignment="1" applyBorder="1" applyFont="1">
      <alignment vertical="center"/>
    </xf>
    <xf borderId="8" fillId="0" fontId="17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shrinkToFit="0" vertical="center" wrapText="1"/>
    </xf>
    <xf borderId="1" fillId="11" fontId="2" numFmtId="0" xfId="0" applyAlignment="1" applyBorder="1" applyFill="1" applyFont="1">
      <alignment horizontal="center" readingOrder="0" vertical="center"/>
    </xf>
    <xf borderId="1" fillId="11" fontId="2" numFmtId="0" xfId="0" applyAlignment="1" applyBorder="1" applyFont="1">
      <alignment horizontal="center" readingOrder="0" shrinkToFit="0" vertical="center" wrapText="1"/>
    </xf>
    <xf borderId="1" fillId="11" fontId="2" numFmtId="0" xfId="0" applyAlignment="1" applyBorder="1" applyFont="1">
      <alignment readingOrder="0" shrinkToFit="0" vertical="center" wrapText="1"/>
    </xf>
    <xf borderId="1" fillId="11" fontId="2" numFmtId="0" xfId="0" applyAlignment="1" applyBorder="1" applyFont="1">
      <alignment readingOrder="0" vertical="center"/>
    </xf>
    <xf borderId="1" fillId="0" fontId="6" numFmtId="49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readingOrder="0" shrinkToFit="0" vertical="center" wrapText="1"/>
    </xf>
    <xf borderId="1" fillId="8" fontId="2" numFmtId="0" xfId="0" applyAlignment="1" applyBorder="1" applyFont="1">
      <alignment horizontal="center" readingOrder="0" vertical="center"/>
    </xf>
    <xf borderId="1" fillId="12" fontId="2" numFmtId="0" xfId="0" applyAlignment="1" applyBorder="1" applyFill="1" applyFont="1">
      <alignment horizontal="left" readingOrder="0" shrinkToFit="0" vertical="center" wrapText="1"/>
    </xf>
    <xf borderId="1" fillId="13" fontId="2" numFmtId="0" xfId="0" applyAlignment="1" applyBorder="1" applyFill="1" applyFont="1">
      <alignment horizontal="left" readingOrder="0" shrinkToFit="0" vertical="center" wrapText="1"/>
    </xf>
    <xf borderId="1" fillId="13" fontId="2" numFmtId="49" xfId="0" applyAlignment="1" applyBorder="1" applyFont="1" applyNumberFormat="1">
      <alignment horizontal="center" readingOrder="0" shrinkToFit="0" vertical="center" wrapText="1"/>
    </xf>
    <xf borderId="1" fillId="12" fontId="2" numFmtId="0" xfId="0" applyAlignment="1" applyBorder="1" applyFont="1">
      <alignment shrinkToFit="0" vertical="center" wrapText="1"/>
    </xf>
    <xf borderId="1" fillId="11" fontId="2" numFmtId="0" xfId="0" applyAlignment="1" applyBorder="1" applyFont="1">
      <alignment shrinkToFit="0" vertical="center" wrapText="1"/>
    </xf>
    <xf borderId="1" fillId="11" fontId="2" numFmtId="0" xfId="0" applyAlignment="1" applyBorder="1" applyFont="1">
      <alignment horizontal="center" vertical="center"/>
    </xf>
    <xf borderId="1" fillId="12" fontId="6" numFmtId="0" xfId="0" applyAlignment="1" applyBorder="1" applyFont="1">
      <alignment horizontal="center" vertical="center"/>
    </xf>
    <xf borderId="0" fillId="10" fontId="2" numFmtId="0" xfId="0" applyAlignment="1" applyFont="1">
      <alignment vertical="center"/>
    </xf>
    <xf borderId="1" fillId="10" fontId="2" numFmtId="0" xfId="0" applyAlignment="1" applyBorder="1" applyFont="1">
      <alignment vertical="center"/>
    </xf>
    <xf borderId="1" fillId="11" fontId="6" numFmtId="0" xfId="0" applyAlignment="1" applyBorder="1" applyFont="1">
      <alignment readingOrder="0" vertical="center"/>
    </xf>
    <xf borderId="1" fillId="2" fontId="6" numFmtId="0" xfId="0" applyAlignment="1" applyBorder="1" applyFont="1">
      <alignment readingOrder="0" vertical="center"/>
    </xf>
    <xf borderId="1" fillId="12" fontId="6" numFmtId="0" xfId="0" applyAlignment="1" applyBorder="1" applyFont="1">
      <alignment horizontal="left" readingOrder="0" vertical="center"/>
    </xf>
    <xf borderId="1" fillId="13" fontId="6" numFmtId="0" xfId="0" applyAlignment="1" applyBorder="1" applyFont="1">
      <alignment horizontal="left" readingOrder="0" shrinkToFit="0" vertical="center" wrapText="1"/>
    </xf>
    <xf borderId="1" fillId="11" fontId="6" numFmtId="0" xfId="0" applyAlignment="1" applyBorder="1" applyFont="1">
      <alignment horizontal="center" shrinkToFit="0" vertical="center" wrapText="1"/>
    </xf>
    <xf borderId="1" fillId="13" fontId="6" numFmtId="49" xfId="0" applyAlignment="1" applyBorder="1" applyFont="1" applyNumberFormat="1">
      <alignment horizontal="center" readingOrder="0" shrinkToFit="0" vertical="center" wrapText="1"/>
    </xf>
    <xf borderId="1" fillId="12" fontId="6" numFmtId="0" xfId="0" applyAlignment="1" applyBorder="1" applyFont="1">
      <alignment vertical="center"/>
    </xf>
    <xf borderId="1" fillId="11" fontId="6" numFmtId="0" xfId="0" applyAlignment="1" applyBorder="1" applyFont="1">
      <alignment vertical="center"/>
    </xf>
    <xf borderId="1" fillId="11" fontId="2" numFmtId="0" xfId="0" applyAlignment="1" applyBorder="1" applyFont="1">
      <alignment horizontal="center" shrinkToFit="0" vertical="center" wrapText="1"/>
    </xf>
    <xf borderId="1" fillId="11" fontId="6" numFmtId="0" xfId="0" applyAlignment="1" applyBorder="1" applyFont="1">
      <alignment readingOrder="0" shrinkToFit="0" vertical="center" wrapText="1"/>
    </xf>
    <xf borderId="1" fillId="2" fontId="6" numFmtId="0" xfId="0" applyAlignment="1" applyBorder="1" applyFont="1">
      <alignment readingOrder="0" shrinkToFit="0" vertical="center" wrapText="1"/>
    </xf>
    <xf borderId="1" fillId="12" fontId="6" numFmtId="0" xfId="0" applyAlignment="1" applyBorder="1" applyFont="1">
      <alignment horizontal="left" readingOrder="0" shrinkToFit="0" vertical="center" wrapText="1"/>
    </xf>
    <xf borderId="1" fillId="2" fontId="2" numFmtId="0" xfId="0" applyAlignment="1" applyBorder="1" applyFont="1">
      <alignment readingOrder="0" vertical="center"/>
    </xf>
    <xf borderId="1" fillId="12" fontId="2" numFmtId="0" xfId="0" applyAlignment="1" applyBorder="1" applyFont="1">
      <alignment horizontal="left" readingOrder="0" vertical="center"/>
    </xf>
    <xf borderId="1" fillId="13" fontId="2" numFmtId="0" xfId="0" applyAlignment="1" applyBorder="1" applyFont="1">
      <alignment horizontal="left" readingOrder="0" vertical="center"/>
    </xf>
    <xf borderId="1" fillId="12" fontId="2" numFmtId="0" xfId="0" applyAlignment="1" applyBorder="1" applyFont="1">
      <alignment vertical="center"/>
    </xf>
    <xf borderId="1" fillId="11" fontId="2" numFmtId="0" xfId="0" applyAlignment="1" applyBorder="1" applyFont="1">
      <alignment vertical="center"/>
    </xf>
    <xf borderId="1" fillId="13" fontId="6" numFmtId="0" xfId="0" applyAlignment="1" applyBorder="1" applyFont="1">
      <alignment horizontal="left" readingOrder="0" vertical="center"/>
    </xf>
    <xf borderId="1" fillId="13" fontId="2" numFmtId="49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vertical="center"/>
    </xf>
    <xf borderId="1" fillId="3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vertical="center"/>
    </xf>
    <xf borderId="1" fillId="3" fontId="4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readingOrder="0" vertical="center"/>
    </xf>
    <xf borderId="0" fillId="10" fontId="6" numFmtId="0" xfId="0" applyAlignment="1" applyFont="1">
      <alignment vertical="center"/>
    </xf>
    <xf borderId="6" fillId="10" fontId="6" numFmtId="0" xfId="0" applyAlignment="1" applyBorder="1" applyFont="1">
      <alignment horizontal="center" readingOrder="0" vertical="center"/>
    </xf>
    <xf borderId="1" fillId="10" fontId="6" numFmtId="0" xfId="0" applyAlignment="1" applyBorder="1" applyFont="1">
      <alignment vertical="center"/>
    </xf>
    <xf borderId="1" fillId="0" fontId="6" numFmtId="0" xfId="0" applyAlignment="1" applyBorder="1" applyFont="1">
      <alignment horizontal="center" vertical="center"/>
    </xf>
    <xf borderId="1" fillId="10" fontId="6" numFmtId="0" xfId="0" applyAlignment="1" applyBorder="1" applyFont="1">
      <alignment shrinkToFit="0" vertical="center" wrapText="1"/>
    </xf>
    <xf borderId="1" fillId="8" fontId="6" numFmtId="49" xfId="0" applyAlignment="1" applyBorder="1" applyFont="1" applyNumberFormat="1">
      <alignment horizontal="center" vertical="center"/>
    </xf>
    <xf borderId="1" fillId="8" fontId="6" numFmtId="0" xfId="0" applyAlignment="1" applyBorder="1" applyFont="1">
      <alignment horizontal="center" vertical="center"/>
    </xf>
    <xf borderId="1" fillId="10" fontId="6" numFmtId="0" xfId="0" applyAlignment="1" applyBorder="1" applyFont="1">
      <alignment horizontal="center" shrinkToFit="0" vertical="center" wrapText="1"/>
    </xf>
    <xf borderId="1" fillId="10" fontId="6" numFmtId="0" xfId="0" applyAlignment="1" applyBorder="1" applyFont="1">
      <alignment readingOrder="0" shrinkToFit="0" vertical="center" wrapText="1"/>
    </xf>
    <xf borderId="9" fillId="8" fontId="6" numFmtId="0" xfId="0" applyAlignment="1" applyBorder="1" applyFont="1">
      <alignment vertical="center"/>
    </xf>
    <xf borderId="0" fillId="10" fontId="6" numFmtId="0" xfId="0" applyAlignment="1" applyFont="1">
      <alignment horizontal="center" vertical="center"/>
    </xf>
    <xf borderId="1" fillId="8" fontId="6" numFmtId="0" xfId="0" applyAlignment="1" applyBorder="1" applyFont="1">
      <alignment vertical="center"/>
    </xf>
    <xf borderId="0" fillId="10" fontId="2" numFmtId="0" xfId="0" applyAlignment="1" applyFont="1">
      <alignment horizontal="center" vertical="center"/>
    </xf>
    <xf borderId="0" fillId="8" fontId="2" numFmtId="0" xfId="0" applyAlignment="1" applyFont="1">
      <alignment vertical="center"/>
    </xf>
    <xf borderId="1" fillId="10" fontId="6" numFmtId="0" xfId="0" applyAlignment="1" applyBorder="1" applyFont="1">
      <alignment horizontal="center" vertical="center"/>
    </xf>
    <xf borderId="0" fillId="10" fontId="6" numFmtId="0" xfId="0" applyAlignment="1" applyFont="1">
      <alignment horizontal="left" vertical="center"/>
    </xf>
    <xf borderId="0" fillId="10" fontId="6" numFmtId="0" xfId="0" applyAlignment="1" applyFont="1">
      <alignment horizontal="left" shrinkToFit="0" vertical="center" wrapText="1"/>
    </xf>
    <xf borderId="0" fillId="10" fontId="18" numFmtId="49" xfId="0" applyAlignment="1" applyFont="1" applyNumberFormat="1">
      <alignment horizontal="center" vertical="center"/>
    </xf>
    <xf borderId="0" fillId="10" fontId="18" numFmtId="0" xfId="0" applyAlignment="1" applyFont="1">
      <alignment vertical="center"/>
    </xf>
    <xf borderId="6" fillId="4" fontId="19" numFmtId="0" xfId="0" applyAlignment="1" applyBorder="1" applyFont="1">
      <alignment horizontal="left" vertical="center"/>
    </xf>
    <xf borderId="6" fillId="4" fontId="6" numFmtId="0" xfId="0" applyAlignment="1" applyBorder="1" applyFont="1">
      <alignment vertical="center"/>
    </xf>
    <xf borderId="6" fillId="4" fontId="4" numFmtId="0" xfId="0" applyAlignment="1" applyBorder="1" applyFont="1">
      <alignment horizontal="center" vertical="center"/>
    </xf>
    <xf borderId="6" fillId="4" fontId="4" numFmtId="0" xfId="0" applyAlignment="1" applyBorder="1" applyFont="1">
      <alignment horizontal="left" vertical="center"/>
    </xf>
    <xf borderId="6" fillId="4" fontId="4" numFmtId="0" xfId="0" applyAlignment="1" applyBorder="1" applyFont="1">
      <alignment horizontal="center" vertical="center"/>
    </xf>
    <xf borderId="6" fillId="4" fontId="4" numFmtId="0" xfId="0" applyAlignment="1" applyBorder="1" applyFont="1">
      <alignment horizontal="center" vertical="center"/>
    </xf>
    <xf borderId="6" fillId="4" fontId="4" numFmtId="0" xfId="0" applyAlignment="1" applyBorder="1" applyFont="1">
      <alignment horizontal="left" shrinkToFit="0" vertical="center" wrapText="1"/>
    </xf>
    <xf borderId="6" fillId="4" fontId="4" numFmtId="49" xfId="0" applyAlignment="1" applyBorder="1" applyFont="1" applyNumberFormat="1">
      <alignment horizontal="center" vertical="center"/>
    </xf>
    <xf borderId="6" fillId="14" fontId="20" numFmtId="0" xfId="0" applyAlignment="1" applyBorder="1" applyFill="1" applyFont="1">
      <alignment horizontal="center" readingOrder="0" vertical="center"/>
    </xf>
    <xf borderId="1" fillId="15" fontId="6" numFmtId="0" xfId="0" applyAlignment="1" applyBorder="1" applyFill="1" applyFont="1">
      <alignment horizontal="left" vertical="center"/>
    </xf>
    <xf borderId="1" fillId="12" fontId="6" numFmtId="0" xfId="0" applyAlignment="1" applyBorder="1" applyFont="1">
      <alignment horizontal="left" shrinkToFit="0" vertical="center" wrapText="1"/>
    </xf>
    <xf borderId="1" fillId="12" fontId="6" numFmtId="0" xfId="0" applyAlignment="1" applyBorder="1" applyFont="1">
      <alignment horizontal="center" shrinkToFit="0" vertical="center" wrapText="1"/>
    </xf>
    <xf borderId="1" fillId="11" fontId="6" numFmtId="0" xfId="0" applyAlignment="1" applyBorder="1" applyFont="1">
      <alignment horizontal="center" shrinkToFit="0" vertical="center" wrapText="1"/>
    </xf>
    <xf borderId="1" fillId="12" fontId="18" numFmtId="49" xfId="0" applyAlignment="1" applyBorder="1" applyFont="1" applyNumberFormat="1">
      <alignment horizontal="center" readingOrder="0" shrinkToFit="0" vertical="center" wrapText="1"/>
    </xf>
    <xf borderId="1" fillId="11" fontId="18" numFmtId="0" xfId="0" applyAlignment="1" applyBorder="1" applyFont="1">
      <alignment shrinkToFit="0" vertical="center" wrapText="1"/>
    </xf>
    <xf borderId="1" fillId="11" fontId="6" numFmtId="0" xfId="0" applyAlignment="1" applyBorder="1" applyFont="1">
      <alignment shrinkToFit="0" vertical="center" wrapText="1"/>
    </xf>
    <xf borderId="1" fillId="11" fontId="6" numFmtId="0" xfId="0" applyAlignment="1" applyBorder="1" applyFont="1">
      <alignment horizontal="center" vertical="center"/>
    </xf>
    <xf borderId="1" fillId="11" fontId="6" numFmtId="0" xfId="0" applyAlignment="1" applyBorder="1" applyFont="1">
      <alignment horizontal="center" shrinkToFit="0" vertical="center" wrapText="1"/>
    </xf>
    <xf borderId="1" fillId="12" fontId="6" numFmtId="0" xfId="0" applyAlignment="1" applyBorder="1" applyFont="1">
      <alignment shrinkToFit="0" vertical="center" wrapText="1"/>
    </xf>
    <xf borderId="1" fillId="12" fontId="18" numFmtId="49" xfId="0" applyAlignment="1" applyBorder="1" applyFont="1" applyNumberFormat="1">
      <alignment horizontal="center" shrinkToFit="0" vertical="center" wrapText="1"/>
    </xf>
    <xf borderId="1" fillId="12" fontId="6" numFmtId="0" xfId="0" applyAlignment="1" applyBorder="1" applyFont="1">
      <alignment horizontal="center" readingOrder="0" shrinkToFit="0" vertical="center" wrapText="1"/>
    </xf>
    <xf borderId="1" fillId="12" fontId="18" numFmtId="49" xfId="0" applyAlignment="1" applyBorder="1" applyFont="1" applyNumberFormat="1">
      <alignment horizontal="center" vertical="center"/>
    </xf>
    <xf borderId="1" fillId="11" fontId="18" numFmtId="0" xfId="0" applyAlignment="1" applyBorder="1" applyFont="1">
      <alignment vertical="center"/>
    </xf>
    <xf borderId="0" fillId="0" fontId="6" numFmtId="0" xfId="0" applyAlignment="1" applyFont="1">
      <alignment readingOrder="0" vertical="center"/>
    </xf>
    <xf borderId="1" fillId="10" fontId="6" numFmtId="0" xfId="0" applyAlignment="1" applyBorder="1" applyFont="1">
      <alignment horizontal="left" vertical="center"/>
    </xf>
    <xf borderId="1" fillId="3" fontId="19" numFmtId="0" xfId="0" applyAlignment="1" applyBorder="1" applyFont="1">
      <alignment horizontal="center" readingOrder="0" vertical="center"/>
    </xf>
    <xf borderId="1" fillId="3" fontId="19" numFmtId="0" xfId="0" applyAlignment="1" applyBorder="1" applyFont="1">
      <alignment horizontal="center" readingOrder="0" vertical="center"/>
    </xf>
    <xf borderId="1" fillId="3" fontId="19" numFmtId="0" xfId="0" applyAlignment="1" applyBorder="1" applyFont="1">
      <alignment horizontal="center" vertical="center"/>
    </xf>
    <xf borderId="1" fillId="16" fontId="6" numFmtId="0" xfId="0" applyAlignment="1" applyBorder="1" applyFill="1" applyFont="1">
      <alignment vertical="center"/>
    </xf>
    <xf borderId="1" fillId="10" fontId="6" numFmtId="0" xfId="0" applyAlignment="1" applyBorder="1" applyFont="1">
      <alignment horizontal="left" shrinkToFit="0" vertical="center" wrapText="1"/>
    </xf>
    <xf borderId="1" fillId="11" fontId="6" numFmtId="3" xfId="0" applyAlignment="1" applyBorder="1" applyFont="1" applyNumberFormat="1">
      <alignment horizontal="right" readingOrder="0" shrinkToFit="0" vertical="center" wrapText="1"/>
    </xf>
    <xf borderId="1" fillId="11" fontId="6" numFmtId="0" xfId="0" applyAlignment="1" applyBorder="1" applyFont="1">
      <alignment vertical="center"/>
    </xf>
    <xf borderId="1" fillId="10" fontId="21" numFmtId="0" xfId="0" applyAlignment="1" applyBorder="1" applyFont="1">
      <alignment vertical="center"/>
    </xf>
    <xf borderId="1" fillId="0" fontId="6" numFmtId="0" xfId="0" applyAlignment="1" applyBorder="1" applyFont="1">
      <alignment vertical="center"/>
    </xf>
    <xf borderId="1" fillId="11" fontId="22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left" vertical="center"/>
    </xf>
    <xf borderId="1" fillId="11" fontId="6" numFmtId="3" xfId="0" applyAlignment="1" applyBorder="1" applyFont="1" applyNumberFormat="1">
      <alignment horizontal="right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12" fontId="6" numFmtId="0" xfId="0" applyAlignment="1" applyBorder="1" applyFont="1">
      <alignment horizontal="center" readingOrder="0" vertical="center"/>
    </xf>
    <xf borderId="1" fillId="10" fontId="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1" fillId="0" fontId="21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1" fillId="0" fontId="6" numFmtId="0" xfId="0" applyAlignment="1" applyBorder="1" applyFont="1">
      <alignment horizontal="left" readingOrder="0" shrinkToFit="0" vertical="center" wrapText="1"/>
    </xf>
    <xf borderId="0" fillId="17" fontId="5" numFmtId="0" xfId="0" applyAlignment="1" applyFill="1" applyFont="1">
      <alignment horizontal="center" readingOrder="0" vertical="center"/>
    </xf>
    <xf borderId="1" fillId="17" fontId="5" numFmtId="0" xfId="0" applyAlignment="1" applyBorder="1" applyFont="1">
      <alignment horizontal="center" readingOrder="0" vertical="center"/>
    </xf>
    <xf borderId="1" fillId="17" fontId="5" numFmtId="0" xfId="0" applyAlignment="1" applyBorder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readingOrder="0" vertical="center"/>
    </xf>
    <xf borderId="1" fillId="18" fontId="23" numFmtId="0" xfId="0" applyAlignment="1" applyBorder="1" applyFill="1" applyFont="1">
      <alignment horizontal="center" readingOrder="0" vertical="center"/>
    </xf>
    <xf borderId="1" fillId="18" fontId="23" numFmtId="0" xfId="0" applyAlignment="1" applyBorder="1" applyFont="1">
      <alignment horizontal="center" vertical="center"/>
    </xf>
    <xf borderId="0" fillId="0" fontId="23" numFmtId="0" xfId="0" applyAlignment="1" applyFont="1">
      <alignment horizontal="center" vertical="center"/>
    </xf>
    <xf borderId="1" fillId="13" fontId="2" numFmtId="0" xfId="0" applyAlignment="1" applyBorder="1" applyFont="1">
      <alignment horizontal="center" readingOrder="0" vertical="center"/>
    </xf>
    <xf borderId="1" fillId="13" fontId="2" numFmtId="0" xfId="0" applyAlignment="1" applyBorder="1" applyFont="1">
      <alignment horizontal="center" vertical="center"/>
    </xf>
    <xf borderId="1" fillId="10" fontId="24" numFmtId="0" xfId="0" applyAlignment="1" applyBorder="1" applyFont="1">
      <alignment horizontal="left" readingOrder="0" vertical="center"/>
    </xf>
    <xf borderId="1" fillId="10" fontId="8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readingOrder="0" vertical="center"/>
    </xf>
    <xf borderId="0" fillId="4" fontId="25" numFmtId="0" xfId="0" applyAlignment="1" applyFont="1">
      <alignment horizontal="center" readingOrder="0" vertical="center"/>
    </xf>
    <xf borderId="10" fillId="4" fontId="2" numFmtId="0" xfId="0" applyAlignment="1" applyBorder="1" applyFont="1">
      <alignment vertical="center"/>
    </xf>
    <xf borderId="10" fillId="4" fontId="2" numFmtId="0" xfId="0" applyAlignment="1" applyBorder="1" applyFont="1">
      <alignment horizontal="center" vertical="center"/>
    </xf>
    <xf borderId="11" fillId="10" fontId="2" numFmtId="0" xfId="0" applyAlignment="1" applyBorder="1" applyFont="1">
      <alignment horizontal="center" vertical="center"/>
    </xf>
    <xf borderId="10" fillId="4" fontId="5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readingOrder="0" vertical="center"/>
    </xf>
    <xf borderId="10" fillId="2" fontId="2" numFmtId="0" xfId="0" applyAlignment="1" applyBorder="1" applyFont="1">
      <alignment readingOrder="0" vertical="center"/>
    </xf>
    <xf borderId="10" fillId="0" fontId="2" numFmtId="0" xfId="0" applyAlignment="1" applyBorder="1" applyFont="1">
      <alignment vertical="center"/>
    </xf>
    <xf borderId="10" fillId="2" fontId="2" numFmtId="0" xfId="0" applyAlignment="1" applyBorder="1" applyFont="1">
      <alignment horizontal="center" vertical="center"/>
    </xf>
    <xf borderId="10" fillId="2" fontId="2" numFmtId="0" xfId="0" applyAlignment="1" applyBorder="1" applyFont="1">
      <alignment vertical="center"/>
    </xf>
    <xf borderId="10" fillId="0" fontId="2" numFmtId="0" xfId="0" applyAlignment="1" applyBorder="1" applyFont="1">
      <alignment readingOrder="0" vertical="center"/>
    </xf>
    <xf borderId="10" fillId="0" fontId="2" numFmtId="0" xfId="0" applyAlignment="1" applyBorder="1" applyFont="1">
      <alignment horizontal="center" vertical="center"/>
    </xf>
    <xf borderId="9" fillId="4" fontId="25" numFmtId="0" xfId="0" applyAlignment="1" applyBorder="1" applyFont="1">
      <alignment horizontal="center" readingOrder="0" vertical="center"/>
    </xf>
    <xf borderId="12" fillId="0" fontId="26" numFmtId="0" xfId="0" applyAlignment="1" applyBorder="1" applyFont="1">
      <alignment vertical="center"/>
    </xf>
    <xf borderId="13" fillId="0" fontId="26" numFmtId="0" xfId="0" applyAlignment="1" applyBorder="1" applyFont="1">
      <alignment vertical="center"/>
    </xf>
    <xf borderId="1" fillId="4" fontId="5" numFmtId="0" xfId="0" applyAlignment="1" applyBorder="1" applyFont="1">
      <alignment horizontal="center" vertical="center"/>
    </xf>
    <xf borderId="14" fillId="4" fontId="5" numFmtId="0" xfId="0" applyAlignment="1" applyBorder="1" applyFont="1">
      <alignment horizontal="center" vertical="center"/>
    </xf>
    <xf borderId="0" fillId="4" fontId="5" numFmtId="0" xfId="0" applyAlignment="1" applyFont="1">
      <alignment horizontal="center" vertical="center"/>
    </xf>
    <xf borderId="11" fillId="4" fontId="5" numFmtId="0" xfId="0" applyAlignment="1" applyBorder="1" applyFont="1">
      <alignment horizontal="center" vertical="center"/>
    </xf>
    <xf borderId="15" fillId="4" fontId="5" numFmtId="0" xfId="0" applyAlignment="1" applyBorder="1" applyFont="1">
      <alignment horizontal="center" readingOrder="0" vertical="center"/>
    </xf>
    <xf borderId="16" fillId="4" fontId="5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center" readingOrder="0" vertical="center"/>
    </xf>
    <xf borderId="17" fillId="4" fontId="5" numFmtId="0" xfId="0" applyAlignment="1" applyBorder="1" applyFont="1">
      <alignment horizontal="center" readingOrder="0" vertical="center"/>
    </xf>
    <xf borderId="18" fillId="0" fontId="2" numFmtId="0" xfId="0" applyAlignment="1" applyBorder="1" applyFont="1">
      <alignment horizontal="center" readingOrder="0" vertical="center"/>
    </xf>
    <xf borderId="6" fillId="13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9" fillId="0" fontId="2" numFmtId="0" xfId="0" applyAlignment="1" applyBorder="1" applyFont="1">
      <alignment readingOrder="0" vertical="center"/>
    </xf>
    <xf borderId="19" fillId="13" fontId="2" numFmtId="0" xfId="0" applyAlignment="1" applyBorder="1" applyFont="1">
      <alignment horizontal="center" readingOrder="0" vertical="center"/>
    </xf>
    <xf borderId="20" fillId="2" fontId="2" numFmtId="0" xfId="0" applyAlignment="1" applyBorder="1" applyFont="1">
      <alignment readingOrder="0" vertical="center"/>
    </xf>
    <xf borderId="2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9" fillId="0" fontId="2" numFmtId="0" xfId="0" applyAlignment="1" applyBorder="1" applyFont="1">
      <alignment readingOrder="0" vertical="center"/>
    </xf>
    <xf borderId="9" fillId="0" fontId="2" numFmtId="0" xfId="0" applyAlignment="1" applyBorder="1" applyFont="1">
      <alignment readingOrder="0" vertical="center"/>
    </xf>
    <xf borderId="22" fillId="2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left" vertical="center"/>
    </xf>
    <xf borderId="9" fillId="13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vertical="center"/>
    </xf>
    <xf borderId="22" fillId="2" fontId="2" numFmtId="0" xfId="0" applyAlignment="1" applyBorder="1" applyFont="1">
      <alignment vertical="center"/>
    </xf>
    <xf borderId="23" fillId="0" fontId="2" numFmtId="0" xfId="0" applyAlignment="1" applyBorder="1" applyFont="1">
      <alignment vertical="center"/>
    </xf>
    <xf borderId="0" fillId="4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14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24" fillId="4" fontId="5" numFmtId="0" xfId="0" applyAlignment="1" applyBorder="1" applyFont="1">
      <alignment horizontal="center" readingOrder="0" vertical="center"/>
    </xf>
    <xf borderId="25" fillId="4" fontId="5" numFmtId="0" xfId="0" applyAlignment="1" applyBorder="1" applyFont="1">
      <alignment horizontal="center" readingOrder="0" vertical="center"/>
    </xf>
    <xf borderId="26" fillId="4" fontId="5" numFmtId="0" xfId="0" applyAlignment="1" applyBorder="1" applyFont="1">
      <alignment horizontal="center" readingOrder="0" vertical="center"/>
    </xf>
    <xf borderId="27" fillId="4" fontId="25" numFmtId="0" xfId="0" applyAlignment="1" applyBorder="1" applyFont="1">
      <alignment horizontal="center" readingOrder="0" vertical="center"/>
    </xf>
    <xf borderId="27" fillId="4" fontId="25" numFmtId="0" xfId="0" applyAlignment="1" applyBorder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0" fillId="2" fontId="2" numFmtId="0" xfId="0" applyAlignment="1" applyFont="1">
      <alignment horizontal="center" vertical="center"/>
    </xf>
    <xf borderId="24" fillId="3" fontId="4" numFmtId="0" xfId="0" applyAlignment="1" applyBorder="1" applyFont="1">
      <alignment horizontal="center" vertical="center"/>
    </xf>
    <xf borderId="28" fillId="3" fontId="4" numFmtId="0" xfId="0" applyAlignment="1" applyBorder="1" applyFont="1">
      <alignment horizontal="center" readingOrder="0" vertical="center"/>
    </xf>
    <xf borderId="25" fillId="3" fontId="4" numFmtId="0" xfId="0" applyAlignment="1" applyBorder="1" applyFont="1">
      <alignment horizontal="center" readingOrder="0" vertical="center"/>
    </xf>
    <xf borderId="26" fillId="3" fontId="4" numFmtId="0" xfId="0" applyAlignment="1" applyBorder="1" applyFont="1">
      <alignment horizontal="center" readingOrder="0" vertical="center"/>
    </xf>
    <xf borderId="27" fillId="3" fontId="4" numFmtId="0" xfId="0" applyAlignment="1" applyBorder="1" applyFont="1">
      <alignment horizontal="center" readingOrder="0" vertical="center"/>
    </xf>
    <xf borderId="27" fillId="3" fontId="2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readingOrder="0" vertical="center"/>
    </xf>
    <xf borderId="10" fillId="0" fontId="6" numFmtId="0" xfId="0" applyAlignment="1" applyBorder="1" applyFont="1">
      <alignment readingOrder="0" vertical="center"/>
    </xf>
    <xf borderId="10" fillId="0" fontId="6" numFmtId="0" xfId="0" applyAlignment="1" applyBorder="1" applyFont="1">
      <alignment vertical="center"/>
    </xf>
    <xf borderId="0" fillId="10" fontId="24" numFmtId="0" xfId="0" applyAlignment="1" applyFont="1">
      <alignment horizontal="left" readingOrder="0" vertical="center"/>
    </xf>
    <xf borderId="10" fillId="2" fontId="2" numFmtId="0" xfId="0" applyAlignment="1" applyBorder="1" applyFont="1">
      <alignment horizontal="center" readingOrder="0" vertical="center"/>
    </xf>
    <xf borderId="29" fillId="0" fontId="6" numFmtId="0" xfId="0" applyAlignment="1" applyBorder="1" applyFont="1">
      <alignment horizontal="center" readingOrder="0" vertical="center"/>
    </xf>
    <xf borderId="30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center" readingOrder="0" vertical="center"/>
    </xf>
    <xf borderId="31" fillId="0" fontId="2" numFmtId="0" xfId="0" applyAlignment="1" applyBorder="1" applyFont="1">
      <alignment horizontal="center" vertical="center"/>
    </xf>
    <xf borderId="31" fillId="0" fontId="2" numFmtId="0" xfId="0" applyAlignment="1" applyBorder="1" applyFont="1">
      <alignment vertical="center"/>
    </xf>
    <xf borderId="31" fillId="2" fontId="2" numFmtId="0" xfId="0" applyAlignment="1" applyBorder="1" applyFont="1">
      <alignment horizontal="center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18" fontId="6" numFmtId="0" xfId="0" applyAlignment="1" applyFont="1">
      <alignment readingOrder="0" vertical="center"/>
    </xf>
    <xf borderId="1" fillId="18" fontId="6" numFmtId="0" xfId="0" applyAlignment="1" applyBorder="1" applyFont="1">
      <alignment readingOrder="0" vertical="center"/>
    </xf>
    <xf borderId="1" fillId="18" fontId="6" numFmtId="0" xfId="0" applyAlignment="1" applyBorder="1" applyFont="1">
      <alignment horizontal="center" readingOrder="0" vertical="center"/>
    </xf>
    <xf borderId="1" fillId="18" fontId="6" numFmtId="0" xfId="0" applyAlignment="1" applyBorder="1" applyFont="1">
      <alignment horizontal="left" vertical="center"/>
    </xf>
    <xf borderId="1" fillId="18" fontId="2" numFmtId="0" xfId="0" applyAlignment="1" applyBorder="1" applyFont="1">
      <alignment horizontal="left" vertical="center"/>
    </xf>
    <xf borderId="1" fillId="18" fontId="2" numFmtId="0" xfId="0" applyAlignment="1" applyBorder="1" applyFont="1">
      <alignment vertical="center"/>
    </xf>
    <xf borderId="0" fillId="10" fontId="8" numFmtId="49" xfId="0" applyAlignment="1" applyFont="1" applyNumberFormat="1">
      <alignment horizontal="center" readingOrder="0" vertical="center"/>
    </xf>
    <xf borderId="1" fillId="0" fontId="6" numFmtId="0" xfId="0" applyAlignment="1" applyBorder="1" applyFont="1">
      <alignment readingOrder="0" vertical="center"/>
    </xf>
    <xf borderId="0" fillId="0" fontId="6" numFmtId="0" xfId="0" applyAlignment="1" applyFont="1">
      <alignment vertical="center"/>
    </xf>
    <xf borderId="0" fillId="0" fontId="2" numFmtId="49" xfId="0" applyAlignment="1" applyFont="1" applyNumberFormat="1">
      <alignment readingOrder="0" vertical="center"/>
    </xf>
    <xf borderId="0" fillId="18" fontId="2" numFmtId="0" xfId="0" applyAlignment="1" applyFont="1">
      <alignment vertical="center"/>
    </xf>
    <xf borderId="0" fillId="10" fontId="6" numFmtId="0" xfId="0" applyAlignment="1" applyFont="1">
      <alignment readingOrder="0" vertical="center"/>
    </xf>
    <xf borderId="0" fillId="10" fontId="6" numFmtId="49" xfId="0" applyAlignment="1" applyFont="1" applyNumberFormat="1">
      <alignment readingOrder="0" vertical="center"/>
    </xf>
    <xf borderId="1" fillId="10" fontId="6" numFmtId="0" xfId="0" applyAlignment="1" applyBorder="1" applyFont="1">
      <alignment readingOrder="0" vertical="center"/>
    </xf>
    <xf borderId="1" fillId="10" fontId="6" numFmtId="0" xfId="0" applyAlignment="1" applyBorder="1" applyFont="1">
      <alignment horizontal="center" readingOrder="0" vertical="center"/>
    </xf>
    <xf borderId="1" fillId="10" fontId="2" numFmtId="0" xfId="0" applyAlignment="1" applyBorder="1" applyFont="1">
      <alignment horizontal="center" readingOrder="0" vertical="center"/>
    </xf>
    <xf borderId="1" fillId="10" fontId="2" numFmtId="0" xfId="0" applyAlignment="1" applyBorder="1" applyFont="1">
      <alignment readingOrder="0" vertical="center"/>
    </xf>
    <xf borderId="1" fillId="10" fontId="6" numFmtId="0" xfId="0" applyAlignment="1" applyBorder="1" applyFont="1">
      <alignment vertical="center"/>
    </xf>
    <xf borderId="0" fillId="10" fontId="2" numFmtId="0" xfId="0" applyAlignment="1" applyFont="1">
      <alignment readingOrder="0" vertical="center"/>
    </xf>
    <xf borderId="0" fillId="10" fontId="2" numFmtId="0" xfId="0" applyAlignment="1" applyFont="1">
      <alignment horizontal="center" readingOrder="0" vertical="center"/>
    </xf>
    <xf borderId="1" fillId="10" fontId="6" numFmtId="0" xfId="0" applyAlignment="1" applyBorder="1" applyFont="1">
      <alignment horizontal="left" readingOrder="0" vertical="center"/>
    </xf>
    <xf borderId="1" fillId="10" fontId="2" numFmtId="0" xfId="0" applyAlignment="1" applyBorder="1" applyFont="1">
      <alignment horizontal="left" readingOrder="0" vertical="center"/>
    </xf>
    <xf borderId="0" fillId="10" fontId="27" numFmtId="0" xfId="0" applyAlignment="1" applyFont="1">
      <alignment readingOrder="0" vertical="center"/>
    </xf>
    <xf borderId="0" fillId="1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0" fillId="10" fontId="8" numFmtId="0" xfId="0" applyAlignment="1" applyFont="1">
      <alignment horizontal="right" readingOrder="0" vertical="center"/>
    </xf>
    <xf borderId="0" fillId="10" fontId="8" numFmtId="49" xfId="0" applyAlignment="1" applyFont="1" applyNumberFormat="1">
      <alignment horizontal="right" readingOrder="0" vertical="center"/>
    </xf>
    <xf borderId="1" fillId="0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  <tableStyles count="2">
    <tableStyle count="3" pivot="0" name="partners-style">
      <tableStyleElement dxfId="1" type="headerRow"/>
      <tableStyleElement dxfId="2" type="firstRowStripe"/>
      <tableStyleElement dxfId="3" type="secondRowStripe"/>
    </tableStyle>
    <tableStyle count="3" pivot="0" name="p_polici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Relationship Id="rId3" Type="http://schemas.openxmlformats.org/officeDocument/2006/relationships/image" Target="../media/image4.jpg"/><Relationship Id="rId4" Type="http://schemas.openxmlformats.org/officeDocument/2006/relationships/image" Target="../media/image5.jpg"/><Relationship Id="rId5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3</xdr:row>
      <xdr:rowOff>0</xdr:rowOff>
    </xdr:from>
    <xdr:ext cx="1924050" cy="466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1924050" cy="2857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228600" cy="190500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390525" cy="200025"/>
    <xdr:pic>
      <xdr:nvPicPr>
        <xdr:cNvPr id="0" name="image5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1924050" cy="409575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M8" displayName="Table_1" id="1">
  <tableColumns count="13">
    <tableColumn name="partner_id" id="1"/>
    <tableColumn name="partner_code" id="2"/>
    <tableColumn name="partner_name" id="3"/>
    <tableColumn name="partner_logo" id="4"/>
    <tableColumn name="image-url" id="5"/>
    <tableColumn name="partner_address" id="6"/>
    <tableColumn name="partner_telephone" id="7"/>
    <tableColumn name="partner_email" id="8"/>
    <tableColumn name="partner_website" id="9"/>
    <tableColumn name="External" id="10"/>
    <tableColumn name="Agency Oportunity" id="11"/>
    <tableColumn name="Search" id="12"/>
    <tableColumn name="sell" id="13"/>
  </tableColumns>
  <tableStyleInfo name="partners-style" showColumnStripes="0" showFirstColumn="1" showLastColumn="1" showRowStripes="1"/>
</table>
</file>

<file path=xl/tables/table2.xml><?xml version="1.0" encoding="utf-8"?>
<table xmlns="http://schemas.openxmlformats.org/spreadsheetml/2006/main" ref="A4:W9" displayName="Table_2" id="2">
  <tableColumns count="23">
    <tableColumn name="s/n" id="1"/>
    <tableColumn name="policy_id" id="2"/>
    <tableColumn name="partner" id="3"/>
    <tableColumn name="Refund" id="4"/>
    <tableColumn name="Cancellation" id="5"/>
    <tableColumn name="cancellation_charge(%)" id="6"/>
    <tableColumn name="change ticket" id="7"/>
    <tableColumn name="Revalidation" id="8"/>
    <tableColumn name="Revalidation fee" id="9"/>
    <tableColumn name="bag_allowed" id="10"/>
    <tableColumn name="personal_id_req" id="11"/>
    <tableColumn name="extra_bag_policy" id="12"/>
    <tableColumn name="sell_tickets_cutoff_min" id="13"/>
    <tableColumn name="Sell_tickets_cutoff_unit" id="14"/>
    <tableColumn name="Sell_ticket_cutoff_max" id="15"/>
    <tableColumn name="sell_ticket_cutoff_max_unit" id="16"/>
    <tableColumn name="nb_checked_bags" id="17"/>
    <tableColumn name="kg_by_bag" id="18"/>
    <tableColumn name="nb_carry_on" id="19"/>
    <tableColumn name="extra_bag_cost" id="20"/>
    <tableColumn name="boarding_requirement" id="21"/>
    <tableColumn name="link_terms " id="22"/>
    <tableColumn name="partner_id" id="23"/>
  </tableColumns>
  <tableStyleInfo name="p_polic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CE5CD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travellogm.com/" TargetMode="External"/><Relationship Id="rId10" Type="http://schemas.openxmlformats.org/officeDocument/2006/relationships/hyperlink" Target="https://www.travellogm.com/wp-content/uploads/2019/03/New-logo2.png" TargetMode="External"/><Relationship Id="rId12" Type="http://schemas.openxmlformats.org/officeDocument/2006/relationships/drawing" Target="../drawings/drawing2.xml"/><Relationship Id="rId1" Type="http://schemas.openxmlformats.org/officeDocument/2006/relationships/hyperlink" Target="https://www.ekesons.com/dlogo.png" TargetMode="External"/><Relationship Id="rId2" Type="http://schemas.openxmlformats.org/officeDocument/2006/relationships/hyperlink" Target="https://www.ekesons.com" TargetMode="External"/><Relationship Id="rId3" Type="http://schemas.openxmlformats.org/officeDocument/2006/relationships/hyperlink" Target="https://efex.com.ng/images/logo.jpg" TargetMode="External"/><Relationship Id="rId4" Type="http://schemas.openxmlformats.org/officeDocument/2006/relationships/hyperlink" Target="mailto:%20info@efex.com.ng" TargetMode="External"/><Relationship Id="rId9" Type="http://schemas.openxmlformats.org/officeDocument/2006/relationships/hyperlink" Target="https://www.tlxonline.com/" TargetMode="External"/><Relationship Id="rId14" Type="http://schemas.openxmlformats.org/officeDocument/2006/relationships/table" Target="../tables/table1.xml"/><Relationship Id="rId5" Type="http://schemas.openxmlformats.org/officeDocument/2006/relationships/hyperlink" Target="https://efex.com.ng" TargetMode="External"/><Relationship Id="rId6" Type="http://schemas.openxmlformats.org/officeDocument/2006/relationships/hyperlink" Target="https://www.greenerlineng.com/img/gltlogoEmail.jpg" TargetMode="External"/><Relationship Id="rId7" Type="http://schemas.openxmlformats.org/officeDocument/2006/relationships/hyperlink" Target="https://www.greenerlineng.com/" TargetMode="External"/><Relationship Id="rId8" Type="http://schemas.openxmlformats.org/officeDocument/2006/relationships/hyperlink" Target="https://tlxonline.com/assets/picture/cd037dd6-e5d2-4a52-8a06-01e44ff5a714.jpeg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kesons.com/terms" TargetMode="External"/><Relationship Id="rId2" Type="http://schemas.openxmlformats.org/officeDocument/2006/relationships/hyperlink" Target="https://efex.com.ng/terms" TargetMode="External"/><Relationship Id="rId3" Type="http://schemas.openxmlformats.org/officeDocument/2006/relationships/hyperlink" Target="https://www.travellogm.com/terms-and-conditions/" TargetMode="External"/><Relationship Id="rId4" Type="http://schemas.openxmlformats.org/officeDocument/2006/relationships/drawing" Target="../drawings/drawing3.xml"/><Relationship Id="rId6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3" t="s">
        <v>6</v>
      </c>
    </row>
    <row r="3">
      <c r="A3" s="2" t="s">
        <v>7</v>
      </c>
      <c r="B3" s="3" t="s">
        <v>8</v>
      </c>
      <c r="C3" s="3" t="s">
        <v>9</v>
      </c>
    </row>
    <row r="4">
      <c r="A4" s="2" t="s">
        <v>10</v>
      </c>
      <c r="B4" s="3" t="s">
        <v>11</v>
      </c>
      <c r="C4" s="3" t="s">
        <v>12</v>
      </c>
    </row>
    <row r="5">
      <c r="A5" s="2" t="s">
        <v>13</v>
      </c>
      <c r="B5" s="3" t="s">
        <v>14</v>
      </c>
      <c r="C5" s="3" t="s">
        <v>15</v>
      </c>
    </row>
    <row r="6">
      <c r="A6" s="2" t="s">
        <v>16</v>
      </c>
      <c r="B6" s="3" t="s">
        <v>17</v>
      </c>
      <c r="C6" s="3" t="s">
        <v>18</v>
      </c>
    </row>
    <row r="7">
      <c r="A7" s="2" t="s">
        <v>19</v>
      </c>
      <c r="B7" s="3" t="s">
        <v>20</v>
      </c>
      <c r="C7" s="3" t="s">
        <v>21</v>
      </c>
    </row>
    <row r="8">
      <c r="A8" s="2" t="s">
        <v>22</v>
      </c>
      <c r="B8" s="3" t="s">
        <v>23</v>
      </c>
      <c r="C8" s="3" t="s">
        <v>24</v>
      </c>
    </row>
    <row r="9">
      <c r="A9" s="2" t="s">
        <v>25</v>
      </c>
      <c r="B9" s="3" t="s">
        <v>26</v>
      </c>
      <c r="C9" s="3" t="s">
        <v>27</v>
      </c>
    </row>
    <row r="10">
      <c r="A10" s="2" t="s">
        <v>28</v>
      </c>
      <c r="B10" s="3" t="s">
        <v>29</v>
      </c>
      <c r="C10" s="3" t="s">
        <v>30</v>
      </c>
    </row>
    <row r="11">
      <c r="A11" s="2" t="s">
        <v>31</v>
      </c>
      <c r="B11" s="3" t="s">
        <v>32</v>
      </c>
      <c r="C11" s="3" t="s">
        <v>33</v>
      </c>
    </row>
    <row r="12">
      <c r="A12" s="2" t="s">
        <v>34</v>
      </c>
      <c r="B12" s="3" t="s">
        <v>35</v>
      </c>
      <c r="C12" s="3" t="s">
        <v>36</v>
      </c>
    </row>
    <row r="13">
      <c r="A13" s="2" t="s">
        <v>37</v>
      </c>
      <c r="B13" s="3" t="s">
        <v>38</v>
      </c>
      <c r="C13" s="3" t="s">
        <v>39</v>
      </c>
    </row>
    <row r="14">
      <c r="A14" s="2" t="s">
        <v>40</v>
      </c>
      <c r="B14" s="3" t="s">
        <v>41</v>
      </c>
      <c r="C14" s="3" t="s">
        <v>42</v>
      </c>
    </row>
    <row r="15">
      <c r="A15" s="2" t="s">
        <v>43</v>
      </c>
      <c r="B15" s="3" t="s">
        <v>44</v>
      </c>
      <c r="C15" s="3" t="s">
        <v>45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38"/>
    <col customWidth="1" min="3" max="4" width="23.5"/>
    <col customWidth="1" min="5" max="5" width="9.0"/>
    <col customWidth="1" min="6" max="6" width="21.38"/>
    <col customWidth="1" min="7" max="7" width="2.38"/>
  </cols>
  <sheetData>
    <row r="1">
      <c r="A1" s="189" t="s">
        <v>934</v>
      </c>
      <c r="G1" s="190"/>
      <c r="H1" s="191"/>
    </row>
    <row r="2">
      <c r="A2" s="22"/>
      <c r="B2" s="22"/>
      <c r="E2" s="22"/>
      <c r="H2" s="192"/>
    </row>
    <row r="3">
      <c r="A3" s="193" t="s">
        <v>98</v>
      </c>
      <c r="B3" s="193" t="s">
        <v>935</v>
      </c>
      <c r="C3" s="193" t="s">
        <v>936</v>
      </c>
      <c r="D3" s="193" t="s">
        <v>937</v>
      </c>
      <c r="E3" s="193" t="s">
        <v>938</v>
      </c>
      <c r="F3" s="193" t="s">
        <v>939</v>
      </c>
      <c r="G3" s="190"/>
      <c r="H3" s="191"/>
    </row>
    <row r="4">
      <c r="A4" s="194">
        <v>1.0</v>
      </c>
      <c r="B4" s="194">
        <v>1.0</v>
      </c>
      <c r="C4" s="195" t="s">
        <v>940</v>
      </c>
      <c r="D4" s="195" t="s">
        <v>941</v>
      </c>
      <c r="E4" s="194">
        <f>VLOOKUP($F4,countries!$D$4:$G$10,4,FALSE)</f>
        <v>1</v>
      </c>
      <c r="F4" s="196" t="s">
        <v>942</v>
      </c>
      <c r="G4" s="197"/>
      <c r="H4" s="198">
        <f t="shared" ref="H4:H61" si="1">B4</f>
        <v>1</v>
      </c>
    </row>
    <row r="5">
      <c r="A5" s="194">
        <v>2.0</v>
      </c>
      <c r="B5" s="194">
        <v>2.0</v>
      </c>
      <c r="C5" s="195" t="s">
        <v>943</v>
      </c>
      <c r="D5" s="195" t="s">
        <v>944</v>
      </c>
      <c r="E5" s="194">
        <f>VLOOKUP($F5,countries!$D$4:$G$10,4,FALSE)</f>
        <v>1</v>
      </c>
      <c r="F5" s="196" t="s">
        <v>942</v>
      </c>
      <c r="G5" s="197"/>
      <c r="H5" s="198">
        <f t="shared" si="1"/>
        <v>2</v>
      </c>
    </row>
    <row r="6">
      <c r="A6" s="194">
        <v>3.0</v>
      </c>
      <c r="B6" s="194">
        <v>3.0</v>
      </c>
      <c r="C6" s="195" t="s">
        <v>945</v>
      </c>
      <c r="D6" s="195" t="s">
        <v>946</v>
      </c>
      <c r="E6" s="194">
        <f>VLOOKUP($F6,countries!$D$4:$G$10,4,FALSE)</f>
        <v>1</v>
      </c>
      <c r="F6" s="196" t="s">
        <v>942</v>
      </c>
      <c r="G6" s="197"/>
      <c r="H6" s="198">
        <f t="shared" si="1"/>
        <v>3</v>
      </c>
    </row>
    <row r="7">
      <c r="A7" s="194">
        <v>4.0</v>
      </c>
      <c r="B7" s="194">
        <v>4.0</v>
      </c>
      <c r="C7" s="195" t="s">
        <v>947</v>
      </c>
      <c r="D7" s="195" t="s">
        <v>948</v>
      </c>
      <c r="E7" s="194">
        <f>VLOOKUP($F7,countries!$D$4:$G$10,4,FALSE)</f>
        <v>1</v>
      </c>
      <c r="F7" s="196" t="s">
        <v>942</v>
      </c>
      <c r="G7" s="197"/>
      <c r="H7" s="198">
        <f t="shared" si="1"/>
        <v>4</v>
      </c>
    </row>
    <row r="8">
      <c r="A8" s="194">
        <v>5.0</v>
      </c>
      <c r="B8" s="194">
        <v>5.0</v>
      </c>
      <c r="C8" s="195" t="s">
        <v>949</v>
      </c>
      <c r="D8" s="195" t="s">
        <v>787</v>
      </c>
      <c r="E8" s="194">
        <f>VLOOKUP($F8,countries!$D$4:$G$10,4,FALSE)</f>
        <v>1</v>
      </c>
      <c r="F8" s="199" t="s">
        <v>942</v>
      </c>
      <c r="G8" s="197"/>
      <c r="H8" s="198">
        <f t="shared" si="1"/>
        <v>5</v>
      </c>
    </row>
    <row r="9">
      <c r="A9" s="194">
        <v>6.0</v>
      </c>
      <c r="B9" s="194">
        <v>6.0</v>
      </c>
      <c r="C9" s="195" t="s">
        <v>950</v>
      </c>
      <c r="D9" s="195" t="s">
        <v>951</v>
      </c>
      <c r="E9" s="194">
        <f>VLOOKUP($F9,countries!$D$4:$G$10,4,FALSE)</f>
        <v>1</v>
      </c>
      <c r="F9" s="199" t="s">
        <v>942</v>
      </c>
      <c r="G9" s="197"/>
      <c r="H9" s="198">
        <f t="shared" si="1"/>
        <v>6</v>
      </c>
    </row>
    <row r="10">
      <c r="A10" s="194">
        <v>7.0</v>
      </c>
      <c r="B10" s="194">
        <v>7.0</v>
      </c>
      <c r="C10" s="195" t="s">
        <v>952</v>
      </c>
      <c r="D10" s="195" t="s">
        <v>953</v>
      </c>
      <c r="E10" s="194">
        <f>VLOOKUP($F10,countries!$D$4:$G$10,4,FALSE)</f>
        <v>1</v>
      </c>
      <c r="F10" s="199" t="s">
        <v>942</v>
      </c>
      <c r="G10" s="197"/>
      <c r="H10" s="198">
        <f t="shared" si="1"/>
        <v>7</v>
      </c>
    </row>
    <row r="11">
      <c r="A11" s="194">
        <v>8.0</v>
      </c>
      <c r="B11" s="194">
        <v>8.0</v>
      </c>
      <c r="C11" s="195" t="s">
        <v>954</v>
      </c>
      <c r="D11" s="195" t="s">
        <v>955</v>
      </c>
      <c r="E11" s="194">
        <f>VLOOKUP($F11,countries!$D$4:$G$10,4,FALSE)</f>
        <v>1</v>
      </c>
      <c r="F11" s="199" t="s">
        <v>942</v>
      </c>
      <c r="G11" s="197"/>
      <c r="H11" s="198">
        <f t="shared" si="1"/>
        <v>8</v>
      </c>
    </row>
    <row r="12">
      <c r="A12" s="194">
        <v>9.0</v>
      </c>
      <c r="B12" s="194">
        <v>9.0</v>
      </c>
      <c r="C12" s="195" t="s">
        <v>956</v>
      </c>
      <c r="D12" s="195" t="s">
        <v>957</v>
      </c>
      <c r="E12" s="194">
        <f>VLOOKUP($F12,countries!$D$4:$G$10,4,FALSE)</f>
        <v>1</v>
      </c>
      <c r="F12" s="199" t="s">
        <v>942</v>
      </c>
      <c r="G12" s="197"/>
      <c r="H12" s="198">
        <f t="shared" si="1"/>
        <v>9</v>
      </c>
    </row>
    <row r="13">
      <c r="A13" s="194">
        <v>10.0</v>
      </c>
      <c r="B13" s="194">
        <v>10.0</v>
      </c>
      <c r="C13" s="195" t="s">
        <v>958</v>
      </c>
      <c r="D13" s="195" t="s">
        <v>959</v>
      </c>
      <c r="E13" s="194">
        <f>VLOOKUP($F13,countries!$D$4:$G$10,4,FALSE)</f>
        <v>1</v>
      </c>
      <c r="F13" s="199" t="s">
        <v>942</v>
      </c>
      <c r="G13" s="197"/>
      <c r="H13" s="198">
        <f t="shared" si="1"/>
        <v>10</v>
      </c>
    </row>
    <row r="14">
      <c r="A14" s="194">
        <v>11.0</v>
      </c>
      <c r="B14" s="194">
        <v>11.0</v>
      </c>
      <c r="C14" s="195" t="s">
        <v>960</v>
      </c>
      <c r="D14" s="195" t="s">
        <v>961</v>
      </c>
      <c r="E14" s="194">
        <f>VLOOKUP($F14,countries!$D$4:$G$10,4,FALSE)</f>
        <v>1</v>
      </c>
      <c r="F14" s="199" t="s">
        <v>942</v>
      </c>
      <c r="G14" s="197"/>
      <c r="H14" s="198">
        <f t="shared" si="1"/>
        <v>11</v>
      </c>
    </row>
    <row r="15">
      <c r="A15" s="194">
        <v>12.0</v>
      </c>
      <c r="B15" s="194">
        <v>12.0</v>
      </c>
      <c r="C15" s="195" t="s">
        <v>962</v>
      </c>
      <c r="D15" s="195" t="s">
        <v>963</v>
      </c>
      <c r="E15" s="194">
        <f>VLOOKUP($F15,countries!$D$4:$G$10,4,FALSE)</f>
        <v>1</v>
      </c>
      <c r="F15" s="199" t="s">
        <v>942</v>
      </c>
      <c r="G15" s="197"/>
      <c r="H15" s="198">
        <f t="shared" si="1"/>
        <v>12</v>
      </c>
    </row>
    <row r="16">
      <c r="A16" s="194">
        <v>13.0</v>
      </c>
      <c r="B16" s="194">
        <v>13.0</v>
      </c>
      <c r="C16" s="195" t="s">
        <v>964</v>
      </c>
      <c r="D16" s="195" t="s">
        <v>965</v>
      </c>
      <c r="E16" s="194">
        <f>VLOOKUP($F16,countries!$D$4:$G$10,4,FALSE)</f>
        <v>1</v>
      </c>
      <c r="F16" s="199" t="s">
        <v>942</v>
      </c>
      <c r="G16" s="197"/>
      <c r="H16" s="198">
        <f t="shared" si="1"/>
        <v>13</v>
      </c>
    </row>
    <row r="17">
      <c r="A17" s="194">
        <v>14.0</v>
      </c>
      <c r="B17" s="194">
        <v>14.0</v>
      </c>
      <c r="C17" s="195" t="s">
        <v>966</v>
      </c>
      <c r="D17" s="195" t="s">
        <v>388</v>
      </c>
      <c r="E17" s="194">
        <f>VLOOKUP($F17,countries!$D$4:$G$10,4,FALSE)</f>
        <v>1</v>
      </c>
      <c r="F17" s="199" t="s">
        <v>942</v>
      </c>
      <c r="G17" s="197"/>
      <c r="H17" s="198">
        <f t="shared" si="1"/>
        <v>14</v>
      </c>
    </row>
    <row r="18">
      <c r="A18" s="194">
        <v>15.0</v>
      </c>
      <c r="B18" s="194">
        <v>15.0</v>
      </c>
      <c r="C18" s="195" t="s">
        <v>967</v>
      </c>
      <c r="D18" s="195" t="s">
        <v>818</v>
      </c>
      <c r="E18" s="194">
        <f>VLOOKUP($F18,countries!$D$4:$G$10,4,FALSE)</f>
        <v>1</v>
      </c>
      <c r="F18" s="199" t="s">
        <v>942</v>
      </c>
      <c r="G18" s="197"/>
      <c r="H18" s="198">
        <f t="shared" si="1"/>
        <v>15</v>
      </c>
    </row>
    <row r="19">
      <c r="A19" s="194">
        <v>16.0</v>
      </c>
      <c r="B19" s="194">
        <v>16.0</v>
      </c>
      <c r="C19" s="195" t="s">
        <v>968</v>
      </c>
      <c r="D19" s="195" t="s">
        <v>969</v>
      </c>
      <c r="E19" s="194">
        <f>VLOOKUP($F19,countries!$D$4:$G$10,4,FALSE)</f>
        <v>1</v>
      </c>
      <c r="F19" s="199" t="s">
        <v>942</v>
      </c>
      <c r="G19" s="197"/>
      <c r="H19" s="198">
        <f t="shared" si="1"/>
        <v>16</v>
      </c>
    </row>
    <row r="20">
      <c r="A20" s="194">
        <v>17.0</v>
      </c>
      <c r="B20" s="194">
        <v>17.0</v>
      </c>
      <c r="C20" s="195" t="s">
        <v>970</v>
      </c>
      <c r="D20" s="195" t="s">
        <v>971</v>
      </c>
      <c r="E20" s="194">
        <f>VLOOKUP($F20,countries!$D$4:$G$10,4,FALSE)</f>
        <v>1</v>
      </c>
      <c r="F20" s="199" t="s">
        <v>942</v>
      </c>
      <c r="G20" s="197"/>
      <c r="H20" s="198">
        <f t="shared" si="1"/>
        <v>17</v>
      </c>
    </row>
    <row r="21">
      <c r="A21" s="194">
        <v>18.0</v>
      </c>
      <c r="B21" s="194">
        <v>18.0</v>
      </c>
      <c r="C21" s="195" t="s">
        <v>972</v>
      </c>
      <c r="D21" s="195" t="s">
        <v>167</v>
      </c>
      <c r="E21" s="194">
        <f>VLOOKUP($F21,countries!$D$4:$G$10,4,FALSE)</f>
        <v>1</v>
      </c>
      <c r="F21" s="199" t="s">
        <v>942</v>
      </c>
      <c r="G21" s="197"/>
      <c r="H21" s="198">
        <f t="shared" si="1"/>
        <v>18</v>
      </c>
    </row>
    <row r="22">
      <c r="A22" s="194">
        <v>19.0</v>
      </c>
      <c r="B22" s="194">
        <v>19.0</v>
      </c>
      <c r="C22" s="195" t="s">
        <v>973</v>
      </c>
      <c r="D22" s="195" t="s">
        <v>172</v>
      </c>
      <c r="E22" s="194">
        <f>VLOOKUP($F22,countries!$D$4:$G$10,4,FALSE)</f>
        <v>1</v>
      </c>
      <c r="F22" s="199" t="s">
        <v>942</v>
      </c>
      <c r="G22" s="197"/>
      <c r="H22" s="198">
        <f t="shared" si="1"/>
        <v>19</v>
      </c>
    </row>
    <row r="23">
      <c r="A23" s="194">
        <v>20.0</v>
      </c>
      <c r="B23" s="194">
        <v>20.0</v>
      </c>
      <c r="C23" s="195" t="s">
        <v>974</v>
      </c>
      <c r="D23" s="195" t="s">
        <v>932</v>
      </c>
      <c r="E23" s="194">
        <f>VLOOKUP($F23,countries!$D$4:$G$10,4,FALSE)</f>
        <v>1</v>
      </c>
      <c r="F23" s="199" t="s">
        <v>942</v>
      </c>
      <c r="G23" s="197"/>
      <c r="H23" s="198">
        <f t="shared" si="1"/>
        <v>20</v>
      </c>
    </row>
    <row r="24">
      <c r="A24" s="194">
        <v>21.0</v>
      </c>
      <c r="B24" s="194">
        <v>21.0</v>
      </c>
      <c r="C24" s="195" t="s">
        <v>975</v>
      </c>
      <c r="D24" s="195" t="s">
        <v>976</v>
      </c>
      <c r="E24" s="194">
        <f>VLOOKUP($F24,countries!$D$4:$G$10,4,FALSE)</f>
        <v>1</v>
      </c>
      <c r="F24" s="199" t="s">
        <v>942</v>
      </c>
      <c r="G24" s="197"/>
      <c r="H24" s="198">
        <f t="shared" si="1"/>
        <v>21</v>
      </c>
    </row>
    <row r="25">
      <c r="A25" s="194">
        <v>22.0</v>
      </c>
      <c r="B25" s="194">
        <v>22.0</v>
      </c>
      <c r="C25" s="195" t="s">
        <v>977</v>
      </c>
      <c r="D25" s="195" t="s">
        <v>978</v>
      </c>
      <c r="E25" s="194">
        <f>VLOOKUP($F25,countries!$D$4:$G$10,4,FALSE)</f>
        <v>1</v>
      </c>
      <c r="F25" s="199" t="s">
        <v>942</v>
      </c>
      <c r="G25" s="197"/>
      <c r="H25" s="198">
        <f t="shared" si="1"/>
        <v>22</v>
      </c>
    </row>
    <row r="26">
      <c r="A26" s="194">
        <v>23.0</v>
      </c>
      <c r="B26" s="194">
        <v>23.0</v>
      </c>
      <c r="C26" s="195" t="s">
        <v>979</v>
      </c>
      <c r="D26" s="195" t="s">
        <v>980</v>
      </c>
      <c r="E26" s="194">
        <f>VLOOKUP($F26,countries!$D$4:$G$10,4,FALSE)</f>
        <v>1</v>
      </c>
      <c r="F26" s="199" t="s">
        <v>942</v>
      </c>
      <c r="G26" s="197"/>
      <c r="H26" s="198">
        <f t="shared" si="1"/>
        <v>23</v>
      </c>
    </row>
    <row r="27">
      <c r="A27" s="194">
        <v>24.0</v>
      </c>
      <c r="B27" s="194">
        <v>24.0</v>
      </c>
      <c r="C27" s="195" t="s">
        <v>981</v>
      </c>
      <c r="D27" s="195" t="s">
        <v>837</v>
      </c>
      <c r="E27" s="194">
        <f>VLOOKUP($F27,countries!$D$4:$G$10,4,FALSE)</f>
        <v>1</v>
      </c>
      <c r="F27" s="199" t="s">
        <v>942</v>
      </c>
      <c r="G27" s="197"/>
      <c r="H27" s="198">
        <f t="shared" si="1"/>
        <v>24</v>
      </c>
    </row>
    <row r="28">
      <c r="A28" s="194">
        <v>25.0</v>
      </c>
      <c r="B28" s="194">
        <v>25.0</v>
      </c>
      <c r="C28" s="195" t="s">
        <v>982</v>
      </c>
      <c r="D28" s="195" t="s">
        <v>983</v>
      </c>
      <c r="E28" s="194">
        <f>VLOOKUP($F28,countries!$D$4:$G$10,4,FALSE)</f>
        <v>1</v>
      </c>
      <c r="F28" s="199" t="s">
        <v>942</v>
      </c>
      <c r="G28" s="197"/>
      <c r="H28" s="198">
        <f t="shared" si="1"/>
        <v>25</v>
      </c>
    </row>
    <row r="29">
      <c r="A29" s="194">
        <v>26.0</v>
      </c>
      <c r="B29" s="194">
        <v>26.0</v>
      </c>
      <c r="C29" s="195" t="s">
        <v>984</v>
      </c>
      <c r="D29" s="195" t="s">
        <v>985</v>
      </c>
      <c r="E29" s="194">
        <f>VLOOKUP($F29,countries!$D$4:$G$10,4,FALSE)</f>
        <v>1</v>
      </c>
      <c r="F29" s="199" t="s">
        <v>942</v>
      </c>
      <c r="G29" s="197"/>
      <c r="H29" s="198">
        <f t="shared" si="1"/>
        <v>26</v>
      </c>
    </row>
    <row r="30">
      <c r="A30" s="194">
        <v>27.0</v>
      </c>
      <c r="B30" s="194">
        <v>27.0</v>
      </c>
      <c r="C30" s="195" t="s">
        <v>986</v>
      </c>
      <c r="D30" s="195" t="s">
        <v>987</v>
      </c>
      <c r="E30" s="194">
        <f>VLOOKUP($F30,countries!$D$4:$G$10,4,FALSE)</f>
        <v>1</v>
      </c>
      <c r="F30" s="199" t="s">
        <v>942</v>
      </c>
      <c r="G30" s="197"/>
      <c r="H30" s="198">
        <f t="shared" si="1"/>
        <v>27</v>
      </c>
    </row>
    <row r="31">
      <c r="A31" s="194">
        <v>28.0</v>
      </c>
      <c r="B31" s="194">
        <v>28.0</v>
      </c>
      <c r="C31" s="195" t="s">
        <v>988</v>
      </c>
      <c r="D31" s="195" t="s">
        <v>989</v>
      </c>
      <c r="E31" s="194">
        <f>VLOOKUP($F31,countries!$D$4:$G$10,4,FALSE)</f>
        <v>1</v>
      </c>
      <c r="F31" s="199" t="s">
        <v>942</v>
      </c>
      <c r="G31" s="197"/>
      <c r="H31" s="198">
        <f t="shared" si="1"/>
        <v>28</v>
      </c>
    </row>
    <row r="32">
      <c r="A32" s="194">
        <v>29.0</v>
      </c>
      <c r="B32" s="194">
        <v>29.0</v>
      </c>
      <c r="C32" s="195" t="s">
        <v>990</v>
      </c>
      <c r="D32" s="195" t="s">
        <v>991</v>
      </c>
      <c r="E32" s="194">
        <f>VLOOKUP($F32,countries!$D$4:$G$10,4,FALSE)</f>
        <v>1</v>
      </c>
      <c r="F32" s="199" t="s">
        <v>942</v>
      </c>
      <c r="G32" s="197"/>
      <c r="H32" s="198">
        <f t="shared" si="1"/>
        <v>29</v>
      </c>
    </row>
    <row r="33">
      <c r="A33" s="194">
        <v>30.0</v>
      </c>
      <c r="B33" s="194">
        <v>30.0</v>
      </c>
      <c r="C33" s="195" t="s">
        <v>992</v>
      </c>
      <c r="D33" s="195" t="s">
        <v>993</v>
      </c>
      <c r="E33" s="194">
        <f>VLOOKUP($F33,countries!$D$4:$G$10,4,FALSE)</f>
        <v>1</v>
      </c>
      <c r="F33" s="199" t="s">
        <v>942</v>
      </c>
      <c r="G33" s="197"/>
      <c r="H33" s="198">
        <f t="shared" si="1"/>
        <v>30</v>
      </c>
    </row>
    <row r="34">
      <c r="A34" s="194">
        <v>31.0</v>
      </c>
      <c r="B34" s="194">
        <v>31.0</v>
      </c>
      <c r="C34" s="195" t="s">
        <v>994</v>
      </c>
      <c r="D34" s="195" t="s">
        <v>995</v>
      </c>
      <c r="E34" s="194">
        <f>VLOOKUP($F34,countries!$D$4:$G$10,4,FALSE)</f>
        <v>1</v>
      </c>
      <c r="F34" s="199" t="s">
        <v>942</v>
      </c>
      <c r="G34" s="197"/>
      <c r="H34" s="198">
        <f t="shared" si="1"/>
        <v>31</v>
      </c>
    </row>
    <row r="35">
      <c r="A35" s="194">
        <v>32.0</v>
      </c>
      <c r="B35" s="194">
        <v>32.0</v>
      </c>
      <c r="C35" s="195" t="s">
        <v>996</v>
      </c>
      <c r="D35" s="195" t="s">
        <v>997</v>
      </c>
      <c r="E35" s="194">
        <f>VLOOKUP($F35,countries!$D$4:$G$10,4,FALSE)</f>
        <v>1</v>
      </c>
      <c r="F35" s="196" t="s">
        <v>942</v>
      </c>
      <c r="G35" s="197"/>
      <c r="H35" s="198">
        <f t="shared" si="1"/>
        <v>32</v>
      </c>
    </row>
    <row r="36">
      <c r="A36" s="194">
        <v>33.0</v>
      </c>
      <c r="B36" s="194">
        <v>33.0</v>
      </c>
      <c r="C36" s="195" t="s">
        <v>998</v>
      </c>
      <c r="D36" s="195" t="s">
        <v>904</v>
      </c>
      <c r="E36" s="194">
        <f>VLOOKUP($F36,countries!$D$4:$G$10,4,FALSE)</f>
        <v>1</v>
      </c>
      <c r="F36" s="199" t="s">
        <v>942</v>
      </c>
      <c r="G36" s="197"/>
      <c r="H36" s="198">
        <f t="shared" si="1"/>
        <v>33</v>
      </c>
    </row>
    <row r="37">
      <c r="A37" s="194">
        <v>34.0</v>
      </c>
      <c r="B37" s="194">
        <v>34.0</v>
      </c>
      <c r="C37" s="195" t="s">
        <v>999</v>
      </c>
      <c r="D37" s="195" t="s">
        <v>1000</v>
      </c>
      <c r="E37" s="194">
        <f>VLOOKUP($F37,countries!$D$4:$G$10,4,FALSE)</f>
        <v>1</v>
      </c>
      <c r="F37" s="199" t="s">
        <v>942</v>
      </c>
      <c r="G37" s="197"/>
      <c r="H37" s="198">
        <f t="shared" si="1"/>
        <v>34</v>
      </c>
    </row>
    <row r="38">
      <c r="A38" s="194">
        <v>35.0</v>
      </c>
      <c r="B38" s="194">
        <v>35.0</v>
      </c>
      <c r="C38" s="195" t="s">
        <v>1001</v>
      </c>
      <c r="D38" s="195" t="s">
        <v>1002</v>
      </c>
      <c r="E38" s="194">
        <f>VLOOKUP($F38,countries!$D$4:$G$10,4,FALSE)</f>
        <v>1</v>
      </c>
      <c r="F38" s="199" t="s">
        <v>942</v>
      </c>
      <c r="G38" s="197"/>
      <c r="H38" s="198">
        <f t="shared" si="1"/>
        <v>35</v>
      </c>
    </row>
    <row r="39">
      <c r="A39" s="194">
        <v>36.0</v>
      </c>
      <c r="B39" s="194">
        <v>36.0</v>
      </c>
      <c r="C39" s="195" t="s">
        <v>1003</v>
      </c>
      <c r="D39" s="195" t="s">
        <v>1004</v>
      </c>
      <c r="E39" s="194">
        <f>VLOOKUP($F39,countries!$D$4:$G$10,4,FALSE)</f>
        <v>1</v>
      </c>
      <c r="F39" s="199" t="s">
        <v>942</v>
      </c>
      <c r="G39" s="197"/>
      <c r="H39" s="198">
        <f t="shared" si="1"/>
        <v>36</v>
      </c>
    </row>
    <row r="40">
      <c r="A40" s="194">
        <v>37.0</v>
      </c>
      <c r="B40" s="194">
        <v>37.0</v>
      </c>
      <c r="C40" s="195" t="s">
        <v>1005</v>
      </c>
      <c r="D40" s="195" t="s">
        <v>1006</v>
      </c>
      <c r="E40" s="194">
        <f>VLOOKUP($F40,countries!$D$4:$G$10,4,FALSE)</f>
        <v>1</v>
      </c>
      <c r="F40" s="199" t="s">
        <v>942</v>
      </c>
      <c r="G40" s="197"/>
      <c r="H40" s="198">
        <f t="shared" si="1"/>
        <v>37</v>
      </c>
    </row>
    <row r="41">
      <c r="A41" s="194">
        <v>38.0</v>
      </c>
      <c r="B41" s="194">
        <v>38.0</v>
      </c>
      <c r="C41" s="200" t="s">
        <v>1007</v>
      </c>
      <c r="D41" s="200" t="s">
        <v>1008</v>
      </c>
      <c r="E41" s="194">
        <f>VLOOKUP($F41,countries!$D$4:$G$10,4,FALSE)</f>
        <v>4</v>
      </c>
      <c r="F41" s="196" t="s">
        <v>1009</v>
      </c>
      <c r="G41" s="197"/>
      <c r="H41" s="198">
        <f t="shared" si="1"/>
        <v>38</v>
      </c>
    </row>
    <row r="42">
      <c r="A42" s="194">
        <v>39.0</v>
      </c>
      <c r="B42" s="194">
        <v>39.0</v>
      </c>
      <c r="C42" s="200" t="s">
        <v>1010</v>
      </c>
      <c r="D42" s="200" t="s">
        <v>1011</v>
      </c>
      <c r="E42" s="194">
        <f>VLOOKUP($F42,countries!$D$4:$G$10,4,FALSE)</f>
        <v>4</v>
      </c>
      <c r="F42" s="196" t="s">
        <v>1009</v>
      </c>
      <c r="G42" s="197"/>
      <c r="H42" s="198">
        <f t="shared" si="1"/>
        <v>39</v>
      </c>
    </row>
    <row r="43">
      <c r="A43" s="194">
        <v>40.0</v>
      </c>
      <c r="B43" s="194">
        <v>40.0</v>
      </c>
      <c r="C43" s="200" t="s">
        <v>1012</v>
      </c>
      <c r="D43" s="200" t="s">
        <v>1013</v>
      </c>
      <c r="E43" s="194">
        <f>VLOOKUP($F43,countries!$D$4:$G$10,4,FALSE)</f>
        <v>4</v>
      </c>
      <c r="F43" s="196" t="s">
        <v>1009</v>
      </c>
      <c r="G43" s="197"/>
      <c r="H43" s="198">
        <f t="shared" si="1"/>
        <v>40</v>
      </c>
    </row>
    <row r="44">
      <c r="A44" s="194">
        <v>41.0</v>
      </c>
      <c r="B44" s="194">
        <v>41.0</v>
      </c>
      <c r="C44" s="200" t="s">
        <v>1014</v>
      </c>
      <c r="D44" s="200" t="s">
        <v>1015</v>
      </c>
      <c r="E44" s="194">
        <f>VLOOKUP($F44,countries!$D$4:$G$10,4,FALSE)</f>
        <v>4</v>
      </c>
      <c r="F44" s="196" t="s">
        <v>1009</v>
      </c>
      <c r="G44" s="197"/>
      <c r="H44" s="198">
        <f t="shared" si="1"/>
        <v>41</v>
      </c>
    </row>
    <row r="45">
      <c r="A45" s="194">
        <v>42.0</v>
      </c>
      <c r="B45" s="194">
        <v>42.0</v>
      </c>
      <c r="C45" s="200" t="s">
        <v>1016</v>
      </c>
      <c r="D45" s="200" t="s">
        <v>1017</v>
      </c>
      <c r="E45" s="194">
        <f>VLOOKUP($F45,countries!$D$4:$G$10,4,FALSE)</f>
        <v>4</v>
      </c>
      <c r="F45" s="196" t="s">
        <v>1009</v>
      </c>
      <c r="G45" s="197"/>
      <c r="H45" s="198">
        <f t="shared" si="1"/>
        <v>42</v>
      </c>
    </row>
    <row r="46">
      <c r="A46" s="194">
        <v>43.0</v>
      </c>
      <c r="B46" s="194">
        <v>43.0</v>
      </c>
      <c r="C46" s="200" t="s">
        <v>1018</v>
      </c>
      <c r="D46" s="200" t="s">
        <v>1019</v>
      </c>
      <c r="E46" s="194">
        <f>VLOOKUP($F46,countries!$D$4:$G$10,4,FALSE)</f>
        <v>4</v>
      </c>
      <c r="F46" s="196" t="s">
        <v>1009</v>
      </c>
      <c r="G46" s="197"/>
      <c r="H46" s="198">
        <f t="shared" si="1"/>
        <v>43</v>
      </c>
    </row>
    <row r="47">
      <c r="A47" s="194">
        <v>44.0</v>
      </c>
      <c r="B47" s="194">
        <v>44.0</v>
      </c>
      <c r="C47" s="200" t="s">
        <v>1020</v>
      </c>
      <c r="D47" s="200" t="s">
        <v>1021</v>
      </c>
      <c r="E47" s="194">
        <f>VLOOKUP($F47,countries!$D$4:$G$10,4,FALSE)</f>
        <v>4</v>
      </c>
      <c r="F47" s="196" t="s">
        <v>1009</v>
      </c>
      <c r="G47" s="197"/>
      <c r="H47" s="198">
        <f t="shared" si="1"/>
        <v>44</v>
      </c>
    </row>
    <row r="48">
      <c r="A48" s="194">
        <v>45.0</v>
      </c>
      <c r="B48" s="194">
        <v>45.0</v>
      </c>
      <c r="C48" s="200" t="s">
        <v>1022</v>
      </c>
      <c r="D48" s="200" t="s">
        <v>1023</v>
      </c>
      <c r="E48" s="194">
        <f>VLOOKUP($F48,countries!$D$4:$G$10,4,FALSE)</f>
        <v>4</v>
      </c>
      <c r="F48" s="196" t="s">
        <v>1009</v>
      </c>
      <c r="G48" s="197"/>
      <c r="H48" s="198">
        <f t="shared" si="1"/>
        <v>45</v>
      </c>
    </row>
    <row r="49">
      <c r="A49" s="194">
        <v>46.0</v>
      </c>
      <c r="B49" s="194">
        <v>46.0</v>
      </c>
      <c r="C49" s="200" t="s">
        <v>1024</v>
      </c>
      <c r="D49" s="200" t="s">
        <v>1025</v>
      </c>
      <c r="E49" s="194">
        <f>VLOOKUP($F49,countries!$D$4:$G$10,4,FALSE)</f>
        <v>4</v>
      </c>
      <c r="F49" s="196" t="s">
        <v>1009</v>
      </c>
      <c r="G49" s="197"/>
      <c r="H49" s="198">
        <f t="shared" si="1"/>
        <v>46</v>
      </c>
    </row>
    <row r="50">
      <c r="A50" s="194">
        <v>47.0</v>
      </c>
      <c r="B50" s="194">
        <v>47.0</v>
      </c>
      <c r="C50" s="200" t="s">
        <v>1026</v>
      </c>
      <c r="D50" s="200" t="s">
        <v>1027</v>
      </c>
      <c r="E50" s="194">
        <f>VLOOKUP($F50,countries!$D$4:$G$10,4,FALSE)</f>
        <v>4</v>
      </c>
      <c r="F50" s="196" t="s">
        <v>1009</v>
      </c>
      <c r="G50" s="197"/>
      <c r="H50" s="198">
        <f t="shared" si="1"/>
        <v>47</v>
      </c>
    </row>
    <row r="51">
      <c r="A51" s="194">
        <v>48.0</v>
      </c>
      <c r="B51" s="194">
        <v>48.0</v>
      </c>
      <c r="C51" s="200" t="s">
        <v>1028</v>
      </c>
      <c r="D51" s="200" t="s">
        <v>1029</v>
      </c>
      <c r="E51" s="194">
        <f>VLOOKUP($F51,countries!$D$4:$G$10,4,FALSE)</f>
        <v>4</v>
      </c>
      <c r="F51" s="196" t="s">
        <v>1009</v>
      </c>
      <c r="G51" s="197"/>
      <c r="H51" s="198">
        <f t="shared" si="1"/>
        <v>48</v>
      </c>
    </row>
    <row r="52">
      <c r="A52" s="194">
        <v>49.0</v>
      </c>
      <c r="B52" s="194">
        <v>49.0</v>
      </c>
      <c r="C52" s="200" t="s">
        <v>1030</v>
      </c>
      <c r="D52" s="200" t="s">
        <v>1031</v>
      </c>
      <c r="E52" s="194">
        <f>VLOOKUP($F52,countries!$D$4:$G$10,4,FALSE)</f>
        <v>4</v>
      </c>
      <c r="F52" s="196" t="s">
        <v>1009</v>
      </c>
      <c r="G52" s="197"/>
      <c r="H52" s="198">
        <f t="shared" si="1"/>
        <v>49</v>
      </c>
    </row>
    <row r="53">
      <c r="A53" s="194">
        <v>50.0</v>
      </c>
      <c r="B53" s="194">
        <v>50.0</v>
      </c>
      <c r="C53" s="200" t="s">
        <v>1032</v>
      </c>
      <c r="D53" s="200" t="s">
        <v>1033</v>
      </c>
      <c r="E53" s="194">
        <f>VLOOKUP($F53,countries!$D$4:$G$10,4,FALSE)</f>
        <v>4</v>
      </c>
      <c r="F53" s="196" t="s">
        <v>1009</v>
      </c>
      <c r="G53" s="197"/>
      <c r="H53" s="198">
        <f t="shared" si="1"/>
        <v>50</v>
      </c>
    </row>
    <row r="54">
      <c r="A54" s="194">
        <v>51.0</v>
      </c>
      <c r="B54" s="194">
        <v>51.0</v>
      </c>
      <c r="C54" s="200" t="s">
        <v>1034</v>
      </c>
      <c r="D54" s="200" t="s">
        <v>1035</v>
      </c>
      <c r="E54" s="194">
        <f>VLOOKUP($F54,countries!$D$4:$G$10,4,FALSE)</f>
        <v>4</v>
      </c>
      <c r="F54" s="196" t="s">
        <v>1009</v>
      </c>
      <c r="G54" s="197"/>
      <c r="H54" s="198">
        <f t="shared" si="1"/>
        <v>51</v>
      </c>
    </row>
    <row r="55">
      <c r="A55" s="194">
        <v>52.0</v>
      </c>
      <c r="B55" s="194">
        <v>52.0</v>
      </c>
      <c r="C55" s="200" t="s">
        <v>1036</v>
      </c>
      <c r="D55" s="200" t="s">
        <v>1037</v>
      </c>
      <c r="E55" s="194">
        <f>VLOOKUP($F55,countries!$D$4:$G$10,4,FALSE)</f>
        <v>4</v>
      </c>
      <c r="F55" s="196" t="s">
        <v>1009</v>
      </c>
      <c r="G55" s="197"/>
      <c r="H55" s="198">
        <f t="shared" si="1"/>
        <v>52</v>
      </c>
    </row>
    <row r="56">
      <c r="A56" s="194">
        <v>53.0</v>
      </c>
      <c r="B56" s="194">
        <v>53.0</v>
      </c>
      <c r="C56" s="200" t="s">
        <v>1038</v>
      </c>
      <c r="D56" s="200" t="s">
        <v>1039</v>
      </c>
      <c r="E56" s="194">
        <f>VLOOKUP($F56,countries!$D$4:$G$10,4,FALSE)</f>
        <v>4</v>
      </c>
      <c r="F56" s="196" t="s">
        <v>1009</v>
      </c>
      <c r="G56" s="197"/>
      <c r="H56" s="198">
        <f t="shared" si="1"/>
        <v>53</v>
      </c>
    </row>
    <row r="57">
      <c r="A57" s="194">
        <v>54.0</v>
      </c>
      <c r="B57" s="194">
        <v>54.0</v>
      </c>
      <c r="C57" s="195"/>
      <c r="D57" s="195" t="s">
        <v>924</v>
      </c>
      <c r="E57" s="194">
        <f>VLOOKUP($F57,countries!$D$4:$G$10,4,FALSE)</f>
        <v>5</v>
      </c>
      <c r="F57" s="196" t="s">
        <v>1040</v>
      </c>
      <c r="G57" s="197"/>
      <c r="H57" s="198">
        <f t="shared" si="1"/>
        <v>54</v>
      </c>
    </row>
    <row r="58">
      <c r="A58" s="194">
        <v>55.0</v>
      </c>
      <c r="B58" s="194">
        <v>55.0</v>
      </c>
      <c r="C58" s="195"/>
      <c r="D58" s="195" t="s">
        <v>925</v>
      </c>
      <c r="E58" s="194">
        <f>VLOOKUP($F58,countries!$D$4:$G$10,4,FALSE)</f>
        <v>6</v>
      </c>
      <c r="F58" s="196" t="s">
        <v>1041</v>
      </c>
      <c r="G58" s="197"/>
      <c r="H58" s="198">
        <f t="shared" si="1"/>
        <v>55</v>
      </c>
    </row>
    <row r="59">
      <c r="A59" s="194">
        <v>56.0</v>
      </c>
      <c r="B59" s="194">
        <v>56.0</v>
      </c>
      <c r="C59" s="195"/>
      <c r="D59" s="195" t="s">
        <v>927</v>
      </c>
      <c r="E59" s="194">
        <f>VLOOKUP($F59,countries!$D$4:$G$10,4,FALSE)</f>
        <v>3</v>
      </c>
      <c r="F59" s="196" t="s">
        <v>1042</v>
      </c>
      <c r="G59" s="197"/>
      <c r="H59" s="198">
        <f t="shared" si="1"/>
        <v>56</v>
      </c>
    </row>
    <row r="60">
      <c r="A60" s="194">
        <v>57.0</v>
      </c>
      <c r="B60" s="194">
        <v>57.0</v>
      </c>
      <c r="C60" s="195"/>
      <c r="D60" s="195" t="s">
        <v>928</v>
      </c>
      <c r="E60" s="194">
        <f>VLOOKUP($F60,countries!$D$4:$G$10,4,FALSE)</f>
        <v>7</v>
      </c>
      <c r="F60" s="196" t="s">
        <v>1043</v>
      </c>
      <c r="G60" s="197"/>
      <c r="H60" s="198">
        <f t="shared" si="1"/>
        <v>57</v>
      </c>
    </row>
    <row r="61">
      <c r="A61" s="194">
        <v>58.0</v>
      </c>
      <c r="B61" s="194">
        <v>58.0</v>
      </c>
      <c r="C61" s="195"/>
      <c r="D61" s="195" t="s">
        <v>929</v>
      </c>
      <c r="E61" s="194">
        <f>VLOOKUP($F61,countries!$D$4:$G$10,4,FALSE)</f>
        <v>2</v>
      </c>
      <c r="F61" s="196" t="s">
        <v>1044</v>
      </c>
      <c r="G61" s="197"/>
      <c r="H61" s="198">
        <f t="shared" si="1"/>
        <v>58</v>
      </c>
    </row>
    <row r="62">
      <c r="A62" s="194">
        <v>59.0</v>
      </c>
      <c r="B62" s="201"/>
      <c r="C62" s="197"/>
      <c r="D62" s="197"/>
      <c r="E62" s="201"/>
      <c r="F62" s="199"/>
      <c r="G62" s="197"/>
      <c r="H62" s="198"/>
    </row>
    <row r="63">
      <c r="A63" s="194">
        <v>60.0</v>
      </c>
      <c r="B63" s="201"/>
      <c r="C63" s="197"/>
      <c r="D63" s="197"/>
      <c r="E63" s="201"/>
      <c r="F63" s="199"/>
      <c r="G63" s="197"/>
      <c r="H63" s="198"/>
    </row>
  </sheetData>
  <mergeCells count="1">
    <mergeCell ref="A1:F1"/>
  </mergeCells>
  <dataValidations>
    <dataValidation type="list" allowBlank="1" showErrorMessage="1" sqref="F4:F63">
      <formula1>countries!$D$4:$D$19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38"/>
    <col customWidth="1" min="3" max="6" width="21.38"/>
    <col customWidth="1" min="7" max="7" width="4.63"/>
  </cols>
  <sheetData>
    <row r="1">
      <c r="A1" s="202" t="s">
        <v>1045</v>
      </c>
      <c r="B1" s="203"/>
      <c r="C1" s="203"/>
      <c r="D1" s="203"/>
      <c r="E1" s="203"/>
      <c r="F1" s="204"/>
      <c r="G1" s="205"/>
      <c r="H1" s="205"/>
    </row>
    <row r="2">
      <c r="A2" s="206"/>
      <c r="B2" s="207"/>
      <c r="C2" s="205"/>
      <c r="D2" s="207"/>
      <c r="E2" s="207"/>
      <c r="F2" s="208"/>
      <c r="G2" s="207"/>
      <c r="H2" s="208"/>
    </row>
    <row r="3">
      <c r="A3" s="209" t="s">
        <v>98</v>
      </c>
      <c r="B3" s="210" t="s">
        <v>758</v>
      </c>
      <c r="C3" s="211" t="s">
        <v>1046</v>
      </c>
      <c r="D3" s="212" t="s">
        <v>1047</v>
      </c>
      <c r="E3" s="212" t="s">
        <v>935</v>
      </c>
      <c r="F3" s="211" t="s">
        <v>1048</v>
      </c>
      <c r="G3" s="205"/>
      <c r="H3" s="205"/>
    </row>
    <row r="4">
      <c r="A4" s="213">
        <v>1.0</v>
      </c>
      <c r="B4" s="214">
        <v>1.0</v>
      </c>
      <c r="C4" s="215" t="s">
        <v>1049</v>
      </c>
      <c r="D4" s="216" t="s">
        <v>132</v>
      </c>
      <c r="E4" s="217">
        <f>VLOOKUP($F4,states!$D$4:$H$63,5,FALSE)</f>
        <v>1</v>
      </c>
      <c r="F4" s="218" t="s">
        <v>941</v>
      </c>
      <c r="H4" s="185">
        <f t="shared" ref="H4:H117" si="1">B4</f>
        <v>1</v>
      </c>
    </row>
    <row r="5">
      <c r="A5" s="219">
        <v>2.0</v>
      </c>
      <c r="B5" s="184">
        <v>2.0</v>
      </c>
      <c r="C5" s="220"/>
      <c r="D5" s="221" t="s">
        <v>138</v>
      </c>
      <c r="E5" s="217">
        <f>VLOOKUP($F5,states!$D$4:$H$63,5,FALSE)</f>
        <v>1</v>
      </c>
      <c r="F5" s="218" t="s">
        <v>941</v>
      </c>
      <c r="H5" s="185">
        <f t="shared" si="1"/>
        <v>2</v>
      </c>
    </row>
    <row r="6">
      <c r="A6" s="213">
        <v>3.0</v>
      </c>
      <c r="B6" s="214">
        <v>3.0</v>
      </c>
      <c r="C6" s="215"/>
      <c r="D6" s="222" t="s">
        <v>761</v>
      </c>
      <c r="E6" s="217">
        <f>VLOOKUP($F6,states!$D$4:$H$63,5,FALSE)</f>
        <v>1</v>
      </c>
      <c r="F6" s="218" t="s">
        <v>941</v>
      </c>
      <c r="H6" s="185">
        <f t="shared" si="1"/>
        <v>3</v>
      </c>
    </row>
    <row r="7">
      <c r="A7" s="213">
        <v>4.0</v>
      </c>
      <c r="B7" s="214">
        <v>4.0</v>
      </c>
      <c r="C7" s="215" t="s">
        <v>1050</v>
      </c>
      <c r="D7" s="221" t="s">
        <v>762</v>
      </c>
      <c r="E7" s="217">
        <f>VLOOKUP($F7,states!$D$4:$H$63,5,FALSE)</f>
        <v>2</v>
      </c>
      <c r="F7" s="223" t="s">
        <v>944</v>
      </c>
      <c r="H7" s="185">
        <f t="shared" si="1"/>
        <v>4</v>
      </c>
    </row>
    <row r="8">
      <c r="A8" s="219">
        <v>5.0</v>
      </c>
      <c r="B8" s="184">
        <v>5.0</v>
      </c>
      <c r="C8" s="215" t="s">
        <v>1051</v>
      </c>
      <c r="D8" s="221" t="s">
        <v>763</v>
      </c>
      <c r="E8" s="217">
        <f>VLOOKUP($F8,states!$D$4:$H$63,5,FALSE)</f>
        <v>3</v>
      </c>
      <c r="F8" s="223" t="s">
        <v>946</v>
      </c>
      <c r="H8" s="185">
        <f t="shared" si="1"/>
        <v>5</v>
      </c>
    </row>
    <row r="9">
      <c r="A9" s="213">
        <v>6.0</v>
      </c>
      <c r="B9" s="214">
        <v>6.0</v>
      </c>
      <c r="C9" s="215"/>
      <c r="D9" s="222" t="s">
        <v>764</v>
      </c>
      <c r="E9" s="217">
        <f>VLOOKUP($F9,states!$D$4:$H$63,5,FALSE)</f>
        <v>3</v>
      </c>
      <c r="F9" s="223" t="s">
        <v>946</v>
      </c>
      <c r="H9" s="185">
        <f t="shared" si="1"/>
        <v>6</v>
      </c>
    </row>
    <row r="10">
      <c r="A10" s="213">
        <v>7.0</v>
      </c>
      <c r="B10" s="214">
        <v>7.0</v>
      </c>
      <c r="C10" s="215"/>
      <c r="D10" s="222" t="s">
        <v>765</v>
      </c>
      <c r="E10" s="217">
        <f>VLOOKUP($F10,states!$D$4:$H$63,5,FALSE)</f>
        <v>3</v>
      </c>
      <c r="F10" s="223" t="s">
        <v>946</v>
      </c>
      <c r="H10" s="185">
        <f t="shared" si="1"/>
        <v>7</v>
      </c>
    </row>
    <row r="11">
      <c r="A11" s="219">
        <v>8.0</v>
      </c>
      <c r="B11" s="184">
        <v>8.0</v>
      </c>
      <c r="C11" s="215"/>
      <c r="D11" s="222" t="s">
        <v>766</v>
      </c>
      <c r="E11" s="217">
        <f>VLOOKUP($F11,states!$D$4:$H$63,5,FALSE)</f>
        <v>3</v>
      </c>
      <c r="F11" s="223" t="s">
        <v>946</v>
      </c>
      <c r="H11" s="185">
        <f t="shared" si="1"/>
        <v>8</v>
      </c>
    </row>
    <row r="12">
      <c r="A12" s="213">
        <v>9.0</v>
      </c>
      <c r="B12" s="214">
        <v>9.0</v>
      </c>
      <c r="C12" s="215"/>
      <c r="D12" s="222" t="s">
        <v>768</v>
      </c>
      <c r="E12" s="217">
        <f>VLOOKUP($F12,states!$D$4:$H$63,5,FALSE)</f>
        <v>3</v>
      </c>
      <c r="F12" s="223" t="s">
        <v>946</v>
      </c>
      <c r="H12" s="185">
        <f t="shared" si="1"/>
        <v>9</v>
      </c>
    </row>
    <row r="13">
      <c r="A13" s="213">
        <v>10.0</v>
      </c>
      <c r="B13" s="214">
        <v>10.0</v>
      </c>
      <c r="C13" s="215" t="s">
        <v>1052</v>
      </c>
      <c r="D13" s="221" t="s">
        <v>144</v>
      </c>
      <c r="E13" s="217">
        <f>VLOOKUP($F13,states!$D$4:$H$63,5,FALSE)</f>
        <v>4</v>
      </c>
      <c r="F13" s="223" t="s">
        <v>948</v>
      </c>
      <c r="H13" s="185">
        <f t="shared" si="1"/>
        <v>10</v>
      </c>
    </row>
    <row r="14">
      <c r="A14" s="219">
        <v>11.0</v>
      </c>
      <c r="B14" s="184">
        <v>11.0</v>
      </c>
      <c r="C14" s="220"/>
      <c r="D14" s="221" t="s">
        <v>776</v>
      </c>
      <c r="E14" s="217">
        <f>VLOOKUP($F14,states!$D$4:$H$63,5,FALSE)</f>
        <v>4</v>
      </c>
      <c r="F14" s="223" t="s">
        <v>948</v>
      </c>
      <c r="H14" s="185">
        <f t="shared" si="1"/>
        <v>11</v>
      </c>
    </row>
    <row r="15">
      <c r="A15" s="213">
        <v>12.0</v>
      </c>
      <c r="B15" s="214">
        <v>12.0</v>
      </c>
      <c r="C15" s="220"/>
      <c r="D15" s="221" t="s">
        <v>241</v>
      </c>
      <c r="E15" s="217">
        <f>VLOOKUP($F15,states!$D$4:$H$63,5,FALSE)</f>
        <v>4</v>
      </c>
      <c r="F15" s="223" t="s">
        <v>948</v>
      </c>
      <c r="H15" s="185">
        <f t="shared" si="1"/>
        <v>12</v>
      </c>
    </row>
    <row r="16">
      <c r="A16" s="213">
        <v>13.0</v>
      </c>
      <c r="B16" s="214">
        <v>13.0</v>
      </c>
      <c r="C16" s="215"/>
      <c r="D16" s="222" t="s">
        <v>778</v>
      </c>
      <c r="E16" s="217">
        <f>VLOOKUP($F16,states!$D$4:$H$63,5,FALSE)</f>
        <v>4</v>
      </c>
      <c r="F16" s="223" t="s">
        <v>948</v>
      </c>
      <c r="H16" s="185">
        <f t="shared" si="1"/>
        <v>13</v>
      </c>
    </row>
    <row r="17">
      <c r="A17" s="219">
        <v>14.0</v>
      </c>
      <c r="B17" s="184">
        <v>14.0</v>
      </c>
      <c r="C17" s="215"/>
      <c r="D17" s="222" t="s">
        <v>779</v>
      </c>
      <c r="E17" s="217">
        <f>VLOOKUP($F17,states!$D$4:$H$63,5,FALSE)</f>
        <v>4</v>
      </c>
      <c r="F17" s="223" t="s">
        <v>948</v>
      </c>
      <c r="H17" s="185">
        <f t="shared" si="1"/>
        <v>14</v>
      </c>
    </row>
    <row r="18">
      <c r="A18" s="213">
        <v>15.0</v>
      </c>
      <c r="B18" s="214">
        <v>15.0</v>
      </c>
      <c r="C18" s="215"/>
      <c r="D18" s="222" t="s">
        <v>780</v>
      </c>
      <c r="E18" s="217">
        <f>VLOOKUP($F18,states!$D$4:$H$63,5,FALSE)</f>
        <v>4</v>
      </c>
      <c r="F18" s="223" t="s">
        <v>948</v>
      </c>
      <c r="H18" s="185">
        <f t="shared" si="1"/>
        <v>15</v>
      </c>
    </row>
    <row r="19">
      <c r="A19" s="213">
        <v>16.0</v>
      </c>
      <c r="B19" s="214">
        <v>16.0</v>
      </c>
      <c r="C19" s="215"/>
      <c r="D19" s="222" t="s">
        <v>144</v>
      </c>
      <c r="E19" s="217">
        <f>VLOOKUP($F19,states!$D$4:$H$63,5,FALSE)</f>
        <v>4</v>
      </c>
      <c r="F19" s="223" t="s">
        <v>948</v>
      </c>
      <c r="H19" s="185">
        <f t="shared" si="1"/>
        <v>16</v>
      </c>
    </row>
    <row r="20">
      <c r="A20" s="219">
        <v>17.0</v>
      </c>
      <c r="B20" s="184">
        <v>17.0</v>
      </c>
      <c r="C20" s="215"/>
      <c r="D20" s="222" t="s">
        <v>781</v>
      </c>
      <c r="E20" s="217">
        <f>VLOOKUP($F20,states!$D$4:$H$63,5,FALSE)</f>
        <v>4</v>
      </c>
      <c r="F20" s="223" t="s">
        <v>948</v>
      </c>
      <c r="H20" s="185">
        <f t="shared" si="1"/>
        <v>17</v>
      </c>
    </row>
    <row r="21">
      <c r="A21" s="213">
        <v>18.0</v>
      </c>
      <c r="B21" s="214">
        <v>18.0</v>
      </c>
      <c r="C21" s="215"/>
      <c r="D21" s="222" t="s">
        <v>782</v>
      </c>
      <c r="E21" s="217">
        <f>VLOOKUP($F21,states!$D$4:$H$63,5,FALSE)</f>
        <v>4</v>
      </c>
      <c r="F21" s="223" t="s">
        <v>948</v>
      </c>
      <c r="H21" s="185">
        <f t="shared" si="1"/>
        <v>18</v>
      </c>
    </row>
    <row r="22">
      <c r="A22" s="213">
        <v>19.0</v>
      </c>
      <c r="B22" s="214">
        <v>19.0</v>
      </c>
      <c r="C22" s="224"/>
      <c r="D22" s="222" t="s">
        <v>783</v>
      </c>
      <c r="E22" s="217">
        <f>VLOOKUP($F22,states!$D$4:$H$63,5,FALSE)</f>
        <v>4</v>
      </c>
      <c r="F22" s="223" t="s">
        <v>948</v>
      </c>
      <c r="H22" s="185">
        <f t="shared" si="1"/>
        <v>19</v>
      </c>
    </row>
    <row r="23">
      <c r="A23" s="219">
        <v>20.0</v>
      </c>
      <c r="B23" s="184">
        <v>20.0</v>
      </c>
      <c r="C23" s="224"/>
      <c r="D23" s="222" t="s">
        <v>784</v>
      </c>
      <c r="E23" s="217">
        <f>VLOOKUP($F23,states!$D$4:$H$63,5,FALSE)</f>
        <v>4</v>
      </c>
      <c r="F23" s="223" t="s">
        <v>948</v>
      </c>
      <c r="H23" s="185">
        <f t="shared" si="1"/>
        <v>20</v>
      </c>
    </row>
    <row r="24">
      <c r="A24" s="213">
        <v>21.0</v>
      </c>
      <c r="B24" s="214">
        <v>21.0</v>
      </c>
      <c r="C24" s="224"/>
      <c r="D24" s="222" t="s">
        <v>785</v>
      </c>
      <c r="E24" s="217">
        <f>VLOOKUP($F24,states!$D$4:$H$63,5,FALSE)</f>
        <v>4</v>
      </c>
      <c r="F24" s="223" t="s">
        <v>948</v>
      </c>
      <c r="H24" s="185">
        <f t="shared" si="1"/>
        <v>21</v>
      </c>
    </row>
    <row r="25">
      <c r="A25" s="213">
        <v>22.0</v>
      </c>
      <c r="B25" s="214">
        <v>22.0</v>
      </c>
      <c r="C25" s="224"/>
      <c r="D25" s="222" t="s">
        <v>232</v>
      </c>
      <c r="E25" s="217">
        <f>VLOOKUP($F25,states!$D$4:$H$63,5,FALSE)</f>
        <v>4</v>
      </c>
      <c r="F25" s="223" t="s">
        <v>948</v>
      </c>
      <c r="H25" s="185">
        <f t="shared" si="1"/>
        <v>22</v>
      </c>
    </row>
    <row r="26">
      <c r="A26" s="219">
        <v>23.0</v>
      </c>
      <c r="B26" s="184">
        <v>23.0</v>
      </c>
      <c r="C26" s="224"/>
      <c r="D26" s="222" t="s">
        <v>245</v>
      </c>
      <c r="E26" s="217">
        <f>VLOOKUP($F26,states!$D$4:$H$63,5,FALSE)</f>
        <v>4</v>
      </c>
      <c r="F26" s="223" t="s">
        <v>948</v>
      </c>
      <c r="H26" s="185">
        <f t="shared" si="1"/>
        <v>23</v>
      </c>
    </row>
    <row r="27">
      <c r="A27" s="213">
        <v>24.0</v>
      </c>
      <c r="B27" s="214">
        <v>24.0</v>
      </c>
      <c r="C27" s="224"/>
      <c r="D27" s="222" t="s">
        <v>248</v>
      </c>
      <c r="E27" s="217">
        <f>VLOOKUP($F27,states!$D$4:$H$63,5,FALSE)</f>
        <v>4</v>
      </c>
      <c r="F27" s="223" t="s">
        <v>948</v>
      </c>
      <c r="H27" s="185">
        <f t="shared" si="1"/>
        <v>24</v>
      </c>
    </row>
    <row r="28">
      <c r="A28" s="213">
        <v>25.0</v>
      </c>
      <c r="B28" s="214">
        <v>25.0</v>
      </c>
      <c r="C28" s="224"/>
      <c r="D28" s="222" t="s">
        <v>251</v>
      </c>
      <c r="E28" s="217">
        <f>VLOOKUP($F28,states!$D$4:$H$63,5,FALSE)</f>
        <v>4</v>
      </c>
      <c r="F28" s="223" t="s">
        <v>948</v>
      </c>
      <c r="H28" s="185">
        <f t="shared" si="1"/>
        <v>25</v>
      </c>
    </row>
    <row r="29">
      <c r="A29" s="219">
        <v>26.0</v>
      </c>
      <c r="B29" s="184">
        <v>26.0</v>
      </c>
      <c r="C29" s="224"/>
      <c r="D29" s="222" t="s">
        <v>786</v>
      </c>
      <c r="E29" s="217">
        <f>VLOOKUP($F29,states!$D$4:$H$63,5,FALSE)</f>
        <v>4</v>
      </c>
      <c r="F29" s="223" t="s">
        <v>948</v>
      </c>
      <c r="H29" s="185">
        <f t="shared" si="1"/>
        <v>26</v>
      </c>
    </row>
    <row r="30">
      <c r="A30" s="213">
        <v>27.0</v>
      </c>
      <c r="B30" s="214">
        <v>27.0</v>
      </c>
      <c r="C30" s="224"/>
      <c r="D30" s="222" t="s">
        <v>254</v>
      </c>
      <c r="E30" s="217">
        <f>VLOOKUP($F30,states!$D$4:$H$63,5,FALSE)</f>
        <v>4</v>
      </c>
      <c r="F30" s="223" t="s">
        <v>948</v>
      </c>
      <c r="H30" s="185">
        <f t="shared" si="1"/>
        <v>27</v>
      </c>
    </row>
    <row r="31">
      <c r="A31" s="213">
        <v>28.0</v>
      </c>
      <c r="B31" s="214">
        <v>28.0</v>
      </c>
      <c r="C31" s="215" t="s">
        <v>1053</v>
      </c>
      <c r="D31" s="221" t="s">
        <v>787</v>
      </c>
      <c r="E31" s="217">
        <f>VLOOKUP($F31,states!$D$4:$H$63,5,FALSE)</f>
        <v>5</v>
      </c>
      <c r="F31" s="223" t="s">
        <v>787</v>
      </c>
      <c r="H31" s="185">
        <f t="shared" si="1"/>
        <v>28</v>
      </c>
    </row>
    <row r="32">
      <c r="A32" s="219">
        <v>29.0</v>
      </c>
      <c r="B32" s="184">
        <v>29.0</v>
      </c>
      <c r="C32" s="220"/>
      <c r="D32" s="221" t="s">
        <v>789</v>
      </c>
      <c r="E32" s="217">
        <f>VLOOKUP($F32,states!$D$4:$H$63,5,FALSE)</f>
        <v>6</v>
      </c>
      <c r="F32" s="223" t="s">
        <v>951</v>
      </c>
      <c r="H32" s="185">
        <f t="shared" si="1"/>
        <v>29</v>
      </c>
    </row>
    <row r="33">
      <c r="A33" s="213">
        <v>30.0</v>
      </c>
      <c r="B33" s="214">
        <v>30.0</v>
      </c>
      <c r="C33" s="215" t="s">
        <v>1054</v>
      </c>
      <c r="D33" s="221" t="s">
        <v>792</v>
      </c>
      <c r="E33" s="217">
        <f>VLOOKUP($F33,states!$D$4:$H$63,5,FALSE)</f>
        <v>7</v>
      </c>
      <c r="F33" s="223" t="s">
        <v>953</v>
      </c>
      <c r="H33" s="185">
        <f t="shared" si="1"/>
        <v>30</v>
      </c>
    </row>
    <row r="34">
      <c r="A34" s="213">
        <v>31.0</v>
      </c>
      <c r="B34" s="214">
        <v>31.0</v>
      </c>
      <c r="C34" s="215"/>
      <c r="D34" s="222" t="s">
        <v>793</v>
      </c>
      <c r="E34" s="217">
        <f>VLOOKUP($F34,states!$D$4:$H$63,5,FALSE)</f>
        <v>7</v>
      </c>
      <c r="F34" s="223" t="s">
        <v>953</v>
      </c>
      <c r="H34" s="185">
        <f t="shared" si="1"/>
        <v>31</v>
      </c>
    </row>
    <row r="35">
      <c r="A35" s="219">
        <v>32.0</v>
      </c>
      <c r="B35" s="184">
        <v>32.0</v>
      </c>
      <c r="C35" s="215"/>
      <c r="D35" s="222" t="s">
        <v>794</v>
      </c>
      <c r="E35" s="217">
        <f>VLOOKUP($F35,states!$D$4:$H$63,5,FALSE)</f>
        <v>7</v>
      </c>
      <c r="F35" s="223" t="s">
        <v>953</v>
      </c>
      <c r="H35" s="185">
        <f t="shared" si="1"/>
        <v>32</v>
      </c>
    </row>
    <row r="36">
      <c r="A36" s="213">
        <v>33.0</v>
      </c>
      <c r="B36" s="214">
        <v>33.0</v>
      </c>
      <c r="C36" s="215" t="s">
        <v>1055</v>
      </c>
      <c r="D36" s="221" t="s">
        <v>795</v>
      </c>
      <c r="E36" s="217">
        <f>VLOOKUP($F36,states!$D$4:$H$63,5,FALSE)</f>
        <v>8</v>
      </c>
      <c r="F36" s="223" t="s">
        <v>955</v>
      </c>
      <c r="H36" s="185">
        <f t="shared" si="1"/>
        <v>33</v>
      </c>
    </row>
    <row r="37">
      <c r="A37" s="213">
        <v>34.0</v>
      </c>
      <c r="B37" s="214">
        <v>34.0</v>
      </c>
      <c r="C37" s="215" t="s">
        <v>1056</v>
      </c>
      <c r="D37" s="221" t="s">
        <v>797</v>
      </c>
      <c r="E37" s="217">
        <f>VLOOKUP($F37,states!$D$4:$H$63,5,FALSE)</f>
        <v>9</v>
      </c>
      <c r="F37" s="223" t="s">
        <v>957</v>
      </c>
      <c r="H37" s="185">
        <f t="shared" si="1"/>
        <v>34</v>
      </c>
    </row>
    <row r="38">
      <c r="A38" s="219">
        <v>35.0</v>
      </c>
      <c r="B38" s="184">
        <v>35.0</v>
      </c>
      <c r="C38" s="215"/>
      <c r="D38" s="222" t="s">
        <v>798</v>
      </c>
      <c r="E38" s="217">
        <f>VLOOKUP($F38,states!$D$4:$H$63,5,FALSE)</f>
        <v>9</v>
      </c>
      <c r="F38" s="223" t="s">
        <v>957</v>
      </c>
      <c r="H38" s="185">
        <f t="shared" si="1"/>
        <v>35</v>
      </c>
    </row>
    <row r="39">
      <c r="A39" s="213">
        <v>36.0</v>
      </c>
      <c r="B39" s="214">
        <v>36.0</v>
      </c>
      <c r="C39" s="215" t="s">
        <v>1057</v>
      </c>
      <c r="D39" s="221" t="s">
        <v>257</v>
      </c>
      <c r="E39" s="217">
        <f>VLOOKUP($F39,states!$D$4:$H$63,5,FALSE)</f>
        <v>10</v>
      </c>
      <c r="F39" s="223" t="s">
        <v>959</v>
      </c>
      <c r="H39" s="185">
        <f t="shared" si="1"/>
        <v>36</v>
      </c>
    </row>
    <row r="40">
      <c r="A40" s="213">
        <v>37.0</v>
      </c>
      <c r="B40" s="214">
        <v>37.0</v>
      </c>
      <c r="C40" s="215" t="s">
        <v>1058</v>
      </c>
      <c r="D40" s="221" t="s">
        <v>799</v>
      </c>
      <c r="E40" s="217">
        <f>VLOOKUP($F40,states!$D$4:$H$63,5,FALSE)</f>
        <v>10</v>
      </c>
      <c r="F40" s="223" t="s">
        <v>959</v>
      </c>
      <c r="H40" s="185">
        <f t="shared" si="1"/>
        <v>37</v>
      </c>
    </row>
    <row r="41">
      <c r="A41" s="219">
        <v>38.0</v>
      </c>
      <c r="B41" s="184">
        <v>38.0</v>
      </c>
      <c r="C41" s="215"/>
      <c r="D41" s="222" t="s">
        <v>802</v>
      </c>
      <c r="E41" s="217">
        <f>VLOOKUP($F41,states!$D$4:$H$63,5,FALSE)</f>
        <v>10</v>
      </c>
      <c r="F41" s="223" t="s">
        <v>959</v>
      </c>
      <c r="H41" s="185">
        <f t="shared" si="1"/>
        <v>38</v>
      </c>
    </row>
    <row r="42">
      <c r="A42" s="213">
        <v>39.0</v>
      </c>
      <c r="B42" s="214">
        <v>39.0</v>
      </c>
      <c r="C42" s="215" t="s">
        <v>1059</v>
      </c>
      <c r="D42" s="221" t="s">
        <v>803</v>
      </c>
      <c r="E42" s="217">
        <f>VLOOKUP($F42,states!$D$4:$H$63,5,FALSE)</f>
        <v>11</v>
      </c>
      <c r="F42" s="223" t="s">
        <v>961</v>
      </c>
      <c r="H42" s="185">
        <f t="shared" si="1"/>
        <v>39</v>
      </c>
    </row>
    <row r="43">
      <c r="A43" s="213">
        <v>40.0</v>
      </c>
      <c r="B43" s="214">
        <v>40.0</v>
      </c>
      <c r="C43" s="215" t="s">
        <v>1060</v>
      </c>
      <c r="D43" s="221" t="s">
        <v>805</v>
      </c>
      <c r="E43" s="217">
        <f>VLOOKUP($F43,states!$D$4:$H$63,5,FALSE)</f>
        <v>12</v>
      </c>
      <c r="F43" s="223" t="s">
        <v>963</v>
      </c>
      <c r="H43" s="185">
        <f t="shared" si="1"/>
        <v>40</v>
      </c>
    </row>
    <row r="44">
      <c r="A44" s="219">
        <v>41.0</v>
      </c>
      <c r="B44" s="184">
        <v>41.0</v>
      </c>
      <c r="C44" s="215"/>
      <c r="D44" s="222" t="s">
        <v>411</v>
      </c>
      <c r="E44" s="217">
        <f>VLOOKUP($F44,states!$D$4:$H$63,5,FALSE)</f>
        <v>12</v>
      </c>
      <c r="F44" s="223" t="s">
        <v>963</v>
      </c>
      <c r="H44" s="185">
        <f t="shared" si="1"/>
        <v>41</v>
      </c>
    </row>
    <row r="45">
      <c r="A45" s="213">
        <v>42.0</v>
      </c>
      <c r="B45" s="214">
        <v>42.0</v>
      </c>
      <c r="C45" s="215" t="s">
        <v>1061</v>
      </c>
      <c r="D45" s="221" t="s">
        <v>1062</v>
      </c>
      <c r="E45" s="217">
        <f>VLOOKUP($F45,states!$D$4:$H$63,5,FALSE)</f>
        <v>13</v>
      </c>
      <c r="F45" s="223" t="s">
        <v>965</v>
      </c>
      <c r="H45" s="185">
        <f t="shared" si="1"/>
        <v>42</v>
      </c>
    </row>
    <row r="46">
      <c r="A46" s="213">
        <v>43.0</v>
      </c>
      <c r="B46" s="214">
        <v>43.0</v>
      </c>
      <c r="C46" s="215" t="s">
        <v>1063</v>
      </c>
      <c r="D46" s="221" t="s">
        <v>388</v>
      </c>
      <c r="E46" s="217">
        <f>VLOOKUP($F46,states!$D$4:$H$63,5,FALSE)</f>
        <v>14</v>
      </c>
      <c r="F46" s="223" t="s">
        <v>388</v>
      </c>
      <c r="H46" s="185">
        <f t="shared" si="1"/>
        <v>43</v>
      </c>
    </row>
    <row r="47">
      <c r="A47" s="219">
        <v>44.0</v>
      </c>
      <c r="B47" s="184">
        <v>44.0</v>
      </c>
      <c r="C47" s="215"/>
      <c r="D47" s="222" t="s">
        <v>817</v>
      </c>
      <c r="E47" s="217">
        <f>VLOOKUP($F47,states!$D$4:$H$63,5,FALSE)</f>
        <v>14</v>
      </c>
      <c r="F47" s="223" t="s">
        <v>388</v>
      </c>
      <c r="H47" s="185">
        <f t="shared" si="1"/>
        <v>44</v>
      </c>
    </row>
    <row r="48">
      <c r="A48" s="213">
        <v>45.0</v>
      </c>
      <c r="B48" s="214">
        <v>45.0</v>
      </c>
      <c r="C48" s="215" t="s">
        <v>1064</v>
      </c>
      <c r="D48" s="221" t="s">
        <v>818</v>
      </c>
      <c r="E48" s="217">
        <f>VLOOKUP($F48,states!$D$4:$H$63,5,FALSE)</f>
        <v>15</v>
      </c>
      <c r="F48" s="223" t="s">
        <v>818</v>
      </c>
      <c r="H48" s="185">
        <f t="shared" si="1"/>
        <v>45</v>
      </c>
    </row>
    <row r="49">
      <c r="A49" s="213">
        <v>46.0</v>
      </c>
      <c r="B49" s="214">
        <v>46.0</v>
      </c>
      <c r="C49" s="215" t="s">
        <v>1065</v>
      </c>
      <c r="D49" s="221" t="s">
        <v>292</v>
      </c>
      <c r="E49" s="217">
        <f>VLOOKUP($F49,states!$D$4:$H$63,5,FALSE)</f>
        <v>16</v>
      </c>
      <c r="F49" s="223" t="s">
        <v>969</v>
      </c>
      <c r="H49" s="185">
        <f t="shared" si="1"/>
        <v>46</v>
      </c>
    </row>
    <row r="50">
      <c r="A50" s="219">
        <v>47.0</v>
      </c>
      <c r="B50" s="184">
        <v>47.0</v>
      </c>
      <c r="C50" s="215"/>
      <c r="D50" s="222" t="s">
        <v>820</v>
      </c>
      <c r="E50" s="217">
        <f>VLOOKUP($F50,states!$D$4:$H$63,5,FALSE)</f>
        <v>16</v>
      </c>
      <c r="F50" s="223" t="s">
        <v>969</v>
      </c>
      <c r="H50" s="185">
        <f t="shared" si="1"/>
        <v>47</v>
      </c>
    </row>
    <row r="51">
      <c r="A51" s="213">
        <v>48.0</v>
      </c>
      <c r="B51" s="214">
        <v>48.0</v>
      </c>
      <c r="C51" s="215"/>
      <c r="D51" s="222" t="s">
        <v>296</v>
      </c>
      <c r="E51" s="217">
        <f>VLOOKUP($F51,states!$D$4:$H$63,5,FALSE)</f>
        <v>16</v>
      </c>
      <c r="F51" s="223" t="s">
        <v>969</v>
      </c>
      <c r="H51" s="185">
        <f t="shared" si="1"/>
        <v>48</v>
      </c>
    </row>
    <row r="52">
      <c r="A52" s="213">
        <v>49.0</v>
      </c>
      <c r="B52" s="214">
        <v>49.0</v>
      </c>
      <c r="C52" s="215"/>
      <c r="D52" s="222" t="s">
        <v>822</v>
      </c>
      <c r="E52" s="217">
        <f>VLOOKUP($F52,states!$D$4:$H$63,5,FALSE)</f>
        <v>16</v>
      </c>
      <c r="F52" s="223" t="s">
        <v>969</v>
      </c>
      <c r="H52" s="185">
        <f t="shared" si="1"/>
        <v>49</v>
      </c>
    </row>
    <row r="53">
      <c r="A53" s="219">
        <v>50.0</v>
      </c>
      <c r="B53" s="184">
        <v>50.0</v>
      </c>
      <c r="C53" s="215"/>
      <c r="D53" s="222" t="s">
        <v>232</v>
      </c>
      <c r="E53" s="217">
        <f>VLOOKUP($F53,states!$D$4:$H$63,5,FALSE)</f>
        <v>16</v>
      </c>
      <c r="F53" s="223" t="s">
        <v>969</v>
      </c>
      <c r="H53" s="185">
        <f t="shared" si="1"/>
        <v>50</v>
      </c>
    </row>
    <row r="54">
      <c r="A54" s="213">
        <v>51.0</v>
      </c>
      <c r="B54" s="214">
        <v>51.0</v>
      </c>
      <c r="C54" s="220"/>
      <c r="D54" s="221" t="s">
        <v>1066</v>
      </c>
      <c r="E54" s="217">
        <f>VLOOKUP($F54,states!$D$4:$H$63,5,FALSE)</f>
        <v>17</v>
      </c>
      <c r="F54" s="223" t="s">
        <v>971</v>
      </c>
      <c r="H54" s="185">
        <f t="shared" si="1"/>
        <v>51</v>
      </c>
    </row>
    <row r="55">
      <c r="A55" s="213">
        <v>52.0</v>
      </c>
      <c r="B55" s="214">
        <v>52.0</v>
      </c>
      <c r="C55" s="215" t="s">
        <v>1067</v>
      </c>
      <c r="D55" s="221" t="s">
        <v>167</v>
      </c>
      <c r="E55" s="217">
        <f>VLOOKUP($F55,states!$D$4:$H$63,5,FALSE)</f>
        <v>18</v>
      </c>
      <c r="F55" s="223" t="s">
        <v>167</v>
      </c>
      <c r="H55" s="185">
        <f t="shared" si="1"/>
        <v>52</v>
      </c>
    </row>
    <row r="56">
      <c r="A56" s="219">
        <v>53.0</v>
      </c>
      <c r="B56" s="184">
        <v>53.0</v>
      </c>
      <c r="C56" s="215" t="s">
        <v>1068</v>
      </c>
      <c r="D56" s="222" t="s">
        <v>828</v>
      </c>
      <c r="E56" s="217">
        <f>VLOOKUP($F56,states!$D$4:$H$63,5,FALSE)</f>
        <v>18</v>
      </c>
      <c r="F56" s="223" t="s">
        <v>167</v>
      </c>
      <c r="H56" s="185">
        <f t="shared" si="1"/>
        <v>53</v>
      </c>
    </row>
    <row r="57">
      <c r="A57" s="213">
        <v>54.0</v>
      </c>
      <c r="B57" s="214">
        <v>54.0</v>
      </c>
      <c r="C57" s="215" t="s">
        <v>1069</v>
      </c>
      <c r="D57" s="221" t="s">
        <v>172</v>
      </c>
      <c r="E57" s="217">
        <f>VLOOKUP($F57,states!$D$4:$H$63,5,FALSE)</f>
        <v>19</v>
      </c>
      <c r="F57" s="223" t="s">
        <v>172</v>
      </c>
      <c r="H57" s="185">
        <f t="shared" si="1"/>
        <v>54</v>
      </c>
    </row>
    <row r="58">
      <c r="A58" s="213">
        <v>55.0</v>
      </c>
      <c r="B58" s="214">
        <v>55.0</v>
      </c>
      <c r="C58" s="220"/>
      <c r="D58" s="221" t="s">
        <v>932</v>
      </c>
      <c r="E58" s="217">
        <f>VLOOKUP($F58,states!$D$4:$H$63,5,FALSE)</f>
        <v>20</v>
      </c>
      <c r="F58" s="223" t="s">
        <v>932</v>
      </c>
      <c r="H58" s="185">
        <f t="shared" si="1"/>
        <v>55</v>
      </c>
    </row>
    <row r="59">
      <c r="A59" s="219">
        <v>56.0</v>
      </c>
      <c r="B59" s="184">
        <v>56.0</v>
      </c>
      <c r="C59" s="215" t="s">
        <v>1070</v>
      </c>
      <c r="D59" s="221" t="s">
        <v>1071</v>
      </c>
      <c r="E59" s="217">
        <f>VLOOKUP($F59,states!$D$4:$H$63,5,FALSE)</f>
        <v>21</v>
      </c>
      <c r="F59" s="223" t="s">
        <v>976</v>
      </c>
      <c r="H59" s="185">
        <f t="shared" si="1"/>
        <v>56</v>
      </c>
    </row>
    <row r="60">
      <c r="A60" s="213">
        <v>57.0</v>
      </c>
      <c r="B60" s="214">
        <v>57.0</v>
      </c>
      <c r="C60" s="220"/>
      <c r="D60" s="221" t="s">
        <v>177</v>
      </c>
      <c r="E60" s="217">
        <f>VLOOKUP($F60,states!$D$4:$H$63,5,FALSE)</f>
        <v>22</v>
      </c>
      <c r="F60" s="223" t="s">
        <v>978</v>
      </c>
      <c r="H60" s="185">
        <f t="shared" si="1"/>
        <v>57</v>
      </c>
    </row>
    <row r="61">
      <c r="A61" s="213">
        <v>58.0</v>
      </c>
      <c r="B61" s="214">
        <v>58.0</v>
      </c>
      <c r="C61" s="215" t="s">
        <v>1072</v>
      </c>
      <c r="D61" s="221" t="s">
        <v>834</v>
      </c>
      <c r="E61" s="217">
        <f>VLOOKUP($F61,states!$D$4:$H$63,5,FALSE)</f>
        <v>23</v>
      </c>
      <c r="F61" s="223" t="s">
        <v>980</v>
      </c>
      <c r="H61" s="185">
        <f t="shared" si="1"/>
        <v>58</v>
      </c>
    </row>
    <row r="62">
      <c r="A62" s="219">
        <v>59.0</v>
      </c>
      <c r="B62" s="184">
        <v>59.0</v>
      </c>
      <c r="C62" s="215" t="s">
        <v>1073</v>
      </c>
      <c r="D62" s="221" t="s">
        <v>837</v>
      </c>
      <c r="E62" s="217">
        <f>VLOOKUP($F62,states!$D$4:$H$63,5,FALSE)</f>
        <v>24</v>
      </c>
      <c r="F62" s="223" t="s">
        <v>837</v>
      </c>
      <c r="H62" s="185">
        <f t="shared" si="1"/>
        <v>59</v>
      </c>
    </row>
    <row r="63">
      <c r="A63" s="213">
        <v>60.0</v>
      </c>
      <c r="B63" s="214">
        <v>60.0</v>
      </c>
      <c r="C63" s="215"/>
      <c r="D63" s="222" t="s">
        <v>874</v>
      </c>
      <c r="E63" s="217">
        <f>VLOOKUP($F63,states!$D$4:$H$63,5,FALSE)</f>
        <v>24</v>
      </c>
      <c r="F63" s="223" t="s">
        <v>837</v>
      </c>
      <c r="H63" s="185">
        <f t="shared" si="1"/>
        <v>60</v>
      </c>
    </row>
    <row r="64">
      <c r="A64" s="213">
        <v>61.0</v>
      </c>
      <c r="B64" s="214">
        <v>61.0</v>
      </c>
      <c r="C64" s="220"/>
      <c r="D64" s="221" t="s">
        <v>876</v>
      </c>
      <c r="E64" s="217">
        <f>VLOOKUP($F64,states!$D$4:$H$63,5,FALSE)</f>
        <v>25</v>
      </c>
      <c r="F64" s="223" t="s">
        <v>983</v>
      </c>
      <c r="H64" s="185">
        <f t="shared" si="1"/>
        <v>61</v>
      </c>
    </row>
    <row r="65">
      <c r="A65" s="219">
        <v>62.0</v>
      </c>
      <c r="B65" s="184">
        <v>62.0</v>
      </c>
      <c r="C65" s="215"/>
      <c r="D65" s="222" t="s">
        <v>912</v>
      </c>
      <c r="E65" s="217">
        <f>VLOOKUP($F65,states!$D$4:$H$63,5,FALSE)</f>
        <v>25</v>
      </c>
      <c r="F65" s="223" t="s">
        <v>983</v>
      </c>
      <c r="H65" s="185">
        <f t="shared" si="1"/>
        <v>62</v>
      </c>
    </row>
    <row r="66">
      <c r="A66" s="213">
        <v>63.0</v>
      </c>
      <c r="B66" s="214">
        <v>63.0</v>
      </c>
      <c r="C66" s="215" t="s">
        <v>1074</v>
      </c>
      <c r="D66" s="221" t="s">
        <v>877</v>
      </c>
      <c r="E66" s="217">
        <f>VLOOKUP($F66,states!$D$4:$H$63,5,FALSE)</f>
        <v>26</v>
      </c>
      <c r="F66" s="223" t="s">
        <v>985</v>
      </c>
      <c r="H66" s="185">
        <f t="shared" si="1"/>
        <v>63</v>
      </c>
    </row>
    <row r="67">
      <c r="A67" s="213">
        <v>64.0</v>
      </c>
      <c r="B67" s="214">
        <v>64.0</v>
      </c>
      <c r="C67" s="215" t="s">
        <v>1075</v>
      </c>
      <c r="D67" s="221" t="s">
        <v>879</v>
      </c>
      <c r="E67" s="217">
        <f>VLOOKUP($F67,states!$D$4:$H$63,5,FALSE)</f>
        <v>27</v>
      </c>
      <c r="F67" s="223" t="s">
        <v>987</v>
      </c>
      <c r="H67" s="185">
        <f t="shared" si="1"/>
        <v>64</v>
      </c>
    </row>
    <row r="68">
      <c r="A68" s="219">
        <v>65.0</v>
      </c>
      <c r="B68" s="184">
        <v>65.0</v>
      </c>
      <c r="C68" s="220"/>
      <c r="D68" s="221" t="s">
        <v>882</v>
      </c>
      <c r="E68" s="217">
        <f>VLOOKUP($F68,states!$D$4:$H$63,5,FALSE)</f>
        <v>27</v>
      </c>
      <c r="F68" s="223" t="s">
        <v>987</v>
      </c>
      <c r="H68" s="185">
        <f t="shared" si="1"/>
        <v>65</v>
      </c>
    </row>
    <row r="69">
      <c r="A69" s="213">
        <v>66.0</v>
      </c>
      <c r="B69" s="214">
        <v>66.0</v>
      </c>
      <c r="C69" s="215"/>
      <c r="D69" s="222" t="s">
        <v>883</v>
      </c>
      <c r="E69" s="217">
        <f>VLOOKUP($F69,states!$D$4:$H$63,5,FALSE)</f>
        <v>27</v>
      </c>
      <c r="F69" s="223" t="s">
        <v>987</v>
      </c>
      <c r="H69" s="185">
        <f t="shared" si="1"/>
        <v>66</v>
      </c>
    </row>
    <row r="70">
      <c r="A70" s="213">
        <v>67.0</v>
      </c>
      <c r="B70" s="214">
        <v>67.0</v>
      </c>
      <c r="C70" s="215"/>
      <c r="D70" s="222" t="s">
        <v>1076</v>
      </c>
      <c r="E70" s="217">
        <f>VLOOKUP($F70,states!$D$4:$H$63,5,FALSE)</f>
        <v>27</v>
      </c>
      <c r="F70" s="223" t="s">
        <v>987</v>
      </c>
      <c r="H70" s="185">
        <f t="shared" si="1"/>
        <v>67</v>
      </c>
    </row>
    <row r="71">
      <c r="A71" s="219">
        <v>68.0</v>
      </c>
      <c r="B71" s="184">
        <v>68.0</v>
      </c>
      <c r="C71" s="215"/>
      <c r="D71" s="222" t="s">
        <v>1077</v>
      </c>
      <c r="E71" s="217">
        <f>VLOOKUP($F71,states!$D$4:$H$63,5,FALSE)</f>
        <v>27</v>
      </c>
      <c r="F71" s="223" t="s">
        <v>987</v>
      </c>
      <c r="H71" s="185">
        <f t="shared" si="1"/>
        <v>68</v>
      </c>
    </row>
    <row r="72">
      <c r="A72" s="213">
        <v>69.0</v>
      </c>
      <c r="B72" s="214">
        <v>69.0</v>
      </c>
      <c r="C72" s="224"/>
      <c r="D72" s="222" t="s">
        <v>339</v>
      </c>
      <c r="E72" s="217">
        <f>VLOOKUP($F72,states!$D$4:$H$63,5,FALSE)</f>
        <v>27</v>
      </c>
      <c r="F72" s="223" t="s">
        <v>987</v>
      </c>
      <c r="H72" s="185">
        <f t="shared" si="1"/>
        <v>69</v>
      </c>
    </row>
    <row r="73">
      <c r="A73" s="213">
        <v>70.0</v>
      </c>
      <c r="B73" s="214">
        <v>70.0</v>
      </c>
      <c r="C73" s="224"/>
      <c r="D73" s="222" t="s">
        <v>343</v>
      </c>
      <c r="E73" s="217">
        <f>VLOOKUP($F73,states!$D$4:$H$63,5,FALSE)</f>
        <v>27</v>
      </c>
      <c r="F73" s="223" t="s">
        <v>987</v>
      </c>
      <c r="H73" s="185">
        <f t="shared" si="1"/>
        <v>70</v>
      </c>
    </row>
    <row r="74">
      <c r="A74" s="219">
        <v>71.0</v>
      </c>
      <c r="B74" s="184">
        <v>71.0</v>
      </c>
      <c r="C74" s="215" t="s">
        <v>1078</v>
      </c>
      <c r="D74" s="221" t="s">
        <v>885</v>
      </c>
      <c r="E74" s="217">
        <f>VLOOKUP($F74,states!$D$4:$H$63,5,FALSE)</f>
        <v>28</v>
      </c>
      <c r="F74" s="223" t="s">
        <v>989</v>
      </c>
      <c r="H74" s="185">
        <f t="shared" si="1"/>
        <v>71</v>
      </c>
    </row>
    <row r="75">
      <c r="A75" s="213">
        <v>72.0</v>
      </c>
      <c r="B75" s="214">
        <v>72.0</v>
      </c>
      <c r="C75" s="220"/>
      <c r="D75" s="221" t="s">
        <v>1079</v>
      </c>
      <c r="E75" s="217">
        <f>VLOOKUP($F75,states!$D$4:$H$63,5,FALSE)</f>
        <v>29</v>
      </c>
      <c r="F75" s="223" t="s">
        <v>991</v>
      </c>
      <c r="H75" s="185">
        <f t="shared" si="1"/>
        <v>72</v>
      </c>
    </row>
    <row r="76">
      <c r="A76" s="213">
        <v>73.0</v>
      </c>
      <c r="B76" s="214">
        <v>73.0</v>
      </c>
      <c r="C76" s="215" t="s">
        <v>1080</v>
      </c>
      <c r="D76" s="221" t="s">
        <v>887</v>
      </c>
      <c r="E76" s="217">
        <f>VLOOKUP($F76,states!$D$4:$H$63,5,FALSE)</f>
        <v>30</v>
      </c>
      <c r="F76" s="223" t="s">
        <v>993</v>
      </c>
      <c r="H76" s="185">
        <f t="shared" si="1"/>
        <v>73</v>
      </c>
    </row>
    <row r="77">
      <c r="A77" s="219">
        <v>74.0</v>
      </c>
      <c r="B77" s="184">
        <v>74.0</v>
      </c>
      <c r="C77" s="215" t="s">
        <v>1081</v>
      </c>
      <c r="D77" s="221" t="s">
        <v>892</v>
      </c>
      <c r="E77" s="217">
        <f>VLOOKUP($F77,states!$D$4:$H$63,5,FALSE)</f>
        <v>31</v>
      </c>
      <c r="F77" s="223" t="s">
        <v>995</v>
      </c>
      <c r="H77" s="185">
        <f t="shared" si="1"/>
        <v>74</v>
      </c>
    </row>
    <row r="78">
      <c r="A78" s="213">
        <v>75.0</v>
      </c>
      <c r="B78" s="214">
        <v>75.0</v>
      </c>
      <c r="C78" s="215" t="s">
        <v>1082</v>
      </c>
      <c r="D78" s="221" t="s">
        <v>421</v>
      </c>
      <c r="E78" s="217">
        <f>VLOOKUP($F78,states!$D$4:$H$63,5,FALSE)</f>
        <v>32</v>
      </c>
      <c r="F78" s="223" t="s">
        <v>997</v>
      </c>
      <c r="H78" s="185">
        <f t="shared" si="1"/>
        <v>75</v>
      </c>
    </row>
    <row r="79">
      <c r="A79" s="213">
        <v>76.0</v>
      </c>
      <c r="B79" s="214">
        <v>76.0</v>
      </c>
      <c r="C79" s="215" t="s">
        <v>1083</v>
      </c>
      <c r="D79" s="221" t="s">
        <v>904</v>
      </c>
      <c r="E79" s="217">
        <f>VLOOKUP($F79,states!$D$4:$H$63,5,FALSE)</f>
        <v>33</v>
      </c>
      <c r="F79" s="223" t="s">
        <v>904</v>
      </c>
      <c r="H79" s="185">
        <f t="shared" si="1"/>
        <v>76</v>
      </c>
    </row>
    <row r="80">
      <c r="A80" s="219">
        <v>77.0</v>
      </c>
      <c r="B80" s="184">
        <v>77.0</v>
      </c>
      <c r="C80" s="220"/>
      <c r="D80" s="221" t="s">
        <v>906</v>
      </c>
      <c r="E80" s="217">
        <f>VLOOKUP($F80,states!$D$4:$H$63,5,FALSE)</f>
        <v>34</v>
      </c>
      <c r="F80" s="223" t="s">
        <v>1000</v>
      </c>
      <c r="H80" s="185">
        <f t="shared" si="1"/>
        <v>77</v>
      </c>
    </row>
    <row r="81">
      <c r="A81" s="213">
        <v>78.0</v>
      </c>
      <c r="B81" s="214">
        <v>78.0</v>
      </c>
      <c r="C81" s="215"/>
      <c r="D81" s="222" t="s">
        <v>907</v>
      </c>
      <c r="E81" s="217">
        <f>VLOOKUP($F81,states!$D$4:$H$63,5,FALSE)</f>
        <v>34</v>
      </c>
      <c r="F81" s="223" t="s">
        <v>1000</v>
      </c>
      <c r="H81" s="185">
        <f t="shared" si="1"/>
        <v>78</v>
      </c>
    </row>
    <row r="82">
      <c r="A82" s="213">
        <v>79.0</v>
      </c>
      <c r="B82" s="214">
        <v>79.0</v>
      </c>
      <c r="C82" s="220"/>
      <c r="D82" s="221" t="s">
        <v>908</v>
      </c>
      <c r="E82" s="217">
        <f>VLOOKUP($F82,states!$D$4:$H$63,5,FALSE)</f>
        <v>35</v>
      </c>
      <c r="F82" s="223" t="s">
        <v>1002</v>
      </c>
      <c r="H82" s="185">
        <f t="shared" si="1"/>
        <v>79</v>
      </c>
    </row>
    <row r="83">
      <c r="A83" s="219">
        <v>80.0</v>
      </c>
      <c r="B83" s="184">
        <v>80.0</v>
      </c>
      <c r="C83" s="220"/>
      <c r="D83" s="221" t="s">
        <v>909</v>
      </c>
      <c r="E83" s="217">
        <f>VLOOKUP($F83,states!$D$4:$H$63,5,FALSE)</f>
        <v>36</v>
      </c>
      <c r="F83" s="223" t="s">
        <v>1004</v>
      </c>
      <c r="H83" s="185">
        <f t="shared" si="1"/>
        <v>80</v>
      </c>
    </row>
    <row r="84">
      <c r="A84" s="213">
        <v>81.0</v>
      </c>
      <c r="B84" s="214">
        <v>81.0</v>
      </c>
      <c r="C84" s="215" t="s">
        <v>1084</v>
      </c>
      <c r="D84" s="222" t="s">
        <v>910</v>
      </c>
      <c r="E84" s="217">
        <f>VLOOKUP($F84,states!$D$4:$H$63,5,FALSE)</f>
        <v>37</v>
      </c>
      <c r="F84" s="223" t="s">
        <v>1006</v>
      </c>
      <c r="H84" s="185">
        <f t="shared" si="1"/>
        <v>81</v>
      </c>
    </row>
    <row r="85">
      <c r="A85" s="213">
        <v>82.0</v>
      </c>
      <c r="B85" s="214">
        <v>82.0</v>
      </c>
      <c r="C85" s="215"/>
      <c r="D85" s="222" t="s">
        <v>1085</v>
      </c>
      <c r="E85" s="217">
        <f>VLOOKUP($F85,states!$D$4:$H$63,5,FALSE)</f>
        <v>37</v>
      </c>
      <c r="F85" s="223" t="s">
        <v>1006</v>
      </c>
      <c r="H85" s="185">
        <f t="shared" si="1"/>
        <v>82</v>
      </c>
    </row>
    <row r="86">
      <c r="A86" s="219">
        <v>83.0</v>
      </c>
      <c r="B86" s="184">
        <v>83.0</v>
      </c>
      <c r="C86" s="220"/>
      <c r="D86" s="221" t="s">
        <v>918</v>
      </c>
      <c r="E86" s="217">
        <f>VLOOKUP($F86,states!$D$4:$H$63,5,FALSE)</f>
        <v>39</v>
      </c>
      <c r="F86" s="223" t="s">
        <v>1011</v>
      </c>
      <c r="H86" s="185">
        <f t="shared" si="1"/>
        <v>83</v>
      </c>
    </row>
    <row r="87">
      <c r="A87" s="213">
        <v>84.0</v>
      </c>
      <c r="B87" s="214">
        <v>84.0</v>
      </c>
      <c r="C87" s="220"/>
      <c r="D87" s="221" t="s">
        <v>1086</v>
      </c>
      <c r="E87" s="217">
        <f>VLOOKUP($F87,states!$D$4:$H$63,5,FALSE)</f>
        <v>39</v>
      </c>
      <c r="F87" s="223" t="s">
        <v>1011</v>
      </c>
      <c r="H87" s="185">
        <f t="shared" si="1"/>
        <v>84</v>
      </c>
    </row>
    <row r="88">
      <c r="A88" s="213">
        <v>85.0</v>
      </c>
      <c r="B88" s="214">
        <v>85.0</v>
      </c>
      <c r="C88" s="220"/>
      <c r="D88" s="221" t="s">
        <v>1087</v>
      </c>
      <c r="E88" s="217">
        <f>VLOOKUP($F88,states!$D$4:$H$63,5,FALSE)</f>
        <v>40</v>
      </c>
      <c r="F88" s="223" t="s">
        <v>1013</v>
      </c>
      <c r="H88" s="185">
        <f t="shared" si="1"/>
        <v>85</v>
      </c>
    </row>
    <row r="89">
      <c r="A89" s="219">
        <v>86.0</v>
      </c>
      <c r="B89" s="184">
        <v>86.0</v>
      </c>
      <c r="C89" s="220"/>
      <c r="D89" s="221" t="s">
        <v>1088</v>
      </c>
      <c r="E89" s="217">
        <f>VLOOKUP($F89,states!$D$4:$H$63,5,FALSE)</f>
        <v>41</v>
      </c>
      <c r="F89" s="223" t="s">
        <v>1015</v>
      </c>
      <c r="H89" s="185">
        <f t="shared" si="1"/>
        <v>86</v>
      </c>
    </row>
    <row r="90">
      <c r="A90" s="213">
        <v>87.0</v>
      </c>
      <c r="B90" s="214">
        <v>87.0</v>
      </c>
      <c r="C90" s="220"/>
      <c r="D90" s="221" t="s">
        <v>1089</v>
      </c>
      <c r="E90" s="217">
        <f>VLOOKUP($F90,states!$D$4:$H$63,5,FALSE)</f>
        <v>42</v>
      </c>
      <c r="F90" s="223" t="s">
        <v>1017</v>
      </c>
      <c r="H90" s="185">
        <f t="shared" si="1"/>
        <v>87</v>
      </c>
    </row>
    <row r="91">
      <c r="A91" s="213">
        <v>88.0</v>
      </c>
      <c r="B91" s="214">
        <v>88.0</v>
      </c>
      <c r="C91" s="220"/>
      <c r="D91" s="221" t="s">
        <v>1090</v>
      </c>
      <c r="E91" s="217">
        <f>VLOOKUP($F91,states!$D$4:$H$63,5,FALSE)</f>
        <v>43</v>
      </c>
      <c r="F91" s="223" t="s">
        <v>1019</v>
      </c>
      <c r="H91" s="185">
        <f t="shared" si="1"/>
        <v>88</v>
      </c>
    </row>
    <row r="92">
      <c r="A92" s="219">
        <v>89.0</v>
      </c>
      <c r="B92" s="184">
        <v>89.0</v>
      </c>
      <c r="C92" s="220"/>
      <c r="D92" s="221" t="s">
        <v>357</v>
      </c>
      <c r="E92" s="217">
        <f>VLOOKUP($F92,states!$D$4:$H$63,5,FALSE)</f>
        <v>44</v>
      </c>
      <c r="F92" s="223" t="s">
        <v>1021</v>
      </c>
      <c r="H92" s="185">
        <f t="shared" si="1"/>
        <v>89</v>
      </c>
    </row>
    <row r="93">
      <c r="A93" s="213">
        <v>90.0</v>
      </c>
      <c r="B93" s="214">
        <v>90.0</v>
      </c>
      <c r="C93" s="220"/>
      <c r="D93" s="221" t="s">
        <v>1091</v>
      </c>
      <c r="E93" s="217">
        <f>VLOOKUP($F93,states!$D$4:$H$63,5,FALSE)</f>
        <v>44</v>
      </c>
      <c r="F93" s="223" t="s">
        <v>1021</v>
      </c>
      <c r="H93" s="185">
        <f t="shared" si="1"/>
        <v>90</v>
      </c>
    </row>
    <row r="94">
      <c r="A94" s="213">
        <v>91.0</v>
      </c>
      <c r="B94" s="214">
        <v>91.0</v>
      </c>
      <c r="C94" s="220"/>
      <c r="D94" s="221" t="s">
        <v>921</v>
      </c>
      <c r="E94" s="217">
        <f>VLOOKUP($F94,states!$D$4:$H$63,5,FALSE)</f>
        <v>44</v>
      </c>
      <c r="F94" s="223" t="s">
        <v>1021</v>
      </c>
      <c r="H94" s="185">
        <f t="shared" si="1"/>
        <v>91</v>
      </c>
    </row>
    <row r="95">
      <c r="A95" s="219">
        <v>92.0</v>
      </c>
      <c r="B95" s="184">
        <v>92.0</v>
      </c>
      <c r="C95" s="215"/>
      <c r="D95" s="222" t="s">
        <v>923</v>
      </c>
      <c r="E95" s="217">
        <f>VLOOKUP($F95,states!$D$4:$H$63,5,FALSE)</f>
        <v>44</v>
      </c>
      <c r="F95" s="223" t="s">
        <v>1021</v>
      </c>
      <c r="H95" s="185">
        <f t="shared" si="1"/>
        <v>92</v>
      </c>
    </row>
    <row r="96">
      <c r="A96" s="213">
        <v>93.0</v>
      </c>
      <c r="B96" s="214">
        <v>93.0</v>
      </c>
      <c r="C96" s="220"/>
      <c r="D96" s="221" t="s">
        <v>1092</v>
      </c>
      <c r="E96" s="217">
        <f>VLOOKUP($F96,states!$D$4:$H$63,5,FALSE)</f>
        <v>45</v>
      </c>
      <c r="F96" s="223" t="s">
        <v>1023</v>
      </c>
      <c r="H96" s="185">
        <f t="shared" si="1"/>
        <v>93</v>
      </c>
    </row>
    <row r="97">
      <c r="A97" s="213">
        <v>94.0</v>
      </c>
      <c r="B97" s="214">
        <v>94.0</v>
      </c>
      <c r="C97" s="220"/>
      <c r="D97" s="221" t="s">
        <v>1093</v>
      </c>
      <c r="E97" s="217">
        <f>VLOOKUP($F97,states!$D$4:$H$63,5,FALSE)</f>
        <v>46</v>
      </c>
      <c r="F97" s="223" t="s">
        <v>1025</v>
      </c>
      <c r="H97" s="185">
        <f t="shared" si="1"/>
        <v>94</v>
      </c>
    </row>
    <row r="98">
      <c r="A98" s="219">
        <v>95.0</v>
      </c>
      <c r="B98" s="184">
        <v>95.0</v>
      </c>
      <c r="C98" s="220"/>
      <c r="D98" s="221" t="s">
        <v>1094</v>
      </c>
      <c r="E98" s="217">
        <f>VLOOKUP($F98,states!$D$4:$H$63,5,FALSE)</f>
        <v>47</v>
      </c>
      <c r="F98" s="223" t="s">
        <v>1027</v>
      </c>
      <c r="H98" s="185">
        <f t="shared" si="1"/>
        <v>95</v>
      </c>
    </row>
    <row r="99">
      <c r="A99" s="213">
        <v>96.0</v>
      </c>
      <c r="B99" s="214">
        <v>96.0</v>
      </c>
      <c r="C99" s="220"/>
      <c r="D99" s="221" t="s">
        <v>1095</v>
      </c>
      <c r="E99" s="217">
        <f>VLOOKUP($F99,states!$D$4:$H$63,5,FALSE)</f>
        <v>48</v>
      </c>
      <c r="F99" s="223" t="s">
        <v>1029</v>
      </c>
      <c r="H99" s="185">
        <f t="shared" si="1"/>
        <v>96</v>
      </c>
    </row>
    <row r="100">
      <c r="A100" s="213">
        <v>97.0</v>
      </c>
      <c r="B100" s="214">
        <v>97.0</v>
      </c>
      <c r="C100" s="220"/>
      <c r="D100" s="221" t="s">
        <v>1096</v>
      </c>
      <c r="E100" s="217">
        <f>VLOOKUP($F100,states!$D$4:$H$63,5,FALSE)</f>
        <v>49</v>
      </c>
      <c r="F100" s="223" t="s">
        <v>1031</v>
      </c>
      <c r="H100" s="185">
        <f t="shared" si="1"/>
        <v>97</v>
      </c>
    </row>
    <row r="101">
      <c r="A101" s="219">
        <v>98.0</v>
      </c>
      <c r="B101" s="184">
        <v>98.0</v>
      </c>
      <c r="C101" s="220"/>
      <c r="D101" s="221" t="s">
        <v>1097</v>
      </c>
      <c r="E101" s="217">
        <f>VLOOKUP($F101,states!$D$4:$H$63,5,FALSE)</f>
        <v>50</v>
      </c>
      <c r="F101" s="223" t="s">
        <v>1033</v>
      </c>
      <c r="H101" s="185">
        <f t="shared" si="1"/>
        <v>98</v>
      </c>
    </row>
    <row r="102">
      <c r="A102" s="213">
        <v>99.0</v>
      </c>
      <c r="B102" s="214">
        <v>99.0</v>
      </c>
      <c r="C102" s="220"/>
      <c r="D102" s="221" t="s">
        <v>1098</v>
      </c>
      <c r="E102" s="217">
        <f>VLOOKUP($F102,states!$D$4:$H$63,5,FALSE)</f>
        <v>51</v>
      </c>
      <c r="F102" s="223" t="s">
        <v>1035</v>
      </c>
      <c r="H102" s="185">
        <f t="shared" si="1"/>
        <v>99</v>
      </c>
    </row>
    <row r="103">
      <c r="A103" s="213">
        <v>100.0</v>
      </c>
      <c r="B103" s="214">
        <v>100.0</v>
      </c>
      <c r="C103" s="220"/>
      <c r="D103" s="221" t="s">
        <v>1099</v>
      </c>
      <c r="E103" s="217">
        <f>VLOOKUP($F103,states!$D$4:$H$63,5,FALSE)</f>
        <v>52</v>
      </c>
      <c r="F103" s="223" t="s">
        <v>1037</v>
      </c>
      <c r="H103" s="185">
        <f t="shared" si="1"/>
        <v>100</v>
      </c>
    </row>
    <row r="104">
      <c r="A104" s="219">
        <v>101.0</v>
      </c>
      <c r="B104" s="184">
        <v>101.0</v>
      </c>
      <c r="C104" s="220"/>
      <c r="D104" s="221" t="s">
        <v>1100</v>
      </c>
      <c r="E104" s="217">
        <f>VLOOKUP($F104,states!$D$4:$H$63,5,FALSE)</f>
        <v>52</v>
      </c>
      <c r="F104" s="223" t="s">
        <v>1037</v>
      </c>
      <c r="H104" s="185">
        <f t="shared" si="1"/>
        <v>101</v>
      </c>
    </row>
    <row r="105">
      <c r="A105" s="213">
        <v>102.0</v>
      </c>
      <c r="B105" s="214">
        <v>102.0</v>
      </c>
      <c r="C105" s="220"/>
      <c r="D105" s="221" t="s">
        <v>1101</v>
      </c>
      <c r="E105" s="217">
        <f>VLOOKUP($F105,states!$D$4:$H$63,5,FALSE)</f>
        <v>52</v>
      </c>
      <c r="F105" s="223" t="s">
        <v>1037</v>
      </c>
      <c r="H105" s="185">
        <f t="shared" si="1"/>
        <v>102</v>
      </c>
    </row>
    <row r="106">
      <c r="A106" s="213">
        <v>103.0</v>
      </c>
      <c r="B106" s="214">
        <v>103.0</v>
      </c>
      <c r="C106" s="220"/>
      <c r="D106" s="221" t="s">
        <v>1102</v>
      </c>
      <c r="E106" s="217">
        <f>VLOOKUP($F106,states!$D$4:$H$63,5,FALSE)</f>
        <v>53</v>
      </c>
      <c r="F106" s="223" t="s">
        <v>1039</v>
      </c>
      <c r="H106" s="185">
        <f t="shared" si="1"/>
        <v>103</v>
      </c>
    </row>
    <row r="107">
      <c r="A107" s="219">
        <v>104.0</v>
      </c>
      <c r="B107" s="184">
        <v>104.0</v>
      </c>
      <c r="C107" s="215"/>
      <c r="D107" s="222" t="s">
        <v>924</v>
      </c>
      <c r="E107" s="217">
        <f>VLOOKUP($F107,states!$D$4:$H$63,5,FALSE)</f>
        <v>54</v>
      </c>
      <c r="F107" s="223" t="s">
        <v>924</v>
      </c>
      <c r="H107" s="185">
        <f t="shared" si="1"/>
        <v>104</v>
      </c>
    </row>
    <row r="108">
      <c r="A108" s="213">
        <v>105.0</v>
      </c>
      <c r="B108" s="214">
        <v>105.0</v>
      </c>
      <c r="C108" s="215"/>
      <c r="D108" s="222" t="s">
        <v>925</v>
      </c>
      <c r="E108" s="217">
        <f>VLOOKUP($F108,states!$D$4:$H$63,5,FALSE)</f>
        <v>55</v>
      </c>
      <c r="F108" s="223" t="s">
        <v>925</v>
      </c>
      <c r="H108" s="185">
        <f t="shared" si="1"/>
        <v>105</v>
      </c>
    </row>
    <row r="109">
      <c r="A109" s="213">
        <v>106.0</v>
      </c>
      <c r="B109" s="214">
        <v>106.0</v>
      </c>
      <c r="C109" s="215"/>
      <c r="D109" s="222" t="s">
        <v>927</v>
      </c>
      <c r="E109" s="217">
        <f>VLOOKUP($F109,states!$D$4:$H$63,5,FALSE)</f>
        <v>56</v>
      </c>
      <c r="F109" s="223" t="s">
        <v>927</v>
      </c>
      <c r="H109" s="185">
        <f t="shared" si="1"/>
        <v>106</v>
      </c>
    </row>
    <row r="110">
      <c r="A110" s="219">
        <v>107.0</v>
      </c>
      <c r="B110" s="184">
        <v>107.0</v>
      </c>
      <c r="C110" s="215"/>
      <c r="D110" s="222" t="s">
        <v>928</v>
      </c>
      <c r="E110" s="217">
        <f>VLOOKUP($F110,states!$D$4:$H$63,5,FALSE)</f>
        <v>57</v>
      </c>
      <c r="F110" s="223" t="s">
        <v>928</v>
      </c>
      <c r="H110" s="185">
        <f t="shared" si="1"/>
        <v>107</v>
      </c>
    </row>
    <row r="111">
      <c r="A111" s="213">
        <v>108.0</v>
      </c>
      <c r="B111" s="214">
        <v>108.0</v>
      </c>
      <c r="C111" s="215"/>
      <c r="D111" s="222" t="s">
        <v>930</v>
      </c>
      <c r="E111" s="217">
        <f>VLOOKUP($F111,states!$D$4:$H$63,5,FALSE)</f>
        <v>58</v>
      </c>
      <c r="F111" s="223" t="s">
        <v>929</v>
      </c>
      <c r="H111" s="185">
        <f t="shared" si="1"/>
        <v>108</v>
      </c>
    </row>
    <row r="112">
      <c r="A112" s="213">
        <v>109.0</v>
      </c>
      <c r="B112" s="214">
        <v>109.0</v>
      </c>
      <c r="C112" s="224"/>
      <c r="D112" s="222" t="s">
        <v>814</v>
      </c>
      <c r="E112" s="217">
        <f>VLOOKUP($F112,states!$D$4:$H$63,5,FALSE)</f>
        <v>14</v>
      </c>
      <c r="F112" s="223" t="s">
        <v>388</v>
      </c>
      <c r="H112" s="185">
        <f t="shared" si="1"/>
        <v>109</v>
      </c>
    </row>
    <row r="113">
      <c r="A113" s="219">
        <v>110.0</v>
      </c>
      <c r="B113" s="184">
        <v>110.0</v>
      </c>
      <c r="C113" s="224"/>
      <c r="D113" s="222" t="s">
        <v>933</v>
      </c>
      <c r="E113" s="225"/>
      <c r="F113" s="223" t="s">
        <v>959</v>
      </c>
      <c r="H113" s="185">
        <f t="shared" si="1"/>
        <v>110</v>
      </c>
    </row>
    <row r="114">
      <c r="A114" s="213">
        <v>111.0</v>
      </c>
      <c r="B114" s="185"/>
      <c r="C114" s="224"/>
      <c r="D114" s="226"/>
      <c r="E114" s="225"/>
      <c r="F114" s="227"/>
      <c r="H114" s="185" t="str">
        <f t="shared" si="1"/>
        <v/>
      </c>
    </row>
    <row r="115">
      <c r="A115" s="213">
        <v>112.0</v>
      </c>
      <c r="B115" s="185"/>
      <c r="C115" s="224"/>
      <c r="D115" s="226"/>
      <c r="E115" s="225"/>
      <c r="F115" s="227"/>
      <c r="H115" s="185" t="str">
        <f t="shared" si="1"/>
        <v/>
      </c>
    </row>
    <row r="116">
      <c r="A116" s="219">
        <v>113.0</v>
      </c>
      <c r="B116" s="185"/>
      <c r="C116" s="224"/>
      <c r="D116" s="226"/>
      <c r="E116" s="225"/>
      <c r="F116" s="227"/>
      <c r="H116" s="185" t="str">
        <f t="shared" si="1"/>
        <v/>
      </c>
    </row>
    <row r="117">
      <c r="A117" s="213">
        <v>114.0</v>
      </c>
      <c r="B117" s="185"/>
      <c r="C117" s="224"/>
      <c r="D117" s="226"/>
      <c r="E117" s="225"/>
      <c r="F117" s="227"/>
      <c r="G117" s="228"/>
      <c r="H117" s="185" t="str">
        <f t="shared" si="1"/>
        <v/>
      </c>
    </row>
  </sheetData>
  <mergeCells count="1">
    <mergeCell ref="A1:F1"/>
  </mergeCells>
  <dataValidations>
    <dataValidation type="list" allowBlank="1" showErrorMessage="1" sqref="F4:F37 F39:F43 F45:F46 F48:F55 F57:F62 F64 F66:F80 F82:F84">
      <formula1>states!$D$4:$D$40</formula1>
    </dataValidation>
    <dataValidation type="list" allowBlank="1" showErrorMessage="1" sqref="F38 F44 F47 F56 F63 F65 F81 F85:F117">
      <formula1>states!$D$4:$D$63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38"/>
    <col customWidth="1" min="3" max="3" width="12.38"/>
    <col customWidth="1" min="4" max="4" width="14.0"/>
    <col customWidth="1" min="5" max="5" width="21.38"/>
    <col customWidth="1" min="6" max="6" width="2.25"/>
  </cols>
  <sheetData>
    <row r="1">
      <c r="A1" s="229" t="s">
        <v>1103</v>
      </c>
      <c r="F1" s="229"/>
      <c r="G1" s="229"/>
      <c r="H1" s="230"/>
    </row>
    <row r="2">
      <c r="A2" s="231"/>
      <c r="B2" s="22"/>
      <c r="G2" s="232"/>
    </row>
    <row r="3">
      <c r="A3" s="233" t="s">
        <v>98</v>
      </c>
      <c r="B3" s="234" t="s">
        <v>938</v>
      </c>
      <c r="C3" s="235" t="s">
        <v>1104</v>
      </c>
      <c r="D3" s="235" t="s">
        <v>1105</v>
      </c>
      <c r="E3" s="236" t="s">
        <v>1106</v>
      </c>
      <c r="F3" s="237"/>
      <c r="G3" s="237"/>
    </row>
    <row r="4">
      <c r="A4" s="194">
        <v>1.0</v>
      </c>
      <c r="B4" s="194">
        <v>1.0</v>
      </c>
      <c r="C4" s="195" t="s">
        <v>1107</v>
      </c>
      <c r="D4" s="195" t="s">
        <v>942</v>
      </c>
      <c r="E4" s="195" t="s">
        <v>591</v>
      </c>
      <c r="F4" s="197"/>
      <c r="G4" s="238">
        <f t="shared" ref="G4:G10" si="1">B4</f>
        <v>1</v>
      </c>
    </row>
    <row r="5">
      <c r="A5" s="194">
        <v>2.0</v>
      </c>
      <c r="B5" s="194">
        <v>2.0</v>
      </c>
      <c r="C5" s="195" t="s">
        <v>1108</v>
      </c>
      <c r="D5" s="195" t="s">
        <v>1044</v>
      </c>
      <c r="E5" s="195" t="s">
        <v>1109</v>
      </c>
      <c r="F5" s="197"/>
      <c r="G5" s="238">
        <f t="shared" si="1"/>
        <v>2</v>
      </c>
    </row>
    <row r="6">
      <c r="A6" s="194">
        <v>3.0</v>
      </c>
      <c r="B6" s="194">
        <v>3.0</v>
      </c>
      <c r="C6" s="195" t="s">
        <v>1110</v>
      </c>
      <c r="D6" s="195" t="s">
        <v>1042</v>
      </c>
      <c r="E6" s="195" t="s">
        <v>1109</v>
      </c>
      <c r="F6" s="197"/>
      <c r="G6" s="238">
        <f t="shared" si="1"/>
        <v>3</v>
      </c>
    </row>
    <row r="7">
      <c r="A7" s="194">
        <v>4.0</v>
      </c>
      <c r="B7" s="194">
        <v>4.0</v>
      </c>
      <c r="C7" s="195" t="s">
        <v>1111</v>
      </c>
      <c r="D7" s="195" t="s">
        <v>1009</v>
      </c>
      <c r="E7" s="195" t="s">
        <v>1112</v>
      </c>
      <c r="F7" s="197"/>
      <c r="G7" s="238">
        <f t="shared" si="1"/>
        <v>4</v>
      </c>
    </row>
    <row r="8">
      <c r="A8" s="194">
        <v>5.0</v>
      </c>
      <c r="B8" s="194">
        <v>5.0</v>
      </c>
      <c r="C8" s="195" t="s">
        <v>1113</v>
      </c>
      <c r="D8" s="195" t="s">
        <v>1040</v>
      </c>
      <c r="E8" s="195" t="s">
        <v>1109</v>
      </c>
      <c r="F8" s="197"/>
      <c r="G8" s="238">
        <f t="shared" si="1"/>
        <v>5</v>
      </c>
    </row>
    <row r="9">
      <c r="A9" s="194">
        <v>6.0</v>
      </c>
      <c r="B9" s="194">
        <v>6.0</v>
      </c>
      <c r="C9" s="195" t="s">
        <v>1114</v>
      </c>
      <c r="D9" s="195" t="s">
        <v>1041</v>
      </c>
      <c r="E9" s="195" t="s">
        <v>1109</v>
      </c>
      <c r="F9" s="197"/>
      <c r="G9" s="238">
        <f t="shared" si="1"/>
        <v>6</v>
      </c>
    </row>
    <row r="10">
      <c r="A10" s="194">
        <v>7.0</v>
      </c>
      <c r="B10" s="194">
        <v>7.0</v>
      </c>
      <c r="C10" s="195" t="s">
        <v>1115</v>
      </c>
      <c r="D10" s="195" t="s">
        <v>1043</v>
      </c>
      <c r="E10" s="195" t="s">
        <v>1109</v>
      </c>
      <c r="F10" s="197"/>
      <c r="G10" s="238">
        <f t="shared" si="1"/>
        <v>7</v>
      </c>
    </row>
    <row r="11">
      <c r="A11" s="194">
        <v>8.0</v>
      </c>
      <c r="B11" s="201"/>
      <c r="C11" s="197"/>
      <c r="D11" s="197"/>
      <c r="E11" s="197"/>
      <c r="F11" s="197"/>
      <c r="G11" s="238"/>
    </row>
    <row r="12">
      <c r="A12" s="194">
        <v>9.0</v>
      </c>
      <c r="B12" s="201"/>
      <c r="C12" s="197"/>
      <c r="D12" s="197"/>
      <c r="E12" s="197"/>
      <c r="F12" s="197"/>
      <c r="G12" s="238"/>
    </row>
    <row r="13">
      <c r="A13" s="194">
        <v>10.0</v>
      </c>
      <c r="B13" s="201"/>
      <c r="C13" s="197"/>
      <c r="D13" s="197"/>
      <c r="E13" s="197"/>
      <c r="F13" s="197"/>
      <c r="G13" s="238"/>
    </row>
    <row r="14">
      <c r="A14" s="194">
        <v>11.0</v>
      </c>
      <c r="B14" s="201"/>
      <c r="C14" s="197"/>
      <c r="D14" s="197"/>
      <c r="E14" s="197"/>
      <c r="F14" s="197"/>
      <c r="G14" s="238"/>
    </row>
    <row r="15">
      <c r="A15" s="194">
        <v>12.0</v>
      </c>
      <c r="B15" s="201"/>
      <c r="C15" s="197"/>
      <c r="D15" s="197"/>
      <c r="E15" s="197"/>
      <c r="F15" s="197"/>
      <c r="G15" s="238"/>
    </row>
    <row r="16">
      <c r="A16" s="194">
        <v>13.0</v>
      </c>
      <c r="B16" s="201"/>
      <c r="C16" s="197"/>
      <c r="D16" s="197"/>
      <c r="E16" s="197"/>
      <c r="F16" s="197"/>
      <c r="G16" s="239"/>
    </row>
    <row r="17">
      <c r="A17" s="194">
        <v>14.0</v>
      </c>
      <c r="B17" s="201"/>
      <c r="C17" s="197"/>
      <c r="D17" s="197"/>
      <c r="E17" s="197"/>
      <c r="F17" s="197"/>
      <c r="G17" s="239"/>
    </row>
    <row r="18">
      <c r="A18" s="194">
        <v>15.0</v>
      </c>
      <c r="B18" s="201"/>
      <c r="C18" s="197"/>
      <c r="D18" s="197"/>
      <c r="E18" s="197"/>
      <c r="F18" s="197"/>
      <c r="G18" s="239"/>
    </row>
    <row r="19">
      <c r="A19" s="194">
        <v>16.0</v>
      </c>
      <c r="B19" s="201"/>
      <c r="C19" s="197"/>
      <c r="D19" s="197"/>
      <c r="E19" s="197"/>
      <c r="F19" s="197"/>
      <c r="G19" s="239"/>
    </row>
  </sheetData>
  <mergeCells count="1">
    <mergeCell ref="A1:E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8.75"/>
    <col customWidth="1" min="3" max="3" width="17.88"/>
    <col customWidth="1" min="4" max="4" width="14.38"/>
    <col customWidth="1" min="5" max="5" width="15.13"/>
    <col customWidth="1" min="6" max="6" width="4.13"/>
    <col customWidth="1" min="7" max="8" width="8.0"/>
  </cols>
  <sheetData>
    <row r="1">
      <c r="A1" s="22"/>
      <c r="B1" s="22"/>
      <c r="D1" s="22"/>
      <c r="E1" s="22"/>
      <c r="G1" s="240"/>
    </row>
    <row r="2">
      <c r="A2" s="241" t="s">
        <v>1116</v>
      </c>
      <c r="B2" s="242" t="s">
        <v>437</v>
      </c>
      <c r="C2" s="243" t="s">
        <v>746</v>
      </c>
      <c r="D2" s="244" t="s">
        <v>1117</v>
      </c>
      <c r="E2" s="245" t="s">
        <v>1118</v>
      </c>
      <c r="F2" s="246"/>
      <c r="G2" s="246"/>
      <c r="H2" s="22"/>
    </row>
    <row r="3">
      <c r="A3" s="247">
        <v>1.0</v>
      </c>
      <c r="B3" s="194">
        <v>1.0</v>
      </c>
      <c r="C3" s="195" t="s">
        <v>1119</v>
      </c>
      <c r="D3" s="194">
        <v>14.0</v>
      </c>
      <c r="E3" s="194">
        <v>14.0</v>
      </c>
      <c r="F3" s="197"/>
      <c r="G3" s="198">
        <f t="shared" ref="G3:G24" si="1">B3</f>
        <v>1</v>
      </c>
    </row>
    <row r="4">
      <c r="A4" s="247">
        <v>2.0</v>
      </c>
      <c r="B4" s="247">
        <v>2.0</v>
      </c>
      <c r="C4" s="248" t="s">
        <v>521</v>
      </c>
      <c r="D4" s="247">
        <v>52.0</v>
      </c>
      <c r="E4" s="247">
        <v>52.0</v>
      </c>
      <c r="F4" s="197"/>
      <c r="G4" s="198">
        <f t="shared" si="1"/>
        <v>2</v>
      </c>
    </row>
    <row r="5">
      <c r="A5" s="247">
        <v>3.0</v>
      </c>
      <c r="B5" s="247">
        <v>3.0</v>
      </c>
      <c r="C5" s="249" t="s">
        <v>444</v>
      </c>
      <c r="D5" s="247">
        <v>15.0</v>
      </c>
      <c r="E5" s="247">
        <v>15.0</v>
      </c>
      <c r="F5" s="197"/>
      <c r="G5" s="198">
        <f t="shared" si="1"/>
        <v>3</v>
      </c>
    </row>
    <row r="6">
      <c r="A6" s="247">
        <v>4.0</v>
      </c>
      <c r="B6" s="194">
        <v>4.0</v>
      </c>
      <c r="C6" s="195" t="s">
        <v>1120</v>
      </c>
      <c r="D6" s="194">
        <v>14.0</v>
      </c>
      <c r="E6" s="194">
        <v>15.0</v>
      </c>
      <c r="F6" s="197"/>
      <c r="G6" s="198">
        <f t="shared" si="1"/>
        <v>4</v>
      </c>
      <c r="H6" s="250"/>
    </row>
    <row r="7">
      <c r="A7" s="247">
        <v>5.0</v>
      </c>
      <c r="B7" s="247">
        <v>5.0</v>
      </c>
      <c r="C7" s="195" t="s">
        <v>747</v>
      </c>
      <c r="D7" s="247">
        <v>10.0</v>
      </c>
      <c r="E7" s="247">
        <v>12.0</v>
      </c>
      <c r="F7" s="197"/>
      <c r="G7" s="198">
        <f t="shared" si="1"/>
        <v>5</v>
      </c>
      <c r="H7" s="250"/>
    </row>
    <row r="8">
      <c r="A8" s="247">
        <v>6.0</v>
      </c>
      <c r="B8" s="247">
        <v>6.0</v>
      </c>
      <c r="C8" s="195" t="s">
        <v>1121</v>
      </c>
      <c r="D8" s="247">
        <v>12.0</v>
      </c>
      <c r="E8" s="247">
        <v>14.0</v>
      </c>
      <c r="F8" s="197"/>
      <c r="G8" s="198">
        <f t="shared" si="1"/>
        <v>6</v>
      </c>
    </row>
    <row r="9">
      <c r="A9" s="247">
        <v>7.0</v>
      </c>
      <c r="B9" s="194">
        <v>7.0</v>
      </c>
      <c r="C9" s="195" t="s">
        <v>1122</v>
      </c>
      <c r="D9" s="247">
        <v>15.0</v>
      </c>
      <c r="E9" s="247">
        <v>15.0</v>
      </c>
      <c r="F9" s="197"/>
      <c r="G9" s="198">
        <f t="shared" si="1"/>
        <v>7</v>
      </c>
    </row>
    <row r="10">
      <c r="A10" s="247">
        <v>8.0</v>
      </c>
      <c r="B10" s="247">
        <v>8.0</v>
      </c>
      <c r="C10" s="248" t="s">
        <v>1123</v>
      </c>
      <c r="D10" s="247">
        <v>12.0</v>
      </c>
      <c r="E10" s="247">
        <v>15.0</v>
      </c>
      <c r="F10" s="197"/>
      <c r="G10" s="198">
        <f t="shared" si="1"/>
        <v>8</v>
      </c>
    </row>
    <row r="11">
      <c r="A11" s="247">
        <v>9.0</v>
      </c>
      <c r="B11" s="247">
        <v>9.0</v>
      </c>
      <c r="C11" s="195" t="s">
        <v>1124</v>
      </c>
      <c r="D11" s="194">
        <v>14.0</v>
      </c>
      <c r="E11" s="194">
        <v>14.0</v>
      </c>
      <c r="F11" s="197"/>
      <c r="G11" s="198">
        <f t="shared" si="1"/>
        <v>9</v>
      </c>
    </row>
    <row r="12">
      <c r="A12" s="247">
        <v>10.0</v>
      </c>
      <c r="B12" s="194">
        <v>10.0</v>
      </c>
      <c r="C12" s="248" t="s">
        <v>1125</v>
      </c>
      <c r="D12" s="247">
        <v>8.0</v>
      </c>
      <c r="E12" s="247">
        <v>15.0</v>
      </c>
      <c r="F12" s="197"/>
      <c r="G12" s="198">
        <f t="shared" si="1"/>
        <v>10</v>
      </c>
    </row>
    <row r="13">
      <c r="A13" s="247">
        <v>11.0</v>
      </c>
      <c r="B13" s="247">
        <v>11.0</v>
      </c>
      <c r="C13" s="195" t="s">
        <v>1126</v>
      </c>
      <c r="D13" s="194">
        <v>9.0</v>
      </c>
      <c r="E13" s="194">
        <v>17.0</v>
      </c>
      <c r="F13" s="197"/>
      <c r="G13" s="198">
        <f t="shared" si="1"/>
        <v>11</v>
      </c>
      <c r="H13" s="250"/>
    </row>
    <row r="14">
      <c r="A14" s="247">
        <v>12.0</v>
      </c>
      <c r="B14" s="247">
        <v>12.0</v>
      </c>
      <c r="C14" s="195" t="s">
        <v>1127</v>
      </c>
      <c r="D14" s="194">
        <v>13.0</v>
      </c>
      <c r="E14" s="194">
        <v>18.0</v>
      </c>
      <c r="F14" s="197"/>
      <c r="G14" s="198">
        <f t="shared" si="1"/>
        <v>12</v>
      </c>
      <c r="H14" s="250"/>
    </row>
    <row r="15">
      <c r="A15" s="247">
        <v>13.0</v>
      </c>
      <c r="B15" s="194">
        <v>13.0</v>
      </c>
      <c r="C15" s="195" t="s">
        <v>1128</v>
      </c>
      <c r="D15" s="194">
        <v>13.0</v>
      </c>
      <c r="E15" s="194">
        <v>16.0</v>
      </c>
      <c r="F15" s="197"/>
      <c r="G15" s="198">
        <f t="shared" si="1"/>
        <v>13</v>
      </c>
      <c r="H15" s="250"/>
    </row>
    <row r="16">
      <c r="A16" s="247">
        <v>14.0</v>
      </c>
      <c r="B16" s="247">
        <v>14.0</v>
      </c>
      <c r="C16" s="248" t="s">
        <v>503</v>
      </c>
      <c r="D16" s="247">
        <v>59.0</v>
      </c>
      <c r="E16" s="247">
        <v>59.0</v>
      </c>
      <c r="F16" s="197"/>
      <c r="G16" s="198">
        <f t="shared" si="1"/>
        <v>14</v>
      </c>
    </row>
    <row r="17">
      <c r="A17" s="247">
        <v>15.0</v>
      </c>
      <c r="B17" s="247">
        <v>15.0</v>
      </c>
      <c r="C17" s="195" t="s">
        <v>519</v>
      </c>
      <c r="D17" s="194">
        <v>25.0</v>
      </c>
      <c r="E17" s="194">
        <v>36.0</v>
      </c>
      <c r="F17" s="197"/>
      <c r="G17" s="198">
        <f t="shared" si="1"/>
        <v>15</v>
      </c>
    </row>
    <row r="18">
      <c r="A18" s="247">
        <v>16.0</v>
      </c>
      <c r="B18" s="194">
        <v>16.0</v>
      </c>
      <c r="C18" s="195" t="s">
        <v>1129</v>
      </c>
      <c r="D18" s="194">
        <v>51.0</v>
      </c>
      <c r="E18" s="194">
        <v>51.0</v>
      </c>
      <c r="F18" s="197"/>
      <c r="G18" s="198">
        <f t="shared" si="1"/>
        <v>16</v>
      </c>
    </row>
    <row r="19">
      <c r="A19" s="247">
        <v>17.0</v>
      </c>
      <c r="B19" s="247">
        <v>17.0</v>
      </c>
      <c r="C19" s="248" t="s">
        <v>1130</v>
      </c>
      <c r="D19" s="247">
        <v>30.0</v>
      </c>
      <c r="E19" s="247">
        <v>59.0</v>
      </c>
      <c r="F19" s="197"/>
      <c r="G19" s="198">
        <f t="shared" si="1"/>
        <v>17</v>
      </c>
    </row>
    <row r="20">
      <c r="A20" s="247">
        <v>18.0</v>
      </c>
      <c r="B20" s="247">
        <v>18.0</v>
      </c>
      <c r="C20" s="249" t="s">
        <v>523</v>
      </c>
      <c r="D20" s="247">
        <v>5.0</v>
      </c>
      <c r="E20" s="247">
        <v>7.0</v>
      </c>
      <c r="F20" s="197"/>
      <c r="G20" s="198">
        <f t="shared" si="1"/>
        <v>18</v>
      </c>
    </row>
    <row r="21">
      <c r="A21" s="247">
        <v>19.0</v>
      </c>
      <c r="B21" s="194">
        <v>19.0</v>
      </c>
      <c r="C21" s="195" t="s">
        <v>504</v>
      </c>
      <c r="D21" s="194">
        <v>35.0</v>
      </c>
      <c r="E21" s="194">
        <v>36.0</v>
      </c>
      <c r="F21" s="197"/>
      <c r="G21" s="198">
        <f t="shared" si="1"/>
        <v>19</v>
      </c>
    </row>
    <row r="22">
      <c r="A22" s="247">
        <v>20.0</v>
      </c>
      <c r="B22" s="247">
        <v>20.0</v>
      </c>
      <c r="C22" s="195" t="s">
        <v>1131</v>
      </c>
      <c r="D22" s="194">
        <v>33.0</v>
      </c>
      <c r="E22" s="194">
        <v>33.0</v>
      </c>
      <c r="F22" s="197"/>
      <c r="G22" s="198">
        <f t="shared" si="1"/>
        <v>20</v>
      </c>
    </row>
    <row r="23">
      <c r="A23" s="247">
        <v>21.0</v>
      </c>
      <c r="B23" s="247">
        <v>21.0</v>
      </c>
      <c r="C23" s="248" t="s">
        <v>1132</v>
      </c>
      <c r="D23" s="247">
        <v>3.0</v>
      </c>
      <c r="E23" s="247">
        <v>4.0</v>
      </c>
      <c r="F23" s="197"/>
      <c r="G23" s="198">
        <f t="shared" si="1"/>
        <v>21</v>
      </c>
    </row>
    <row r="24">
      <c r="A24" s="247">
        <v>18.0</v>
      </c>
      <c r="B24" s="247">
        <v>22.0</v>
      </c>
      <c r="C24" s="248" t="s">
        <v>751</v>
      </c>
      <c r="D24" s="247">
        <v>5.0</v>
      </c>
      <c r="E24" s="247">
        <v>7.0</v>
      </c>
      <c r="F24" s="197"/>
      <c r="G24" s="198">
        <f t="shared" si="1"/>
        <v>22</v>
      </c>
    </row>
    <row r="25">
      <c r="A25" s="247">
        <v>23.0</v>
      </c>
      <c r="B25" s="194">
        <v>23.0</v>
      </c>
      <c r="C25" s="195" t="s">
        <v>1133</v>
      </c>
      <c r="D25" s="194">
        <v>16.0</v>
      </c>
      <c r="E25" s="194">
        <v>16.0</v>
      </c>
      <c r="F25" s="197"/>
      <c r="G25" s="251">
        <v>23.0</v>
      </c>
    </row>
    <row r="26">
      <c r="A26" s="252">
        <v>24.0</v>
      </c>
      <c r="B26" s="253"/>
      <c r="C26" s="250"/>
      <c r="D26" s="254"/>
      <c r="E26" s="255"/>
      <c r="F26" s="256"/>
      <c r="G26" s="257"/>
    </row>
    <row r="27">
      <c r="A27" s="178"/>
      <c r="B27" s="178"/>
      <c r="C27" s="6"/>
      <c r="D27" s="178"/>
      <c r="E27" s="178"/>
      <c r="F27" s="6"/>
      <c r="G27" s="8"/>
    </row>
    <row r="28" ht="15.75" customHeight="1">
      <c r="A28" s="178"/>
      <c r="B28" s="178"/>
      <c r="C28" s="6"/>
      <c r="D28" s="178"/>
      <c r="E28" s="178"/>
      <c r="F28" s="6"/>
      <c r="G28" s="8"/>
    </row>
  </sheetData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4.0"/>
  </cols>
  <sheetData>
    <row r="1" ht="15.0" customHeight="1">
      <c r="A1" s="258"/>
      <c r="B1" s="258"/>
      <c r="C1" s="258"/>
      <c r="D1" s="259"/>
      <c r="E1" s="258"/>
      <c r="F1" s="260"/>
      <c r="G1" s="258"/>
      <c r="H1" s="261"/>
    </row>
    <row r="2" ht="15.0" customHeight="1">
      <c r="A2" s="262" t="s">
        <v>439</v>
      </c>
      <c r="B2" s="262" t="s">
        <v>46</v>
      </c>
      <c r="C2" s="263" t="s">
        <v>745</v>
      </c>
      <c r="D2" s="264" t="s">
        <v>437</v>
      </c>
      <c r="E2" s="263" t="s">
        <v>1134</v>
      </c>
      <c r="F2" s="265"/>
      <c r="G2" s="263" t="s">
        <v>1135</v>
      </c>
      <c r="H2" s="266"/>
      <c r="I2" s="267"/>
    </row>
    <row r="3" ht="17.25" customHeight="1">
      <c r="A3" s="268" t="s">
        <v>1136</v>
      </c>
      <c r="B3" s="268" t="s">
        <v>59</v>
      </c>
      <c r="C3" s="269" t="s">
        <v>1137</v>
      </c>
      <c r="D3" s="175">
        <v>2.0</v>
      </c>
      <c r="E3" s="176">
        <v>52.0</v>
      </c>
      <c r="F3" s="176"/>
      <c r="G3" s="176"/>
      <c r="H3" s="176"/>
      <c r="I3" s="176"/>
      <c r="J3" s="176"/>
    </row>
    <row r="4" ht="17.25" customHeight="1">
      <c r="A4" s="250"/>
      <c r="B4" s="250"/>
      <c r="C4" s="269"/>
      <c r="D4" s="175"/>
      <c r="E4" s="176"/>
      <c r="F4" s="176" t="s">
        <v>1138</v>
      </c>
      <c r="G4" s="176" t="s">
        <v>1139</v>
      </c>
      <c r="H4" s="176" t="s">
        <v>1140</v>
      </c>
      <c r="I4" s="176" t="s">
        <v>1141</v>
      </c>
      <c r="J4" s="176" t="s">
        <v>1142</v>
      </c>
    </row>
    <row r="5" ht="17.25" customHeight="1">
      <c r="C5" s="6"/>
      <c r="D5" s="178"/>
      <c r="E5" s="6"/>
      <c r="F5" s="176" t="s">
        <v>1143</v>
      </c>
      <c r="G5" s="176" t="s">
        <v>1144</v>
      </c>
      <c r="H5" s="176" t="s">
        <v>1145</v>
      </c>
      <c r="I5" s="176" t="s">
        <v>1146</v>
      </c>
      <c r="J5" s="176" t="s">
        <v>1147</v>
      </c>
    </row>
    <row r="6" ht="17.25" customHeight="1">
      <c r="C6" s="6"/>
      <c r="D6" s="178"/>
      <c r="E6" s="6"/>
      <c r="F6" s="176" t="s">
        <v>1148</v>
      </c>
      <c r="G6" s="176" t="s">
        <v>1149</v>
      </c>
      <c r="H6" s="176" t="s">
        <v>1150</v>
      </c>
      <c r="I6" s="176" t="s">
        <v>1151</v>
      </c>
      <c r="J6" s="176" t="s">
        <v>1152</v>
      </c>
    </row>
    <row r="7" ht="17.25" customHeight="1">
      <c r="C7" s="6"/>
      <c r="D7" s="178"/>
      <c r="E7" s="6"/>
      <c r="F7" s="176" t="s">
        <v>1153</v>
      </c>
      <c r="G7" s="176" t="s">
        <v>1154</v>
      </c>
      <c r="H7" s="176" t="s">
        <v>1155</v>
      </c>
      <c r="I7" s="176" t="s">
        <v>1156</v>
      </c>
      <c r="J7" s="176" t="s">
        <v>1157</v>
      </c>
    </row>
    <row r="8" ht="17.25" customHeight="1">
      <c r="C8" s="6"/>
      <c r="D8" s="178"/>
      <c r="E8" s="6"/>
      <c r="F8" s="176" t="s">
        <v>1158</v>
      </c>
      <c r="G8" s="176" t="s">
        <v>1159</v>
      </c>
      <c r="H8" s="176" t="s">
        <v>1160</v>
      </c>
      <c r="I8" s="176" t="s">
        <v>1161</v>
      </c>
      <c r="J8" s="176" t="s">
        <v>1162</v>
      </c>
    </row>
    <row r="9" ht="17.25" customHeight="1">
      <c r="C9" s="6"/>
      <c r="D9" s="178"/>
      <c r="E9" s="6"/>
      <c r="F9" s="176" t="s">
        <v>1163</v>
      </c>
      <c r="G9" s="176" t="s">
        <v>1164</v>
      </c>
      <c r="H9" s="176" t="s">
        <v>1165</v>
      </c>
      <c r="I9" s="176" t="s">
        <v>1166</v>
      </c>
      <c r="J9" s="176" t="s">
        <v>1167</v>
      </c>
    </row>
    <row r="10" ht="17.25" customHeight="1">
      <c r="C10" s="6"/>
      <c r="D10" s="178"/>
      <c r="E10" s="6"/>
      <c r="F10" s="176" t="s">
        <v>1168</v>
      </c>
      <c r="G10" s="176" t="s">
        <v>1169</v>
      </c>
      <c r="H10" s="176" t="s">
        <v>1170</v>
      </c>
      <c r="I10" s="176" t="s">
        <v>1171</v>
      </c>
      <c r="J10" s="176" t="s">
        <v>1172</v>
      </c>
    </row>
    <row r="11" ht="17.25" customHeight="1">
      <c r="C11" s="6"/>
      <c r="D11" s="178"/>
      <c r="E11" s="6"/>
      <c r="F11" s="176" t="s">
        <v>1173</v>
      </c>
      <c r="G11" s="176" t="s">
        <v>1174</v>
      </c>
      <c r="H11" s="176" t="s">
        <v>1175</v>
      </c>
      <c r="I11" s="176" t="s">
        <v>1176</v>
      </c>
      <c r="J11" s="176" t="s">
        <v>1177</v>
      </c>
    </row>
    <row r="12" ht="17.25" customHeight="1">
      <c r="C12" s="6"/>
      <c r="D12" s="178"/>
      <c r="E12" s="6"/>
      <c r="F12" s="176" t="s">
        <v>1178</v>
      </c>
      <c r="G12" s="176" t="s">
        <v>1179</v>
      </c>
      <c r="H12" s="176" t="s">
        <v>1180</v>
      </c>
      <c r="I12" s="176" t="s">
        <v>1181</v>
      </c>
      <c r="J12" s="176" t="s">
        <v>1182</v>
      </c>
    </row>
    <row r="13" ht="17.25" customHeight="1">
      <c r="C13" s="6"/>
      <c r="D13" s="178"/>
      <c r="E13" s="6"/>
      <c r="F13" s="176" t="s">
        <v>1183</v>
      </c>
      <c r="G13" s="176" t="s">
        <v>1184</v>
      </c>
      <c r="H13" s="176" t="s">
        <v>1185</v>
      </c>
      <c r="I13" s="176" t="s">
        <v>1186</v>
      </c>
      <c r="J13" s="176" t="s">
        <v>1187</v>
      </c>
    </row>
    <row r="14" ht="17.25" customHeight="1">
      <c r="C14" s="6"/>
      <c r="D14" s="178"/>
      <c r="E14" s="6"/>
      <c r="F14" s="176" t="s">
        <v>1188</v>
      </c>
      <c r="G14" s="176" t="s">
        <v>1189</v>
      </c>
      <c r="H14" s="176" t="s">
        <v>1190</v>
      </c>
      <c r="I14" s="176" t="s">
        <v>1191</v>
      </c>
      <c r="J14" s="176" t="s">
        <v>1192</v>
      </c>
    </row>
    <row r="15" ht="15.75" customHeight="1">
      <c r="C15" s="6"/>
      <c r="D15" s="178"/>
      <c r="E15" s="6"/>
      <c r="F15" s="176" t="s">
        <v>1193</v>
      </c>
      <c r="G15" s="176" t="s">
        <v>1194</v>
      </c>
      <c r="H15" s="176" t="s">
        <v>1195</v>
      </c>
      <c r="I15" s="176" t="s">
        <v>1196</v>
      </c>
      <c r="J15" s="176" t="s">
        <v>1197</v>
      </c>
    </row>
    <row r="16" ht="15.75" customHeight="1">
      <c r="C16" s="6"/>
      <c r="D16" s="178"/>
      <c r="E16" s="6"/>
      <c r="F16" s="176" t="s">
        <v>1198</v>
      </c>
      <c r="G16" s="176" t="s">
        <v>1199</v>
      </c>
      <c r="H16" s="176" t="s">
        <v>1200</v>
      </c>
      <c r="I16" s="176" t="s">
        <v>1201</v>
      </c>
      <c r="J16" s="176" t="s">
        <v>1202</v>
      </c>
    </row>
    <row r="17" ht="15.75" customHeight="1">
      <c r="C17" s="6"/>
      <c r="D17" s="178"/>
      <c r="E17" s="6"/>
      <c r="F17" s="176" t="s">
        <v>1203</v>
      </c>
      <c r="G17" s="176" t="s">
        <v>1204</v>
      </c>
      <c r="H17" s="176" t="s">
        <v>1205</v>
      </c>
      <c r="I17" s="176" t="s">
        <v>1206</v>
      </c>
      <c r="J17" s="176" t="s">
        <v>1207</v>
      </c>
    </row>
    <row r="18" ht="15.75" customHeight="1">
      <c r="C18" s="6"/>
      <c r="D18" s="178"/>
      <c r="E18" s="6"/>
      <c r="F18" s="176" t="s">
        <v>1208</v>
      </c>
      <c r="G18" s="176" t="s">
        <v>1209</v>
      </c>
      <c r="H18" s="176" t="s">
        <v>1210</v>
      </c>
      <c r="I18" s="176" t="s">
        <v>1211</v>
      </c>
      <c r="J18" s="176" t="s">
        <v>1212</v>
      </c>
    </row>
    <row r="19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0.13"/>
  </cols>
  <sheetData>
    <row r="1" ht="15.0" customHeight="1">
      <c r="A1" s="258"/>
      <c r="B1" s="258"/>
      <c r="C1" s="258"/>
      <c r="D1" s="259"/>
      <c r="E1" s="270"/>
      <c r="F1" s="270"/>
      <c r="G1" s="258"/>
    </row>
    <row r="2" ht="15.0" customHeight="1">
      <c r="A2" s="262" t="s">
        <v>439</v>
      </c>
      <c r="B2" s="262" t="s">
        <v>46</v>
      </c>
      <c r="C2" s="263" t="s">
        <v>745</v>
      </c>
      <c r="D2" s="264" t="s">
        <v>437</v>
      </c>
      <c r="E2" s="263" t="s">
        <v>1134</v>
      </c>
      <c r="F2" s="265"/>
      <c r="G2" s="263" t="s">
        <v>1135</v>
      </c>
      <c r="H2" s="266"/>
      <c r="I2" s="267"/>
    </row>
    <row r="3">
      <c r="A3" s="2">
        <v>21.0</v>
      </c>
      <c r="B3" s="271" t="s">
        <v>59</v>
      </c>
      <c r="C3" s="248" t="s">
        <v>1213</v>
      </c>
      <c r="D3" s="175">
        <v>9.0</v>
      </c>
      <c r="E3" s="176">
        <v>15.0</v>
      </c>
      <c r="F3" s="175" t="s">
        <v>1138</v>
      </c>
      <c r="G3" s="175" t="s">
        <v>1139</v>
      </c>
      <c r="H3" s="175" t="s">
        <v>1214</v>
      </c>
      <c r="I3" s="175" t="s">
        <v>1215</v>
      </c>
    </row>
    <row r="4">
      <c r="C4" s="6"/>
      <c r="D4" s="178"/>
      <c r="E4" s="6"/>
      <c r="F4" s="175" t="s">
        <v>1143</v>
      </c>
      <c r="G4" s="175" t="s">
        <v>1144</v>
      </c>
      <c r="H4" s="175" t="s">
        <v>1216</v>
      </c>
      <c r="I4" s="175" t="s">
        <v>1217</v>
      </c>
    </row>
    <row r="5">
      <c r="C5" s="6"/>
      <c r="D5" s="178"/>
      <c r="E5" s="6"/>
      <c r="F5" s="175" t="s">
        <v>1148</v>
      </c>
      <c r="G5" s="175" t="s">
        <v>1149</v>
      </c>
      <c r="H5" s="175" t="s">
        <v>1150</v>
      </c>
      <c r="I5" s="175" t="s">
        <v>1151</v>
      </c>
    </row>
    <row r="6">
      <c r="C6" s="6"/>
      <c r="D6" s="178"/>
      <c r="E6" s="6"/>
      <c r="F6" s="175" t="s">
        <v>1153</v>
      </c>
      <c r="G6" s="175" t="s">
        <v>1154</v>
      </c>
      <c r="H6" s="175" t="s">
        <v>1155</v>
      </c>
      <c r="I6" s="175" t="s">
        <v>1156</v>
      </c>
    </row>
    <row r="7">
      <c r="C7" s="6"/>
      <c r="D7" s="178"/>
      <c r="E7" s="6"/>
      <c r="F7" s="175" t="s">
        <v>1158</v>
      </c>
      <c r="G7" s="175" t="s">
        <v>1159</v>
      </c>
      <c r="H7" s="175" t="s">
        <v>1218</v>
      </c>
      <c r="I7" s="175" t="s">
        <v>1161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4.75"/>
  </cols>
  <sheetData>
    <row r="1" ht="15.0" customHeight="1">
      <c r="A1" s="258"/>
      <c r="B1" s="258"/>
      <c r="C1" s="258"/>
      <c r="D1" s="259"/>
      <c r="E1" s="258"/>
      <c r="F1" s="260"/>
      <c r="G1" s="258"/>
      <c r="H1" s="261"/>
    </row>
    <row r="2" ht="15.0" customHeight="1">
      <c r="A2" s="262" t="s">
        <v>439</v>
      </c>
      <c r="B2" s="262" t="s">
        <v>46</v>
      </c>
      <c r="C2" s="263" t="s">
        <v>745</v>
      </c>
      <c r="D2" s="264" t="s">
        <v>437</v>
      </c>
      <c r="E2" s="263" t="s">
        <v>1134</v>
      </c>
      <c r="F2" s="265"/>
      <c r="G2" s="263" t="s">
        <v>1135</v>
      </c>
      <c r="H2" s="266"/>
      <c r="I2" s="267"/>
      <c r="J2" s="272"/>
    </row>
    <row r="3" ht="15.0" customHeight="1">
      <c r="A3" s="273">
        <v>23.0</v>
      </c>
      <c r="B3" s="274" t="s">
        <v>59</v>
      </c>
      <c r="C3" s="275" t="s">
        <v>504</v>
      </c>
      <c r="D3" s="276">
        <v>20.0</v>
      </c>
      <c r="E3" s="275">
        <v>35.0</v>
      </c>
      <c r="F3" s="276" t="s">
        <v>1138</v>
      </c>
      <c r="G3" s="276" t="s">
        <v>1139</v>
      </c>
      <c r="H3" s="277" t="s">
        <v>1140</v>
      </c>
      <c r="I3" s="277" t="s">
        <v>1141</v>
      </c>
      <c r="J3" s="277" t="s">
        <v>1142</v>
      </c>
    </row>
    <row r="4">
      <c r="C4" s="278"/>
      <c r="D4" s="277"/>
      <c r="E4" s="82"/>
      <c r="F4" s="277" t="s">
        <v>1143</v>
      </c>
      <c r="G4" s="277" t="s">
        <v>1144</v>
      </c>
      <c r="H4" s="277" t="s">
        <v>1145</v>
      </c>
      <c r="I4" s="277" t="s">
        <v>1146</v>
      </c>
      <c r="J4" s="277" t="s">
        <v>1147</v>
      </c>
    </row>
    <row r="5">
      <c r="C5" s="6"/>
      <c r="D5" s="178"/>
      <c r="E5" s="6"/>
      <c r="F5" s="175" t="s">
        <v>1148</v>
      </c>
      <c r="G5" s="175" t="s">
        <v>1149</v>
      </c>
      <c r="H5" s="277" t="s">
        <v>1150</v>
      </c>
      <c r="I5" s="175" t="s">
        <v>1151</v>
      </c>
      <c r="J5" s="175" t="s">
        <v>1152</v>
      </c>
    </row>
    <row r="6" ht="15.0" customHeight="1">
      <c r="A6" s="273"/>
      <c r="B6" s="273"/>
      <c r="C6" s="275"/>
      <c r="D6" s="276"/>
      <c r="E6" s="279"/>
      <c r="F6" s="276" t="s">
        <v>1153</v>
      </c>
      <c r="G6" s="276" t="s">
        <v>1154</v>
      </c>
      <c r="H6" s="277" t="s">
        <v>1155</v>
      </c>
      <c r="I6" s="277" t="s">
        <v>1156</v>
      </c>
      <c r="J6" s="277" t="s">
        <v>1157</v>
      </c>
    </row>
    <row r="7">
      <c r="C7" s="278"/>
      <c r="D7" s="277"/>
      <c r="E7" s="82"/>
      <c r="F7" s="277" t="s">
        <v>1158</v>
      </c>
      <c r="G7" s="277" t="s">
        <v>1159</v>
      </c>
      <c r="H7" s="277" t="s">
        <v>1160</v>
      </c>
      <c r="I7" s="277" t="s">
        <v>1161</v>
      </c>
      <c r="J7" s="277" t="s">
        <v>1162</v>
      </c>
    </row>
    <row r="8">
      <c r="C8" s="6"/>
      <c r="D8" s="178"/>
      <c r="E8" s="6"/>
      <c r="F8" s="175" t="s">
        <v>1163</v>
      </c>
      <c r="G8" s="175" t="s">
        <v>1164</v>
      </c>
      <c r="H8" s="277" t="s">
        <v>1165</v>
      </c>
      <c r="I8" s="175" t="s">
        <v>1166</v>
      </c>
      <c r="J8" s="175" t="s">
        <v>1167</v>
      </c>
    </row>
    <row r="9" ht="15.0" customHeight="1">
      <c r="A9" s="273"/>
      <c r="B9" s="273"/>
      <c r="C9" s="275"/>
      <c r="D9" s="276"/>
      <c r="E9" s="279"/>
      <c r="F9" s="276" t="s">
        <v>1168</v>
      </c>
      <c r="G9" s="276" t="s">
        <v>1169</v>
      </c>
      <c r="H9" s="277" t="s">
        <v>1170</v>
      </c>
      <c r="I9" s="277" t="s">
        <v>1219</v>
      </c>
      <c r="J9" s="277" t="s">
        <v>1220</v>
      </c>
    </row>
    <row r="10">
      <c r="C10" s="278"/>
      <c r="D10" s="277"/>
      <c r="E10" s="82"/>
      <c r="F10" s="277" t="s">
        <v>1173</v>
      </c>
      <c r="G10" s="277" t="s">
        <v>1174</v>
      </c>
      <c r="H10" s="277" t="s">
        <v>1175</v>
      </c>
      <c r="I10" s="277" t="s">
        <v>1221</v>
      </c>
      <c r="J10" s="277" t="s">
        <v>1177</v>
      </c>
    </row>
    <row r="11">
      <c r="C11" s="6"/>
      <c r="D11" s="178"/>
      <c r="E11" s="6"/>
      <c r="F11" s="175" t="s">
        <v>1222</v>
      </c>
      <c r="G11" s="175" t="s">
        <v>1223</v>
      </c>
      <c r="H11" s="277" t="s">
        <v>1180</v>
      </c>
      <c r="I11" s="175" t="s">
        <v>1181</v>
      </c>
      <c r="J11" s="175" t="s">
        <v>1182</v>
      </c>
    </row>
    <row r="12" ht="15.0" customHeight="1">
      <c r="A12" s="273"/>
      <c r="B12" s="273"/>
      <c r="C12" s="275"/>
      <c r="D12" s="276"/>
      <c r="E12" s="279"/>
      <c r="F12" s="276" t="s">
        <v>1183</v>
      </c>
      <c r="G12" s="276" t="s">
        <v>1184</v>
      </c>
      <c r="H12" s="277" t="s">
        <v>1224</v>
      </c>
      <c r="I12" s="277" t="s">
        <v>1186</v>
      </c>
      <c r="J12" s="277" t="s">
        <v>1187</v>
      </c>
    </row>
    <row r="13">
      <c r="C13" s="280"/>
      <c r="D13" s="281"/>
      <c r="E13" s="81"/>
      <c r="F13" s="281"/>
      <c r="G13" s="281"/>
      <c r="H13" s="281"/>
      <c r="I13" s="281"/>
      <c r="J13" s="281"/>
    </row>
    <row r="14">
      <c r="D14" s="22"/>
      <c r="F14" s="174"/>
      <c r="G14" s="174"/>
      <c r="H14" s="174"/>
      <c r="I14" s="174"/>
      <c r="J14" s="17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0" customHeight="1">
      <c r="A1" s="258"/>
      <c r="B1" s="258"/>
      <c r="C1" s="258"/>
      <c r="D1" s="259"/>
      <c r="E1" s="258"/>
      <c r="F1" s="260"/>
      <c r="G1" s="258"/>
      <c r="H1" s="261"/>
    </row>
    <row r="2" ht="15.0" customHeight="1">
      <c r="A2" s="262" t="s">
        <v>439</v>
      </c>
      <c r="B2" s="262" t="s">
        <v>46</v>
      </c>
      <c r="C2" s="263" t="s">
        <v>745</v>
      </c>
      <c r="D2" s="264" t="s">
        <v>437</v>
      </c>
      <c r="E2" s="263" t="s">
        <v>1134</v>
      </c>
      <c r="F2" s="265"/>
      <c r="G2" s="263" t="s">
        <v>1135</v>
      </c>
      <c r="H2" s="266"/>
    </row>
    <row r="3" ht="14.25" customHeight="1">
      <c r="A3" s="273">
        <v>24.0</v>
      </c>
      <c r="B3" s="274" t="s">
        <v>59</v>
      </c>
      <c r="C3" s="176" t="s">
        <v>748</v>
      </c>
      <c r="D3" s="276">
        <v>18.0</v>
      </c>
      <c r="E3" s="275">
        <v>7.0</v>
      </c>
      <c r="F3" s="282" t="s">
        <v>1138</v>
      </c>
      <c r="G3" s="276" t="s">
        <v>1139</v>
      </c>
      <c r="H3" s="283" t="s">
        <v>1214</v>
      </c>
    </row>
    <row r="4">
      <c r="A4" s="2"/>
      <c r="B4" s="2"/>
      <c r="C4" s="278"/>
      <c r="D4" s="277"/>
      <c r="E4" s="82"/>
      <c r="F4" s="283" t="s">
        <v>1143</v>
      </c>
      <c r="G4" s="277" t="s">
        <v>1144</v>
      </c>
      <c r="H4" s="283" t="s">
        <v>1216</v>
      </c>
    </row>
    <row r="5">
      <c r="C5" s="6"/>
      <c r="D5" s="178"/>
      <c r="E5" s="6"/>
      <c r="F5" s="215" t="s">
        <v>1148</v>
      </c>
      <c r="G5" s="175" t="s">
        <v>1149</v>
      </c>
      <c r="H5" s="215" t="s">
        <v>1225</v>
      </c>
    </row>
    <row r="6">
      <c r="F6" s="261"/>
      <c r="H6" s="261"/>
    </row>
    <row r="7">
      <c r="F7" s="261"/>
      <c r="H7" s="26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0" customHeight="1">
      <c r="A1" s="258"/>
      <c r="B1" s="258"/>
      <c r="C1" s="258"/>
      <c r="D1" s="259"/>
      <c r="E1" s="258"/>
      <c r="F1" s="260"/>
      <c r="G1" s="258"/>
      <c r="H1" s="261"/>
    </row>
    <row r="2" ht="15.0" customHeight="1">
      <c r="A2" s="262" t="s">
        <v>439</v>
      </c>
      <c r="B2" s="262" t="s">
        <v>46</v>
      </c>
      <c r="C2" s="263" t="s">
        <v>745</v>
      </c>
      <c r="D2" s="264" t="s">
        <v>437</v>
      </c>
      <c r="E2" s="263" t="s">
        <v>1134</v>
      </c>
      <c r="F2" s="265"/>
      <c r="G2" s="263" t="s">
        <v>1135</v>
      </c>
      <c r="H2" s="266"/>
      <c r="I2" s="267"/>
    </row>
    <row r="3">
      <c r="A3" s="2">
        <v>25.0</v>
      </c>
      <c r="B3" s="271" t="s">
        <v>59</v>
      </c>
      <c r="C3" s="284" t="s">
        <v>1226</v>
      </c>
      <c r="D3" s="175">
        <v>3.0</v>
      </c>
      <c r="E3" s="175">
        <v>10.0</v>
      </c>
      <c r="F3" s="175" t="s">
        <v>1138</v>
      </c>
      <c r="G3" s="175" t="s">
        <v>1139</v>
      </c>
      <c r="H3" s="175" t="s">
        <v>1140</v>
      </c>
      <c r="I3" s="175" t="s">
        <v>1215</v>
      </c>
    </row>
    <row r="4">
      <c r="C4" s="6"/>
      <c r="D4" s="178"/>
      <c r="E4" s="175"/>
      <c r="F4" s="175" t="s">
        <v>1143</v>
      </c>
      <c r="G4" s="175" t="s">
        <v>1227</v>
      </c>
      <c r="H4" s="175" t="s">
        <v>1216</v>
      </c>
      <c r="I4" s="175" t="s">
        <v>1217</v>
      </c>
    </row>
    <row r="5">
      <c r="C5" s="6"/>
      <c r="D5" s="178"/>
      <c r="E5" s="175"/>
      <c r="F5" s="175" t="s">
        <v>1148</v>
      </c>
      <c r="G5" s="175" t="s">
        <v>1228</v>
      </c>
      <c r="H5" s="175" t="s">
        <v>1150</v>
      </c>
      <c r="I5" s="175" t="s">
        <v>1151</v>
      </c>
    </row>
    <row r="6">
      <c r="C6" s="6"/>
      <c r="D6" s="178"/>
      <c r="E6" s="175"/>
      <c r="F6" s="175" t="s">
        <v>1153</v>
      </c>
      <c r="G6" s="175" t="s">
        <v>1229</v>
      </c>
      <c r="H6" s="175" t="s">
        <v>1155</v>
      </c>
      <c r="I6" s="175" t="s">
        <v>1156</v>
      </c>
    </row>
    <row r="7">
      <c r="C7" s="6"/>
      <c r="D7" s="178"/>
      <c r="E7" s="175"/>
      <c r="F7" s="175" t="s">
        <v>1158</v>
      </c>
      <c r="G7" s="175" t="s">
        <v>1230</v>
      </c>
      <c r="H7" s="175" t="s">
        <v>1218</v>
      </c>
      <c r="I7" s="175" t="s">
        <v>1161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0" customHeight="1">
      <c r="A1" s="258"/>
      <c r="B1" s="258"/>
      <c r="C1" s="258"/>
      <c r="D1" s="259"/>
      <c r="E1" s="258"/>
      <c r="F1" s="260"/>
      <c r="G1" s="258"/>
      <c r="H1" s="261"/>
    </row>
    <row r="2" ht="15.0" customHeight="1">
      <c r="A2" s="262" t="s">
        <v>439</v>
      </c>
      <c r="B2" s="262" t="s">
        <v>46</v>
      </c>
      <c r="C2" s="263" t="s">
        <v>745</v>
      </c>
      <c r="D2" s="264" t="s">
        <v>437</v>
      </c>
      <c r="E2" s="263" t="s">
        <v>1134</v>
      </c>
      <c r="F2" s="265"/>
      <c r="G2" s="263" t="s">
        <v>1135</v>
      </c>
      <c r="H2" s="266"/>
      <c r="I2" s="267"/>
    </row>
    <row r="3" ht="14.25" customHeight="1">
      <c r="A3" s="273">
        <v>26.0</v>
      </c>
      <c r="B3" s="274" t="s">
        <v>66</v>
      </c>
      <c r="C3" s="275" t="s">
        <v>1231</v>
      </c>
      <c r="D3" s="276">
        <v>18.0</v>
      </c>
      <c r="E3" s="275">
        <v>7.0</v>
      </c>
      <c r="F3" s="282" t="s">
        <v>1138</v>
      </c>
      <c r="G3" s="276" t="s">
        <v>1139</v>
      </c>
      <c r="H3" s="283" t="s">
        <v>1214</v>
      </c>
      <c r="I3" s="285"/>
    </row>
    <row r="4">
      <c r="A4" s="2"/>
      <c r="B4" s="2"/>
      <c r="C4" s="278"/>
      <c r="D4" s="277"/>
      <c r="E4" s="82"/>
      <c r="F4" s="283" t="s">
        <v>1143</v>
      </c>
      <c r="G4" s="277" t="s">
        <v>1144</v>
      </c>
      <c r="H4" s="283" t="s">
        <v>1216</v>
      </c>
      <c r="I4" s="285"/>
    </row>
    <row r="5">
      <c r="C5" s="6"/>
      <c r="D5" s="178"/>
      <c r="E5" s="6"/>
      <c r="F5" s="215" t="s">
        <v>1148</v>
      </c>
      <c r="G5" s="175" t="s">
        <v>1149</v>
      </c>
      <c r="H5" s="215" t="s">
        <v>1225</v>
      </c>
      <c r="I5" s="286"/>
    </row>
    <row r="6">
      <c r="F6" s="261"/>
      <c r="H6" s="261"/>
      <c r="I6" s="261"/>
    </row>
    <row r="7">
      <c r="F7" s="261"/>
      <c r="H7" s="261"/>
      <c r="I7" s="26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0"/>
  <cols>
    <col customWidth="1" min="1" max="1" width="12.25"/>
    <col customWidth="1" min="2" max="2" width="12.75"/>
    <col customWidth="1" min="3" max="3" width="28.63"/>
    <col customWidth="1" min="4" max="4" width="25.25"/>
    <col customWidth="1" min="5" max="5" width="18.25"/>
    <col customWidth="1" min="6" max="6" width="25.88"/>
    <col customWidth="1" min="7" max="7" width="17.88"/>
    <col customWidth="1" min="8" max="8" width="24.75"/>
    <col customWidth="1" min="9" max="9" width="27.5"/>
    <col customWidth="1" min="10" max="10" width="8.0"/>
    <col customWidth="1" min="11" max="11" width="10.75"/>
    <col customWidth="1" min="12" max="13" width="8.0"/>
    <col customWidth="1" min="14" max="14" width="4.13"/>
    <col customWidth="1" min="15" max="15" width="8.0"/>
    <col customWidth="1" min="16" max="16" width="11.13"/>
    <col customWidth="1" min="18" max="18" width="8.0"/>
  </cols>
  <sheetData>
    <row r="1">
      <c r="A1" s="4"/>
      <c r="B1" s="4"/>
      <c r="C1" s="4"/>
      <c r="D1" s="4"/>
      <c r="E1" s="5"/>
      <c r="F1" s="4"/>
      <c r="G1" s="4"/>
      <c r="H1" s="4"/>
      <c r="I1" s="4"/>
      <c r="J1" s="4"/>
      <c r="K1" s="6"/>
      <c r="L1" s="4"/>
      <c r="M1" s="4"/>
      <c r="N1" s="7"/>
      <c r="O1" s="8"/>
      <c r="P1" s="4"/>
    </row>
    <row r="2">
      <c r="A2" s="9"/>
      <c r="B2" s="9"/>
      <c r="C2" s="10"/>
      <c r="D2" s="11"/>
      <c r="E2" s="12"/>
      <c r="F2" s="11"/>
      <c r="G2" s="11"/>
      <c r="H2" s="13"/>
      <c r="I2" s="13"/>
      <c r="J2" s="14"/>
      <c r="K2" s="14"/>
      <c r="L2" s="9"/>
      <c r="M2" s="9"/>
      <c r="N2" s="15"/>
      <c r="O2" s="16"/>
      <c r="P2" s="9"/>
    </row>
    <row r="3">
      <c r="A3" s="17" t="s">
        <v>46</v>
      </c>
      <c r="B3" s="17" t="s">
        <v>47</v>
      </c>
      <c r="C3" s="17" t="s">
        <v>48</v>
      </c>
      <c r="D3" s="17" t="s">
        <v>49</v>
      </c>
      <c r="E3" s="18" t="s">
        <v>50</v>
      </c>
      <c r="F3" s="17" t="s">
        <v>51</v>
      </c>
      <c r="G3" s="17" t="s">
        <v>52</v>
      </c>
      <c r="H3" s="17" t="s">
        <v>53</v>
      </c>
      <c r="I3" s="17" t="s">
        <v>54</v>
      </c>
      <c r="J3" s="19" t="s">
        <v>55</v>
      </c>
      <c r="K3" s="19" t="s">
        <v>56</v>
      </c>
      <c r="L3" s="20" t="s">
        <v>57</v>
      </c>
      <c r="M3" s="20" t="s">
        <v>58</v>
      </c>
      <c r="N3" s="21"/>
      <c r="O3" s="21"/>
      <c r="P3" s="17"/>
      <c r="Q3" s="22"/>
      <c r="R3" s="22"/>
    </row>
    <row r="4" ht="53.25" customHeight="1">
      <c r="A4" s="23" t="s">
        <v>59</v>
      </c>
      <c r="B4" s="24" t="s">
        <v>60</v>
      </c>
      <c r="C4" s="25" t="s">
        <v>61</v>
      </c>
      <c r="D4" s="26"/>
      <c r="E4" s="27" t="s">
        <v>62</v>
      </c>
      <c r="F4" s="26" t="s">
        <v>63</v>
      </c>
      <c r="G4" s="28" t="s">
        <v>64</v>
      </c>
      <c r="H4" s="29"/>
      <c r="I4" s="30" t="s">
        <v>65</v>
      </c>
      <c r="J4" s="31" t="b">
        <v>1</v>
      </c>
      <c r="K4" s="32" t="b">
        <v>0</v>
      </c>
      <c r="L4" s="31" t="b">
        <v>0</v>
      </c>
      <c r="M4" s="31" t="b">
        <v>0</v>
      </c>
      <c r="N4" s="7"/>
      <c r="O4" s="33" t="str">
        <f t="shared" ref="O4:O8" si="1">A4</f>
        <v>008</v>
      </c>
      <c r="P4" s="34"/>
    </row>
    <row r="5" ht="56.25" customHeight="1">
      <c r="A5" s="23" t="s">
        <v>66</v>
      </c>
      <c r="B5" s="24" t="s">
        <v>67</v>
      </c>
      <c r="C5" s="25" t="s">
        <v>68</v>
      </c>
      <c r="D5" s="26"/>
      <c r="E5" s="27" t="s">
        <v>69</v>
      </c>
      <c r="F5" s="26" t="s">
        <v>70</v>
      </c>
      <c r="G5" s="35" t="s">
        <v>71</v>
      </c>
      <c r="H5" s="36" t="s">
        <v>72</v>
      </c>
      <c r="I5" s="30" t="s">
        <v>73</v>
      </c>
      <c r="J5" s="31" t="b">
        <v>1</v>
      </c>
      <c r="K5" s="32" t="b">
        <v>0</v>
      </c>
      <c r="L5" s="31" t="b">
        <v>0</v>
      </c>
      <c r="M5" s="31" t="b">
        <v>0</v>
      </c>
      <c r="N5" s="7"/>
      <c r="O5" s="33" t="str">
        <f t="shared" si="1"/>
        <v>009</v>
      </c>
      <c r="P5" s="34"/>
    </row>
    <row r="6">
      <c r="A6" s="23" t="s">
        <v>74</v>
      </c>
      <c r="B6" s="24" t="s">
        <v>75</v>
      </c>
      <c r="C6" s="25" t="s">
        <v>76</v>
      </c>
      <c r="D6" s="37"/>
      <c r="E6" s="27" t="s">
        <v>77</v>
      </c>
      <c r="F6" s="37" t="s">
        <v>78</v>
      </c>
      <c r="G6" s="28" t="s">
        <v>79</v>
      </c>
      <c r="H6" s="38" t="s">
        <v>80</v>
      </c>
      <c r="I6" s="39" t="s">
        <v>81</v>
      </c>
      <c r="J6" s="40" t="b">
        <v>0</v>
      </c>
      <c r="K6" s="32" t="b">
        <v>0</v>
      </c>
      <c r="L6" s="40" t="b">
        <v>0</v>
      </c>
      <c r="M6" s="40" t="b">
        <v>0</v>
      </c>
      <c r="N6" s="7"/>
      <c r="O6" s="33" t="str">
        <f t="shared" si="1"/>
        <v>011</v>
      </c>
      <c r="P6" s="34"/>
    </row>
    <row r="7" ht="15.75" customHeight="1">
      <c r="A7" s="23" t="s">
        <v>82</v>
      </c>
      <c r="B7" s="24" t="s">
        <v>83</v>
      </c>
      <c r="C7" s="41" t="s">
        <v>84</v>
      </c>
      <c r="D7" s="37"/>
      <c r="E7" s="27" t="s">
        <v>85</v>
      </c>
      <c r="F7" s="37" t="s">
        <v>86</v>
      </c>
      <c r="G7" s="42">
        <v>2.348167003973E12</v>
      </c>
      <c r="H7" s="40" t="s">
        <v>87</v>
      </c>
      <c r="I7" s="43" t="s">
        <v>88</v>
      </c>
      <c r="J7" s="40" t="b">
        <v>0</v>
      </c>
      <c r="K7" s="32" t="b">
        <v>0</v>
      </c>
      <c r="L7" s="40" t="b">
        <v>0</v>
      </c>
      <c r="M7" s="40" t="b">
        <v>0</v>
      </c>
      <c r="N7" s="44"/>
      <c r="O7" s="33" t="str">
        <f t="shared" si="1"/>
        <v>015</v>
      </c>
      <c r="P7" s="34"/>
      <c r="R7" s="45"/>
    </row>
    <row r="8" ht="65.25" customHeight="1">
      <c r="A8" s="23" t="s">
        <v>89</v>
      </c>
      <c r="B8" s="24" t="s">
        <v>90</v>
      </c>
      <c r="C8" s="41" t="s">
        <v>91</v>
      </c>
      <c r="D8" s="37"/>
      <c r="E8" s="27" t="s">
        <v>92</v>
      </c>
      <c r="F8" s="37" t="s">
        <v>93</v>
      </c>
      <c r="G8" s="46" t="s">
        <v>94</v>
      </c>
      <c r="H8" s="47" t="s">
        <v>95</v>
      </c>
      <c r="I8" s="39" t="s">
        <v>96</v>
      </c>
      <c r="J8" s="40" t="b">
        <v>0</v>
      </c>
      <c r="K8" s="32" t="b">
        <v>0</v>
      </c>
      <c r="L8" s="40" t="b">
        <v>0</v>
      </c>
      <c r="M8" s="40" t="b">
        <v>0</v>
      </c>
      <c r="N8" s="7"/>
      <c r="O8" s="33" t="str">
        <f t="shared" si="1"/>
        <v>017</v>
      </c>
      <c r="P8" s="34"/>
    </row>
  </sheetData>
  <hyperlinks>
    <hyperlink r:id="rId1" ref="E4"/>
    <hyperlink r:id="rId2" ref="I4"/>
    <hyperlink r:id="rId3" ref="E5"/>
    <hyperlink r:id="rId4" ref="H5"/>
    <hyperlink r:id="rId5" ref="I5"/>
    <hyperlink r:id="rId6" ref="E6"/>
    <hyperlink r:id="rId7" ref="I6"/>
    <hyperlink r:id="rId8" ref="E7"/>
    <hyperlink r:id="rId9" ref="I7"/>
    <hyperlink r:id="rId10" ref="E8"/>
    <hyperlink r:id="rId11" ref="I8"/>
  </hyperlinks>
  <printOptions/>
  <pageMargins bottom="1.0" footer="0.0" header="0.0" left="0.75" right="0.75" top="1.0"/>
  <pageSetup orientation="landscape"/>
  <drawing r:id="rId12"/>
  <tableParts count="1">
    <tablePart r:id="rId1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4.0"/>
  </cols>
  <sheetData>
    <row r="1" ht="15.0" customHeight="1">
      <c r="A1" s="258"/>
      <c r="B1" s="258"/>
      <c r="C1" s="258"/>
      <c r="D1" s="259"/>
      <c r="E1" s="258"/>
      <c r="F1" s="260"/>
      <c r="G1" s="258"/>
      <c r="H1" s="261"/>
    </row>
    <row r="2" ht="15.0" customHeight="1">
      <c r="A2" s="262" t="s">
        <v>439</v>
      </c>
      <c r="B2" s="262" t="s">
        <v>46</v>
      </c>
      <c r="C2" s="263" t="s">
        <v>745</v>
      </c>
      <c r="D2" s="264" t="s">
        <v>437</v>
      </c>
      <c r="E2" s="263" t="s">
        <v>1134</v>
      </c>
      <c r="F2" s="265"/>
      <c r="G2" s="263" t="s">
        <v>1135</v>
      </c>
      <c r="H2" s="266"/>
      <c r="I2" s="267"/>
    </row>
    <row r="3" ht="17.25" customHeight="1">
      <c r="A3" s="287">
        <v>27.0</v>
      </c>
      <c r="B3" s="288" t="s">
        <v>66</v>
      </c>
      <c r="C3" s="289" t="s">
        <v>750</v>
      </c>
      <c r="D3" s="175">
        <v>15.0</v>
      </c>
      <c r="E3" s="175">
        <v>25.0</v>
      </c>
      <c r="F3" s="175"/>
      <c r="G3" s="175"/>
      <c r="H3" s="175"/>
      <c r="I3" s="175"/>
      <c r="J3" s="175"/>
      <c r="K3" s="22"/>
    </row>
    <row r="4" ht="17.25" customHeight="1">
      <c r="A4" s="250"/>
      <c r="B4" s="250"/>
      <c r="C4" s="269"/>
      <c r="D4" s="175"/>
      <c r="E4" s="176"/>
      <c r="F4" s="176" t="s">
        <v>1138</v>
      </c>
      <c r="G4" s="176" t="s">
        <v>1139</v>
      </c>
      <c r="H4" s="176" t="s">
        <v>1140</v>
      </c>
      <c r="I4" s="176" t="s">
        <v>1141</v>
      </c>
      <c r="J4" s="176" t="s">
        <v>1142</v>
      </c>
    </row>
    <row r="5" ht="17.25" customHeight="1">
      <c r="C5" s="6"/>
      <c r="D5" s="178"/>
      <c r="E5" s="6"/>
      <c r="F5" s="176" t="s">
        <v>1232</v>
      </c>
      <c r="G5" s="176" t="s">
        <v>1227</v>
      </c>
      <c r="H5" s="176" t="s">
        <v>1145</v>
      </c>
      <c r="I5" s="176" t="s">
        <v>1217</v>
      </c>
      <c r="J5" s="176" t="s">
        <v>1147</v>
      </c>
    </row>
    <row r="6" ht="17.25" customHeight="1">
      <c r="C6" s="6"/>
      <c r="D6" s="178"/>
      <c r="E6" s="6"/>
      <c r="F6" s="176" t="s">
        <v>1148</v>
      </c>
      <c r="G6" s="176" t="s">
        <v>1228</v>
      </c>
      <c r="H6" s="176" t="s">
        <v>1150</v>
      </c>
      <c r="I6" s="176" t="s">
        <v>1233</v>
      </c>
      <c r="J6" s="176" t="s">
        <v>1152</v>
      </c>
    </row>
    <row r="7" ht="17.25" customHeight="1">
      <c r="C7" s="6"/>
      <c r="D7" s="178"/>
      <c r="E7" s="6"/>
      <c r="F7" s="176" t="s">
        <v>1153</v>
      </c>
      <c r="G7" s="176" t="s">
        <v>1229</v>
      </c>
      <c r="H7" s="176" t="s">
        <v>1155</v>
      </c>
      <c r="I7" s="176" t="s">
        <v>1234</v>
      </c>
      <c r="J7" s="176" t="s">
        <v>1157</v>
      </c>
    </row>
    <row r="8" ht="17.25" customHeight="1">
      <c r="C8" s="6"/>
      <c r="D8" s="178"/>
      <c r="E8" s="6"/>
      <c r="F8" s="176" t="s">
        <v>1158</v>
      </c>
      <c r="G8" s="176" t="s">
        <v>1230</v>
      </c>
      <c r="H8" s="176" t="s">
        <v>1160</v>
      </c>
      <c r="I8" s="176" t="s">
        <v>1235</v>
      </c>
      <c r="J8" s="176" t="s">
        <v>1162</v>
      </c>
    </row>
    <row r="9" ht="17.25" customHeight="1">
      <c r="C9" s="6"/>
      <c r="D9" s="178"/>
      <c r="E9" s="6"/>
      <c r="F9" s="176" t="s">
        <v>1163</v>
      </c>
      <c r="G9" s="176" t="s">
        <v>1236</v>
      </c>
      <c r="H9" s="176" t="s">
        <v>1165</v>
      </c>
      <c r="I9" s="176" t="s">
        <v>1237</v>
      </c>
      <c r="J9" s="176" t="s">
        <v>1167</v>
      </c>
    </row>
    <row r="10" ht="17.25" customHeight="1">
      <c r="C10" s="6"/>
      <c r="D10" s="178"/>
      <c r="E10" s="6"/>
      <c r="F10" s="176" t="s">
        <v>1168</v>
      </c>
      <c r="G10" s="176" t="s">
        <v>1169</v>
      </c>
      <c r="H10" s="176" t="s">
        <v>1170</v>
      </c>
      <c r="I10" s="176" t="s">
        <v>1219</v>
      </c>
      <c r="J10" s="176" t="s">
        <v>1220</v>
      </c>
    </row>
    <row r="11" ht="17.25" customHeight="1">
      <c r="C11" s="6"/>
      <c r="D11" s="178"/>
      <c r="E11" s="6"/>
      <c r="F11" s="176" t="s">
        <v>1173</v>
      </c>
      <c r="G11" s="176" t="s">
        <v>1174</v>
      </c>
      <c r="H11" s="176" t="s">
        <v>1175</v>
      </c>
      <c r="I11" s="176" t="s">
        <v>1176</v>
      </c>
      <c r="J11" s="176" t="s">
        <v>1177</v>
      </c>
    </row>
    <row r="12" ht="17.25" customHeight="1">
      <c r="C12" s="6"/>
      <c r="D12" s="178"/>
      <c r="E12" s="6"/>
      <c r="F12" s="176" t="s">
        <v>1178</v>
      </c>
      <c r="G12" s="176" t="s">
        <v>1179</v>
      </c>
      <c r="H12" s="176" t="s">
        <v>1180</v>
      </c>
      <c r="I12" s="176" t="s">
        <v>1181</v>
      </c>
      <c r="J12" s="176" t="s">
        <v>1182</v>
      </c>
    </row>
    <row r="13" ht="17.25" customHeight="1">
      <c r="C13" s="6"/>
      <c r="D13" s="178"/>
      <c r="E13" s="6"/>
      <c r="F13" s="176" t="s">
        <v>1183</v>
      </c>
      <c r="G13" s="176" t="s">
        <v>1184</v>
      </c>
      <c r="H13" s="176" t="s">
        <v>1224</v>
      </c>
      <c r="I13" s="176" t="s">
        <v>1238</v>
      </c>
      <c r="J13" s="176" t="s">
        <v>1187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0" customHeight="1">
      <c r="A1" s="258"/>
      <c r="B1" s="258"/>
      <c r="C1" s="258"/>
      <c r="D1" s="259"/>
      <c r="E1" s="258"/>
      <c r="F1" s="260"/>
      <c r="G1" s="258"/>
      <c r="H1" s="261"/>
    </row>
    <row r="2" ht="15.0" customHeight="1">
      <c r="A2" s="262" t="s">
        <v>439</v>
      </c>
      <c r="B2" s="262" t="s">
        <v>46</v>
      </c>
      <c r="C2" s="263" t="s">
        <v>745</v>
      </c>
      <c r="D2" s="264" t="s">
        <v>437</v>
      </c>
      <c r="E2" s="263" t="s">
        <v>1134</v>
      </c>
      <c r="F2" s="265"/>
      <c r="G2" s="263" t="s">
        <v>1135</v>
      </c>
      <c r="H2" s="266"/>
      <c r="I2" s="267"/>
    </row>
    <row r="3" ht="14.25" customHeight="1">
      <c r="A3" s="273">
        <v>28.0</v>
      </c>
      <c r="B3" s="274" t="s">
        <v>74</v>
      </c>
      <c r="C3" s="275" t="s">
        <v>1231</v>
      </c>
      <c r="D3" s="276">
        <v>18.0</v>
      </c>
      <c r="E3" s="275">
        <v>7.0</v>
      </c>
      <c r="F3" s="282" t="s">
        <v>1138</v>
      </c>
      <c r="G3" s="276" t="s">
        <v>1139</v>
      </c>
      <c r="H3" s="283" t="s">
        <v>1214</v>
      </c>
      <c r="I3" s="285"/>
    </row>
    <row r="4">
      <c r="A4" s="2"/>
      <c r="B4" s="2"/>
      <c r="C4" s="278"/>
      <c r="D4" s="277"/>
      <c r="E4" s="82"/>
      <c r="F4" s="283" t="s">
        <v>1143</v>
      </c>
      <c r="G4" s="277" t="s">
        <v>1144</v>
      </c>
      <c r="H4" s="283" t="s">
        <v>1216</v>
      </c>
      <c r="I4" s="285"/>
    </row>
    <row r="5">
      <c r="C5" s="6"/>
      <c r="D5" s="178"/>
      <c r="E5" s="6"/>
      <c r="F5" s="215" t="s">
        <v>1148</v>
      </c>
      <c r="G5" s="175" t="s">
        <v>1149</v>
      </c>
      <c r="H5" s="215" t="s">
        <v>1225</v>
      </c>
      <c r="I5" s="286"/>
    </row>
    <row r="6">
      <c r="F6" s="261"/>
      <c r="H6" s="261"/>
      <c r="I6" s="261"/>
    </row>
    <row r="7">
      <c r="F7" s="261"/>
      <c r="H7" s="261"/>
      <c r="I7" s="26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0" customHeight="1">
      <c r="A1" s="258"/>
      <c r="B1" s="258"/>
      <c r="C1" s="258"/>
      <c r="D1" s="259"/>
      <c r="E1" s="270"/>
      <c r="F1" s="270"/>
      <c r="G1" s="258"/>
    </row>
    <row r="2" ht="15.0" customHeight="1">
      <c r="A2" s="262" t="s">
        <v>439</v>
      </c>
      <c r="B2" s="262" t="s">
        <v>46</v>
      </c>
      <c r="C2" s="263" t="s">
        <v>745</v>
      </c>
      <c r="D2" s="264" t="s">
        <v>437</v>
      </c>
      <c r="E2" s="263" t="s">
        <v>1134</v>
      </c>
      <c r="F2" s="265"/>
      <c r="G2" s="263" t="s">
        <v>1135</v>
      </c>
      <c r="H2" s="266"/>
      <c r="I2" s="267"/>
    </row>
    <row r="3">
      <c r="A3" s="2">
        <v>29.0</v>
      </c>
      <c r="B3" s="271" t="s">
        <v>74</v>
      </c>
      <c r="C3" s="176" t="s">
        <v>752</v>
      </c>
      <c r="D3" s="175">
        <v>3.0</v>
      </c>
      <c r="E3" s="176">
        <v>15.0</v>
      </c>
      <c r="F3" s="175" t="s">
        <v>1138</v>
      </c>
      <c r="G3" s="175" t="s">
        <v>1139</v>
      </c>
      <c r="H3" s="175" t="s">
        <v>1214</v>
      </c>
      <c r="I3" s="175" t="s">
        <v>1215</v>
      </c>
    </row>
    <row r="4">
      <c r="C4" s="6"/>
      <c r="D4" s="178"/>
      <c r="E4" s="6"/>
      <c r="F4" s="175" t="s">
        <v>1143</v>
      </c>
      <c r="G4" s="175" t="s">
        <v>1144</v>
      </c>
      <c r="H4" s="175" t="s">
        <v>1145</v>
      </c>
      <c r="I4" s="175" t="s">
        <v>1146</v>
      </c>
    </row>
    <row r="5">
      <c r="C5" s="6"/>
      <c r="D5" s="178"/>
      <c r="E5" s="6"/>
      <c r="F5" s="175" t="s">
        <v>1148</v>
      </c>
      <c r="G5" s="175" t="s">
        <v>1149</v>
      </c>
      <c r="H5" s="175" t="s">
        <v>1150</v>
      </c>
      <c r="I5" s="175" t="s">
        <v>1151</v>
      </c>
    </row>
    <row r="6">
      <c r="C6" s="6"/>
      <c r="D6" s="178"/>
      <c r="E6" s="6"/>
      <c r="F6" s="175" t="s">
        <v>1153</v>
      </c>
      <c r="G6" s="175" t="s">
        <v>1154</v>
      </c>
      <c r="H6" s="175" t="s">
        <v>1155</v>
      </c>
      <c r="I6" s="175" t="s">
        <v>1156</v>
      </c>
    </row>
    <row r="7">
      <c r="C7" s="6"/>
      <c r="D7" s="178"/>
      <c r="E7" s="6"/>
      <c r="F7" s="175" t="s">
        <v>1158</v>
      </c>
      <c r="G7" s="175" t="s">
        <v>1159</v>
      </c>
      <c r="H7" s="175" t="s">
        <v>1218</v>
      </c>
      <c r="I7" s="175" t="s">
        <v>1161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0" customHeight="1">
      <c r="A1" s="258"/>
      <c r="B1" s="258"/>
      <c r="C1" s="258"/>
      <c r="D1" s="259"/>
      <c r="E1" s="258"/>
      <c r="F1" s="260"/>
      <c r="G1" s="258"/>
      <c r="H1" s="261"/>
    </row>
    <row r="2" ht="15.0" customHeight="1">
      <c r="A2" s="262" t="s">
        <v>439</v>
      </c>
      <c r="B2" s="262" t="s">
        <v>46</v>
      </c>
      <c r="C2" s="263" t="s">
        <v>745</v>
      </c>
      <c r="D2" s="264" t="s">
        <v>437</v>
      </c>
      <c r="E2" s="263" t="s">
        <v>1134</v>
      </c>
      <c r="F2" s="265"/>
      <c r="G2" s="263" t="s">
        <v>1135</v>
      </c>
      <c r="H2" s="266"/>
      <c r="I2" s="267"/>
    </row>
    <row r="3" ht="14.25" customHeight="1">
      <c r="A3" s="273">
        <v>30.0</v>
      </c>
      <c r="B3" s="274" t="s">
        <v>82</v>
      </c>
      <c r="C3" s="275" t="s">
        <v>753</v>
      </c>
      <c r="D3" s="276">
        <v>18.0</v>
      </c>
      <c r="E3" s="275">
        <v>7.0</v>
      </c>
      <c r="F3" s="282" t="s">
        <v>1138</v>
      </c>
      <c r="G3" s="276" t="s">
        <v>1139</v>
      </c>
      <c r="H3" s="283" t="s">
        <v>1214</v>
      </c>
      <c r="I3" s="285"/>
    </row>
    <row r="4">
      <c r="A4" s="2"/>
      <c r="B4" s="2"/>
      <c r="C4" s="278"/>
      <c r="D4" s="277"/>
      <c r="E4" s="82"/>
      <c r="F4" s="283" t="s">
        <v>1143</v>
      </c>
      <c r="G4" s="277" t="s">
        <v>1144</v>
      </c>
      <c r="H4" s="283" t="s">
        <v>1216</v>
      </c>
      <c r="I4" s="285"/>
    </row>
    <row r="5">
      <c r="C5" s="6"/>
      <c r="D5" s="178"/>
      <c r="E5" s="6"/>
      <c r="F5" s="215" t="s">
        <v>1148</v>
      </c>
      <c r="G5" s="175" t="s">
        <v>1149</v>
      </c>
      <c r="H5" s="215" t="s">
        <v>1225</v>
      </c>
      <c r="I5" s="286"/>
    </row>
    <row r="6">
      <c r="F6" s="261"/>
      <c r="H6" s="261"/>
      <c r="I6" s="261"/>
    </row>
    <row r="7">
      <c r="F7" s="261"/>
      <c r="H7" s="261"/>
      <c r="I7" s="26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0" customHeight="1">
      <c r="A1" s="258"/>
      <c r="B1" s="258"/>
      <c r="C1" s="258"/>
      <c r="D1" s="259"/>
      <c r="E1" s="258"/>
      <c r="F1" s="260"/>
      <c r="G1" s="258"/>
      <c r="H1" s="261"/>
    </row>
    <row r="2" ht="15.0" customHeight="1">
      <c r="A2" s="262" t="s">
        <v>439</v>
      </c>
      <c r="B2" s="262" t="s">
        <v>46</v>
      </c>
      <c r="C2" s="263" t="s">
        <v>745</v>
      </c>
      <c r="D2" s="264" t="s">
        <v>437</v>
      </c>
      <c r="E2" s="263" t="s">
        <v>1134</v>
      </c>
      <c r="F2" s="265"/>
      <c r="G2" s="263" t="s">
        <v>1135</v>
      </c>
      <c r="H2" s="266"/>
      <c r="I2" s="267"/>
    </row>
    <row r="3" ht="14.25" customHeight="1">
      <c r="A3" s="273">
        <v>31.0</v>
      </c>
      <c r="B3" s="274" t="s">
        <v>82</v>
      </c>
      <c r="C3" s="284" t="s">
        <v>1239</v>
      </c>
      <c r="D3" s="276">
        <v>22.0</v>
      </c>
      <c r="E3" s="275">
        <v>7.0</v>
      </c>
      <c r="F3" s="282" t="s">
        <v>1138</v>
      </c>
      <c r="G3" s="276" t="s">
        <v>1139</v>
      </c>
      <c r="H3" s="283" t="s">
        <v>1214</v>
      </c>
      <c r="I3" s="285"/>
    </row>
    <row r="4">
      <c r="A4" s="2"/>
      <c r="B4" s="2"/>
      <c r="C4" s="278"/>
      <c r="D4" s="277"/>
      <c r="E4" s="82"/>
      <c r="F4" s="283" t="s">
        <v>1143</v>
      </c>
      <c r="G4" s="277" t="s">
        <v>1144</v>
      </c>
      <c r="H4" s="283" t="s">
        <v>1216</v>
      </c>
      <c r="I4" s="285"/>
    </row>
    <row r="5">
      <c r="C5" s="6"/>
      <c r="D5" s="178"/>
      <c r="E5" s="6"/>
      <c r="F5" s="215" t="s">
        <v>1148</v>
      </c>
      <c r="G5" s="175" t="s">
        <v>1149</v>
      </c>
      <c r="H5" s="215" t="s">
        <v>1225</v>
      </c>
      <c r="I5" s="286"/>
    </row>
    <row r="6">
      <c r="F6" s="261"/>
      <c r="H6" s="261"/>
      <c r="I6" s="261"/>
    </row>
    <row r="7">
      <c r="F7" s="261"/>
      <c r="H7" s="261"/>
      <c r="I7" s="26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0" customHeight="1">
      <c r="A1" s="258"/>
      <c r="B1" s="258"/>
      <c r="C1" s="258"/>
      <c r="D1" s="259"/>
      <c r="E1" s="258"/>
      <c r="F1" s="260"/>
      <c r="G1" s="258"/>
      <c r="H1" s="261"/>
    </row>
    <row r="2" ht="15.0" customHeight="1">
      <c r="A2" s="262" t="s">
        <v>439</v>
      </c>
      <c r="B2" s="262" t="s">
        <v>46</v>
      </c>
      <c r="C2" s="263" t="s">
        <v>745</v>
      </c>
      <c r="D2" s="264" t="s">
        <v>437</v>
      </c>
      <c r="E2" s="263" t="s">
        <v>1134</v>
      </c>
      <c r="F2" s="265"/>
      <c r="G2" s="263" t="s">
        <v>1135</v>
      </c>
      <c r="H2" s="266"/>
      <c r="I2" s="267"/>
    </row>
    <row r="3" ht="14.25" customHeight="1">
      <c r="A3" s="273">
        <v>32.0</v>
      </c>
      <c r="B3" s="274" t="s">
        <v>89</v>
      </c>
      <c r="C3" s="275" t="s">
        <v>1231</v>
      </c>
      <c r="D3" s="276">
        <v>18.0</v>
      </c>
      <c r="E3" s="275">
        <v>7.0</v>
      </c>
      <c r="F3" s="282" t="s">
        <v>1138</v>
      </c>
      <c r="G3" s="276" t="s">
        <v>1139</v>
      </c>
      <c r="H3" s="283" t="s">
        <v>1214</v>
      </c>
      <c r="I3" s="285"/>
    </row>
    <row r="4">
      <c r="A4" s="2"/>
      <c r="B4" s="2"/>
      <c r="C4" s="278"/>
      <c r="D4" s="277"/>
      <c r="E4" s="82"/>
      <c r="F4" s="283" t="s">
        <v>1143</v>
      </c>
      <c r="G4" s="277" t="s">
        <v>1144</v>
      </c>
      <c r="H4" s="283" t="s">
        <v>1216</v>
      </c>
      <c r="I4" s="285"/>
    </row>
    <row r="5">
      <c r="C5" s="6"/>
      <c r="D5" s="178"/>
      <c r="E5" s="6"/>
      <c r="F5" s="215" t="s">
        <v>1148</v>
      </c>
      <c r="G5" s="175" t="s">
        <v>1149</v>
      </c>
      <c r="H5" s="215" t="s">
        <v>1225</v>
      </c>
      <c r="I5" s="286"/>
    </row>
    <row r="6">
      <c r="F6" s="261"/>
      <c r="H6" s="261"/>
      <c r="I6" s="261"/>
    </row>
    <row r="7">
      <c r="F7" s="261"/>
      <c r="H7" s="261"/>
      <c r="I7" s="26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6.5"/>
    <col customWidth="1" min="3" max="3" width="22.5"/>
    <col customWidth="1" min="4" max="5" width="10.13"/>
    <col customWidth="1" min="6" max="6" width="15.88"/>
    <col customWidth="1" min="7" max="7" width="10.88"/>
    <col customWidth="1" min="8" max="9" width="12.88"/>
    <col customWidth="1" min="10" max="10" width="10.5"/>
    <col customWidth="1" min="11" max="11" width="13.13"/>
    <col customWidth="1" min="12" max="12" width="13.63"/>
    <col customWidth="1" min="13" max="14" width="18.25"/>
    <col customWidth="1" min="15" max="16" width="17.88"/>
    <col customWidth="1" min="17" max="17" width="14.25"/>
    <col customWidth="1" min="21" max="21" width="17.88"/>
    <col customWidth="1" min="22" max="22" width="25.13"/>
  </cols>
  <sheetData>
    <row r="1">
      <c r="D1" s="2"/>
      <c r="E1" s="2"/>
    </row>
    <row r="2">
      <c r="A2" s="48" t="s">
        <v>97</v>
      </c>
    </row>
    <row r="4">
      <c r="A4" s="49" t="s">
        <v>98</v>
      </c>
      <c r="B4" s="50" t="s">
        <v>99</v>
      </c>
      <c r="C4" s="50" t="s">
        <v>100</v>
      </c>
      <c r="D4" s="50" t="s">
        <v>101</v>
      </c>
      <c r="E4" s="50" t="s">
        <v>102</v>
      </c>
      <c r="F4" s="51" t="s">
        <v>103</v>
      </c>
      <c r="G4" s="50" t="s">
        <v>104</v>
      </c>
      <c r="H4" s="50" t="s">
        <v>105</v>
      </c>
      <c r="I4" s="50" t="s">
        <v>106</v>
      </c>
      <c r="J4" s="50" t="s">
        <v>107</v>
      </c>
      <c r="K4" s="50" t="s">
        <v>108</v>
      </c>
      <c r="L4" s="50" t="s">
        <v>109</v>
      </c>
      <c r="M4" s="50" t="s">
        <v>110</v>
      </c>
      <c r="N4" s="50" t="s">
        <v>111</v>
      </c>
      <c r="O4" s="50" t="s">
        <v>112</v>
      </c>
      <c r="P4" s="51" t="s">
        <v>113</v>
      </c>
      <c r="Q4" s="50" t="s">
        <v>114</v>
      </c>
      <c r="R4" s="50" t="s">
        <v>115</v>
      </c>
      <c r="S4" s="50" t="s">
        <v>116</v>
      </c>
      <c r="T4" s="50" t="s">
        <v>117</v>
      </c>
      <c r="U4" s="52" t="s">
        <v>118</v>
      </c>
      <c r="V4" s="52" t="s">
        <v>119</v>
      </c>
      <c r="W4" s="53" t="s">
        <v>46</v>
      </c>
    </row>
    <row r="5">
      <c r="A5" s="54">
        <v>8.0</v>
      </c>
      <c r="B5" s="32"/>
      <c r="C5" s="55" t="s">
        <v>61</v>
      </c>
      <c r="D5" s="56" t="b">
        <v>1</v>
      </c>
      <c r="E5" s="56" t="b">
        <v>1</v>
      </c>
      <c r="F5" s="57">
        <v>20.0</v>
      </c>
      <c r="G5" s="56" t="b">
        <v>1</v>
      </c>
      <c r="H5" s="58" t="b">
        <v>0</v>
      </c>
      <c r="I5" s="59"/>
      <c r="J5" s="56" t="b">
        <v>0</v>
      </c>
      <c r="K5" s="32"/>
      <c r="L5" s="56" t="b">
        <v>1</v>
      </c>
      <c r="M5" s="57">
        <v>1.0</v>
      </c>
      <c r="N5" s="55" t="s">
        <v>120</v>
      </c>
      <c r="O5" s="57">
        <v>3.0</v>
      </c>
      <c r="P5" s="60" t="s">
        <v>121</v>
      </c>
      <c r="Q5" s="57">
        <v>1.0</v>
      </c>
      <c r="R5" s="57">
        <v>25.0</v>
      </c>
      <c r="S5" s="32"/>
      <c r="T5" s="55" t="s">
        <v>122</v>
      </c>
      <c r="U5" s="61" t="s">
        <v>123</v>
      </c>
      <c r="V5" s="62" t="s">
        <v>124</v>
      </c>
      <c r="W5" s="63" t="str">
        <f>vlookup(C5,partners!$C$3:$O$8,13,False)</f>
        <v>008</v>
      </c>
    </row>
    <row r="6">
      <c r="A6" s="54">
        <v>9.0</v>
      </c>
      <c r="B6" s="32"/>
      <c r="C6" s="55" t="s">
        <v>68</v>
      </c>
      <c r="D6" s="56" t="b">
        <v>0</v>
      </c>
      <c r="E6" s="56" t="b">
        <v>1</v>
      </c>
      <c r="F6" s="57">
        <v>15.0</v>
      </c>
      <c r="G6" s="58" t="b">
        <v>0</v>
      </c>
      <c r="H6" s="58" t="b">
        <v>0</v>
      </c>
      <c r="I6" s="59"/>
      <c r="J6" s="56" t="b">
        <v>1</v>
      </c>
      <c r="K6" s="32"/>
      <c r="L6" s="58" t="b">
        <v>0</v>
      </c>
      <c r="M6" s="57">
        <v>1.0</v>
      </c>
      <c r="N6" s="55" t="s">
        <v>120</v>
      </c>
      <c r="O6" s="57">
        <v>3.0</v>
      </c>
      <c r="P6" s="60" t="s">
        <v>121</v>
      </c>
      <c r="Q6" s="59"/>
      <c r="R6" s="59"/>
      <c r="S6" s="32"/>
      <c r="T6" s="32"/>
      <c r="U6" s="64"/>
      <c r="V6" s="65" t="s">
        <v>125</v>
      </c>
      <c r="W6" s="63" t="str">
        <f>vlookup(C6,partners!$C$3:$O$8,13,False)</f>
        <v>009</v>
      </c>
    </row>
    <row r="7">
      <c r="A7" s="54">
        <v>11.0</v>
      </c>
      <c r="B7" s="32"/>
      <c r="C7" s="55" t="s">
        <v>76</v>
      </c>
      <c r="D7" s="56" t="b">
        <v>0</v>
      </c>
      <c r="E7" s="56" t="b">
        <v>1</v>
      </c>
      <c r="F7" s="57">
        <v>500.0</v>
      </c>
      <c r="G7" s="56" t="b">
        <v>1</v>
      </c>
      <c r="H7" s="56" t="b">
        <v>1</v>
      </c>
      <c r="I7" s="57">
        <v>1000.0</v>
      </c>
      <c r="J7" s="56" t="b">
        <v>1</v>
      </c>
      <c r="K7" s="32"/>
      <c r="L7" s="58" t="b">
        <v>0</v>
      </c>
      <c r="M7" s="57">
        <v>1.0</v>
      </c>
      <c r="N7" s="55" t="s">
        <v>126</v>
      </c>
      <c r="O7" s="57"/>
      <c r="P7" s="55" t="s">
        <v>127</v>
      </c>
      <c r="Q7" s="59"/>
      <c r="R7" s="59"/>
      <c r="S7" s="32"/>
      <c r="T7" s="32"/>
      <c r="U7" s="64"/>
      <c r="V7" s="66"/>
      <c r="W7" s="63" t="str">
        <f>vlookup(C7,partners!$C$3:$O$8,13,False)</f>
        <v>011</v>
      </c>
    </row>
    <row r="8">
      <c r="A8" s="54">
        <v>15.0</v>
      </c>
      <c r="B8" s="32"/>
      <c r="C8" s="55" t="s">
        <v>84</v>
      </c>
      <c r="D8" s="56" t="b">
        <v>0</v>
      </c>
      <c r="E8" s="56" t="b">
        <v>0</v>
      </c>
      <c r="F8" s="59"/>
      <c r="G8" s="58" t="b">
        <v>0</v>
      </c>
      <c r="H8" s="58" t="b">
        <v>0</v>
      </c>
      <c r="I8" s="59"/>
      <c r="J8" s="56" t="b">
        <v>0</v>
      </c>
      <c r="K8" s="32"/>
      <c r="L8" s="58" t="b">
        <v>0</v>
      </c>
      <c r="M8" s="57">
        <v>1.0</v>
      </c>
      <c r="N8" s="55" t="s">
        <v>126</v>
      </c>
      <c r="O8" s="57"/>
      <c r="P8" s="55" t="s">
        <v>128</v>
      </c>
      <c r="Q8" s="59"/>
      <c r="R8" s="59"/>
      <c r="S8" s="32"/>
      <c r="T8" s="32"/>
      <c r="U8" s="64"/>
      <c r="V8" s="66"/>
      <c r="W8" s="63" t="str">
        <f>vlookup(C8,partners!$C$3:$O$8,13,False)</f>
        <v>015</v>
      </c>
    </row>
    <row r="9">
      <c r="A9" s="54">
        <v>17.0</v>
      </c>
      <c r="B9" s="32"/>
      <c r="C9" s="55" t="s">
        <v>91</v>
      </c>
      <c r="D9" s="56" t="b">
        <v>0</v>
      </c>
      <c r="E9" s="56" t="b">
        <v>1</v>
      </c>
      <c r="F9" s="57">
        <v>1000.0</v>
      </c>
      <c r="G9" s="58" t="b">
        <v>0</v>
      </c>
      <c r="H9" s="56" t="b">
        <v>1</v>
      </c>
      <c r="I9" s="59"/>
      <c r="J9" s="56" t="b">
        <v>1</v>
      </c>
      <c r="K9" s="32"/>
      <c r="L9" s="58" t="b">
        <v>0</v>
      </c>
      <c r="M9" s="57">
        <v>1.0</v>
      </c>
      <c r="N9" s="55" t="s">
        <v>126</v>
      </c>
      <c r="O9" s="57"/>
      <c r="P9" s="55" t="s">
        <v>128</v>
      </c>
      <c r="Q9" s="57">
        <v>1.0</v>
      </c>
      <c r="R9" s="57">
        <v>10.0</v>
      </c>
      <c r="S9" s="32"/>
      <c r="T9" s="32"/>
      <c r="U9" s="64"/>
      <c r="V9" s="65" t="s">
        <v>129</v>
      </c>
      <c r="W9" s="63" t="str">
        <f>vlookup(C9,partners!$C$3:$O$8,13,False)</f>
        <v>017</v>
      </c>
    </row>
    <row r="10" ht="12.0" customHeight="1">
      <c r="A10" s="22"/>
      <c r="F10" s="22"/>
      <c r="I10" s="22"/>
      <c r="M10" s="22"/>
      <c r="O10" s="22"/>
      <c r="Q10" s="22"/>
      <c r="R10" s="22"/>
    </row>
    <row r="11">
      <c r="A11" s="22"/>
      <c r="F11" s="22"/>
      <c r="I11" s="22"/>
      <c r="M11" s="22"/>
      <c r="O11" s="22"/>
      <c r="Q11" s="22"/>
      <c r="R11" s="22"/>
    </row>
    <row r="12">
      <c r="A12" s="22"/>
      <c r="F12" s="22"/>
      <c r="I12" s="22"/>
      <c r="M12" s="22"/>
      <c r="O12" s="22"/>
      <c r="Q12" s="22"/>
      <c r="R12" s="22"/>
    </row>
    <row r="13">
      <c r="A13" s="22"/>
      <c r="F13" s="22"/>
      <c r="I13" s="22"/>
      <c r="M13" s="22"/>
      <c r="O13" s="22"/>
      <c r="Q13" s="22"/>
      <c r="R13" s="22"/>
    </row>
    <row r="14">
      <c r="A14" s="22"/>
      <c r="F14" s="22"/>
      <c r="I14" s="22"/>
      <c r="M14" s="22"/>
      <c r="O14" s="22"/>
      <c r="Q14" s="22"/>
      <c r="R14" s="22"/>
    </row>
    <row r="15">
      <c r="A15" s="22"/>
      <c r="F15" s="22"/>
      <c r="I15" s="22"/>
      <c r="M15" s="22"/>
      <c r="O15" s="22"/>
      <c r="Q15" s="22"/>
      <c r="R15" s="22"/>
    </row>
    <row r="16">
      <c r="A16" s="22"/>
      <c r="F16" s="22"/>
      <c r="I16" s="22"/>
      <c r="M16" s="22"/>
      <c r="O16" s="22"/>
      <c r="Q16" s="22"/>
      <c r="R16" s="22"/>
    </row>
    <row r="17">
      <c r="A17" s="22"/>
      <c r="F17" s="22"/>
      <c r="I17" s="22"/>
      <c r="M17" s="22"/>
      <c r="O17" s="22"/>
      <c r="Q17" s="22"/>
      <c r="R17" s="22"/>
    </row>
    <row r="18">
      <c r="A18" s="22"/>
      <c r="F18" s="22"/>
      <c r="I18" s="22"/>
      <c r="M18" s="22"/>
      <c r="O18" s="22"/>
      <c r="Q18" s="22"/>
      <c r="R18" s="22"/>
    </row>
  </sheetData>
  <mergeCells count="1">
    <mergeCell ref="A2:V2"/>
  </mergeCells>
  <dataValidations>
    <dataValidation type="list" allowBlank="1" showErrorMessage="1" sqref="C5:C9">
      <formula1>partners!$C$4:$C$8</formula1>
    </dataValidation>
  </dataValidations>
  <hyperlinks>
    <hyperlink r:id="rId1" ref="V5"/>
    <hyperlink r:id="rId2" ref="V6"/>
    <hyperlink r:id="rId3" ref="V9"/>
  </hyperlinks>
  <drawing r:id="rId4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3" max="3" width="18.88"/>
    <col customWidth="1" min="4" max="4" width="15.75"/>
    <col customWidth="1" min="5" max="5" width="11.63"/>
    <col customWidth="1" min="6" max="6" width="38.88"/>
    <col customWidth="1" min="7" max="7" width="12.0"/>
    <col customWidth="1" min="8" max="8" width="18.63"/>
    <col customWidth="1" min="9" max="9" width="40.63"/>
    <col customWidth="1" min="10" max="10" width="14.5"/>
    <col customWidth="1" min="11" max="11" width="14.13"/>
    <col customWidth="1" min="12" max="12" width="18.25"/>
    <col customWidth="1" min="14" max="14" width="31.5"/>
    <col customWidth="1" min="17" max="17" width="0.38"/>
    <col customWidth="1" min="18" max="18" width="38.63"/>
  </cols>
  <sheetData>
    <row r="1">
      <c r="A1" s="67">
        <v>238.0</v>
      </c>
      <c r="B1" s="68">
        <v>238.0</v>
      </c>
      <c r="C1" s="69" t="s">
        <v>130</v>
      </c>
      <c r="D1" s="70" t="s">
        <v>131</v>
      </c>
      <c r="E1" s="71" t="str">
        <f>VLOOKUP($F1,partners!$C$3:$O$8,13,FALSE)</f>
        <v>008</v>
      </c>
      <c r="F1" s="72" t="s">
        <v>61</v>
      </c>
      <c r="G1" s="73">
        <f>vlookup($H1,locations!$C$4:$G$227,5,FALSE)</f>
        <v>1</v>
      </c>
      <c r="H1" s="74" t="s">
        <v>132</v>
      </c>
      <c r="I1" s="75" t="s">
        <v>133</v>
      </c>
      <c r="J1" s="68" t="s">
        <v>134</v>
      </c>
      <c r="K1" s="76" t="s">
        <v>135</v>
      </c>
      <c r="L1" s="77"/>
      <c r="M1" s="78"/>
      <c r="N1" s="79" t="str">
        <f t="shared" ref="N1:N73" si="1">GOOGLEMAPS_LATLONG((I1))</f>
        <v>5.1131205, 7.3704299</v>
      </c>
      <c r="O1" s="80">
        <f t="shared" ref="O1:O73" si="2">B1</f>
        <v>238</v>
      </c>
      <c r="P1" s="81"/>
      <c r="Q1" s="81"/>
      <c r="R1" s="82" t="s">
        <v>136</v>
      </c>
    </row>
    <row r="2">
      <c r="A2" s="67">
        <v>239.0</v>
      </c>
      <c r="B2" s="68">
        <v>239.0</v>
      </c>
      <c r="C2" s="69" t="s">
        <v>137</v>
      </c>
      <c r="D2" s="70" t="s">
        <v>131</v>
      </c>
      <c r="E2" s="71" t="str">
        <f>VLOOKUP($F2,partners!$C$3:$O$8,13,FALSE)</f>
        <v>008</v>
      </c>
      <c r="F2" s="72" t="s">
        <v>61</v>
      </c>
      <c r="G2" s="73">
        <f>vlookup($H2,locations!$C$4:$G$227,5,FALSE)</f>
        <v>2</v>
      </c>
      <c r="H2" s="74" t="s">
        <v>138</v>
      </c>
      <c r="I2" s="75" t="s">
        <v>139</v>
      </c>
      <c r="J2" s="68" t="s">
        <v>140</v>
      </c>
      <c r="K2" s="76" t="s">
        <v>141</v>
      </c>
      <c r="L2" s="77"/>
      <c r="M2" s="78"/>
      <c r="N2" s="79" t="str">
        <f t="shared" si="1"/>
        <v>5.535345, 7.467318199999999</v>
      </c>
      <c r="O2" s="80">
        <f t="shared" si="2"/>
        <v>239</v>
      </c>
      <c r="P2" s="81"/>
      <c r="Q2" s="81"/>
      <c r="R2" s="82" t="s">
        <v>142</v>
      </c>
    </row>
    <row r="3">
      <c r="A3" s="67">
        <v>240.0</v>
      </c>
      <c r="B3" s="68">
        <v>240.0</v>
      </c>
      <c r="C3" s="69" t="s">
        <v>143</v>
      </c>
      <c r="D3" s="70" t="s">
        <v>131</v>
      </c>
      <c r="E3" s="71" t="str">
        <f>VLOOKUP($F3,partners!$C$3:$O$8,13,FALSE)</f>
        <v>008</v>
      </c>
      <c r="F3" s="72" t="s">
        <v>61</v>
      </c>
      <c r="G3" s="73">
        <f>vlookup($H3,locations!$C$4:$G$227,5,FALSE)</f>
        <v>12</v>
      </c>
      <c r="H3" s="74" t="s">
        <v>144</v>
      </c>
      <c r="I3" s="75" t="s">
        <v>145</v>
      </c>
      <c r="J3" s="68" t="s">
        <v>140</v>
      </c>
      <c r="K3" s="76"/>
      <c r="L3" s="77"/>
      <c r="M3" s="78"/>
      <c r="N3" s="79" t="str">
        <f t="shared" si="1"/>
        <v>6.221143, 7.066059999999999</v>
      </c>
      <c r="O3" s="80">
        <f t="shared" si="2"/>
        <v>240</v>
      </c>
      <c r="P3" s="81"/>
      <c r="Q3" s="81"/>
      <c r="R3" s="82" t="s">
        <v>146</v>
      </c>
    </row>
    <row r="4">
      <c r="A4" s="67">
        <v>241.0</v>
      </c>
      <c r="B4" s="68">
        <v>241.0</v>
      </c>
      <c r="C4" s="69" t="s">
        <v>147</v>
      </c>
      <c r="D4" s="70" t="s">
        <v>131</v>
      </c>
      <c r="E4" s="71" t="str">
        <f>VLOOKUP($F4,partners!$C$3:$O$8,13,FALSE)</f>
        <v>008</v>
      </c>
      <c r="F4" s="72" t="s">
        <v>61</v>
      </c>
      <c r="G4" s="73">
        <f>vlookup($H4,locations!$C$4:$G$227,5,FALSE)</f>
        <v>23</v>
      </c>
      <c r="H4" s="74" t="s">
        <v>148</v>
      </c>
      <c r="I4" s="75" t="s">
        <v>149</v>
      </c>
      <c r="J4" s="68" t="s">
        <v>134</v>
      </c>
      <c r="K4" s="76" t="s">
        <v>150</v>
      </c>
      <c r="L4" s="77"/>
      <c r="M4" s="78"/>
      <c r="N4" s="79" t="str">
        <f t="shared" si="1"/>
        <v>6.1441842, 6.7842015</v>
      </c>
      <c r="O4" s="80">
        <f t="shared" si="2"/>
        <v>241</v>
      </c>
      <c r="P4" s="81"/>
      <c r="Q4" s="81"/>
      <c r="R4" s="82" t="s">
        <v>151</v>
      </c>
    </row>
    <row r="5">
      <c r="A5" s="67">
        <v>242.0</v>
      </c>
      <c r="B5" s="68">
        <v>242.0</v>
      </c>
      <c r="C5" s="69" t="s">
        <v>152</v>
      </c>
      <c r="D5" s="70" t="s">
        <v>131</v>
      </c>
      <c r="E5" s="71" t="str">
        <f>VLOOKUP($F5,partners!$C$3:$O$8,13,FALSE)</f>
        <v>008</v>
      </c>
      <c r="F5" s="72" t="s">
        <v>61</v>
      </c>
      <c r="G5" s="73">
        <f>vlookup($H5,locations!$C$4:$G$227,5,FALSE)</f>
        <v>76</v>
      </c>
      <c r="H5" s="74" t="s">
        <v>153</v>
      </c>
      <c r="I5" s="75" t="s">
        <v>154</v>
      </c>
      <c r="J5" s="68" t="s">
        <v>134</v>
      </c>
      <c r="K5" s="76" t="s">
        <v>155</v>
      </c>
      <c r="L5" s="77"/>
      <c r="M5" s="78"/>
      <c r="N5" s="79" t="str">
        <f t="shared" si="1"/>
        <v>6.4348182, 7.484798699999999</v>
      </c>
      <c r="O5" s="80">
        <f t="shared" si="2"/>
        <v>242</v>
      </c>
      <c r="P5" s="81"/>
      <c r="Q5" s="81"/>
      <c r="R5" s="82" t="s">
        <v>156</v>
      </c>
    </row>
    <row r="6">
      <c r="A6" s="67">
        <v>243.0</v>
      </c>
      <c r="B6" s="68">
        <v>243.0</v>
      </c>
      <c r="C6" s="69" t="s">
        <v>157</v>
      </c>
      <c r="D6" s="70" t="s">
        <v>131</v>
      </c>
      <c r="E6" s="71" t="str">
        <f>VLOOKUP($F6,partners!$C$3:$O$8,13,FALSE)</f>
        <v>008</v>
      </c>
      <c r="F6" s="72" t="s">
        <v>61</v>
      </c>
      <c r="G6" s="73">
        <f>vlookup($H6,locations!$C$4:$G$227,5,FALSE)</f>
        <v>78</v>
      </c>
      <c r="H6" s="74" t="s">
        <v>158</v>
      </c>
      <c r="I6" s="75" t="s">
        <v>159</v>
      </c>
      <c r="J6" s="68" t="s">
        <v>140</v>
      </c>
      <c r="K6" s="76"/>
      <c r="L6" s="77"/>
      <c r="M6" s="78"/>
      <c r="N6" s="79" t="str">
        <f t="shared" si="1"/>
        <v>6.435991599999999, 7.491124599999999</v>
      </c>
      <c r="O6" s="80">
        <f t="shared" si="2"/>
        <v>243</v>
      </c>
      <c r="P6" s="81"/>
      <c r="Q6" s="81"/>
      <c r="R6" s="82" t="s">
        <v>160</v>
      </c>
    </row>
    <row r="7">
      <c r="A7" s="67">
        <v>244.0</v>
      </c>
      <c r="B7" s="68">
        <v>244.0</v>
      </c>
      <c r="C7" s="69" t="s">
        <v>161</v>
      </c>
      <c r="D7" s="70" t="s">
        <v>131</v>
      </c>
      <c r="E7" s="71" t="str">
        <f>VLOOKUP($F7,partners!$C$3:$O$8,13,FALSE)</f>
        <v>008</v>
      </c>
      <c r="F7" s="72" t="s">
        <v>61</v>
      </c>
      <c r="G7" s="73">
        <f>vlookup($H7,locations!$C$4:$G$227,5,FALSE)</f>
        <v>81</v>
      </c>
      <c r="H7" s="74" t="s">
        <v>162</v>
      </c>
      <c r="I7" s="75" t="s">
        <v>163</v>
      </c>
      <c r="J7" s="68" t="s">
        <v>134</v>
      </c>
      <c r="K7" s="76" t="s">
        <v>164</v>
      </c>
      <c r="L7" s="77"/>
      <c r="M7" s="78"/>
      <c r="N7" s="79" t="str">
        <f t="shared" si="1"/>
        <v>5.4794866, 7.058493899999999</v>
      </c>
      <c r="O7" s="80">
        <f t="shared" si="2"/>
        <v>244</v>
      </c>
      <c r="P7" s="81"/>
      <c r="Q7" s="81"/>
      <c r="R7" s="82" t="s">
        <v>165</v>
      </c>
    </row>
    <row r="8">
      <c r="A8" s="67">
        <v>245.0</v>
      </c>
      <c r="B8" s="68">
        <v>245.0</v>
      </c>
      <c r="C8" s="69" t="s">
        <v>166</v>
      </c>
      <c r="D8" s="70" t="s">
        <v>131</v>
      </c>
      <c r="E8" s="71" t="str">
        <f>VLOOKUP($F8,partners!$C$3:$O$8,13,FALSE)</f>
        <v>008</v>
      </c>
      <c r="F8" s="72" t="s">
        <v>61</v>
      </c>
      <c r="G8" s="73">
        <f>vlookup($H8,locations!$C$4:$G$227,5,FALSE)</f>
        <v>90</v>
      </c>
      <c r="H8" s="74" t="s">
        <v>167</v>
      </c>
      <c r="I8" s="75" t="s">
        <v>168</v>
      </c>
      <c r="J8" s="68" t="s">
        <v>134</v>
      </c>
      <c r="K8" s="76" t="s">
        <v>169</v>
      </c>
      <c r="L8" s="77"/>
      <c r="M8" s="78"/>
      <c r="N8" s="79" t="str">
        <f t="shared" si="1"/>
        <v>10.5017797, 7.425872699999998</v>
      </c>
      <c r="O8" s="80">
        <f t="shared" si="2"/>
        <v>245</v>
      </c>
      <c r="P8" s="81"/>
      <c r="Q8" s="81"/>
      <c r="R8" s="82" t="s">
        <v>170</v>
      </c>
    </row>
    <row r="9">
      <c r="A9" s="67">
        <v>246.0</v>
      </c>
      <c r="B9" s="68">
        <v>246.0</v>
      </c>
      <c r="C9" s="69" t="s">
        <v>171</v>
      </c>
      <c r="D9" s="70" t="s">
        <v>131</v>
      </c>
      <c r="E9" s="71" t="str">
        <f>VLOOKUP($F9,partners!$C$3:$O$8,13,FALSE)</f>
        <v>008</v>
      </c>
      <c r="F9" s="72" t="s">
        <v>61</v>
      </c>
      <c r="G9" s="73">
        <f>vlookup($H9,locations!$C$4:$G$227,5,FALSE)</f>
        <v>95</v>
      </c>
      <c r="H9" s="74" t="s">
        <v>172</v>
      </c>
      <c r="I9" s="75" t="s">
        <v>173</v>
      </c>
      <c r="J9" s="68" t="s">
        <v>134</v>
      </c>
      <c r="K9" s="76" t="s">
        <v>174</v>
      </c>
      <c r="L9" s="77"/>
      <c r="M9" s="78"/>
      <c r="N9" s="79" t="str">
        <f t="shared" si="1"/>
        <v>12.0021794, 8.591956099999999</v>
      </c>
      <c r="O9" s="80">
        <f t="shared" si="2"/>
        <v>246</v>
      </c>
      <c r="P9" s="81"/>
      <c r="Q9" s="81"/>
      <c r="R9" s="82" t="s">
        <v>175</v>
      </c>
    </row>
    <row r="10">
      <c r="A10" s="67">
        <v>247.0</v>
      </c>
      <c r="B10" s="68">
        <v>247.0</v>
      </c>
      <c r="C10" s="69" t="s">
        <v>176</v>
      </c>
      <c r="D10" s="70"/>
      <c r="E10" s="71" t="str">
        <f>VLOOKUP($F10,partners!$C$3:$O$8,13,FALSE)</f>
        <v>008</v>
      </c>
      <c r="F10" s="72" t="s">
        <v>61</v>
      </c>
      <c r="G10" s="73">
        <f>vlookup($H10,locations!$C$4:$G$227,5,FALSE)</f>
        <v>98</v>
      </c>
      <c r="H10" s="74" t="s">
        <v>177</v>
      </c>
      <c r="I10" s="75" t="s">
        <v>178</v>
      </c>
      <c r="J10" s="68" t="s">
        <v>134</v>
      </c>
      <c r="K10" s="76"/>
      <c r="L10" s="77"/>
      <c r="M10" s="78"/>
      <c r="N10" s="79" t="str">
        <f t="shared" si="1"/>
        <v>7.791742600000001, 6.720040699999999</v>
      </c>
      <c r="O10" s="80">
        <f t="shared" si="2"/>
        <v>247</v>
      </c>
      <c r="P10" s="81"/>
      <c r="Q10" s="81"/>
      <c r="R10" s="82" t="s">
        <v>179</v>
      </c>
    </row>
    <row r="11">
      <c r="A11" s="67">
        <v>248.0</v>
      </c>
      <c r="B11" s="68">
        <v>248.0</v>
      </c>
      <c r="C11" s="69" t="s">
        <v>180</v>
      </c>
      <c r="D11" s="70" t="s">
        <v>131</v>
      </c>
      <c r="E11" s="71" t="str">
        <f>VLOOKUP($F11,partners!$C$3:$O$8,13,FALSE)</f>
        <v>008</v>
      </c>
      <c r="F11" s="72" t="s">
        <v>61</v>
      </c>
      <c r="G11" s="73">
        <f>vlookup($H11,locations!$C$4:$G$227,5,FALSE)</f>
        <v>104</v>
      </c>
      <c r="H11" s="74" t="s">
        <v>181</v>
      </c>
      <c r="I11" s="75" t="s">
        <v>182</v>
      </c>
      <c r="J11" s="68" t="s">
        <v>134</v>
      </c>
      <c r="K11" s="76" t="s">
        <v>183</v>
      </c>
      <c r="L11" s="77"/>
      <c r="M11" s="78"/>
      <c r="N11" s="79" t="str">
        <f t="shared" si="1"/>
        <v>6.4662882, 3.5627027</v>
      </c>
      <c r="O11" s="80">
        <f t="shared" si="2"/>
        <v>248</v>
      </c>
      <c r="P11" s="81"/>
      <c r="Q11" s="81"/>
      <c r="R11" s="82" t="s">
        <v>184</v>
      </c>
    </row>
    <row r="12">
      <c r="A12" s="67">
        <v>249.0</v>
      </c>
      <c r="B12" s="68">
        <v>249.0</v>
      </c>
      <c r="C12" s="69" t="s">
        <v>185</v>
      </c>
      <c r="D12" s="70" t="s">
        <v>131</v>
      </c>
      <c r="E12" s="71" t="str">
        <f>VLOOKUP($F12,partners!$C$3:$O$8,13,FALSE)</f>
        <v>008</v>
      </c>
      <c r="F12" s="72" t="s">
        <v>61</v>
      </c>
      <c r="G12" s="73">
        <f>vlookup($H12,locations!$C$4:$G$227,5,FALSE)</f>
        <v>112</v>
      </c>
      <c r="H12" s="74" t="s">
        <v>186</v>
      </c>
      <c r="I12" s="75" t="s">
        <v>187</v>
      </c>
      <c r="J12" s="68" t="s">
        <v>134</v>
      </c>
      <c r="K12" s="76" t="s">
        <v>188</v>
      </c>
      <c r="L12" s="77"/>
      <c r="M12" s="78"/>
      <c r="N12" s="79" t="str">
        <f t="shared" si="1"/>
        <v>6.5207054, 3.3672405</v>
      </c>
      <c r="O12" s="80">
        <f t="shared" si="2"/>
        <v>249</v>
      </c>
      <c r="P12" s="81"/>
      <c r="Q12" s="81"/>
      <c r="R12" s="82" t="s">
        <v>189</v>
      </c>
    </row>
    <row r="13">
      <c r="A13" s="67">
        <v>250.0</v>
      </c>
      <c r="B13" s="68">
        <v>250.0</v>
      </c>
      <c r="C13" s="69" t="s">
        <v>190</v>
      </c>
      <c r="D13" s="70" t="s">
        <v>131</v>
      </c>
      <c r="E13" s="71" t="str">
        <f>VLOOKUP($F13,partners!$C$3:$O$8,13,FALSE)</f>
        <v>008</v>
      </c>
      <c r="F13" s="72" t="s">
        <v>61</v>
      </c>
      <c r="G13" s="73">
        <f>vlookup($H13,locations!$C$4:$G$227,5,FALSE)</f>
        <v>120</v>
      </c>
      <c r="H13" s="74" t="s">
        <v>191</v>
      </c>
      <c r="I13" s="75" t="s">
        <v>192</v>
      </c>
      <c r="J13" s="68" t="s">
        <v>134</v>
      </c>
      <c r="K13" s="76" t="s">
        <v>169</v>
      </c>
      <c r="L13" s="77"/>
      <c r="M13" s="78"/>
      <c r="N13" s="79" t="str">
        <f t="shared" si="1"/>
        <v>6.458904899999999, 3.3028517</v>
      </c>
      <c r="O13" s="80">
        <f t="shared" si="2"/>
        <v>250</v>
      </c>
      <c r="P13" s="81"/>
      <c r="Q13" s="81"/>
      <c r="R13" s="82" t="s">
        <v>193</v>
      </c>
    </row>
    <row r="14">
      <c r="A14" s="67">
        <v>251.0</v>
      </c>
      <c r="B14" s="68">
        <v>251.0</v>
      </c>
      <c r="C14" s="69" t="s">
        <v>194</v>
      </c>
      <c r="D14" s="70" t="s">
        <v>131</v>
      </c>
      <c r="E14" s="71" t="str">
        <f>VLOOKUP($F14,partners!$C$3:$O$8,13,FALSE)</f>
        <v>008</v>
      </c>
      <c r="F14" s="72" t="s">
        <v>61</v>
      </c>
      <c r="G14" s="73">
        <f>vlookup($H14,locations!$C$4:$G$227,5,FALSE)</f>
        <v>133</v>
      </c>
      <c r="H14" s="74" t="s">
        <v>195</v>
      </c>
      <c r="I14" s="75" t="s">
        <v>196</v>
      </c>
      <c r="J14" s="68" t="s">
        <v>134</v>
      </c>
      <c r="K14" s="76" t="s">
        <v>197</v>
      </c>
      <c r="L14" s="77"/>
      <c r="M14" s="78"/>
      <c r="N14" s="79" t="str">
        <f t="shared" si="1"/>
        <v>6.6216735, 3.3246442</v>
      </c>
      <c r="O14" s="80">
        <f t="shared" si="2"/>
        <v>251</v>
      </c>
      <c r="P14" s="81"/>
      <c r="Q14" s="81"/>
      <c r="R14" s="82" t="s">
        <v>198</v>
      </c>
    </row>
    <row r="15">
      <c r="A15" s="67">
        <v>252.0</v>
      </c>
      <c r="B15" s="68">
        <v>252.0</v>
      </c>
      <c r="C15" s="69" t="s">
        <v>199</v>
      </c>
      <c r="D15" s="70" t="s">
        <v>131</v>
      </c>
      <c r="E15" s="71" t="str">
        <f>VLOOKUP($F15,partners!$C$3:$O$8,13,FALSE)</f>
        <v>008</v>
      </c>
      <c r="F15" s="72" t="s">
        <v>61</v>
      </c>
      <c r="G15" s="73">
        <f>vlookup($H15,locations!$C$4:$G$227,5,FALSE)</f>
        <v>149</v>
      </c>
      <c r="H15" s="74" t="s">
        <v>200</v>
      </c>
      <c r="I15" s="75" t="s">
        <v>201</v>
      </c>
      <c r="J15" s="68" t="s">
        <v>134</v>
      </c>
      <c r="K15" s="76" t="s">
        <v>202</v>
      </c>
      <c r="L15" s="77"/>
      <c r="M15" s="78"/>
      <c r="N15" s="79" t="str">
        <f t="shared" si="1"/>
        <v>6.482241999999999, 3.381896</v>
      </c>
      <c r="O15" s="80">
        <f t="shared" si="2"/>
        <v>252</v>
      </c>
      <c r="P15" s="81"/>
      <c r="Q15" s="81"/>
      <c r="R15" s="82" t="s">
        <v>203</v>
      </c>
    </row>
    <row r="16">
      <c r="A16" s="67">
        <v>253.0</v>
      </c>
      <c r="B16" s="68">
        <v>253.0</v>
      </c>
      <c r="C16" s="69" t="s">
        <v>204</v>
      </c>
      <c r="D16" s="70" t="s">
        <v>131</v>
      </c>
      <c r="E16" s="71" t="str">
        <f>VLOOKUP($F16,partners!$C$3:$O$8,13,FALSE)</f>
        <v>008</v>
      </c>
      <c r="F16" s="72" t="s">
        <v>61</v>
      </c>
      <c r="G16" s="73">
        <f>vlookup($H16,locations!$C$4:$G$227,5,FALSE)</f>
        <v>155</v>
      </c>
      <c r="H16" s="74" t="s">
        <v>205</v>
      </c>
      <c r="I16" s="75" t="s">
        <v>206</v>
      </c>
      <c r="J16" s="68" t="s">
        <v>134</v>
      </c>
      <c r="K16" s="76"/>
      <c r="L16" s="77"/>
      <c r="M16" s="78"/>
      <c r="N16" s="79" t="str">
        <f t="shared" si="1"/>
        <v>6.617973099999999, 3.3208916</v>
      </c>
      <c r="O16" s="80">
        <f t="shared" si="2"/>
        <v>253</v>
      </c>
      <c r="P16" s="81"/>
      <c r="Q16" s="81"/>
      <c r="R16" s="82" t="s">
        <v>207</v>
      </c>
    </row>
    <row r="17">
      <c r="A17" s="67">
        <v>254.0</v>
      </c>
      <c r="B17" s="68">
        <v>254.0</v>
      </c>
      <c r="C17" s="69" t="s">
        <v>208</v>
      </c>
      <c r="D17" s="70" t="s">
        <v>131</v>
      </c>
      <c r="E17" s="71" t="str">
        <f>VLOOKUP($F17,partners!$C$3:$O$8,13,FALSE)</f>
        <v>008</v>
      </c>
      <c r="F17" s="72" t="s">
        <v>61</v>
      </c>
      <c r="G17" s="73">
        <f>vlookup($H17,locations!$C$4:$G$227,5,FALSE)</f>
        <v>172</v>
      </c>
      <c r="H17" s="74" t="s">
        <v>209</v>
      </c>
      <c r="I17" s="75" t="s">
        <v>210</v>
      </c>
      <c r="J17" s="68" t="s">
        <v>134</v>
      </c>
      <c r="K17" s="76"/>
      <c r="L17" s="77"/>
      <c r="M17" s="78"/>
      <c r="N17" s="79" t="str">
        <f t="shared" si="1"/>
        <v>7.3910496, 3.9568371</v>
      </c>
      <c r="O17" s="80">
        <f t="shared" si="2"/>
        <v>254</v>
      </c>
      <c r="P17" s="81"/>
      <c r="Q17" s="81"/>
      <c r="R17" s="82" t="s">
        <v>211</v>
      </c>
    </row>
    <row r="18">
      <c r="A18" s="67">
        <v>255.0</v>
      </c>
      <c r="B18" s="68">
        <v>255.0</v>
      </c>
      <c r="C18" s="69" t="s">
        <v>212</v>
      </c>
      <c r="D18" s="70" t="s">
        <v>131</v>
      </c>
      <c r="E18" s="71" t="str">
        <f>VLOOKUP($F18,partners!$C$3:$O$8,13,FALSE)</f>
        <v>008</v>
      </c>
      <c r="F18" s="72" t="s">
        <v>61</v>
      </c>
      <c r="G18" s="73">
        <f>vlookup($H18,locations!$C$4:$G$227,5,FALSE)</f>
        <v>182</v>
      </c>
      <c r="H18" s="74" t="s">
        <v>213</v>
      </c>
      <c r="I18" s="75" t="s">
        <v>214</v>
      </c>
      <c r="J18" s="68" t="s">
        <v>134</v>
      </c>
      <c r="K18" s="76" t="s">
        <v>215</v>
      </c>
      <c r="L18" s="77"/>
      <c r="M18" s="78"/>
      <c r="N18" s="79" t="str">
        <f t="shared" si="1"/>
        <v>4.8174148, 7.0093068</v>
      </c>
      <c r="O18" s="80">
        <f t="shared" si="2"/>
        <v>255</v>
      </c>
      <c r="P18" s="81"/>
      <c r="Q18" s="81"/>
      <c r="R18" s="82" t="s">
        <v>216</v>
      </c>
    </row>
    <row r="19">
      <c r="A19" s="67">
        <v>256.0</v>
      </c>
      <c r="B19" s="68">
        <v>256.0</v>
      </c>
      <c r="C19" s="69" t="s">
        <v>217</v>
      </c>
      <c r="D19" s="70" t="s">
        <v>131</v>
      </c>
      <c r="E19" s="71" t="str">
        <f>VLOOKUP($F19,partners!$C$3:$O$8,13,FALSE)</f>
        <v>008</v>
      </c>
      <c r="F19" s="72" t="s">
        <v>61</v>
      </c>
      <c r="G19" s="73">
        <f>vlookup($H19,locations!$C$4:$G$227,5,FALSE)</f>
        <v>202</v>
      </c>
      <c r="H19" s="74" t="s">
        <v>218</v>
      </c>
      <c r="I19" s="75" t="s">
        <v>219</v>
      </c>
      <c r="J19" s="68" t="s">
        <v>140</v>
      </c>
      <c r="K19" s="76"/>
      <c r="L19" s="77"/>
      <c r="M19" s="78"/>
      <c r="N19" s="79" t="str">
        <f t="shared" si="1"/>
        <v>12.1628466, 6.674504199999999</v>
      </c>
      <c r="O19" s="80">
        <f t="shared" si="2"/>
        <v>256</v>
      </c>
      <c r="P19" s="81"/>
      <c r="Q19" s="81"/>
      <c r="R19" s="82" t="s">
        <v>175</v>
      </c>
    </row>
    <row r="20">
      <c r="A20" s="67">
        <v>257.0</v>
      </c>
      <c r="B20" s="68">
        <v>257.0</v>
      </c>
      <c r="C20" s="69" t="s">
        <v>220</v>
      </c>
      <c r="D20" s="70" t="s">
        <v>131</v>
      </c>
      <c r="E20" s="71" t="str">
        <f>VLOOKUP($F20,partners!$C$3:$O$8,13,FALSE)</f>
        <v>008</v>
      </c>
      <c r="F20" s="72" t="s">
        <v>61</v>
      </c>
      <c r="G20" s="73">
        <f>vlookup($H20,locations!$C$4:$G$227,5,FALSE)</f>
        <v>204</v>
      </c>
      <c r="H20" s="74" t="s">
        <v>221</v>
      </c>
      <c r="I20" s="75" t="s">
        <v>222</v>
      </c>
      <c r="J20" s="68" t="s">
        <v>134</v>
      </c>
      <c r="K20" s="76" t="s">
        <v>223</v>
      </c>
      <c r="L20" s="77"/>
      <c r="M20" s="78"/>
      <c r="N20" s="79" t="str">
        <f t="shared" si="1"/>
        <v>9.164439699999999, 7.3298786</v>
      </c>
      <c r="O20" s="80">
        <f t="shared" si="2"/>
        <v>257</v>
      </c>
      <c r="P20" s="81"/>
      <c r="Q20" s="81"/>
      <c r="R20" s="82" t="s">
        <v>224</v>
      </c>
    </row>
    <row r="21">
      <c r="A21" s="67">
        <v>258.0</v>
      </c>
      <c r="B21" s="68">
        <v>258.0</v>
      </c>
      <c r="C21" s="69" t="s">
        <v>225</v>
      </c>
      <c r="D21" s="70" t="s">
        <v>131</v>
      </c>
      <c r="E21" s="71" t="str">
        <f>VLOOKUP($F21,partners!$C$3:$O$8,13,FALSE)</f>
        <v>008</v>
      </c>
      <c r="F21" s="72" t="s">
        <v>61</v>
      </c>
      <c r="G21" s="73">
        <f>vlookup($H21,locations!$C$4:$G$227,5,FALSE)</f>
        <v>206</v>
      </c>
      <c r="H21" s="74" t="s">
        <v>226</v>
      </c>
      <c r="I21" s="75" t="s">
        <v>227</v>
      </c>
      <c r="J21" s="68" t="s">
        <v>140</v>
      </c>
      <c r="K21" s="76" t="s">
        <v>228</v>
      </c>
      <c r="L21" s="77"/>
      <c r="M21" s="78"/>
      <c r="N21" s="79" t="str">
        <f t="shared" si="1"/>
        <v>9.06683, 7.444310000000001</v>
      </c>
      <c r="O21" s="80">
        <f t="shared" si="2"/>
        <v>258</v>
      </c>
      <c r="P21" s="81"/>
      <c r="Q21" s="81"/>
      <c r="R21" s="82" t="s">
        <v>229</v>
      </c>
    </row>
    <row r="22">
      <c r="A22" s="67">
        <v>259.0</v>
      </c>
      <c r="B22" s="68">
        <v>259.0</v>
      </c>
      <c r="C22" s="83" t="s">
        <v>230</v>
      </c>
      <c r="D22" s="83" t="s">
        <v>231</v>
      </c>
      <c r="E22" s="71" t="str">
        <f>VLOOKUP($F22,partners!$C$3:$O$8,13,FALSE)</f>
        <v>009</v>
      </c>
      <c r="F22" s="84" t="s">
        <v>68</v>
      </c>
      <c r="G22" s="73">
        <f>vlookup($H22,locations!$C$4:$G$227,5,FALSE)</f>
        <v>4</v>
      </c>
      <c r="H22" s="85" t="s">
        <v>232</v>
      </c>
      <c r="I22" s="86" t="s">
        <v>233</v>
      </c>
      <c r="J22" s="87"/>
      <c r="K22" s="88"/>
      <c r="L22" s="89"/>
      <c r="M22" s="90"/>
      <c r="N22" s="79" t="str">
        <f t="shared" si="1"/>
        <v>5.5379261, 7.286867999999999</v>
      </c>
      <c r="O22" s="80">
        <f t="shared" si="2"/>
        <v>259</v>
      </c>
      <c r="P22" s="81"/>
      <c r="Q22" s="81"/>
      <c r="R22" s="82" t="s">
        <v>234</v>
      </c>
    </row>
    <row r="23">
      <c r="A23" s="67">
        <v>260.0</v>
      </c>
      <c r="B23" s="68">
        <v>260.0</v>
      </c>
      <c r="C23" s="69" t="s">
        <v>235</v>
      </c>
      <c r="D23" s="70" t="s">
        <v>131</v>
      </c>
      <c r="E23" s="71" t="str">
        <f>VLOOKUP($F23,partners!$C$3:$O$8,13,FALSE)</f>
        <v>009</v>
      </c>
      <c r="F23" s="72" t="s">
        <v>68</v>
      </c>
      <c r="G23" s="73">
        <f>vlookup($H23,locations!$C$4:$G$227,5,FALSE)</f>
        <v>2</v>
      </c>
      <c r="H23" s="74" t="s">
        <v>138</v>
      </c>
      <c r="I23" s="75" t="s">
        <v>236</v>
      </c>
      <c r="J23" s="68" t="s">
        <v>237</v>
      </c>
      <c r="K23" s="76" t="s">
        <v>238</v>
      </c>
      <c r="L23" s="77"/>
      <c r="M23" s="78"/>
      <c r="N23" s="79" t="str">
        <f t="shared" si="1"/>
        <v>5.5327852, 7.4939896</v>
      </c>
      <c r="O23" s="80">
        <f t="shared" si="2"/>
        <v>260</v>
      </c>
      <c r="P23" s="81"/>
      <c r="Q23" s="81"/>
      <c r="R23" s="82" t="s">
        <v>239</v>
      </c>
    </row>
    <row r="24">
      <c r="A24" s="67">
        <v>261.0</v>
      </c>
      <c r="B24" s="68">
        <v>261.0</v>
      </c>
      <c r="C24" s="69" t="s">
        <v>240</v>
      </c>
      <c r="D24" s="70" t="s">
        <v>231</v>
      </c>
      <c r="E24" s="71" t="str">
        <f>VLOOKUP($F24,partners!$C$3:$O$8,13,FALSE)</f>
        <v>009</v>
      </c>
      <c r="F24" s="72" t="s">
        <v>68</v>
      </c>
      <c r="G24" s="73">
        <f>vlookup($H24,locations!$C$4:$G$227,5,FALSE)</f>
        <v>21</v>
      </c>
      <c r="H24" s="74" t="s">
        <v>241</v>
      </c>
      <c r="I24" s="75" t="s">
        <v>242</v>
      </c>
      <c r="J24" s="91"/>
      <c r="K24" s="76"/>
      <c r="L24" s="77"/>
      <c r="M24" s="78"/>
      <c r="N24" s="79" t="str">
        <f t="shared" si="1"/>
        <v>6.1329419, 6.7923994</v>
      </c>
      <c r="O24" s="80">
        <f t="shared" si="2"/>
        <v>261</v>
      </c>
      <c r="P24" s="81"/>
      <c r="Q24" s="81"/>
      <c r="R24" s="82" t="s">
        <v>243</v>
      </c>
    </row>
    <row r="25">
      <c r="A25" s="67">
        <v>262.0</v>
      </c>
      <c r="B25" s="68">
        <v>262.0</v>
      </c>
      <c r="C25" s="69" t="s">
        <v>244</v>
      </c>
      <c r="D25" s="70" t="s">
        <v>231</v>
      </c>
      <c r="E25" s="71" t="str">
        <f>VLOOKUP($F25,partners!$C$3:$O$8,13,FALSE)</f>
        <v>009</v>
      </c>
      <c r="F25" s="72" t="s">
        <v>68</v>
      </c>
      <c r="G25" s="73">
        <f>vlookup($H25,locations!$C$4:$G$227,5,FALSE)</f>
        <v>34</v>
      </c>
      <c r="H25" s="74" t="s">
        <v>245</v>
      </c>
      <c r="I25" s="75" t="s">
        <v>245</v>
      </c>
      <c r="J25" s="91"/>
      <c r="K25" s="76"/>
      <c r="L25" s="77"/>
      <c r="M25" s="78"/>
      <c r="N25" s="79" t="str">
        <f t="shared" si="1"/>
        <v>6.1462401, 6.829740300000001</v>
      </c>
      <c r="O25" s="80">
        <f t="shared" si="2"/>
        <v>262</v>
      </c>
      <c r="P25" s="81"/>
      <c r="Q25" s="81"/>
      <c r="R25" s="82" t="s">
        <v>246</v>
      </c>
    </row>
    <row r="26">
      <c r="A26" s="67">
        <v>263.0</v>
      </c>
      <c r="B26" s="68">
        <v>263.0</v>
      </c>
      <c r="C26" s="92" t="s">
        <v>247</v>
      </c>
      <c r="D26" s="83" t="s">
        <v>231</v>
      </c>
      <c r="E26" s="71" t="str">
        <f>VLOOKUP($F26,partners!$C$3:$O$8,13,FALSE)</f>
        <v>009</v>
      </c>
      <c r="F26" s="93" t="s">
        <v>68</v>
      </c>
      <c r="G26" s="73">
        <f>vlookup($H26,locations!$C$4:$G$227,5,FALSE)</f>
        <v>35</v>
      </c>
      <c r="H26" s="94" t="s">
        <v>248</v>
      </c>
      <c r="I26" s="86" t="s">
        <v>248</v>
      </c>
      <c r="J26" s="87"/>
      <c r="K26" s="88"/>
      <c r="L26" s="89"/>
      <c r="M26" s="90"/>
      <c r="N26" s="79" t="str">
        <f t="shared" si="1"/>
        <v>57.06847089999999, 24.3394019</v>
      </c>
      <c r="O26" s="80">
        <f t="shared" si="2"/>
        <v>263</v>
      </c>
      <c r="P26" s="81"/>
      <c r="Q26" s="81"/>
      <c r="R26" s="82" t="s">
        <v>249</v>
      </c>
    </row>
    <row r="27">
      <c r="A27" s="67">
        <v>264.0</v>
      </c>
      <c r="B27" s="68">
        <v>264.0</v>
      </c>
      <c r="C27" s="69" t="s">
        <v>250</v>
      </c>
      <c r="D27" s="70" t="s">
        <v>231</v>
      </c>
      <c r="E27" s="71" t="str">
        <f>VLOOKUP($F27,partners!$C$3:$O$8,13,FALSE)</f>
        <v>009</v>
      </c>
      <c r="F27" s="72" t="s">
        <v>68</v>
      </c>
      <c r="G27" s="73">
        <f>vlookup($H27,locations!$C$4:$G$227,5,FALSE)</f>
        <v>36</v>
      </c>
      <c r="H27" s="74" t="s">
        <v>251</v>
      </c>
      <c r="I27" s="75" t="s">
        <v>251</v>
      </c>
      <c r="J27" s="91"/>
      <c r="K27" s="76"/>
      <c r="L27" s="77"/>
      <c r="M27" s="78"/>
      <c r="N27" s="79" t="str">
        <f t="shared" si="1"/>
        <v>6.079965899999999, 6.9877682</v>
      </c>
      <c r="O27" s="80">
        <f t="shared" si="2"/>
        <v>264</v>
      </c>
      <c r="P27" s="81"/>
      <c r="Q27" s="81"/>
      <c r="R27" s="82" t="s">
        <v>252</v>
      </c>
    </row>
    <row r="28">
      <c r="A28" s="67">
        <v>265.0</v>
      </c>
      <c r="B28" s="68">
        <v>265.0</v>
      </c>
      <c r="C28" s="69" t="s">
        <v>253</v>
      </c>
      <c r="D28" s="70" t="s">
        <v>231</v>
      </c>
      <c r="E28" s="71" t="str">
        <f>VLOOKUP($F28,partners!$C$3:$O$8,13,FALSE)</f>
        <v>009</v>
      </c>
      <c r="F28" s="72" t="s">
        <v>68</v>
      </c>
      <c r="G28" s="73">
        <f>vlookup($H28,locations!$C$4:$G$227,5,FALSE)</f>
        <v>38</v>
      </c>
      <c r="H28" s="74" t="s">
        <v>254</v>
      </c>
      <c r="I28" s="75" t="s">
        <v>254</v>
      </c>
      <c r="J28" s="91"/>
      <c r="K28" s="76"/>
      <c r="L28" s="77"/>
      <c r="M28" s="78"/>
      <c r="N28" s="79" t="str">
        <f t="shared" si="1"/>
        <v>5.914723899999999, 6.840459999999999</v>
      </c>
      <c r="O28" s="80">
        <f t="shared" si="2"/>
        <v>265</v>
      </c>
      <c r="P28" s="81"/>
      <c r="Q28" s="81"/>
      <c r="R28" s="82" t="s">
        <v>255</v>
      </c>
    </row>
    <row r="29">
      <c r="A29" s="67">
        <v>266.0</v>
      </c>
      <c r="B29" s="68">
        <v>266.0</v>
      </c>
      <c r="C29" s="69" t="s">
        <v>256</v>
      </c>
      <c r="D29" s="70" t="s">
        <v>131</v>
      </c>
      <c r="E29" s="71" t="str">
        <f>VLOOKUP($F29,partners!$C$3:$O$8,13,FALSE)</f>
        <v>009</v>
      </c>
      <c r="F29" s="72" t="s">
        <v>68</v>
      </c>
      <c r="G29" s="73">
        <f>vlookup($H29,locations!$C$4:$G$227,5,FALSE)</f>
        <v>49</v>
      </c>
      <c r="H29" s="74" t="s">
        <v>257</v>
      </c>
      <c r="I29" s="75" t="s">
        <v>258</v>
      </c>
      <c r="J29" s="68" t="s">
        <v>237</v>
      </c>
      <c r="K29" s="76" t="s">
        <v>259</v>
      </c>
      <c r="L29" s="77"/>
      <c r="M29" s="78"/>
      <c r="N29" s="79" t="str">
        <f t="shared" si="1"/>
        <v>6.2070722, 6.6773503</v>
      </c>
      <c r="O29" s="80">
        <f t="shared" si="2"/>
        <v>266</v>
      </c>
      <c r="P29" s="81"/>
      <c r="Q29" s="81"/>
      <c r="R29" s="82" t="s">
        <v>260</v>
      </c>
    </row>
    <row r="30">
      <c r="A30" s="67">
        <v>267.0</v>
      </c>
      <c r="B30" s="68">
        <v>267.0</v>
      </c>
      <c r="C30" s="70" t="s">
        <v>261</v>
      </c>
      <c r="D30" s="70" t="s">
        <v>131</v>
      </c>
      <c r="E30" s="71" t="str">
        <f>VLOOKUP($F30,partners!$C$3:$O$8,13,FALSE)</f>
        <v>009</v>
      </c>
      <c r="F30" s="95" t="s">
        <v>68</v>
      </c>
      <c r="G30" s="73">
        <f>vlookup($H30,locations!$C$4:$G$227,5,FALSE)</f>
        <v>50</v>
      </c>
      <c r="H30" s="96" t="s">
        <v>262</v>
      </c>
      <c r="I30" s="97" t="s">
        <v>263</v>
      </c>
      <c r="J30" s="68" t="s">
        <v>237</v>
      </c>
      <c r="K30" s="76" t="s">
        <v>264</v>
      </c>
      <c r="L30" s="98"/>
      <c r="M30" s="99"/>
      <c r="N30" s="79" t="str">
        <f t="shared" si="1"/>
        <v>6.1840233, 6.6621488</v>
      </c>
      <c r="O30" s="80">
        <f t="shared" si="2"/>
        <v>267</v>
      </c>
      <c r="P30" s="81"/>
      <c r="Q30" s="81"/>
      <c r="R30" s="82" t="s">
        <v>265</v>
      </c>
    </row>
    <row r="31">
      <c r="A31" s="67">
        <v>268.0</v>
      </c>
      <c r="B31" s="68">
        <v>268.0</v>
      </c>
      <c r="C31" s="92" t="s">
        <v>266</v>
      </c>
      <c r="D31" s="83" t="s">
        <v>231</v>
      </c>
      <c r="E31" s="71" t="str">
        <f>VLOOKUP($F31,partners!$C$3:$O$8,13,FALSE)</f>
        <v>009</v>
      </c>
      <c r="F31" s="93" t="s">
        <v>68</v>
      </c>
      <c r="G31" s="73">
        <f>vlookup($H31,locations!$C$4:$G$227,5,FALSE)</f>
        <v>51</v>
      </c>
      <c r="H31" s="94" t="s">
        <v>267</v>
      </c>
      <c r="I31" s="86" t="s">
        <v>267</v>
      </c>
      <c r="J31" s="87"/>
      <c r="K31" s="88"/>
      <c r="L31" s="89"/>
      <c r="M31" s="90"/>
      <c r="N31" s="79" t="str">
        <f t="shared" si="1"/>
        <v>5.5543995, 5.7932008</v>
      </c>
      <c r="O31" s="80">
        <f t="shared" si="2"/>
        <v>268</v>
      </c>
      <c r="P31" s="81"/>
      <c r="Q31" s="81"/>
      <c r="R31" s="82" t="s">
        <v>268</v>
      </c>
    </row>
    <row r="32">
      <c r="A32" s="67">
        <v>269.0</v>
      </c>
      <c r="B32" s="68">
        <v>269.0</v>
      </c>
      <c r="C32" s="70" t="s">
        <v>269</v>
      </c>
      <c r="D32" s="70" t="s">
        <v>131</v>
      </c>
      <c r="E32" s="71" t="str">
        <f>VLOOKUP($F32,partners!$C$3:$O$8,13,FALSE)</f>
        <v>009</v>
      </c>
      <c r="F32" s="95" t="s">
        <v>68</v>
      </c>
      <c r="G32" s="73">
        <f>vlookup($H32,locations!$C$4:$G$227,5,FALSE)</f>
        <v>59</v>
      </c>
      <c r="H32" s="96" t="s">
        <v>270</v>
      </c>
      <c r="I32" s="97" t="s">
        <v>271</v>
      </c>
      <c r="J32" s="68" t="s">
        <v>237</v>
      </c>
      <c r="K32" s="76" t="s">
        <v>272</v>
      </c>
      <c r="L32" s="98"/>
      <c r="M32" s="99"/>
      <c r="N32" s="79" t="str">
        <f t="shared" si="1"/>
        <v>6.355953299999999, 5.624783</v>
      </c>
      <c r="O32" s="80">
        <f t="shared" si="2"/>
        <v>269</v>
      </c>
      <c r="P32" s="81"/>
      <c r="Q32" s="81"/>
      <c r="R32" s="82" t="s">
        <v>273</v>
      </c>
    </row>
    <row r="33">
      <c r="A33" s="67">
        <v>270.0</v>
      </c>
      <c r="B33" s="68">
        <v>270.0</v>
      </c>
      <c r="C33" s="70" t="s">
        <v>274</v>
      </c>
      <c r="D33" s="70" t="s">
        <v>131</v>
      </c>
      <c r="E33" s="71" t="str">
        <f>VLOOKUP($F33,partners!$C$3:$O$8,13,FALSE)</f>
        <v>009</v>
      </c>
      <c r="F33" s="95" t="s">
        <v>68</v>
      </c>
      <c r="G33" s="73">
        <f>vlookup($H33,locations!$C$4:$G$227,5,FALSE)</f>
        <v>61</v>
      </c>
      <c r="H33" s="96" t="s">
        <v>275</v>
      </c>
      <c r="I33" s="97" t="s">
        <v>276</v>
      </c>
      <c r="J33" s="68" t="s">
        <v>237</v>
      </c>
      <c r="K33" s="76" t="s">
        <v>277</v>
      </c>
      <c r="L33" s="98"/>
      <c r="M33" s="99"/>
      <c r="N33" s="79" t="str">
        <f t="shared" si="1"/>
        <v>6.3505828, 5.6612423</v>
      </c>
      <c r="O33" s="80">
        <f t="shared" si="2"/>
        <v>270</v>
      </c>
      <c r="P33" s="81"/>
      <c r="Q33" s="81"/>
      <c r="R33" s="82" t="s">
        <v>278</v>
      </c>
    </row>
    <row r="34">
      <c r="A34" s="67">
        <v>271.0</v>
      </c>
      <c r="B34" s="68">
        <v>271.0</v>
      </c>
      <c r="C34" s="70" t="s">
        <v>279</v>
      </c>
      <c r="D34" s="70" t="s">
        <v>131</v>
      </c>
      <c r="E34" s="71" t="str">
        <f>VLOOKUP($F34,partners!$C$3:$O$8,13,FALSE)</f>
        <v>009</v>
      </c>
      <c r="F34" s="95" t="s">
        <v>68</v>
      </c>
      <c r="G34" s="73">
        <f>vlookup($H34,locations!$C$4:$G$227,5,FALSE)</f>
        <v>62</v>
      </c>
      <c r="H34" s="96" t="s">
        <v>280</v>
      </c>
      <c r="I34" s="97" t="s">
        <v>281</v>
      </c>
      <c r="J34" s="68" t="s">
        <v>237</v>
      </c>
      <c r="K34" s="76" t="s">
        <v>282</v>
      </c>
      <c r="L34" s="98"/>
      <c r="M34" s="99"/>
      <c r="N34" s="79" t="str">
        <f t="shared" si="1"/>
        <v>6.3512662, 5.6203777</v>
      </c>
      <c r="O34" s="80">
        <f t="shared" si="2"/>
        <v>271</v>
      </c>
      <c r="P34" s="81"/>
      <c r="Q34" s="81"/>
      <c r="R34" s="82" t="s">
        <v>283</v>
      </c>
    </row>
    <row r="35">
      <c r="A35" s="67">
        <v>272.0</v>
      </c>
      <c r="B35" s="68">
        <v>272.0</v>
      </c>
      <c r="C35" s="92" t="s">
        <v>284</v>
      </c>
      <c r="D35" s="83" t="s">
        <v>231</v>
      </c>
      <c r="E35" s="71" t="str">
        <f>VLOOKUP($F35,partners!$C$3:$O$8,13,FALSE)</f>
        <v>009</v>
      </c>
      <c r="F35" s="93" t="s">
        <v>68</v>
      </c>
      <c r="G35" s="73">
        <f>vlookup($H35,locations!$C$4:$G$227,5,FALSE)</f>
        <v>63</v>
      </c>
      <c r="H35" s="94" t="s">
        <v>285</v>
      </c>
      <c r="I35" s="86" t="s">
        <v>285</v>
      </c>
      <c r="J35" s="87"/>
      <c r="K35" s="88"/>
      <c r="L35" s="89"/>
      <c r="M35" s="90"/>
      <c r="N35" s="79" t="str">
        <f t="shared" si="1"/>
        <v>6.339601, 5.7457482</v>
      </c>
      <c r="O35" s="80">
        <f t="shared" si="2"/>
        <v>272</v>
      </c>
      <c r="P35" s="81"/>
      <c r="Q35" s="81"/>
      <c r="R35" s="82" t="s">
        <v>286</v>
      </c>
    </row>
    <row r="36">
      <c r="A36" s="67">
        <v>273.0</v>
      </c>
      <c r="B36" s="68">
        <v>273.0</v>
      </c>
      <c r="C36" s="92" t="s">
        <v>287</v>
      </c>
      <c r="D36" s="83" t="s">
        <v>231</v>
      </c>
      <c r="E36" s="71" t="str">
        <f>VLOOKUP($F36,partners!$C$3:$O$8,13,FALSE)</f>
        <v>009</v>
      </c>
      <c r="F36" s="93" t="s">
        <v>68</v>
      </c>
      <c r="G36" s="73">
        <f>vlookup($H36,locations!$C$4:$G$227,5,FALSE)</f>
        <v>64</v>
      </c>
      <c r="H36" s="94" t="s">
        <v>288</v>
      </c>
      <c r="I36" s="86" t="s">
        <v>289</v>
      </c>
      <c r="J36" s="87"/>
      <c r="K36" s="88"/>
      <c r="L36" s="89"/>
      <c r="M36" s="90"/>
      <c r="N36" s="79" t="str">
        <f t="shared" si="1"/>
        <v>6.322267600000001, 5.621750599999999</v>
      </c>
      <c r="O36" s="80">
        <f t="shared" si="2"/>
        <v>273</v>
      </c>
      <c r="P36" s="81"/>
      <c r="Q36" s="81"/>
      <c r="R36" s="82" t="s">
        <v>290</v>
      </c>
    </row>
    <row r="37">
      <c r="A37" s="67">
        <v>274.0</v>
      </c>
      <c r="B37" s="68">
        <v>274.0</v>
      </c>
      <c r="C37" s="69" t="s">
        <v>291</v>
      </c>
      <c r="D37" s="70" t="s">
        <v>131</v>
      </c>
      <c r="E37" s="71" t="str">
        <f>VLOOKUP($F37,partners!$C$3:$O$8,13,FALSE)</f>
        <v>009</v>
      </c>
      <c r="F37" s="72" t="s">
        <v>68</v>
      </c>
      <c r="G37" s="73">
        <f>vlookup($H37,locations!$C$4:$G$227,5,FALSE)</f>
        <v>82</v>
      </c>
      <c r="H37" s="74" t="s">
        <v>292</v>
      </c>
      <c r="I37" s="75" t="s">
        <v>293</v>
      </c>
      <c r="J37" s="68" t="s">
        <v>237</v>
      </c>
      <c r="K37" s="76" t="s">
        <v>238</v>
      </c>
      <c r="L37" s="77"/>
      <c r="M37" s="78"/>
      <c r="N37" s="79" t="str">
        <f t="shared" si="1"/>
        <v>5.4778508, 7.0460128</v>
      </c>
      <c r="O37" s="80">
        <f t="shared" si="2"/>
        <v>274</v>
      </c>
      <c r="P37" s="81"/>
      <c r="Q37" s="81"/>
      <c r="R37" s="82" t="s">
        <v>294</v>
      </c>
    </row>
    <row r="38">
      <c r="A38" s="67">
        <v>275.0</v>
      </c>
      <c r="B38" s="68">
        <v>275.0</v>
      </c>
      <c r="C38" s="83" t="s">
        <v>295</v>
      </c>
      <c r="D38" s="83" t="s">
        <v>231</v>
      </c>
      <c r="E38" s="71" t="str">
        <f>VLOOKUP($F38,partners!$C$3:$O$8,13,FALSE)</f>
        <v>009</v>
      </c>
      <c r="F38" s="84" t="s">
        <v>68</v>
      </c>
      <c r="G38" s="73">
        <f>vlookup($H38,locations!$C$4:$G$227,5,FALSE)</f>
        <v>85</v>
      </c>
      <c r="H38" s="85" t="s">
        <v>296</v>
      </c>
      <c r="I38" s="100" t="s">
        <v>296</v>
      </c>
      <c r="J38" s="87"/>
      <c r="K38" s="88"/>
      <c r="L38" s="89"/>
      <c r="M38" s="90"/>
      <c r="N38" s="79" t="str">
        <f t="shared" si="1"/>
        <v>42.70221799999999, 1.889377</v>
      </c>
      <c r="O38" s="80">
        <f t="shared" si="2"/>
        <v>275</v>
      </c>
      <c r="P38" s="81"/>
      <c r="Q38" s="81"/>
      <c r="R38" s="82" t="s">
        <v>297</v>
      </c>
    </row>
    <row r="39">
      <c r="A39" s="67">
        <v>276.0</v>
      </c>
      <c r="B39" s="68">
        <v>276.0</v>
      </c>
      <c r="C39" s="69" t="s">
        <v>298</v>
      </c>
      <c r="D39" s="70" t="s">
        <v>131</v>
      </c>
      <c r="E39" s="71" t="str">
        <f>VLOOKUP($F39,partners!$C$3:$O$8,13,FALSE)</f>
        <v>009</v>
      </c>
      <c r="F39" s="72" t="s">
        <v>68</v>
      </c>
      <c r="G39" s="73">
        <f>vlookup($H39,locations!$C$4:$G$227,5,FALSE)</f>
        <v>110</v>
      </c>
      <c r="H39" s="74" t="s">
        <v>299</v>
      </c>
      <c r="I39" s="75" t="s">
        <v>300</v>
      </c>
      <c r="J39" s="68" t="s">
        <v>237</v>
      </c>
      <c r="K39" s="76" t="s">
        <v>301</v>
      </c>
      <c r="L39" s="77"/>
      <c r="M39" s="78"/>
      <c r="N39" s="79" t="str">
        <f t="shared" si="1"/>
        <v>6.615063999999999, 3.3041488</v>
      </c>
      <c r="O39" s="80">
        <f t="shared" si="2"/>
        <v>276</v>
      </c>
      <c r="P39" s="81"/>
      <c r="Q39" s="81"/>
      <c r="R39" s="82" t="s">
        <v>302</v>
      </c>
    </row>
    <row r="40">
      <c r="A40" s="67">
        <v>277.0</v>
      </c>
      <c r="B40" s="68">
        <v>277.0</v>
      </c>
      <c r="C40" s="69" t="s">
        <v>303</v>
      </c>
      <c r="D40" s="70" t="s">
        <v>131</v>
      </c>
      <c r="E40" s="71" t="str">
        <f>VLOOKUP($F40,partners!$C$3:$O$8,13,FALSE)</f>
        <v>009</v>
      </c>
      <c r="F40" s="72" t="s">
        <v>68</v>
      </c>
      <c r="G40" s="73">
        <f>vlookup($H40,locations!$C$4:$G$227,5,FALSE)</f>
        <v>112</v>
      </c>
      <c r="H40" s="74" t="s">
        <v>186</v>
      </c>
      <c r="I40" s="75" t="s">
        <v>304</v>
      </c>
      <c r="J40" s="68" t="s">
        <v>237</v>
      </c>
      <c r="K40" s="76" t="s">
        <v>305</v>
      </c>
      <c r="L40" s="77"/>
      <c r="M40" s="78"/>
      <c r="N40" s="79" t="str">
        <f t="shared" si="1"/>
        <v>6.515558500000001, 3.3690716</v>
      </c>
      <c r="O40" s="80">
        <f t="shared" si="2"/>
        <v>277</v>
      </c>
      <c r="P40" s="81"/>
      <c r="Q40" s="81"/>
      <c r="R40" s="82" t="s">
        <v>306</v>
      </c>
    </row>
    <row r="41">
      <c r="A41" s="67">
        <v>278.0</v>
      </c>
      <c r="B41" s="68">
        <v>278.0</v>
      </c>
      <c r="C41" s="69" t="s">
        <v>307</v>
      </c>
      <c r="D41" s="70" t="s">
        <v>131</v>
      </c>
      <c r="E41" s="71" t="str">
        <f>VLOOKUP($F41,partners!$C$3:$O$8,13,FALSE)</f>
        <v>009</v>
      </c>
      <c r="F41" s="72" t="s">
        <v>68</v>
      </c>
      <c r="G41" s="73">
        <f>vlookup($H41,locations!$C$4:$G$227,5,FALSE)</f>
        <v>117</v>
      </c>
      <c r="H41" s="74" t="s">
        <v>308</v>
      </c>
      <c r="I41" s="75" t="s">
        <v>309</v>
      </c>
      <c r="J41" s="68" t="s">
        <v>237</v>
      </c>
      <c r="K41" s="76" t="s">
        <v>310</v>
      </c>
      <c r="L41" s="77"/>
      <c r="M41" s="78"/>
      <c r="N41" s="79" t="str">
        <f t="shared" si="1"/>
        <v>6.639772199999999, 3.367996</v>
      </c>
      <c r="O41" s="80">
        <f t="shared" si="2"/>
        <v>278</v>
      </c>
      <c r="P41" s="81"/>
      <c r="Q41" s="81"/>
      <c r="R41" s="82" t="s">
        <v>311</v>
      </c>
    </row>
    <row r="42">
      <c r="A42" s="67">
        <v>279.0</v>
      </c>
      <c r="B42" s="68">
        <v>279.0</v>
      </c>
      <c r="C42" s="69" t="s">
        <v>312</v>
      </c>
      <c r="D42" s="70" t="s">
        <v>131</v>
      </c>
      <c r="E42" s="71" t="str">
        <f>VLOOKUP($F42,partners!$C$3:$O$8,13,FALSE)</f>
        <v>009</v>
      </c>
      <c r="F42" s="72" t="s">
        <v>68</v>
      </c>
      <c r="G42" s="73">
        <f>vlookup($H42,locations!$C$4:$G$227,5,FALSE)</f>
        <v>118</v>
      </c>
      <c r="H42" s="74" t="s">
        <v>313</v>
      </c>
      <c r="I42" s="75" t="s">
        <v>314</v>
      </c>
      <c r="J42" s="68" t="s">
        <v>237</v>
      </c>
      <c r="K42" s="76" t="s">
        <v>305</v>
      </c>
      <c r="L42" s="77"/>
      <c r="M42" s="78"/>
      <c r="N42" s="79" t="str">
        <f t="shared" si="1"/>
        <v>6.590399, 3.3800722</v>
      </c>
      <c r="O42" s="80">
        <f t="shared" si="2"/>
        <v>279</v>
      </c>
      <c r="P42" s="81"/>
      <c r="Q42" s="81"/>
      <c r="R42" s="82" t="s">
        <v>315</v>
      </c>
    </row>
    <row r="43">
      <c r="A43" s="67">
        <v>280.0</v>
      </c>
      <c r="B43" s="68">
        <v>280.0</v>
      </c>
      <c r="C43" s="69" t="s">
        <v>316</v>
      </c>
      <c r="D43" s="70" t="s">
        <v>131</v>
      </c>
      <c r="E43" s="71" t="str">
        <f>VLOOKUP($F43,partners!$C$3:$O$8,13,FALSE)</f>
        <v>009</v>
      </c>
      <c r="F43" s="72" t="s">
        <v>68</v>
      </c>
      <c r="G43" s="73">
        <f>vlookup($H43,locations!$C$4:$G$227,5,FALSE)</f>
        <v>123</v>
      </c>
      <c r="H43" s="74" t="s">
        <v>317</v>
      </c>
      <c r="I43" s="75" t="s">
        <v>318</v>
      </c>
      <c r="J43" s="68" t="s">
        <v>237</v>
      </c>
      <c r="K43" s="76" t="s">
        <v>319</v>
      </c>
      <c r="L43" s="77"/>
      <c r="M43" s="78"/>
      <c r="N43" s="79" t="str">
        <f t="shared" si="1"/>
        <v>6.465534799999999, 3.3028075</v>
      </c>
      <c r="O43" s="80">
        <f t="shared" si="2"/>
        <v>280</v>
      </c>
      <c r="P43" s="81"/>
      <c r="Q43" s="81"/>
      <c r="R43" s="82" t="s">
        <v>320</v>
      </c>
    </row>
    <row r="44">
      <c r="A44" s="67">
        <v>281.0</v>
      </c>
      <c r="B44" s="68">
        <v>281.0</v>
      </c>
      <c r="C44" s="83" t="s">
        <v>321</v>
      </c>
      <c r="D44" s="83" t="s">
        <v>231</v>
      </c>
      <c r="E44" s="71" t="str">
        <f>VLOOKUP($F44,partners!$C$3:$O$8,13,FALSE)</f>
        <v>009</v>
      </c>
      <c r="F44" s="84" t="s">
        <v>68</v>
      </c>
      <c r="G44" s="73">
        <f>vlookup($H44,locations!$C$4:$G$227,5,FALSE)</f>
        <v>130</v>
      </c>
      <c r="H44" s="85" t="s">
        <v>322</v>
      </c>
      <c r="I44" s="100" t="s">
        <v>323</v>
      </c>
      <c r="J44" s="87"/>
      <c r="K44" s="88"/>
      <c r="L44" s="89"/>
      <c r="M44" s="90"/>
      <c r="N44" s="79" t="str">
        <f t="shared" si="1"/>
        <v>6.5095442, 3.3710936</v>
      </c>
      <c r="O44" s="80">
        <f t="shared" si="2"/>
        <v>281</v>
      </c>
      <c r="P44" s="81"/>
      <c r="Q44" s="81"/>
      <c r="R44" s="82" t="s">
        <v>324</v>
      </c>
    </row>
    <row r="45">
      <c r="A45" s="67">
        <v>282.0</v>
      </c>
      <c r="B45" s="68">
        <v>282.0</v>
      </c>
      <c r="C45" s="83" t="s">
        <v>325</v>
      </c>
      <c r="D45" s="83" t="s">
        <v>131</v>
      </c>
      <c r="E45" s="71" t="str">
        <f>VLOOKUP($F45,partners!$C$3:$O$8,13,FALSE)</f>
        <v>009</v>
      </c>
      <c r="F45" s="84" t="s">
        <v>68</v>
      </c>
      <c r="G45" s="73">
        <f>vlookup($H45,locations!$C$4:$G$227,5,FALSE)</f>
        <v>138</v>
      </c>
      <c r="H45" s="85" t="s">
        <v>326</v>
      </c>
      <c r="I45" s="100" t="s">
        <v>326</v>
      </c>
      <c r="J45" s="87"/>
      <c r="K45" s="88"/>
      <c r="L45" s="89"/>
      <c r="M45" s="90"/>
      <c r="N45" s="79" t="str">
        <f t="shared" si="1"/>
        <v>6.4291734, 3.2885455</v>
      </c>
      <c r="O45" s="80">
        <f t="shared" si="2"/>
        <v>282</v>
      </c>
      <c r="P45" s="81"/>
      <c r="Q45" s="81"/>
      <c r="R45" s="82" t="s">
        <v>327</v>
      </c>
    </row>
    <row r="46">
      <c r="A46" s="67">
        <v>283.0</v>
      </c>
      <c r="B46" s="68">
        <v>283.0</v>
      </c>
      <c r="C46" s="92" t="s">
        <v>328</v>
      </c>
      <c r="D46" s="83" t="s">
        <v>231</v>
      </c>
      <c r="E46" s="71" t="str">
        <f>VLOOKUP($F46,partners!$C$3:$O$8,13,FALSE)</f>
        <v>009</v>
      </c>
      <c r="F46" s="93" t="s">
        <v>68</v>
      </c>
      <c r="G46" s="73">
        <f>vlookup($H46,locations!$C$4:$G$227,5,FALSE)</f>
        <v>163</v>
      </c>
      <c r="H46" s="94" t="s">
        <v>329</v>
      </c>
      <c r="I46" s="86" t="s">
        <v>329</v>
      </c>
      <c r="J46" s="87"/>
      <c r="K46" s="88"/>
      <c r="L46" s="89"/>
      <c r="M46" s="90"/>
      <c r="N46" s="79" t="str">
        <f t="shared" si="1"/>
        <v>6.8299846, 3.9164585</v>
      </c>
      <c r="O46" s="80">
        <f t="shared" si="2"/>
        <v>283</v>
      </c>
      <c r="P46" s="81"/>
      <c r="Q46" s="81"/>
      <c r="R46" s="82" t="s">
        <v>330</v>
      </c>
    </row>
    <row r="47">
      <c r="A47" s="67">
        <v>284.0</v>
      </c>
      <c r="B47" s="68">
        <v>284.0</v>
      </c>
      <c r="C47" s="92" t="s">
        <v>331</v>
      </c>
      <c r="D47" s="83" t="s">
        <v>231</v>
      </c>
      <c r="E47" s="71" t="str">
        <f>VLOOKUP($F47,partners!$C$3:$O$8,13,FALSE)</f>
        <v>009</v>
      </c>
      <c r="F47" s="93" t="s">
        <v>68</v>
      </c>
      <c r="G47" s="73">
        <f>vlookup($H47,locations!$C$4:$G$227,5,FALSE)</f>
        <v>164</v>
      </c>
      <c r="H47" s="94" t="s">
        <v>332</v>
      </c>
      <c r="I47" s="86" t="s">
        <v>333</v>
      </c>
      <c r="J47" s="87"/>
      <c r="K47" s="88"/>
      <c r="L47" s="89"/>
      <c r="M47" s="90"/>
      <c r="N47" s="79" t="str">
        <f t="shared" si="1"/>
        <v>42.9347038, -71.42652129999999</v>
      </c>
      <c r="O47" s="80">
        <f t="shared" si="2"/>
        <v>284</v>
      </c>
      <c r="P47" s="81"/>
      <c r="Q47" s="81"/>
      <c r="R47" s="82" t="s">
        <v>334</v>
      </c>
    </row>
    <row r="48">
      <c r="A48" s="67">
        <v>285.0</v>
      </c>
      <c r="B48" s="68">
        <v>285.0</v>
      </c>
      <c r="C48" s="92" t="s">
        <v>335</v>
      </c>
      <c r="D48" s="83" t="s">
        <v>231</v>
      </c>
      <c r="E48" s="71" t="str">
        <f>VLOOKUP($F48,partners!$C$3:$O$8,13,FALSE)</f>
        <v>009</v>
      </c>
      <c r="F48" s="93" t="s">
        <v>68</v>
      </c>
      <c r="G48" s="73">
        <f>vlookup($H48,locations!$C$4:$G$227,5,FALSE)</f>
        <v>165</v>
      </c>
      <c r="H48" s="94" t="s">
        <v>336</v>
      </c>
      <c r="I48" s="86" t="s">
        <v>336</v>
      </c>
      <c r="J48" s="87"/>
      <c r="K48" s="88"/>
      <c r="L48" s="89"/>
      <c r="M48" s="90"/>
      <c r="N48" s="79" t="str">
        <f t="shared" si="1"/>
        <v>6.8322014, 3.6319131</v>
      </c>
      <c r="O48" s="80">
        <f t="shared" si="2"/>
        <v>285</v>
      </c>
      <c r="P48" s="81"/>
      <c r="Q48" s="81"/>
      <c r="R48" s="82" t="s">
        <v>337</v>
      </c>
    </row>
    <row r="49">
      <c r="A49" s="67">
        <v>286.0</v>
      </c>
      <c r="B49" s="68">
        <v>286.0</v>
      </c>
      <c r="C49" s="92" t="s">
        <v>338</v>
      </c>
      <c r="D49" s="83" t="s">
        <v>231</v>
      </c>
      <c r="E49" s="71" t="str">
        <f>VLOOKUP($F49,partners!$C$3:$O$8,13,FALSE)</f>
        <v>009</v>
      </c>
      <c r="F49" s="93" t="s">
        <v>68</v>
      </c>
      <c r="G49" s="73">
        <f>vlookup($H49,locations!$C$4:$G$227,5,FALSE)</f>
        <v>166</v>
      </c>
      <c r="H49" s="94" t="s">
        <v>339</v>
      </c>
      <c r="I49" s="86" t="s">
        <v>340</v>
      </c>
      <c r="J49" s="87"/>
      <c r="K49" s="88"/>
      <c r="L49" s="89"/>
      <c r="M49" s="90"/>
      <c r="N49" s="79" t="str">
        <f t="shared" si="1"/>
        <v>6.7397541, 4.164174099999999</v>
      </c>
      <c r="O49" s="80">
        <f t="shared" si="2"/>
        <v>286</v>
      </c>
      <c r="P49" s="81"/>
      <c r="Q49" s="81"/>
      <c r="R49" s="82" t="s">
        <v>341</v>
      </c>
    </row>
    <row r="50">
      <c r="A50" s="67">
        <v>287.0</v>
      </c>
      <c r="B50" s="68">
        <v>287.0</v>
      </c>
      <c r="C50" s="69" t="s">
        <v>342</v>
      </c>
      <c r="D50" s="70" t="s">
        <v>131</v>
      </c>
      <c r="E50" s="71" t="str">
        <f>VLOOKUP($F50,partners!$C$3:$O$8,13,FALSE)</f>
        <v>009</v>
      </c>
      <c r="F50" s="72" t="s">
        <v>68</v>
      </c>
      <c r="G50" s="73">
        <f>vlookup($H50,locations!$C$4:$G$227,5,FALSE)</f>
        <v>167</v>
      </c>
      <c r="H50" s="74" t="s">
        <v>343</v>
      </c>
      <c r="I50" s="75" t="s">
        <v>344</v>
      </c>
      <c r="J50" s="68" t="s">
        <v>237</v>
      </c>
      <c r="K50" s="76" t="s">
        <v>345</v>
      </c>
      <c r="L50" s="77"/>
      <c r="M50" s="78"/>
      <c r="N50" s="79" t="str">
        <f t="shared" si="1"/>
        <v>#ERROR!</v>
      </c>
      <c r="O50" s="80">
        <f t="shared" si="2"/>
        <v>287</v>
      </c>
      <c r="P50" s="81"/>
      <c r="Q50" s="81"/>
      <c r="R50" s="82" t="s">
        <v>346</v>
      </c>
    </row>
    <row r="51">
      <c r="A51" s="67">
        <v>288.0</v>
      </c>
      <c r="B51" s="68">
        <v>288.0</v>
      </c>
      <c r="C51" s="92" t="s">
        <v>347</v>
      </c>
      <c r="D51" s="83" t="s">
        <v>231</v>
      </c>
      <c r="E51" s="71" t="str">
        <f>VLOOKUP($F51,partners!$C$3:$O$8,13,FALSE)</f>
        <v>009</v>
      </c>
      <c r="F51" s="93" t="s">
        <v>68</v>
      </c>
      <c r="G51" s="73">
        <f>vlookup($H51,locations!$C$4:$G$227,5,FALSE)</f>
        <v>169</v>
      </c>
      <c r="H51" s="94" t="s">
        <v>348</v>
      </c>
      <c r="I51" s="86" t="s">
        <v>349</v>
      </c>
      <c r="J51" s="87"/>
      <c r="K51" s="88"/>
      <c r="L51" s="89"/>
      <c r="M51" s="90"/>
      <c r="N51" s="79" t="str">
        <f t="shared" si="1"/>
        <v>6.7518524, 4.877996899999999</v>
      </c>
      <c r="O51" s="80">
        <f t="shared" si="2"/>
        <v>288</v>
      </c>
      <c r="P51" s="81"/>
      <c r="Q51" s="81"/>
      <c r="R51" s="82" t="s">
        <v>350</v>
      </c>
    </row>
    <row r="52">
      <c r="A52" s="67">
        <v>289.0</v>
      </c>
      <c r="B52" s="68">
        <v>289.0</v>
      </c>
      <c r="C52" s="70" t="s">
        <v>351</v>
      </c>
      <c r="D52" s="70" t="s">
        <v>131</v>
      </c>
      <c r="E52" s="71" t="str">
        <f>VLOOKUP($F52,partners!$C$3:$O$8,13,FALSE)</f>
        <v>009</v>
      </c>
      <c r="F52" s="95" t="s">
        <v>68</v>
      </c>
      <c r="G52" s="73">
        <f>vlookup($H52,locations!$C$4:$G$227,5,FALSE)</f>
        <v>205</v>
      </c>
      <c r="H52" s="96" t="s">
        <v>352</v>
      </c>
      <c r="I52" s="75" t="s">
        <v>353</v>
      </c>
      <c r="J52" s="68" t="s">
        <v>237</v>
      </c>
      <c r="K52" s="76" t="s">
        <v>354</v>
      </c>
      <c r="L52" s="98"/>
      <c r="M52" s="99"/>
      <c r="N52" s="79" t="str">
        <f t="shared" si="1"/>
        <v>8.9911906, 7.567813499999999</v>
      </c>
      <c r="O52" s="80">
        <f t="shared" si="2"/>
        <v>289</v>
      </c>
      <c r="P52" s="81"/>
      <c r="Q52" s="81"/>
      <c r="R52" s="82" t="s">
        <v>355</v>
      </c>
    </row>
    <row r="53">
      <c r="A53" s="67">
        <v>290.0</v>
      </c>
      <c r="B53" s="68">
        <v>290.0</v>
      </c>
      <c r="C53" s="69" t="s">
        <v>356</v>
      </c>
      <c r="D53" s="70" t="s">
        <v>131</v>
      </c>
      <c r="E53" s="71" t="str">
        <f>VLOOKUP($F53,partners!$C$3:$O$8,13,FALSE)</f>
        <v>009</v>
      </c>
      <c r="F53" s="72" t="s">
        <v>68</v>
      </c>
      <c r="G53" s="73">
        <f>vlookup($H53,locations!$C$4:$G$227,5,FALSE)</f>
        <v>216</v>
      </c>
      <c r="H53" s="74" t="s">
        <v>357</v>
      </c>
      <c r="I53" s="75" t="s">
        <v>358</v>
      </c>
      <c r="J53" s="68" t="s">
        <v>237</v>
      </c>
      <c r="K53" s="76" t="s">
        <v>359</v>
      </c>
      <c r="L53" s="77"/>
      <c r="M53" s="78"/>
      <c r="N53" s="79" t="str">
        <f t="shared" si="1"/>
        <v>5.5630028, -0.2115709</v>
      </c>
      <c r="O53" s="80">
        <f t="shared" si="2"/>
        <v>290</v>
      </c>
      <c r="P53" s="81"/>
      <c r="Q53" s="81"/>
      <c r="R53" s="82" t="s">
        <v>360</v>
      </c>
    </row>
    <row r="54">
      <c r="A54" s="67">
        <v>291.0</v>
      </c>
      <c r="B54" s="68">
        <v>291.0</v>
      </c>
      <c r="C54" s="69" t="s">
        <v>361</v>
      </c>
      <c r="D54" s="70" t="s">
        <v>131</v>
      </c>
      <c r="E54" s="71" t="str">
        <f>VLOOKUP($F54,partners!$C$3:$O$8,13,FALSE)</f>
        <v>009</v>
      </c>
      <c r="F54" s="72" t="s">
        <v>68</v>
      </c>
      <c r="G54" s="73">
        <f>vlookup($H54,locations!$C$4:$G$227,5,FALSE)</f>
        <v>217</v>
      </c>
      <c r="H54" s="74" t="s">
        <v>362</v>
      </c>
      <c r="I54" s="75" t="s">
        <v>363</v>
      </c>
      <c r="J54" s="68" t="s">
        <v>237</v>
      </c>
      <c r="K54" s="76" t="s">
        <v>364</v>
      </c>
      <c r="L54" s="77"/>
      <c r="M54" s="78"/>
      <c r="N54" s="79" t="str">
        <f t="shared" si="1"/>
        <v>5.5726282, -0.2052506</v>
      </c>
      <c r="O54" s="80">
        <f t="shared" si="2"/>
        <v>291</v>
      </c>
      <c r="P54" s="81"/>
      <c r="Q54" s="81"/>
      <c r="R54" s="82" t="s">
        <v>365</v>
      </c>
    </row>
    <row r="55">
      <c r="A55" s="67">
        <v>297.0</v>
      </c>
      <c r="B55" s="68">
        <v>297.0</v>
      </c>
      <c r="C55" s="70" t="s">
        <v>366</v>
      </c>
      <c r="D55" s="70" t="s">
        <v>131</v>
      </c>
      <c r="E55" s="71" t="str">
        <f>VLOOKUP($F55,partners!$C$3:$O$8,13,FALSE)</f>
        <v>011</v>
      </c>
      <c r="F55" s="95" t="s">
        <v>76</v>
      </c>
      <c r="G55" s="73">
        <f>vlookup($H55,locations!$C$4:$G$227,5,FALSE)</f>
        <v>51</v>
      </c>
      <c r="H55" s="96" t="s">
        <v>267</v>
      </c>
      <c r="I55" s="97" t="s">
        <v>367</v>
      </c>
      <c r="J55" s="99"/>
      <c r="K55" s="101"/>
      <c r="L55" s="98"/>
      <c r="M55" s="99"/>
      <c r="N55" s="79" t="str">
        <f t="shared" si="1"/>
        <v>5.5543995, 5.7932008</v>
      </c>
      <c r="O55" s="80">
        <f t="shared" si="2"/>
        <v>297</v>
      </c>
      <c r="P55" s="81"/>
      <c r="Q55" s="81"/>
      <c r="R55" s="82" t="s">
        <v>268</v>
      </c>
    </row>
    <row r="56">
      <c r="A56" s="67">
        <v>298.0</v>
      </c>
      <c r="B56" s="68">
        <v>298.0</v>
      </c>
      <c r="C56" s="70" t="s">
        <v>368</v>
      </c>
      <c r="D56" s="70" t="s">
        <v>131</v>
      </c>
      <c r="E56" s="71" t="str">
        <f>VLOOKUP($F56,partners!$C$3:$O$8,13,FALSE)</f>
        <v>011</v>
      </c>
      <c r="F56" s="95" t="s">
        <v>76</v>
      </c>
      <c r="G56" s="73">
        <f>vlookup($H56,locations!$C$4:$G$227,5,FALSE)</f>
        <v>90</v>
      </c>
      <c r="H56" s="96" t="s">
        <v>167</v>
      </c>
      <c r="I56" s="97" t="s">
        <v>369</v>
      </c>
      <c r="J56" s="99"/>
      <c r="K56" s="101"/>
      <c r="L56" s="98"/>
      <c r="M56" s="99"/>
      <c r="N56" s="79" t="str">
        <f t="shared" si="1"/>
        <v>10.5104642, 7.4165053</v>
      </c>
      <c r="O56" s="80">
        <f t="shared" si="2"/>
        <v>298</v>
      </c>
      <c r="P56" s="81"/>
      <c r="Q56" s="81"/>
      <c r="R56" s="82" t="s">
        <v>370</v>
      </c>
    </row>
    <row r="57">
      <c r="A57" s="67">
        <v>299.0</v>
      </c>
      <c r="B57" s="68">
        <v>299.0</v>
      </c>
      <c r="C57" s="70" t="s">
        <v>371</v>
      </c>
      <c r="D57" s="70" t="s">
        <v>131</v>
      </c>
      <c r="E57" s="71" t="str">
        <f>VLOOKUP($F57,partners!$C$3:$O$8,13,FALSE)</f>
        <v>011</v>
      </c>
      <c r="F57" s="95" t="s">
        <v>76</v>
      </c>
      <c r="G57" s="73">
        <f>vlookup($H57,locations!$C$4:$G$227,5,FALSE)</f>
        <v>104</v>
      </c>
      <c r="H57" s="96" t="s">
        <v>181</v>
      </c>
      <c r="I57" s="97" t="s">
        <v>372</v>
      </c>
      <c r="J57" s="99"/>
      <c r="K57" s="101"/>
      <c r="L57" s="98"/>
      <c r="M57" s="99"/>
      <c r="N57" s="79" t="str">
        <f t="shared" si="1"/>
        <v>6.464587400000001, 3.5725244</v>
      </c>
      <c r="O57" s="80">
        <f t="shared" si="2"/>
        <v>299</v>
      </c>
      <c r="P57" s="81"/>
      <c r="Q57" s="81"/>
      <c r="R57" s="82" t="s">
        <v>373</v>
      </c>
    </row>
    <row r="58">
      <c r="A58" s="67">
        <v>300.0</v>
      </c>
      <c r="B58" s="68">
        <v>300.0</v>
      </c>
      <c r="C58" s="70" t="s">
        <v>374</v>
      </c>
      <c r="D58" s="70" t="s">
        <v>131</v>
      </c>
      <c r="E58" s="71" t="str">
        <f>VLOOKUP($F58,partners!$C$3:$O$8,13,FALSE)</f>
        <v>011</v>
      </c>
      <c r="F58" s="95" t="s">
        <v>76</v>
      </c>
      <c r="G58" s="73">
        <f>vlookup($H58,locations!$C$4:$G$227,5,FALSE)</f>
        <v>107</v>
      </c>
      <c r="H58" s="96" t="s">
        <v>375</v>
      </c>
      <c r="I58" s="97" t="s">
        <v>376</v>
      </c>
      <c r="J58" s="99"/>
      <c r="K58" s="101"/>
      <c r="L58" s="98"/>
      <c r="M58" s="99"/>
      <c r="N58" s="79" t="str">
        <f t="shared" si="1"/>
        <v>6.6194131, 3.5104537</v>
      </c>
      <c r="O58" s="80">
        <f t="shared" si="2"/>
        <v>300</v>
      </c>
      <c r="P58" s="81"/>
      <c r="Q58" s="81"/>
      <c r="R58" s="82" t="s">
        <v>377</v>
      </c>
    </row>
    <row r="59">
      <c r="A59" s="67">
        <v>301.0</v>
      </c>
      <c r="B59" s="68">
        <v>301.0</v>
      </c>
      <c r="C59" s="70" t="s">
        <v>378</v>
      </c>
      <c r="D59" s="70" t="s">
        <v>131</v>
      </c>
      <c r="E59" s="71" t="str">
        <f>VLOOKUP($F59,partners!$C$3:$O$8,13,FALSE)</f>
        <v>011</v>
      </c>
      <c r="F59" s="95" t="s">
        <v>76</v>
      </c>
      <c r="G59" s="73">
        <f>vlookup($H59,locations!$C$4:$G$227,5,FALSE)</f>
        <v>112</v>
      </c>
      <c r="H59" s="96" t="s">
        <v>186</v>
      </c>
      <c r="I59" s="97" t="s">
        <v>379</v>
      </c>
      <c r="J59" s="99"/>
      <c r="K59" s="101"/>
      <c r="L59" s="98"/>
      <c r="M59" s="99"/>
      <c r="N59" s="79" t="str">
        <f t="shared" si="1"/>
        <v>6.5177977, 3.3678641</v>
      </c>
      <c r="O59" s="80">
        <f t="shared" si="2"/>
        <v>301</v>
      </c>
      <c r="P59" s="81"/>
      <c r="Q59" s="81"/>
      <c r="R59" s="82" t="s">
        <v>380</v>
      </c>
    </row>
    <row r="60">
      <c r="A60" s="67">
        <v>302.0</v>
      </c>
      <c r="B60" s="68">
        <v>302.0</v>
      </c>
      <c r="C60" s="70" t="s">
        <v>381</v>
      </c>
      <c r="D60" s="70" t="s">
        <v>131</v>
      </c>
      <c r="E60" s="71" t="str">
        <f>VLOOKUP($F60,partners!$C$3:$O$8,13,FALSE)</f>
        <v>011</v>
      </c>
      <c r="F60" s="95" t="s">
        <v>76</v>
      </c>
      <c r="G60" s="73">
        <f>vlookup($H60,locations!$C$4:$G$227,5,FALSE)</f>
        <v>206</v>
      </c>
      <c r="H60" s="96" t="s">
        <v>226</v>
      </c>
      <c r="I60" s="97" t="s">
        <v>382</v>
      </c>
      <c r="J60" s="99"/>
      <c r="K60" s="101"/>
      <c r="L60" s="98"/>
      <c r="M60" s="99"/>
      <c r="N60" s="79" t="str">
        <f t="shared" si="1"/>
        <v>9.0678511, 7.446440199999999</v>
      </c>
      <c r="O60" s="80">
        <f t="shared" si="2"/>
        <v>302</v>
      </c>
      <c r="P60" s="81"/>
      <c r="Q60" s="81"/>
      <c r="R60" s="82" t="s">
        <v>383</v>
      </c>
    </row>
    <row r="61">
      <c r="A61" s="67">
        <v>347.0</v>
      </c>
      <c r="B61" s="68">
        <v>347.0</v>
      </c>
      <c r="C61" s="70" t="s">
        <v>384</v>
      </c>
      <c r="D61" s="70" t="s">
        <v>131</v>
      </c>
      <c r="E61" s="71" t="str">
        <f>VLOOKUP($F61,partners!$C$3:$O$8,13,FALSE)</f>
        <v>015</v>
      </c>
      <c r="F61" s="95" t="s">
        <v>84</v>
      </c>
      <c r="G61" s="73">
        <f>vlookup($H61,locations!$C$4:$G$227,5,FALSE)</f>
        <v>12</v>
      </c>
      <c r="H61" s="96" t="s">
        <v>144</v>
      </c>
      <c r="I61" s="75" t="s">
        <v>385</v>
      </c>
      <c r="J61" s="78"/>
      <c r="K61" s="101"/>
      <c r="L61" s="98"/>
      <c r="M61" s="99"/>
      <c r="N61" s="79" t="str">
        <f t="shared" si="1"/>
        <v>6.220899699999999, 6.9369559</v>
      </c>
      <c r="O61" s="80">
        <f t="shared" si="2"/>
        <v>347</v>
      </c>
      <c r="P61" s="81"/>
      <c r="Q61" s="81"/>
      <c r="R61" s="82" t="s">
        <v>386</v>
      </c>
    </row>
    <row r="62">
      <c r="A62" s="67">
        <v>348.0</v>
      </c>
      <c r="B62" s="68">
        <v>348.0</v>
      </c>
      <c r="C62" s="70" t="s">
        <v>387</v>
      </c>
      <c r="D62" s="70" t="s">
        <v>131</v>
      </c>
      <c r="E62" s="71" t="str">
        <f>VLOOKUP($F62,partners!$C$3:$O$8,13,FALSE)</f>
        <v>015</v>
      </c>
      <c r="F62" s="95" t="s">
        <v>84</v>
      </c>
      <c r="G62" s="73">
        <f>vlookup($H62,locations!$C$4:$G$227,5,FALSE)</f>
        <v>66</v>
      </c>
      <c r="H62" s="96" t="s">
        <v>388</v>
      </c>
      <c r="I62" s="75" t="s">
        <v>389</v>
      </c>
      <c r="J62" s="78"/>
      <c r="K62" s="101"/>
      <c r="L62" s="98"/>
      <c r="M62" s="99"/>
      <c r="N62" s="79" t="str">
        <f t="shared" si="1"/>
        <v>6.461287599999999, 7.5014162</v>
      </c>
      <c r="O62" s="80">
        <f t="shared" si="2"/>
        <v>348</v>
      </c>
      <c r="P62" s="81"/>
      <c r="Q62" s="81"/>
      <c r="R62" s="82" t="s">
        <v>390</v>
      </c>
    </row>
    <row r="63">
      <c r="A63" s="67">
        <v>349.0</v>
      </c>
      <c r="B63" s="68">
        <v>349.0</v>
      </c>
      <c r="C63" s="70" t="s">
        <v>391</v>
      </c>
      <c r="D63" s="70" t="s">
        <v>131</v>
      </c>
      <c r="E63" s="71" t="str">
        <f>VLOOKUP($F63,partners!$C$3:$O$8,13,FALSE)</f>
        <v>015</v>
      </c>
      <c r="F63" s="95" t="s">
        <v>84</v>
      </c>
      <c r="G63" s="73">
        <f>vlookup($H63,locations!$C$4:$G$227,5,FALSE)</f>
        <v>82</v>
      </c>
      <c r="H63" s="96" t="s">
        <v>292</v>
      </c>
      <c r="I63" s="75" t="s">
        <v>392</v>
      </c>
      <c r="J63" s="78"/>
      <c r="K63" s="101"/>
      <c r="L63" s="98"/>
      <c r="M63" s="99"/>
      <c r="N63" s="79" t="str">
        <f t="shared" si="1"/>
        <v>5.489059, 7.0175879</v>
      </c>
      <c r="O63" s="80">
        <f t="shared" si="2"/>
        <v>349</v>
      </c>
      <c r="P63" s="81"/>
      <c r="Q63" s="81"/>
      <c r="R63" s="82" t="s">
        <v>393</v>
      </c>
    </row>
    <row r="64">
      <c r="A64" s="67">
        <v>350.0</v>
      </c>
      <c r="B64" s="68">
        <v>350.0</v>
      </c>
      <c r="C64" s="70" t="s">
        <v>394</v>
      </c>
      <c r="D64" s="70" t="s">
        <v>131</v>
      </c>
      <c r="E64" s="71" t="str">
        <f>VLOOKUP($F64,partners!$C$3:$O$8,13,FALSE)</f>
        <v>015</v>
      </c>
      <c r="F64" s="95" t="s">
        <v>84</v>
      </c>
      <c r="G64" s="73">
        <f>vlookup($H64,locations!$C$4:$G$227,5,FALSE)</f>
        <v>104</v>
      </c>
      <c r="H64" s="96" t="s">
        <v>181</v>
      </c>
      <c r="I64" s="75" t="s">
        <v>395</v>
      </c>
      <c r="J64" s="78"/>
      <c r="K64" s="101"/>
      <c r="L64" s="98"/>
      <c r="M64" s="99"/>
      <c r="N64" s="79" t="str">
        <f t="shared" si="1"/>
        <v>6.464587400000001, 3.5725244</v>
      </c>
      <c r="O64" s="80">
        <f t="shared" si="2"/>
        <v>350</v>
      </c>
      <c r="P64" s="81"/>
      <c r="Q64" s="81"/>
      <c r="R64" s="82" t="s">
        <v>373</v>
      </c>
    </row>
    <row r="65">
      <c r="A65" s="67">
        <v>351.0</v>
      </c>
      <c r="B65" s="68">
        <v>351.0</v>
      </c>
      <c r="C65" s="70" t="s">
        <v>396</v>
      </c>
      <c r="D65" s="70" t="s">
        <v>131</v>
      </c>
      <c r="E65" s="71" t="str">
        <f>VLOOKUP($F65,partners!$C$3:$O$8,13,FALSE)</f>
        <v>015</v>
      </c>
      <c r="F65" s="95" t="s">
        <v>84</v>
      </c>
      <c r="G65" s="73">
        <f>vlookup($H65,locations!$C$4:$G$227,5,FALSE)</f>
        <v>122</v>
      </c>
      <c r="H65" s="96" t="s">
        <v>397</v>
      </c>
      <c r="I65" s="75" t="s">
        <v>398</v>
      </c>
      <c r="J65" s="78"/>
      <c r="K65" s="101"/>
      <c r="L65" s="98"/>
      <c r="M65" s="99"/>
      <c r="N65" s="79" t="str">
        <f t="shared" si="1"/>
        <v>6.5396036, 3.2843757</v>
      </c>
      <c r="O65" s="80">
        <f t="shared" si="2"/>
        <v>351</v>
      </c>
      <c r="P65" s="81"/>
      <c r="Q65" s="81"/>
      <c r="R65" s="82" t="s">
        <v>399</v>
      </c>
    </row>
    <row r="66">
      <c r="A66" s="67">
        <v>352.0</v>
      </c>
      <c r="B66" s="68">
        <v>352.0</v>
      </c>
      <c r="C66" s="70" t="s">
        <v>400</v>
      </c>
      <c r="D66" s="70" t="s">
        <v>131</v>
      </c>
      <c r="E66" s="71" t="str">
        <f>VLOOKUP($F66,partners!$C$3:$O$8,13,FALSE)</f>
        <v>015</v>
      </c>
      <c r="F66" s="95" t="s">
        <v>84</v>
      </c>
      <c r="G66" s="73">
        <f>vlookup($H66,locations!$C$4:$G$227,5,FALSE)</f>
        <v>206</v>
      </c>
      <c r="H66" s="96" t="s">
        <v>226</v>
      </c>
      <c r="I66" s="75" t="s">
        <v>401</v>
      </c>
      <c r="J66" s="78"/>
      <c r="K66" s="101"/>
      <c r="L66" s="98"/>
      <c r="M66" s="99"/>
      <c r="N66" s="79" t="str">
        <f t="shared" si="1"/>
        <v>9.0691094, 7.443107200000001</v>
      </c>
      <c r="O66" s="80">
        <f t="shared" si="2"/>
        <v>352</v>
      </c>
      <c r="P66" s="81"/>
      <c r="Q66" s="81"/>
      <c r="R66" s="82" t="s">
        <v>402</v>
      </c>
    </row>
    <row r="67">
      <c r="A67" s="67">
        <v>353.0</v>
      </c>
      <c r="B67" s="68">
        <v>353.0</v>
      </c>
      <c r="C67" s="70" t="s">
        <v>400</v>
      </c>
      <c r="D67" s="70" t="s">
        <v>131</v>
      </c>
      <c r="E67" s="71" t="str">
        <f>VLOOKUP($F67,partners!$C$3:$O$8,13,FALSE)</f>
        <v>015</v>
      </c>
      <c r="F67" s="95" t="s">
        <v>84</v>
      </c>
      <c r="G67" s="73">
        <f>vlookup($H67,locations!$C$4:$G$227,5,FALSE)</f>
        <v>206</v>
      </c>
      <c r="H67" s="96" t="s">
        <v>226</v>
      </c>
      <c r="I67" s="75" t="s">
        <v>403</v>
      </c>
      <c r="J67" s="78"/>
      <c r="K67" s="101"/>
      <c r="L67" s="98"/>
      <c r="M67" s="99"/>
      <c r="N67" s="79" t="str">
        <f t="shared" si="1"/>
        <v>9.068501, 7.438196400000001</v>
      </c>
      <c r="O67" s="80">
        <f t="shared" si="2"/>
        <v>353</v>
      </c>
      <c r="P67" s="81"/>
      <c r="Q67" s="81"/>
      <c r="R67" s="82" t="s">
        <v>404</v>
      </c>
    </row>
    <row r="68">
      <c r="A68" s="67">
        <v>360.0</v>
      </c>
      <c r="B68" s="68">
        <v>360.0</v>
      </c>
      <c r="C68" s="70" t="s">
        <v>405</v>
      </c>
      <c r="D68" s="70" t="s">
        <v>131</v>
      </c>
      <c r="E68" s="71" t="str">
        <f>VLOOKUP($F68,partners!$C$3:$O$8,13,FALSE)</f>
        <v>017</v>
      </c>
      <c r="F68" s="95" t="s">
        <v>91</v>
      </c>
      <c r="G68" s="73">
        <f>vlookup($H68,locations!$C$4:$G$227,5,FALSE)</f>
        <v>56</v>
      </c>
      <c r="H68" s="96" t="s">
        <v>406</v>
      </c>
      <c r="I68" s="75" t="s">
        <v>407</v>
      </c>
      <c r="J68" s="78"/>
      <c r="K68" s="76" t="s">
        <v>408</v>
      </c>
      <c r="L68" s="98"/>
      <c r="M68" s="99"/>
      <c r="N68" s="79" t="str">
        <f t="shared" si="1"/>
        <v>6.3355798, 5.6203789</v>
      </c>
      <c r="O68" s="80">
        <f t="shared" si="2"/>
        <v>360</v>
      </c>
      <c r="P68" s="81"/>
      <c r="Q68" s="81"/>
      <c r="R68" s="82" t="s">
        <v>409</v>
      </c>
    </row>
    <row r="69">
      <c r="A69" s="67">
        <v>361.0</v>
      </c>
      <c r="B69" s="68">
        <v>361.0</v>
      </c>
      <c r="C69" s="70" t="s">
        <v>410</v>
      </c>
      <c r="D69" s="70" t="s">
        <v>131</v>
      </c>
      <c r="E69" s="71" t="str">
        <f>VLOOKUP($F69,partners!$C$3:$O$8,13,FALSE)</f>
        <v>017</v>
      </c>
      <c r="F69" s="95" t="s">
        <v>91</v>
      </c>
      <c r="G69" s="73">
        <f>vlookup($H69,locations!$C$4:$G$227,5,FALSE)</f>
        <v>57</v>
      </c>
      <c r="H69" s="96" t="s">
        <v>411</v>
      </c>
      <c r="I69" s="75" t="s">
        <v>412</v>
      </c>
      <c r="J69" s="78"/>
      <c r="K69" s="76" t="s">
        <v>413</v>
      </c>
      <c r="L69" s="98"/>
      <c r="M69" s="99"/>
      <c r="N69" s="79" t="str">
        <f t="shared" si="1"/>
        <v>7.077128999999999, 6.2770557</v>
      </c>
      <c r="O69" s="80">
        <f t="shared" si="2"/>
        <v>361</v>
      </c>
      <c r="P69" s="81"/>
      <c r="Q69" s="81"/>
      <c r="R69" s="82" t="s">
        <v>414</v>
      </c>
    </row>
    <row r="70">
      <c r="A70" s="67">
        <v>362.0</v>
      </c>
      <c r="B70" s="68">
        <v>362.0</v>
      </c>
      <c r="C70" s="70" t="s">
        <v>415</v>
      </c>
      <c r="D70" s="70" t="s">
        <v>131</v>
      </c>
      <c r="E70" s="71" t="str">
        <f>VLOOKUP($F70,partners!$C$3:$O$8,13,FALSE)</f>
        <v>017</v>
      </c>
      <c r="F70" s="95" t="s">
        <v>91</v>
      </c>
      <c r="G70" s="73">
        <f>vlookup($H70,locations!$C$4:$G$227,5,FALSE)</f>
        <v>115</v>
      </c>
      <c r="H70" s="96" t="s">
        <v>416</v>
      </c>
      <c r="I70" s="75" t="s">
        <v>417</v>
      </c>
      <c r="J70" s="78"/>
      <c r="K70" s="76" t="s">
        <v>418</v>
      </c>
      <c r="L70" s="98"/>
      <c r="M70" s="99"/>
      <c r="N70" s="79" t="str">
        <f t="shared" si="1"/>
        <v>6.581801, 3.376257</v>
      </c>
      <c r="O70" s="80">
        <f t="shared" si="2"/>
        <v>362</v>
      </c>
      <c r="P70" s="81"/>
      <c r="Q70" s="81"/>
      <c r="R70" s="82" t="s">
        <v>419</v>
      </c>
    </row>
    <row r="71">
      <c r="A71" s="67">
        <v>363.0</v>
      </c>
      <c r="B71" s="68">
        <v>363.0</v>
      </c>
      <c r="C71" s="70" t="s">
        <v>420</v>
      </c>
      <c r="D71" s="70" t="s">
        <v>231</v>
      </c>
      <c r="E71" s="71" t="str">
        <f>VLOOKUP($F71,partners!$C$3:$O$8,13,FALSE)</f>
        <v>017</v>
      </c>
      <c r="F71" s="95" t="s">
        <v>91</v>
      </c>
      <c r="G71" s="73">
        <f>vlookup($H71,locations!$C$4:$G$227,5,FALSE)</f>
        <v>181</v>
      </c>
      <c r="H71" s="96" t="s">
        <v>421</v>
      </c>
      <c r="I71" s="75" t="s">
        <v>422</v>
      </c>
      <c r="J71" s="78"/>
      <c r="K71" s="76"/>
      <c r="L71" s="98"/>
      <c r="M71" s="99"/>
      <c r="N71" s="79" t="str">
        <f t="shared" si="1"/>
        <v>4.815554, 7.0498442</v>
      </c>
      <c r="O71" s="80">
        <f t="shared" si="2"/>
        <v>363</v>
      </c>
      <c r="P71" s="81"/>
      <c r="Q71" s="81"/>
      <c r="R71" s="82" t="s">
        <v>423</v>
      </c>
    </row>
    <row r="72">
      <c r="A72" s="67">
        <v>364.0</v>
      </c>
      <c r="B72" s="68">
        <v>364.0</v>
      </c>
      <c r="C72" s="70" t="s">
        <v>424</v>
      </c>
      <c r="D72" s="70" t="s">
        <v>131</v>
      </c>
      <c r="E72" s="71" t="str">
        <f>VLOOKUP($F72,partners!$C$3:$O$8,13,FALSE)</f>
        <v>017</v>
      </c>
      <c r="F72" s="95" t="s">
        <v>91</v>
      </c>
      <c r="G72" s="73">
        <f>vlookup($H72,locations!$C$4:$G$227,5,FALSE)</f>
        <v>182</v>
      </c>
      <c r="H72" s="96" t="s">
        <v>213</v>
      </c>
      <c r="I72" s="75" t="s">
        <v>425</v>
      </c>
      <c r="J72" s="78"/>
      <c r="K72" s="76" t="s">
        <v>426</v>
      </c>
      <c r="L72" s="98"/>
      <c r="M72" s="99"/>
      <c r="N72" s="79" t="str">
        <f t="shared" si="1"/>
        <v>4.816508499999999, 7.009283</v>
      </c>
      <c r="O72" s="80">
        <f t="shared" si="2"/>
        <v>364</v>
      </c>
      <c r="P72" s="81"/>
      <c r="Q72" s="81"/>
      <c r="R72" s="82" t="s">
        <v>427</v>
      </c>
    </row>
    <row r="73">
      <c r="A73" s="67" t="s">
        <v>428</v>
      </c>
      <c r="B73" s="68">
        <v>365.0</v>
      </c>
      <c r="C73" s="70" t="s">
        <v>429</v>
      </c>
      <c r="D73" s="70" t="s">
        <v>131</v>
      </c>
      <c r="E73" s="71" t="str">
        <f>VLOOKUP($F73,partners!$C$3:$O$8,13,FALSE)</f>
        <v>017</v>
      </c>
      <c r="F73" s="95" t="s">
        <v>91</v>
      </c>
      <c r="G73" s="73">
        <f>vlookup($H73,locations!$C$4:$G$227,5,FALSE)</f>
        <v>207</v>
      </c>
      <c r="H73" s="96" t="s">
        <v>430</v>
      </c>
      <c r="I73" s="75" t="s">
        <v>431</v>
      </c>
      <c r="J73" s="78"/>
      <c r="K73" s="76" t="s">
        <v>432</v>
      </c>
      <c r="L73" s="98"/>
      <c r="M73" s="99"/>
      <c r="N73" s="79" t="str">
        <f t="shared" si="1"/>
        <v>9.08879, 7.215980000000001</v>
      </c>
      <c r="O73" s="80">
        <f t="shared" si="2"/>
        <v>365</v>
      </c>
      <c r="P73" s="81"/>
      <c r="Q73" s="81"/>
      <c r="R73" s="82" t="s">
        <v>433</v>
      </c>
    </row>
  </sheetData>
  <dataValidations>
    <dataValidation type="list" allowBlank="1" showErrorMessage="1" sqref="H1:H73">
      <formula1>locations!$C$4:$C$227</formula1>
    </dataValidation>
    <dataValidation type="list" allowBlank="1" showErrorMessage="1" sqref="F1:F73">
      <formula1>partners!$C$4:$C$8</formula1>
    </dataValidation>
    <dataValidation type="list" allowBlank="1" showErrorMessage="1" sqref="D1:D73">
      <formula1>"Terminal,Dropoff,Pickup"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2" max="2" width="29.63"/>
    <col customWidth="1" min="4" max="4" width="24.5"/>
    <col customWidth="1" min="6" max="6" width="14.5"/>
    <col customWidth="1" min="8" max="8" width="20.88"/>
    <col customWidth="1" min="12" max="12" width="14.5"/>
  </cols>
  <sheetData>
    <row r="1">
      <c r="A1" s="102" t="s">
        <v>434</v>
      </c>
      <c r="B1" s="103" t="s">
        <v>435</v>
      </c>
      <c r="C1" s="103" t="s">
        <v>46</v>
      </c>
      <c r="D1" s="103" t="s">
        <v>436</v>
      </c>
      <c r="E1" s="104" t="s">
        <v>437</v>
      </c>
      <c r="F1" s="105" t="s">
        <v>438</v>
      </c>
      <c r="G1" s="106" t="s">
        <v>439</v>
      </c>
      <c r="H1" s="107" t="s">
        <v>440</v>
      </c>
      <c r="I1" s="103" t="s">
        <v>441</v>
      </c>
      <c r="J1" s="103" t="s">
        <v>442</v>
      </c>
      <c r="K1" s="108"/>
      <c r="L1" s="109" t="str">
        <f>CONCAT(C1,E1)</f>
        <v>partner_idvehicle_id</v>
      </c>
      <c r="M1" s="110"/>
    </row>
    <row r="2">
      <c r="A2" s="111">
        <v>877.0</v>
      </c>
      <c r="B2" s="112" t="s">
        <v>443</v>
      </c>
      <c r="C2" s="113" t="str">
        <f>vlookup(D2,partners!$C$3:$O$8,13,FALSE)</f>
        <v>008</v>
      </c>
      <c r="D2" s="112" t="s">
        <v>61</v>
      </c>
      <c r="E2" s="114">
        <f>vlookup($F2,vehicles!$C$3:$G$26,5,FALSE)</f>
        <v>3</v>
      </c>
      <c r="F2" s="112" t="s">
        <v>444</v>
      </c>
      <c r="G2" s="115">
        <f>vlookup(H2,buses!$C$3:$H$16,6,false)</f>
        <v>21</v>
      </c>
      <c r="H2" s="116" t="s">
        <v>445</v>
      </c>
      <c r="I2" s="112" t="s">
        <v>446</v>
      </c>
      <c r="J2" s="117"/>
      <c r="K2" s="108"/>
      <c r="L2" s="118"/>
      <c r="M2" s="108"/>
    </row>
    <row r="3">
      <c r="A3" s="111">
        <v>878.0</v>
      </c>
      <c r="B3" s="112" t="s">
        <v>443</v>
      </c>
      <c r="C3" s="113" t="str">
        <f>vlookup(D3,partners!$C$3:$O$8,13,FALSE)</f>
        <v>008</v>
      </c>
      <c r="D3" s="112" t="s">
        <v>61</v>
      </c>
      <c r="E3" s="114">
        <f>vlookup($F3,vehicles!$C$3:$G$26,5,FALSE)</f>
        <v>3</v>
      </c>
      <c r="F3" s="112" t="s">
        <v>444</v>
      </c>
      <c r="G3" s="115">
        <f>vlookup(H3,buses!$C$3:$H$16,6,false)</f>
        <v>21</v>
      </c>
      <c r="H3" s="116" t="s">
        <v>445</v>
      </c>
      <c r="I3" s="112" t="s">
        <v>446</v>
      </c>
      <c r="J3" s="119"/>
      <c r="K3" s="108"/>
      <c r="L3" s="109" t="str">
        <f t="shared" ref="L3:L165" si="1">CONCAT(C3,E3)</f>
        <v>0083</v>
      </c>
      <c r="M3" s="110"/>
    </row>
    <row r="4">
      <c r="A4" s="111">
        <v>879.0</v>
      </c>
      <c r="B4" s="112" t="s">
        <v>447</v>
      </c>
      <c r="C4" s="113" t="str">
        <f>vlookup(D4,partners!$C$3:$O$8,13,FALSE)</f>
        <v>008</v>
      </c>
      <c r="D4" s="112" t="s">
        <v>61</v>
      </c>
      <c r="E4" s="114">
        <f>vlookup($F4,vehicles!$C$3:$G$26,5,FALSE)</f>
        <v>3</v>
      </c>
      <c r="F4" s="112" t="s">
        <v>444</v>
      </c>
      <c r="G4" s="115">
        <f>vlookup(H4,buses!$C$3:$H$16,6,false)</f>
        <v>21</v>
      </c>
      <c r="H4" s="116" t="s">
        <v>445</v>
      </c>
      <c r="I4" s="112" t="s">
        <v>446</v>
      </c>
      <c r="J4" s="119"/>
      <c r="K4" s="108"/>
      <c r="L4" s="109" t="str">
        <f t="shared" si="1"/>
        <v>0083</v>
      </c>
      <c r="M4" s="110"/>
    </row>
    <row r="5">
      <c r="A5" s="111">
        <v>880.0</v>
      </c>
      <c r="B5" s="112" t="s">
        <v>448</v>
      </c>
      <c r="C5" s="113" t="str">
        <f>vlookup(D5,partners!$C$3:$O$8,13,FALSE)</f>
        <v>008</v>
      </c>
      <c r="D5" s="112" t="s">
        <v>61</v>
      </c>
      <c r="E5" s="114">
        <f>vlookup($F5,vehicles!$C$3:$G$26,5,FALSE)</f>
        <v>3</v>
      </c>
      <c r="F5" s="112" t="s">
        <v>444</v>
      </c>
      <c r="G5" s="115">
        <f>vlookup(H5,buses!$C$3:$H$16,6,false)</f>
        <v>21</v>
      </c>
      <c r="H5" s="116" t="s">
        <v>445</v>
      </c>
      <c r="I5" s="112" t="s">
        <v>446</v>
      </c>
      <c r="J5" s="119"/>
      <c r="K5" s="108"/>
      <c r="L5" s="109" t="str">
        <f t="shared" si="1"/>
        <v>0083</v>
      </c>
      <c r="M5" s="110"/>
    </row>
    <row r="6">
      <c r="A6" s="111">
        <v>883.0</v>
      </c>
      <c r="B6" s="112" t="s">
        <v>449</v>
      </c>
      <c r="C6" s="113" t="str">
        <f>vlookup(D6,partners!$C$3:$O$8,13,FALSE)</f>
        <v>008</v>
      </c>
      <c r="D6" s="112" t="s">
        <v>61</v>
      </c>
      <c r="E6" s="114">
        <f>vlookup($F6,vehicles!$C$3:$G$26,5,FALSE)</f>
        <v>3</v>
      </c>
      <c r="F6" s="112" t="s">
        <v>444</v>
      </c>
      <c r="G6" s="115">
        <f>vlookup(H6,buses!$C$3:$H$16,6,false)</f>
        <v>21</v>
      </c>
      <c r="H6" s="116" t="s">
        <v>445</v>
      </c>
      <c r="I6" s="112" t="s">
        <v>446</v>
      </c>
      <c r="J6" s="119"/>
      <c r="K6" s="108"/>
      <c r="L6" s="109" t="str">
        <f t="shared" si="1"/>
        <v>0083</v>
      </c>
      <c r="M6" s="110"/>
    </row>
    <row r="7">
      <c r="A7" s="111">
        <v>884.0</v>
      </c>
      <c r="B7" s="112" t="s">
        <v>449</v>
      </c>
      <c r="C7" s="113" t="str">
        <f>vlookup(D7,partners!$C$3:$O$8,13,FALSE)</f>
        <v>008</v>
      </c>
      <c r="D7" s="112" t="s">
        <v>61</v>
      </c>
      <c r="E7" s="114">
        <f>vlookup($F7,vehicles!$C$3:$G$26,5,FALSE)</f>
        <v>3</v>
      </c>
      <c r="F7" s="112" t="s">
        <v>444</v>
      </c>
      <c r="G7" s="115">
        <f>vlookup(H7,buses!$C$3:$H$16,6,false)</f>
        <v>21</v>
      </c>
      <c r="H7" s="116" t="s">
        <v>445</v>
      </c>
      <c r="I7" s="112" t="s">
        <v>446</v>
      </c>
      <c r="J7" s="119"/>
      <c r="K7" s="108"/>
      <c r="L7" s="109" t="str">
        <f t="shared" si="1"/>
        <v>0083</v>
      </c>
      <c r="M7" s="110"/>
    </row>
    <row r="8">
      <c r="A8" s="111">
        <v>887.0</v>
      </c>
      <c r="B8" s="112" t="s">
        <v>450</v>
      </c>
      <c r="C8" s="113" t="str">
        <f>vlookup(D8,partners!$C$3:$O$8,13,FALSE)</f>
        <v>008</v>
      </c>
      <c r="D8" s="112" t="s">
        <v>61</v>
      </c>
      <c r="E8" s="114">
        <f>vlookup($F8,vehicles!$C$3:$G$26,5,FALSE)</f>
        <v>3</v>
      </c>
      <c r="F8" s="112" t="s">
        <v>444</v>
      </c>
      <c r="G8" s="115">
        <f>vlookup(H8,buses!$C$3:$H$16,6,false)</f>
        <v>21</v>
      </c>
      <c r="H8" s="116" t="s">
        <v>445</v>
      </c>
      <c r="I8" s="112" t="s">
        <v>446</v>
      </c>
      <c r="J8" s="119"/>
      <c r="K8" s="108"/>
      <c r="L8" s="109" t="str">
        <f t="shared" si="1"/>
        <v>0083</v>
      </c>
      <c r="M8" s="110"/>
    </row>
    <row r="9">
      <c r="A9" s="111">
        <v>888.0</v>
      </c>
      <c r="B9" s="112" t="s">
        <v>450</v>
      </c>
      <c r="C9" s="113" t="str">
        <f>vlookup(D9,partners!$C$3:$O$8,13,FALSE)</f>
        <v>008</v>
      </c>
      <c r="D9" s="112" t="s">
        <v>61</v>
      </c>
      <c r="E9" s="114">
        <f>vlookup($F9,vehicles!$C$3:$G$26,5,FALSE)</f>
        <v>3</v>
      </c>
      <c r="F9" s="112" t="s">
        <v>444</v>
      </c>
      <c r="G9" s="115">
        <f>vlookup(H9,buses!$C$3:$H$16,6,false)</f>
        <v>21</v>
      </c>
      <c r="H9" s="116" t="s">
        <v>445</v>
      </c>
      <c r="I9" s="112" t="s">
        <v>446</v>
      </c>
      <c r="J9" s="119"/>
      <c r="K9" s="108"/>
      <c r="L9" s="109" t="str">
        <f t="shared" si="1"/>
        <v>0083</v>
      </c>
      <c r="M9" s="110"/>
    </row>
    <row r="10">
      <c r="A10" s="111">
        <v>889.0</v>
      </c>
      <c r="B10" s="112" t="s">
        <v>451</v>
      </c>
      <c r="C10" s="113" t="str">
        <f>vlookup(D10,partners!$C$3:$O$8,13,FALSE)</f>
        <v>008</v>
      </c>
      <c r="D10" s="112" t="s">
        <v>61</v>
      </c>
      <c r="E10" s="114">
        <f>vlookup($F10,vehicles!$C$3:$G$26,5,FALSE)</f>
        <v>3</v>
      </c>
      <c r="F10" s="112" t="s">
        <v>444</v>
      </c>
      <c r="G10" s="115">
        <f>vlookup(H10,buses!$C$3:$H$16,6,false)</f>
        <v>21</v>
      </c>
      <c r="H10" s="116" t="s">
        <v>445</v>
      </c>
      <c r="I10" s="112" t="s">
        <v>446</v>
      </c>
      <c r="J10" s="119"/>
      <c r="K10" s="108"/>
      <c r="L10" s="109" t="str">
        <f t="shared" si="1"/>
        <v>0083</v>
      </c>
      <c r="M10" s="110"/>
    </row>
    <row r="11">
      <c r="A11" s="111">
        <v>890.0</v>
      </c>
      <c r="B11" s="112" t="s">
        <v>452</v>
      </c>
      <c r="C11" s="113" t="str">
        <f>vlookup(D11,partners!$C$3:$O$8,13,FALSE)</f>
        <v>008</v>
      </c>
      <c r="D11" s="112" t="s">
        <v>61</v>
      </c>
      <c r="E11" s="114">
        <f>vlookup($F11,vehicles!$C$3:$G$26,5,FALSE)</f>
        <v>3</v>
      </c>
      <c r="F11" s="112" t="s">
        <v>444</v>
      </c>
      <c r="G11" s="115">
        <f>vlookup(H11,buses!$C$3:$H$16,6,false)</f>
        <v>21</v>
      </c>
      <c r="H11" s="116" t="s">
        <v>445</v>
      </c>
      <c r="I11" s="112" t="s">
        <v>446</v>
      </c>
      <c r="J11" s="119"/>
      <c r="K11" s="108"/>
      <c r="L11" s="109" t="str">
        <f t="shared" si="1"/>
        <v>0083</v>
      </c>
      <c r="M11" s="110"/>
    </row>
    <row r="12">
      <c r="A12" s="111">
        <v>891.0</v>
      </c>
      <c r="B12" s="112" t="s">
        <v>452</v>
      </c>
      <c r="C12" s="113" t="str">
        <f>vlookup(D12,partners!$C$3:$O$8,13,FALSE)</f>
        <v>008</v>
      </c>
      <c r="D12" s="112" t="s">
        <v>61</v>
      </c>
      <c r="E12" s="114">
        <f>vlookup($F12,vehicles!$C$3:$G$26,5,FALSE)</f>
        <v>3</v>
      </c>
      <c r="F12" s="112" t="s">
        <v>444</v>
      </c>
      <c r="G12" s="115">
        <f>vlookup(H12,buses!$C$3:$H$16,6,false)</f>
        <v>21</v>
      </c>
      <c r="H12" s="116" t="s">
        <v>445</v>
      </c>
      <c r="I12" s="112" t="s">
        <v>446</v>
      </c>
      <c r="J12" s="119"/>
      <c r="K12" s="108"/>
      <c r="L12" s="109" t="str">
        <f t="shared" si="1"/>
        <v>0083</v>
      </c>
      <c r="M12" s="110"/>
    </row>
    <row r="13">
      <c r="A13" s="111">
        <v>893.0</v>
      </c>
      <c r="B13" s="112" t="s">
        <v>453</v>
      </c>
      <c r="C13" s="113" t="str">
        <f>vlookup(D13,partners!$C$3:$O$8,13,FALSE)</f>
        <v>008</v>
      </c>
      <c r="D13" s="112" t="s">
        <v>61</v>
      </c>
      <c r="E13" s="114">
        <f>vlookup($F13,vehicles!$C$3:$G$26,5,FALSE)</f>
        <v>3</v>
      </c>
      <c r="F13" s="112" t="s">
        <v>444</v>
      </c>
      <c r="G13" s="115">
        <f>vlookup(H13,buses!$C$3:$H$16,6,false)</f>
        <v>21</v>
      </c>
      <c r="H13" s="116" t="s">
        <v>445</v>
      </c>
      <c r="I13" s="112" t="s">
        <v>446</v>
      </c>
      <c r="J13" s="119"/>
      <c r="K13" s="108"/>
      <c r="L13" s="109" t="str">
        <f t="shared" si="1"/>
        <v>0083</v>
      </c>
      <c r="M13" s="110"/>
    </row>
    <row r="14">
      <c r="A14" s="111">
        <v>894.0</v>
      </c>
      <c r="B14" s="112" t="s">
        <v>453</v>
      </c>
      <c r="C14" s="113" t="str">
        <f>vlookup(D14,partners!$C$3:$O$8,13,FALSE)</f>
        <v>008</v>
      </c>
      <c r="D14" s="112" t="s">
        <v>61</v>
      </c>
      <c r="E14" s="114">
        <f>vlookup($F14,vehicles!$C$3:$G$26,5,FALSE)</f>
        <v>3</v>
      </c>
      <c r="F14" s="112" t="s">
        <v>444</v>
      </c>
      <c r="G14" s="115">
        <f>vlookup(H14,buses!$C$3:$H$16,6,false)</f>
        <v>21</v>
      </c>
      <c r="H14" s="116" t="s">
        <v>445</v>
      </c>
      <c r="I14" s="112" t="s">
        <v>446</v>
      </c>
      <c r="J14" s="119"/>
      <c r="K14" s="108"/>
      <c r="L14" s="109" t="str">
        <f t="shared" si="1"/>
        <v>0083</v>
      </c>
      <c r="M14" s="110"/>
    </row>
    <row r="15">
      <c r="A15" s="111">
        <v>896.0</v>
      </c>
      <c r="B15" s="112" t="s">
        <v>454</v>
      </c>
      <c r="C15" s="113" t="str">
        <f>vlookup(D15,partners!$C$3:$O$8,13,FALSE)</f>
        <v>008</v>
      </c>
      <c r="D15" s="112" t="s">
        <v>61</v>
      </c>
      <c r="E15" s="114">
        <f>vlookup($F15,vehicles!$C$3:$G$26,5,FALSE)</f>
        <v>3</v>
      </c>
      <c r="F15" s="112" t="s">
        <v>444</v>
      </c>
      <c r="G15" s="115">
        <f>vlookup(H15,buses!$C$3:$H$16,6,false)</f>
        <v>21</v>
      </c>
      <c r="H15" s="116" t="s">
        <v>445</v>
      </c>
      <c r="I15" s="112" t="s">
        <v>446</v>
      </c>
      <c r="J15" s="119"/>
      <c r="K15" s="108"/>
      <c r="L15" s="109" t="str">
        <f t="shared" si="1"/>
        <v>0083</v>
      </c>
      <c r="M15" s="110"/>
    </row>
    <row r="16">
      <c r="A16" s="111">
        <v>897.0</v>
      </c>
      <c r="B16" s="112" t="s">
        <v>455</v>
      </c>
      <c r="C16" s="113" t="str">
        <f>vlookup(D16,partners!$C$3:$O$8,13,FALSE)</f>
        <v>008</v>
      </c>
      <c r="D16" s="112" t="s">
        <v>61</v>
      </c>
      <c r="E16" s="114">
        <f>vlookup($F16,vehicles!$C$3:$G$26,5,FALSE)</f>
        <v>3</v>
      </c>
      <c r="F16" s="112" t="s">
        <v>444</v>
      </c>
      <c r="G16" s="115">
        <f>vlookup(H16,buses!$C$3:$H$16,6,false)</f>
        <v>21</v>
      </c>
      <c r="H16" s="116" t="s">
        <v>445</v>
      </c>
      <c r="I16" s="112" t="s">
        <v>446</v>
      </c>
      <c r="J16" s="119"/>
      <c r="K16" s="108"/>
      <c r="L16" s="109" t="str">
        <f t="shared" si="1"/>
        <v>0083</v>
      </c>
      <c r="M16" s="110"/>
    </row>
    <row r="17">
      <c r="A17" s="111">
        <v>898.0</v>
      </c>
      <c r="B17" s="112" t="s">
        <v>455</v>
      </c>
      <c r="C17" s="113" t="str">
        <f>vlookup(D17,partners!$C$3:$O$8,13,FALSE)</f>
        <v>008</v>
      </c>
      <c r="D17" s="112" t="s">
        <v>61</v>
      </c>
      <c r="E17" s="114">
        <f>vlookup($F17,vehicles!$C$3:$G$26,5,FALSE)</f>
        <v>3</v>
      </c>
      <c r="F17" s="112" t="s">
        <v>444</v>
      </c>
      <c r="G17" s="115">
        <f>vlookup(H17,buses!$C$3:$H$16,6,false)</f>
        <v>21</v>
      </c>
      <c r="H17" s="116" t="s">
        <v>445</v>
      </c>
      <c r="I17" s="112" t="s">
        <v>446</v>
      </c>
      <c r="J17" s="119"/>
      <c r="K17" s="108"/>
      <c r="L17" s="109" t="str">
        <f t="shared" si="1"/>
        <v>0083</v>
      </c>
      <c r="M17" s="110"/>
    </row>
    <row r="18">
      <c r="A18" s="111">
        <v>901.0</v>
      </c>
      <c r="B18" s="112" t="s">
        <v>456</v>
      </c>
      <c r="C18" s="113" t="str">
        <f>vlookup(D18,partners!$C$3:$O$8,13,FALSE)</f>
        <v>008</v>
      </c>
      <c r="D18" s="112" t="s">
        <v>61</v>
      </c>
      <c r="E18" s="114">
        <f>vlookup($F18,vehicles!$C$3:$G$26,5,FALSE)</f>
        <v>3</v>
      </c>
      <c r="F18" s="112" t="s">
        <v>444</v>
      </c>
      <c r="G18" s="115">
        <f>vlookup(H18,buses!$C$3:$H$16,6,false)</f>
        <v>21</v>
      </c>
      <c r="H18" s="116" t="s">
        <v>445</v>
      </c>
      <c r="I18" s="112" t="s">
        <v>446</v>
      </c>
      <c r="J18" s="119"/>
      <c r="K18" s="108"/>
      <c r="L18" s="109" t="str">
        <f t="shared" si="1"/>
        <v>0083</v>
      </c>
      <c r="M18" s="110"/>
    </row>
    <row r="19">
      <c r="A19" s="111">
        <v>902.0</v>
      </c>
      <c r="B19" s="112" t="s">
        <v>456</v>
      </c>
      <c r="C19" s="113" t="str">
        <f>vlookup(D19,partners!$C$3:$O$8,13,FALSE)</f>
        <v>008</v>
      </c>
      <c r="D19" s="112" t="s">
        <v>61</v>
      </c>
      <c r="E19" s="114">
        <f>vlookup($F19,vehicles!$C$3:$G$26,5,FALSE)</f>
        <v>3</v>
      </c>
      <c r="F19" s="112" t="s">
        <v>444</v>
      </c>
      <c r="G19" s="115">
        <f>vlookup(H19,buses!$C$3:$H$16,6,false)</f>
        <v>21</v>
      </c>
      <c r="H19" s="116" t="s">
        <v>445</v>
      </c>
      <c r="I19" s="112" t="s">
        <v>446</v>
      </c>
      <c r="J19" s="119"/>
      <c r="K19" s="108"/>
      <c r="L19" s="109" t="str">
        <f t="shared" si="1"/>
        <v>0083</v>
      </c>
      <c r="M19" s="110"/>
    </row>
    <row r="20">
      <c r="A20" s="111">
        <v>907.0</v>
      </c>
      <c r="B20" s="112" t="s">
        <v>457</v>
      </c>
      <c r="C20" s="113" t="str">
        <f>vlookup(D20,partners!$C$3:$O$8,13,FALSE)</f>
        <v>008</v>
      </c>
      <c r="D20" s="112" t="s">
        <v>61</v>
      </c>
      <c r="E20" s="114">
        <f>vlookup($F20,vehicles!$C$3:$G$26,5,FALSE)</f>
        <v>3</v>
      </c>
      <c r="F20" s="112" t="s">
        <v>444</v>
      </c>
      <c r="G20" s="115">
        <f>vlookup(H20,buses!$C$3:$H$16,6,false)</f>
        <v>21</v>
      </c>
      <c r="H20" s="116" t="s">
        <v>445</v>
      </c>
      <c r="I20" s="112" t="s">
        <v>446</v>
      </c>
      <c r="J20" s="119"/>
      <c r="K20" s="108"/>
      <c r="L20" s="109" t="str">
        <f t="shared" si="1"/>
        <v>0083</v>
      </c>
      <c r="M20" s="110"/>
    </row>
    <row r="21">
      <c r="A21" s="111">
        <v>910.0</v>
      </c>
      <c r="B21" s="112" t="s">
        <v>458</v>
      </c>
      <c r="C21" s="113" t="str">
        <f>vlookup(D21,partners!$C$3:$O$8,13,FALSE)</f>
        <v>008</v>
      </c>
      <c r="D21" s="112" t="s">
        <v>61</v>
      </c>
      <c r="E21" s="114">
        <f>vlookup($F21,vehicles!$C$3:$G$26,5,FALSE)</f>
        <v>3</v>
      </c>
      <c r="F21" s="112" t="s">
        <v>444</v>
      </c>
      <c r="G21" s="115">
        <f>vlookup(H21,buses!$C$3:$H$16,6,false)</f>
        <v>21</v>
      </c>
      <c r="H21" s="116" t="s">
        <v>445</v>
      </c>
      <c r="I21" s="112" t="s">
        <v>446</v>
      </c>
      <c r="J21" s="119"/>
      <c r="K21" s="108"/>
      <c r="L21" s="109" t="str">
        <f t="shared" si="1"/>
        <v>0083</v>
      </c>
      <c r="M21" s="110"/>
    </row>
    <row r="22">
      <c r="A22" s="111">
        <v>911.0</v>
      </c>
      <c r="B22" s="112" t="s">
        <v>459</v>
      </c>
      <c r="C22" s="113" t="str">
        <f>vlookup(D22,partners!$C$3:$O$8,13,FALSE)</f>
        <v>008</v>
      </c>
      <c r="D22" s="112" t="s">
        <v>61</v>
      </c>
      <c r="E22" s="114">
        <f>vlookup($F22,vehicles!$C$3:$G$26,5,FALSE)</f>
        <v>3</v>
      </c>
      <c r="F22" s="112" t="s">
        <v>444</v>
      </c>
      <c r="G22" s="115">
        <f>vlookup(H22,buses!$C$3:$H$16,6,false)</f>
        <v>21</v>
      </c>
      <c r="H22" s="116" t="s">
        <v>445</v>
      </c>
      <c r="I22" s="112" t="s">
        <v>446</v>
      </c>
      <c r="J22" s="119"/>
      <c r="K22" s="108"/>
      <c r="L22" s="109" t="str">
        <f t="shared" si="1"/>
        <v>0083</v>
      </c>
      <c r="M22" s="110"/>
    </row>
    <row r="23">
      <c r="A23" s="111">
        <v>913.0</v>
      </c>
      <c r="B23" s="112" t="s">
        <v>460</v>
      </c>
      <c r="C23" s="113" t="str">
        <f>vlookup(D23,partners!$C$3:$O$8,13,FALSE)</f>
        <v>008</v>
      </c>
      <c r="D23" s="112" t="s">
        <v>61</v>
      </c>
      <c r="E23" s="114">
        <f>vlookup($F23,vehicles!$C$3:$G$26,5,FALSE)</f>
        <v>3</v>
      </c>
      <c r="F23" s="112" t="s">
        <v>444</v>
      </c>
      <c r="G23" s="115">
        <f>vlookup(H23,buses!$C$3:$H$16,6,false)</f>
        <v>21</v>
      </c>
      <c r="H23" s="116" t="s">
        <v>445</v>
      </c>
      <c r="I23" s="112" t="s">
        <v>446</v>
      </c>
      <c r="J23" s="119"/>
      <c r="K23" s="108"/>
      <c r="L23" s="109" t="str">
        <f t="shared" si="1"/>
        <v>0083</v>
      </c>
      <c r="M23" s="110"/>
    </row>
    <row r="24">
      <c r="A24" s="111">
        <v>915.0</v>
      </c>
      <c r="B24" s="112" t="s">
        <v>461</v>
      </c>
      <c r="C24" s="113" t="str">
        <f>vlookup(D24,partners!$C$3:$O$8,13,FALSE)</f>
        <v>008</v>
      </c>
      <c r="D24" s="112" t="s">
        <v>61</v>
      </c>
      <c r="E24" s="114">
        <f>vlookup($F24,vehicles!$C$3:$G$26,5,FALSE)</f>
        <v>3</v>
      </c>
      <c r="F24" s="112" t="s">
        <v>444</v>
      </c>
      <c r="G24" s="115">
        <f>vlookup(H24,buses!$C$3:$H$16,6,false)</f>
        <v>21</v>
      </c>
      <c r="H24" s="116" t="s">
        <v>445</v>
      </c>
      <c r="I24" s="112" t="s">
        <v>446</v>
      </c>
      <c r="J24" s="119"/>
      <c r="K24" s="108"/>
      <c r="L24" s="109" t="str">
        <f t="shared" si="1"/>
        <v>0083</v>
      </c>
      <c r="M24" s="110"/>
    </row>
    <row r="25">
      <c r="A25" s="111">
        <v>945.0</v>
      </c>
      <c r="B25" s="112" t="s">
        <v>462</v>
      </c>
      <c r="C25" s="113" t="str">
        <f>vlookup(D25,partners!$C$3:$O$8,13,FALSE)</f>
        <v>008</v>
      </c>
      <c r="D25" s="112" t="s">
        <v>61</v>
      </c>
      <c r="E25" s="114">
        <f>vlookup($F25,vehicles!$C$3:$G$26,5,FALSE)</f>
        <v>3</v>
      </c>
      <c r="F25" s="112" t="s">
        <v>444</v>
      </c>
      <c r="G25" s="115">
        <f>vlookup(H25,buses!$C$3:$H$16,6,false)</f>
        <v>21</v>
      </c>
      <c r="H25" s="116" t="s">
        <v>445</v>
      </c>
      <c r="I25" s="112" t="s">
        <v>446</v>
      </c>
      <c r="J25" s="119"/>
      <c r="K25" s="108"/>
      <c r="L25" s="109" t="str">
        <f t="shared" si="1"/>
        <v>0083</v>
      </c>
      <c r="M25" s="110"/>
    </row>
    <row r="26">
      <c r="A26" s="111">
        <v>946.0</v>
      </c>
      <c r="B26" s="112" t="s">
        <v>462</v>
      </c>
      <c r="C26" s="113" t="str">
        <f>vlookup(D26,partners!$C$3:$O$8,13,FALSE)</f>
        <v>008</v>
      </c>
      <c r="D26" s="112" t="s">
        <v>61</v>
      </c>
      <c r="E26" s="114">
        <f>vlookup($F26,vehicles!$C$3:$G$26,5,FALSE)</f>
        <v>3</v>
      </c>
      <c r="F26" s="112" t="s">
        <v>444</v>
      </c>
      <c r="G26" s="115">
        <f>vlookup(H26,buses!$C$3:$H$16,6,false)</f>
        <v>21</v>
      </c>
      <c r="H26" s="116" t="s">
        <v>445</v>
      </c>
      <c r="I26" s="112" t="s">
        <v>446</v>
      </c>
      <c r="J26" s="119"/>
      <c r="K26" s="108"/>
      <c r="L26" s="109" t="str">
        <f t="shared" si="1"/>
        <v>0083</v>
      </c>
      <c r="M26" s="110"/>
    </row>
    <row r="27">
      <c r="A27" s="111">
        <v>947.0</v>
      </c>
      <c r="B27" s="112" t="s">
        <v>462</v>
      </c>
      <c r="C27" s="113" t="str">
        <f>vlookup(D27,partners!$C$3:$O$8,13,FALSE)</f>
        <v>008</v>
      </c>
      <c r="D27" s="112" t="s">
        <v>61</v>
      </c>
      <c r="E27" s="114">
        <f>vlookup($F27,vehicles!$C$3:$G$26,5,FALSE)</f>
        <v>3</v>
      </c>
      <c r="F27" s="112" t="s">
        <v>444</v>
      </c>
      <c r="G27" s="115">
        <f>vlookup(H27,buses!$C$3:$H$16,6,false)</f>
        <v>21</v>
      </c>
      <c r="H27" s="116" t="s">
        <v>445</v>
      </c>
      <c r="I27" s="112" t="s">
        <v>446</v>
      </c>
      <c r="J27" s="119"/>
      <c r="K27" s="108"/>
      <c r="L27" s="109" t="str">
        <f t="shared" si="1"/>
        <v>0083</v>
      </c>
      <c r="M27" s="110"/>
    </row>
    <row r="28">
      <c r="A28" s="111">
        <v>948.0</v>
      </c>
      <c r="B28" s="112" t="s">
        <v>462</v>
      </c>
      <c r="C28" s="113" t="str">
        <f>vlookup(D28,partners!$C$3:$O$8,13,FALSE)</f>
        <v>008</v>
      </c>
      <c r="D28" s="112" t="s">
        <v>61</v>
      </c>
      <c r="E28" s="114">
        <f>vlookup($F28,vehicles!$C$3:$G$26,5,FALSE)</f>
        <v>3</v>
      </c>
      <c r="F28" s="112" t="s">
        <v>444</v>
      </c>
      <c r="G28" s="115">
        <f>vlookup(H28,buses!$C$3:$H$16,6,false)</f>
        <v>21</v>
      </c>
      <c r="H28" s="116" t="s">
        <v>445</v>
      </c>
      <c r="I28" s="112" t="s">
        <v>446</v>
      </c>
      <c r="J28" s="119"/>
      <c r="K28" s="108"/>
      <c r="L28" s="109" t="str">
        <f t="shared" si="1"/>
        <v>0083</v>
      </c>
      <c r="M28" s="110"/>
    </row>
    <row r="29">
      <c r="A29" s="111">
        <v>951.0</v>
      </c>
      <c r="B29" s="112" t="s">
        <v>463</v>
      </c>
      <c r="C29" s="113" t="str">
        <f>vlookup(D29,partners!$C$3:$O$8,13,FALSE)</f>
        <v>008</v>
      </c>
      <c r="D29" s="112" t="s">
        <v>61</v>
      </c>
      <c r="E29" s="114">
        <f>vlookup($F29,vehicles!$C$3:$G$26,5,FALSE)</f>
        <v>3</v>
      </c>
      <c r="F29" s="112" t="s">
        <v>444</v>
      </c>
      <c r="G29" s="115">
        <f>vlookup(H29,buses!$C$3:$H$16,6,false)</f>
        <v>21</v>
      </c>
      <c r="H29" s="116" t="s">
        <v>445</v>
      </c>
      <c r="I29" s="112" t="s">
        <v>446</v>
      </c>
      <c r="J29" s="119"/>
      <c r="K29" s="108"/>
      <c r="L29" s="109" t="str">
        <f t="shared" si="1"/>
        <v>0083</v>
      </c>
      <c r="M29" s="110"/>
    </row>
    <row r="30">
      <c r="A30" s="111">
        <v>952.0</v>
      </c>
      <c r="B30" s="112" t="s">
        <v>463</v>
      </c>
      <c r="C30" s="113" t="str">
        <f>vlookup(D30,partners!$C$3:$O$8,13,FALSE)</f>
        <v>008</v>
      </c>
      <c r="D30" s="112" t="s">
        <v>61</v>
      </c>
      <c r="E30" s="114">
        <f>vlookup($F30,vehicles!$C$3:$G$26,5,FALSE)</f>
        <v>3</v>
      </c>
      <c r="F30" s="112" t="s">
        <v>444</v>
      </c>
      <c r="G30" s="115">
        <f>vlookup(H30,buses!$C$3:$H$16,6,false)</f>
        <v>21</v>
      </c>
      <c r="H30" s="116" t="s">
        <v>445</v>
      </c>
      <c r="I30" s="112" t="s">
        <v>446</v>
      </c>
      <c r="J30" s="119"/>
      <c r="K30" s="108"/>
      <c r="L30" s="109" t="str">
        <f t="shared" si="1"/>
        <v>0083</v>
      </c>
      <c r="M30" s="110"/>
    </row>
    <row r="31">
      <c r="A31" s="111">
        <v>953.0</v>
      </c>
      <c r="B31" s="112" t="s">
        <v>463</v>
      </c>
      <c r="C31" s="113" t="str">
        <f>vlookup(D31,partners!$C$3:$O$8,13,FALSE)</f>
        <v>008</v>
      </c>
      <c r="D31" s="112" t="s">
        <v>61</v>
      </c>
      <c r="E31" s="114">
        <f>vlookup($F31,vehicles!$C$3:$G$26,5,FALSE)</f>
        <v>3</v>
      </c>
      <c r="F31" s="112" t="s">
        <v>444</v>
      </c>
      <c r="G31" s="115">
        <f>vlookup(H31,buses!$C$3:$H$16,6,false)</f>
        <v>21</v>
      </c>
      <c r="H31" s="116" t="s">
        <v>445</v>
      </c>
      <c r="I31" s="112" t="s">
        <v>446</v>
      </c>
      <c r="J31" s="119"/>
      <c r="K31" s="108"/>
      <c r="L31" s="109" t="str">
        <f t="shared" si="1"/>
        <v>0083</v>
      </c>
      <c r="M31" s="110"/>
    </row>
    <row r="32">
      <c r="A32" s="111">
        <v>954.0</v>
      </c>
      <c r="B32" s="112" t="s">
        <v>463</v>
      </c>
      <c r="C32" s="113" t="str">
        <f>vlookup(D32,partners!$C$3:$O$8,13,FALSE)</f>
        <v>008</v>
      </c>
      <c r="D32" s="112" t="s">
        <v>61</v>
      </c>
      <c r="E32" s="114">
        <f>vlookup($F32,vehicles!$C$3:$G$26,5,FALSE)</f>
        <v>3</v>
      </c>
      <c r="F32" s="112" t="s">
        <v>444</v>
      </c>
      <c r="G32" s="115">
        <f>vlookup(H32,buses!$C$3:$H$16,6,false)</f>
        <v>21</v>
      </c>
      <c r="H32" s="116" t="s">
        <v>445</v>
      </c>
      <c r="I32" s="112" t="s">
        <v>446</v>
      </c>
      <c r="J32" s="119"/>
      <c r="K32" s="108"/>
      <c r="L32" s="109" t="str">
        <f t="shared" si="1"/>
        <v>0083</v>
      </c>
      <c r="M32" s="110"/>
    </row>
    <row r="33">
      <c r="A33" s="111">
        <v>956.0</v>
      </c>
      <c r="B33" s="112" t="s">
        <v>464</v>
      </c>
      <c r="C33" s="113" t="str">
        <f>vlookup(D33,partners!$C$3:$O$8,13,FALSE)</f>
        <v>008</v>
      </c>
      <c r="D33" s="112" t="s">
        <v>61</v>
      </c>
      <c r="E33" s="114">
        <f>vlookup($F33,vehicles!$C$3:$G$26,5,FALSE)</f>
        <v>3</v>
      </c>
      <c r="F33" s="112" t="s">
        <v>444</v>
      </c>
      <c r="G33" s="115">
        <f>vlookup(H33,buses!$C$3:$H$16,6,false)</f>
        <v>21</v>
      </c>
      <c r="H33" s="116" t="s">
        <v>445</v>
      </c>
      <c r="I33" s="112" t="s">
        <v>446</v>
      </c>
      <c r="J33" s="119"/>
      <c r="K33" s="108"/>
      <c r="L33" s="109" t="str">
        <f t="shared" si="1"/>
        <v>0083</v>
      </c>
      <c r="M33" s="110"/>
    </row>
    <row r="34">
      <c r="A34" s="111">
        <v>957.0</v>
      </c>
      <c r="B34" s="112" t="s">
        <v>464</v>
      </c>
      <c r="C34" s="113" t="str">
        <f>vlookup(D34,partners!$C$3:$O$8,13,FALSE)</f>
        <v>008</v>
      </c>
      <c r="D34" s="112" t="s">
        <v>61</v>
      </c>
      <c r="E34" s="114">
        <f>vlookup($F34,vehicles!$C$3:$G$26,5,FALSE)</f>
        <v>3</v>
      </c>
      <c r="F34" s="112" t="s">
        <v>444</v>
      </c>
      <c r="G34" s="115">
        <f>vlookup(H34,buses!$C$3:$H$16,6,false)</f>
        <v>21</v>
      </c>
      <c r="H34" s="116" t="s">
        <v>445</v>
      </c>
      <c r="I34" s="112" t="s">
        <v>446</v>
      </c>
      <c r="J34" s="119"/>
      <c r="K34" s="108"/>
      <c r="L34" s="109" t="str">
        <f t="shared" si="1"/>
        <v>0083</v>
      </c>
      <c r="M34" s="110"/>
    </row>
    <row r="35">
      <c r="A35" s="111">
        <v>958.0</v>
      </c>
      <c r="B35" s="112" t="s">
        <v>464</v>
      </c>
      <c r="C35" s="113" t="str">
        <f>vlookup(D35,partners!$C$3:$O$8,13,FALSE)</f>
        <v>008</v>
      </c>
      <c r="D35" s="112" t="s">
        <v>61</v>
      </c>
      <c r="E35" s="114">
        <f>vlookup($F35,vehicles!$C$3:$G$26,5,FALSE)</f>
        <v>3</v>
      </c>
      <c r="F35" s="112" t="s">
        <v>444</v>
      </c>
      <c r="G35" s="115">
        <f>vlookup(H35,buses!$C$3:$H$16,6,false)</f>
        <v>21</v>
      </c>
      <c r="H35" s="116" t="s">
        <v>445</v>
      </c>
      <c r="I35" s="112" t="s">
        <v>446</v>
      </c>
      <c r="J35" s="119"/>
      <c r="K35" s="108"/>
      <c r="L35" s="109" t="str">
        <f t="shared" si="1"/>
        <v>0083</v>
      </c>
      <c r="M35" s="110"/>
    </row>
    <row r="36">
      <c r="A36" s="111">
        <v>961.0</v>
      </c>
      <c r="B36" s="112" t="s">
        <v>465</v>
      </c>
      <c r="C36" s="113" t="str">
        <f>vlookup(D36,partners!$C$3:$O$8,13,FALSE)</f>
        <v>008</v>
      </c>
      <c r="D36" s="112" t="s">
        <v>61</v>
      </c>
      <c r="E36" s="114">
        <f>vlookup($F36,vehicles!$C$3:$G$26,5,FALSE)</f>
        <v>3</v>
      </c>
      <c r="F36" s="112" t="s">
        <v>444</v>
      </c>
      <c r="G36" s="115">
        <f>vlookup(H36,buses!$C$3:$H$16,6,false)</f>
        <v>21</v>
      </c>
      <c r="H36" s="116" t="s">
        <v>445</v>
      </c>
      <c r="I36" s="112" t="s">
        <v>446</v>
      </c>
      <c r="J36" s="119"/>
      <c r="K36" s="108"/>
      <c r="L36" s="109" t="str">
        <f t="shared" si="1"/>
        <v>0083</v>
      </c>
      <c r="M36" s="110"/>
    </row>
    <row r="37">
      <c r="A37" s="111">
        <v>962.0</v>
      </c>
      <c r="B37" s="112" t="s">
        <v>465</v>
      </c>
      <c r="C37" s="113" t="str">
        <f>vlookup(D37,partners!$C$3:$O$8,13,FALSE)</f>
        <v>008</v>
      </c>
      <c r="D37" s="112" t="s">
        <v>61</v>
      </c>
      <c r="E37" s="114">
        <f>vlookup($F37,vehicles!$C$3:$G$26,5,FALSE)</f>
        <v>3</v>
      </c>
      <c r="F37" s="112" t="s">
        <v>444</v>
      </c>
      <c r="G37" s="115">
        <f>vlookup(H37,buses!$C$3:$H$16,6,false)</f>
        <v>21</v>
      </c>
      <c r="H37" s="116" t="s">
        <v>445</v>
      </c>
      <c r="I37" s="112" t="s">
        <v>446</v>
      </c>
      <c r="J37" s="119"/>
      <c r="K37" s="108"/>
      <c r="L37" s="109" t="str">
        <f t="shared" si="1"/>
        <v>0083</v>
      </c>
      <c r="M37" s="110"/>
    </row>
    <row r="38">
      <c r="A38" s="111">
        <v>963.0</v>
      </c>
      <c r="B38" s="112" t="s">
        <v>465</v>
      </c>
      <c r="C38" s="113" t="str">
        <f>vlookup(D38,partners!$C$3:$O$8,13,FALSE)</f>
        <v>008</v>
      </c>
      <c r="D38" s="112" t="s">
        <v>61</v>
      </c>
      <c r="E38" s="114">
        <f>vlookup($F38,vehicles!$C$3:$G$26,5,FALSE)</f>
        <v>3</v>
      </c>
      <c r="F38" s="112" t="s">
        <v>444</v>
      </c>
      <c r="G38" s="115">
        <f>vlookup(H38,buses!$C$3:$H$16,6,false)</f>
        <v>21</v>
      </c>
      <c r="H38" s="116" t="s">
        <v>445</v>
      </c>
      <c r="I38" s="112" t="s">
        <v>446</v>
      </c>
      <c r="J38" s="119"/>
      <c r="K38" s="108"/>
      <c r="L38" s="109" t="str">
        <f t="shared" si="1"/>
        <v>0083</v>
      </c>
      <c r="M38" s="110"/>
    </row>
    <row r="39">
      <c r="A39" s="111">
        <v>964.0</v>
      </c>
      <c r="B39" s="112" t="s">
        <v>465</v>
      </c>
      <c r="C39" s="113" t="str">
        <f>vlookup(D39,partners!$C$3:$O$8,13,FALSE)</f>
        <v>008</v>
      </c>
      <c r="D39" s="112" t="s">
        <v>61</v>
      </c>
      <c r="E39" s="114">
        <f>vlookup($F39,vehicles!$C$3:$G$26,5,FALSE)</f>
        <v>3</v>
      </c>
      <c r="F39" s="112" t="s">
        <v>444</v>
      </c>
      <c r="G39" s="115">
        <f>vlookup(H39,buses!$C$3:$H$16,6,false)</f>
        <v>21</v>
      </c>
      <c r="H39" s="116" t="s">
        <v>445</v>
      </c>
      <c r="I39" s="112" t="s">
        <v>446</v>
      </c>
      <c r="J39" s="119"/>
      <c r="K39" s="108"/>
      <c r="L39" s="109" t="str">
        <f t="shared" si="1"/>
        <v>0083</v>
      </c>
      <c r="M39" s="110"/>
    </row>
    <row r="40">
      <c r="A40" s="111">
        <v>967.0</v>
      </c>
      <c r="B40" s="112" t="s">
        <v>466</v>
      </c>
      <c r="C40" s="113" t="str">
        <f>vlookup(D40,partners!$C$3:$O$8,13,FALSE)</f>
        <v>008</v>
      </c>
      <c r="D40" s="112" t="s">
        <v>61</v>
      </c>
      <c r="E40" s="114">
        <f>vlookup($F40,vehicles!$C$3:$G$26,5,FALSE)</f>
        <v>3</v>
      </c>
      <c r="F40" s="112" t="s">
        <v>444</v>
      </c>
      <c r="G40" s="115">
        <f>vlookup(H40,buses!$C$3:$H$16,6,false)</f>
        <v>21</v>
      </c>
      <c r="H40" s="116" t="s">
        <v>445</v>
      </c>
      <c r="I40" s="112" t="s">
        <v>446</v>
      </c>
      <c r="J40" s="119"/>
      <c r="K40" s="108"/>
      <c r="L40" s="109" t="str">
        <f t="shared" si="1"/>
        <v>0083</v>
      </c>
      <c r="M40" s="110"/>
    </row>
    <row r="41">
      <c r="A41" s="111">
        <v>968.0</v>
      </c>
      <c r="B41" s="112" t="s">
        <v>466</v>
      </c>
      <c r="C41" s="113" t="str">
        <f>vlookup(D41,partners!$C$3:$O$8,13,FALSE)</f>
        <v>008</v>
      </c>
      <c r="D41" s="112" t="s">
        <v>61</v>
      </c>
      <c r="E41" s="114">
        <f>vlookup($F41,vehicles!$C$3:$G$26,5,FALSE)</f>
        <v>3</v>
      </c>
      <c r="F41" s="112" t="s">
        <v>444</v>
      </c>
      <c r="G41" s="115">
        <f>vlookup(H41,buses!$C$3:$H$16,6,false)</f>
        <v>21</v>
      </c>
      <c r="H41" s="116" t="s">
        <v>445</v>
      </c>
      <c r="I41" s="112" t="s">
        <v>446</v>
      </c>
      <c r="J41" s="119"/>
      <c r="K41" s="108"/>
      <c r="L41" s="109" t="str">
        <f t="shared" si="1"/>
        <v>0083</v>
      </c>
      <c r="M41" s="110"/>
    </row>
    <row r="42">
      <c r="A42" s="111">
        <v>969.0</v>
      </c>
      <c r="B42" s="112" t="s">
        <v>466</v>
      </c>
      <c r="C42" s="113" t="str">
        <f>vlookup(D42,partners!$C$3:$O$8,13,FALSE)</f>
        <v>008</v>
      </c>
      <c r="D42" s="112" t="s">
        <v>61</v>
      </c>
      <c r="E42" s="114">
        <f>vlookup($F42,vehicles!$C$3:$G$26,5,FALSE)</f>
        <v>3</v>
      </c>
      <c r="F42" s="112" t="s">
        <v>444</v>
      </c>
      <c r="G42" s="115">
        <f>vlookup(H42,buses!$C$3:$H$16,6,false)</f>
        <v>21</v>
      </c>
      <c r="H42" s="116" t="s">
        <v>445</v>
      </c>
      <c r="I42" s="112" t="s">
        <v>446</v>
      </c>
      <c r="J42" s="119"/>
      <c r="K42" s="108"/>
      <c r="L42" s="109" t="str">
        <f t="shared" si="1"/>
        <v>0083</v>
      </c>
      <c r="M42" s="110"/>
    </row>
    <row r="43">
      <c r="A43" s="111">
        <v>974.0</v>
      </c>
      <c r="B43" s="112" t="s">
        <v>467</v>
      </c>
      <c r="C43" s="113" t="str">
        <f>vlookup(D43,partners!$C$3:$O$8,13,FALSE)</f>
        <v>008</v>
      </c>
      <c r="D43" s="112" t="s">
        <v>61</v>
      </c>
      <c r="E43" s="114">
        <f>vlookup($F43,vehicles!$C$3:$G$26,5,FALSE)</f>
        <v>3</v>
      </c>
      <c r="F43" s="112" t="s">
        <v>444</v>
      </c>
      <c r="G43" s="115">
        <f>vlookup(H43,buses!$C$3:$H$16,6,false)</f>
        <v>21</v>
      </c>
      <c r="H43" s="116" t="s">
        <v>445</v>
      </c>
      <c r="I43" s="112" t="s">
        <v>446</v>
      </c>
      <c r="J43" s="119"/>
      <c r="K43" s="108"/>
      <c r="L43" s="109" t="str">
        <f t="shared" si="1"/>
        <v>0083</v>
      </c>
      <c r="M43" s="110"/>
    </row>
    <row r="44">
      <c r="A44" s="111">
        <v>975.0</v>
      </c>
      <c r="B44" s="112" t="s">
        <v>468</v>
      </c>
      <c r="C44" s="113" t="str">
        <f>vlookup(D44,partners!$C$3:$O$8,13,FALSE)</f>
        <v>008</v>
      </c>
      <c r="D44" s="112" t="s">
        <v>61</v>
      </c>
      <c r="E44" s="114">
        <f>vlookup($F44,vehicles!$C$3:$G$26,5,FALSE)</f>
        <v>3</v>
      </c>
      <c r="F44" s="112" t="s">
        <v>444</v>
      </c>
      <c r="G44" s="115">
        <f>vlookup(H44,buses!$C$3:$H$16,6,false)</f>
        <v>21</v>
      </c>
      <c r="H44" s="116" t="s">
        <v>445</v>
      </c>
      <c r="I44" s="112" t="s">
        <v>446</v>
      </c>
      <c r="J44" s="119"/>
      <c r="K44" s="108"/>
      <c r="L44" s="109" t="str">
        <f t="shared" si="1"/>
        <v>0083</v>
      </c>
      <c r="M44" s="110"/>
    </row>
    <row r="45">
      <c r="A45" s="111">
        <v>977.0</v>
      </c>
      <c r="B45" s="112" t="s">
        <v>469</v>
      </c>
      <c r="C45" s="113" t="str">
        <f>vlookup(D45,partners!$C$3:$O$8,13,FALSE)</f>
        <v>008</v>
      </c>
      <c r="D45" s="112" t="s">
        <v>61</v>
      </c>
      <c r="E45" s="114">
        <f>vlookup($F45,vehicles!$C$3:$G$26,5,FALSE)</f>
        <v>3</v>
      </c>
      <c r="F45" s="112" t="s">
        <v>444</v>
      </c>
      <c r="G45" s="115">
        <f>vlookup(H45,buses!$C$3:$H$16,6,false)</f>
        <v>21</v>
      </c>
      <c r="H45" s="116" t="s">
        <v>445</v>
      </c>
      <c r="I45" s="112" t="s">
        <v>446</v>
      </c>
      <c r="J45" s="119"/>
      <c r="K45" s="108"/>
      <c r="L45" s="109" t="str">
        <f t="shared" si="1"/>
        <v>0083</v>
      </c>
      <c r="M45" s="110"/>
    </row>
    <row r="46">
      <c r="A46" s="111">
        <v>978.0</v>
      </c>
      <c r="B46" s="112" t="s">
        <v>470</v>
      </c>
      <c r="C46" s="113" t="str">
        <f>vlookup(D46,partners!$C$3:$O$8,13,FALSE)</f>
        <v>008</v>
      </c>
      <c r="D46" s="112" t="s">
        <v>61</v>
      </c>
      <c r="E46" s="114">
        <f>vlookup($F46,vehicles!$C$3:$G$26,5,FALSE)</f>
        <v>3</v>
      </c>
      <c r="F46" s="112" t="s">
        <v>444</v>
      </c>
      <c r="G46" s="115">
        <f>vlookup(H46,buses!$C$3:$H$16,6,false)</f>
        <v>21</v>
      </c>
      <c r="H46" s="116" t="s">
        <v>445</v>
      </c>
      <c r="I46" s="112" t="s">
        <v>446</v>
      </c>
      <c r="J46" s="119"/>
      <c r="K46" s="108"/>
      <c r="L46" s="109" t="str">
        <f t="shared" si="1"/>
        <v>0083</v>
      </c>
      <c r="M46" s="110"/>
    </row>
    <row r="47">
      <c r="A47" s="111">
        <v>985.0</v>
      </c>
      <c r="B47" s="112" t="s">
        <v>471</v>
      </c>
      <c r="C47" s="113" t="str">
        <f>vlookup(D47,partners!$C$3:$O$8,13,FALSE)</f>
        <v>008</v>
      </c>
      <c r="D47" s="112" t="s">
        <v>61</v>
      </c>
      <c r="E47" s="114">
        <f>vlookup($F47,vehicles!$C$3:$G$26,5,FALSE)</f>
        <v>3</v>
      </c>
      <c r="F47" s="112" t="s">
        <v>444</v>
      </c>
      <c r="G47" s="115">
        <f>vlookup(H47,buses!$C$3:$H$16,6,false)</f>
        <v>21</v>
      </c>
      <c r="H47" s="116" t="s">
        <v>445</v>
      </c>
      <c r="I47" s="112" t="s">
        <v>446</v>
      </c>
      <c r="J47" s="119"/>
      <c r="K47" s="108"/>
      <c r="L47" s="109" t="str">
        <f t="shared" si="1"/>
        <v>0083</v>
      </c>
      <c r="M47" s="110"/>
    </row>
    <row r="48">
      <c r="A48" s="111">
        <v>986.0</v>
      </c>
      <c r="B48" s="112" t="s">
        <v>471</v>
      </c>
      <c r="C48" s="113" t="str">
        <f>vlookup(D48,partners!$C$3:$O$8,13,FALSE)</f>
        <v>008</v>
      </c>
      <c r="D48" s="112" t="s">
        <v>61</v>
      </c>
      <c r="E48" s="114">
        <f>vlookup($F48,vehicles!$C$3:$G$26,5,FALSE)</f>
        <v>3</v>
      </c>
      <c r="F48" s="112" t="s">
        <v>444</v>
      </c>
      <c r="G48" s="115">
        <f>vlookup(H48,buses!$C$3:$H$16,6,false)</f>
        <v>21</v>
      </c>
      <c r="H48" s="116" t="s">
        <v>445</v>
      </c>
      <c r="I48" s="112" t="s">
        <v>446</v>
      </c>
      <c r="J48" s="119"/>
      <c r="K48" s="108"/>
      <c r="L48" s="109" t="str">
        <f t="shared" si="1"/>
        <v>0083</v>
      </c>
      <c r="M48" s="110"/>
    </row>
    <row r="49">
      <c r="A49" s="111">
        <v>987.0</v>
      </c>
      <c r="B49" s="112" t="s">
        <v>472</v>
      </c>
      <c r="C49" s="113" t="str">
        <f>vlookup(D49,partners!$C$3:$O$8,13,FALSE)</f>
        <v>008</v>
      </c>
      <c r="D49" s="112" t="s">
        <v>61</v>
      </c>
      <c r="E49" s="114">
        <f>vlookup($F49,vehicles!$C$3:$G$26,5,FALSE)</f>
        <v>3</v>
      </c>
      <c r="F49" s="112" t="s">
        <v>444</v>
      </c>
      <c r="G49" s="115">
        <f>vlookup(H49,buses!$C$3:$H$16,6,false)</f>
        <v>21</v>
      </c>
      <c r="H49" s="116" t="s">
        <v>445</v>
      </c>
      <c r="I49" s="112" t="s">
        <v>446</v>
      </c>
      <c r="J49" s="119"/>
      <c r="K49" s="108"/>
      <c r="L49" s="109" t="str">
        <f t="shared" si="1"/>
        <v>0083</v>
      </c>
      <c r="M49" s="110"/>
    </row>
    <row r="50">
      <c r="A50" s="111">
        <v>988.0</v>
      </c>
      <c r="B50" s="112" t="s">
        <v>472</v>
      </c>
      <c r="C50" s="113" t="str">
        <f>vlookup(D50,partners!$C$3:$O$8,13,FALSE)</f>
        <v>008</v>
      </c>
      <c r="D50" s="112" t="s">
        <v>61</v>
      </c>
      <c r="E50" s="114">
        <f>vlookup($F50,vehicles!$C$3:$G$26,5,FALSE)</f>
        <v>3</v>
      </c>
      <c r="F50" s="112" t="s">
        <v>444</v>
      </c>
      <c r="G50" s="115">
        <f>vlookup(H50,buses!$C$3:$H$16,6,false)</f>
        <v>21</v>
      </c>
      <c r="H50" s="116" t="s">
        <v>445</v>
      </c>
      <c r="I50" s="112" t="s">
        <v>446</v>
      </c>
      <c r="J50" s="119"/>
      <c r="K50" s="108"/>
      <c r="L50" s="109" t="str">
        <f t="shared" si="1"/>
        <v>0083</v>
      </c>
      <c r="M50" s="110"/>
    </row>
    <row r="51">
      <c r="A51" s="111">
        <v>989.0</v>
      </c>
      <c r="B51" s="112" t="s">
        <v>473</v>
      </c>
      <c r="C51" s="113" t="str">
        <f>vlookup(D51,partners!$C$3:$O$8,13,FALSE)</f>
        <v>008</v>
      </c>
      <c r="D51" s="112" t="s">
        <v>61</v>
      </c>
      <c r="E51" s="114">
        <f>vlookup($F51,vehicles!$C$3:$G$26,5,FALSE)</f>
        <v>3</v>
      </c>
      <c r="F51" s="112" t="s">
        <v>444</v>
      </c>
      <c r="G51" s="115">
        <f>vlookup(H51,buses!$C$3:$H$16,6,false)</f>
        <v>21</v>
      </c>
      <c r="H51" s="116" t="s">
        <v>445</v>
      </c>
      <c r="I51" s="112" t="s">
        <v>446</v>
      </c>
      <c r="J51" s="119"/>
      <c r="K51" s="108"/>
      <c r="L51" s="109" t="str">
        <f t="shared" si="1"/>
        <v>0083</v>
      </c>
      <c r="M51" s="110"/>
    </row>
    <row r="52">
      <c r="A52" s="111">
        <v>990.0</v>
      </c>
      <c r="B52" s="112" t="s">
        <v>473</v>
      </c>
      <c r="C52" s="113" t="str">
        <f>vlookup(D52,partners!$C$3:$O$8,13,FALSE)</f>
        <v>008</v>
      </c>
      <c r="D52" s="112" t="s">
        <v>61</v>
      </c>
      <c r="E52" s="114">
        <f>vlookup($F52,vehicles!$C$3:$G$26,5,FALSE)</f>
        <v>3</v>
      </c>
      <c r="F52" s="112" t="s">
        <v>444</v>
      </c>
      <c r="G52" s="115">
        <f>vlookup(H52,buses!$C$3:$H$16,6,false)</f>
        <v>21</v>
      </c>
      <c r="H52" s="116" t="s">
        <v>445</v>
      </c>
      <c r="I52" s="112" t="s">
        <v>446</v>
      </c>
      <c r="J52" s="119"/>
      <c r="K52" s="108"/>
      <c r="L52" s="109" t="str">
        <f t="shared" si="1"/>
        <v>0083</v>
      </c>
      <c r="M52" s="110"/>
    </row>
    <row r="53">
      <c r="A53" s="111">
        <v>991.0</v>
      </c>
      <c r="B53" s="112" t="s">
        <v>474</v>
      </c>
      <c r="C53" s="113" t="str">
        <f>vlookup(D53,partners!$C$3:$O$8,13,FALSE)</f>
        <v>008</v>
      </c>
      <c r="D53" s="112" t="s">
        <v>61</v>
      </c>
      <c r="E53" s="114">
        <f>vlookup($F53,vehicles!$C$3:$G$26,5,FALSE)</f>
        <v>3</v>
      </c>
      <c r="F53" s="112" t="s">
        <v>444</v>
      </c>
      <c r="G53" s="115">
        <f>vlookup(H53,buses!$C$3:$H$16,6,false)</f>
        <v>21</v>
      </c>
      <c r="H53" s="116" t="s">
        <v>445</v>
      </c>
      <c r="I53" s="112" t="s">
        <v>446</v>
      </c>
      <c r="J53" s="119"/>
      <c r="K53" s="108"/>
      <c r="L53" s="109" t="str">
        <f t="shared" si="1"/>
        <v>0083</v>
      </c>
      <c r="M53" s="110"/>
    </row>
    <row r="54">
      <c r="A54" s="111">
        <v>992.0</v>
      </c>
      <c r="B54" s="112" t="s">
        <v>474</v>
      </c>
      <c r="C54" s="113" t="str">
        <f>vlookup(D54,partners!$C$3:$O$8,13,FALSE)</f>
        <v>008</v>
      </c>
      <c r="D54" s="112" t="s">
        <v>61</v>
      </c>
      <c r="E54" s="114">
        <f>vlookup($F54,vehicles!$C$3:$G$26,5,FALSE)</f>
        <v>3</v>
      </c>
      <c r="F54" s="112" t="s">
        <v>444</v>
      </c>
      <c r="G54" s="115">
        <f>vlookup(H54,buses!$C$3:$H$16,6,false)</f>
        <v>21</v>
      </c>
      <c r="H54" s="116" t="s">
        <v>445</v>
      </c>
      <c r="I54" s="112" t="s">
        <v>446</v>
      </c>
      <c r="J54" s="119"/>
      <c r="K54" s="108"/>
      <c r="L54" s="109" t="str">
        <f t="shared" si="1"/>
        <v>0083</v>
      </c>
      <c r="M54" s="110"/>
    </row>
    <row r="55">
      <c r="A55" s="111">
        <v>993.0</v>
      </c>
      <c r="B55" s="112" t="s">
        <v>475</v>
      </c>
      <c r="C55" s="113" t="str">
        <f>vlookup(D55,partners!$C$3:$O$8,13,FALSE)</f>
        <v>008</v>
      </c>
      <c r="D55" s="112" t="s">
        <v>61</v>
      </c>
      <c r="E55" s="114">
        <f>vlookup($F55,vehicles!$C$3:$G$26,5,FALSE)</f>
        <v>3</v>
      </c>
      <c r="F55" s="112" t="s">
        <v>444</v>
      </c>
      <c r="G55" s="115">
        <f>vlookup(H55,buses!$C$3:$H$16,6,false)</f>
        <v>21</v>
      </c>
      <c r="H55" s="116" t="s">
        <v>445</v>
      </c>
      <c r="I55" s="112" t="s">
        <v>446</v>
      </c>
      <c r="J55" s="119"/>
      <c r="K55" s="108"/>
      <c r="L55" s="109" t="str">
        <f t="shared" si="1"/>
        <v>0083</v>
      </c>
      <c r="M55" s="110"/>
    </row>
    <row r="56">
      <c r="A56" s="111">
        <v>994.0</v>
      </c>
      <c r="B56" s="112" t="s">
        <v>475</v>
      </c>
      <c r="C56" s="113" t="str">
        <f>vlookup(D56,partners!$C$3:$O$8,13,FALSE)</f>
        <v>008</v>
      </c>
      <c r="D56" s="112" t="s">
        <v>61</v>
      </c>
      <c r="E56" s="114">
        <f>vlookup($F56,vehicles!$C$3:$G$26,5,FALSE)</f>
        <v>3</v>
      </c>
      <c r="F56" s="112" t="s">
        <v>444</v>
      </c>
      <c r="G56" s="115">
        <f>vlookup(H56,buses!$C$3:$H$16,6,false)</f>
        <v>21</v>
      </c>
      <c r="H56" s="116" t="s">
        <v>445</v>
      </c>
      <c r="I56" s="112" t="s">
        <v>446</v>
      </c>
      <c r="J56" s="119"/>
      <c r="K56" s="108"/>
      <c r="L56" s="109" t="str">
        <f t="shared" si="1"/>
        <v>0083</v>
      </c>
      <c r="M56" s="110"/>
    </row>
    <row r="57">
      <c r="A57" s="111">
        <v>995.0</v>
      </c>
      <c r="B57" s="112" t="s">
        <v>476</v>
      </c>
      <c r="C57" s="113" t="str">
        <f>vlookup(D57,partners!$C$3:$O$8,13,FALSE)</f>
        <v>009</v>
      </c>
      <c r="D57" s="112" t="s">
        <v>68</v>
      </c>
      <c r="E57" s="114">
        <f>vlookup($F57,vehicles!$C$3:$G$26,5,FALSE)</f>
        <v>3</v>
      </c>
      <c r="F57" s="112" t="s">
        <v>444</v>
      </c>
      <c r="G57" s="115">
        <f>vlookup(H57,buses!$C$3:$H$16,6,false)</f>
        <v>25</v>
      </c>
      <c r="H57" s="112" t="str">
        <f>VLOOKUP(L57,buses!$A$3:$C$16,3,false)</f>
        <v>Hummer Bus</v>
      </c>
      <c r="I57" s="112" t="s">
        <v>446</v>
      </c>
      <c r="J57" s="119"/>
      <c r="K57" s="108"/>
      <c r="L57" s="109" t="str">
        <f t="shared" si="1"/>
        <v>0093</v>
      </c>
      <c r="M57" s="110"/>
    </row>
    <row r="58">
      <c r="A58" s="111">
        <v>996.0</v>
      </c>
      <c r="B58" s="112" t="s">
        <v>476</v>
      </c>
      <c r="C58" s="113" t="str">
        <f>vlookup(D58,partners!$C$3:$O$8,13,FALSE)</f>
        <v>009</v>
      </c>
      <c r="D58" s="112" t="s">
        <v>68</v>
      </c>
      <c r="E58" s="114">
        <f>vlookup($F58,vehicles!$C$3:$G$26,5,FALSE)</f>
        <v>3</v>
      </c>
      <c r="F58" s="112" t="s">
        <v>444</v>
      </c>
      <c r="G58" s="115">
        <f>vlookup(H58,buses!$C$3:$H$16,6,false)</f>
        <v>25</v>
      </c>
      <c r="H58" s="112" t="str">
        <f>VLOOKUP(L58,buses!$A$3:$C$16,3,false)</f>
        <v>Hummer Bus</v>
      </c>
      <c r="I58" s="112" t="s">
        <v>446</v>
      </c>
      <c r="J58" s="119"/>
      <c r="K58" s="108"/>
      <c r="L58" s="109" t="str">
        <f t="shared" si="1"/>
        <v>0093</v>
      </c>
      <c r="M58" s="110"/>
    </row>
    <row r="59">
      <c r="A59" s="111">
        <v>999.0</v>
      </c>
      <c r="B59" s="112" t="s">
        <v>477</v>
      </c>
      <c r="C59" s="113" t="str">
        <f>vlookup(D59,partners!$C$3:$O$8,13,FALSE)</f>
        <v>009</v>
      </c>
      <c r="D59" s="112" t="s">
        <v>68</v>
      </c>
      <c r="E59" s="114">
        <f>vlookup($F59,vehicles!$C$3:$G$26,5,FALSE)</f>
        <v>3</v>
      </c>
      <c r="F59" s="112" t="s">
        <v>444</v>
      </c>
      <c r="G59" s="115">
        <f>vlookup(H59,buses!$C$3:$H$16,6,false)</f>
        <v>25</v>
      </c>
      <c r="H59" s="112" t="str">
        <f>VLOOKUP(L59,buses!$A$3:$C$16,3,false)</f>
        <v>Hummer Bus</v>
      </c>
      <c r="I59" s="112" t="s">
        <v>446</v>
      </c>
      <c r="J59" s="119"/>
      <c r="K59" s="108"/>
      <c r="L59" s="109" t="str">
        <f t="shared" si="1"/>
        <v>0093</v>
      </c>
      <c r="M59" s="110"/>
    </row>
    <row r="60">
      <c r="A60" s="111">
        <v>1000.0</v>
      </c>
      <c r="B60" s="112" t="s">
        <v>477</v>
      </c>
      <c r="C60" s="113" t="str">
        <f>vlookup(D60,partners!$C$3:$O$8,13,FALSE)</f>
        <v>009</v>
      </c>
      <c r="D60" s="112" t="s">
        <v>68</v>
      </c>
      <c r="E60" s="114">
        <f>vlookup($F60,vehicles!$C$3:$G$26,5,FALSE)</f>
        <v>3</v>
      </c>
      <c r="F60" s="112" t="s">
        <v>444</v>
      </c>
      <c r="G60" s="115">
        <f>vlookup(H60,buses!$C$3:$H$16,6,false)</f>
        <v>25</v>
      </c>
      <c r="H60" s="112" t="str">
        <f>VLOOKUP(L60,buses!$A$3:$C$16,3,false)</f>
        <v>Hummer Bus</v>
      </c>
      <c r="I60" s="112" t="s">
        <v>446</v>
      </c>
      <c r="J60" s="119"/>
      <c r="K60" s="108"/>
      <c r="L60" s="109" t="str">
        <f t="shared" si="1"/>
        <v>0093</v>
      </c>
      <c r="M60" s="110"/>
    </row>
    <row r="61">
      <c r="A61" s="111">
        <v>1001.0</v>
      </c>
      <c r="B61" s="112" t="s">
        <v>478</v>
      </c>
      <c r="C61" s="113" t="str">
        <f>vlookup(D61,partners!$C$3:$O$8,13,FALSE)</f>
        <v>009</v>
      </c>
      <c r="D61" s="112" t="s">
        <v>68</v>
      </c>
      <c r="E61" s="114">
        <f>vlookup($F61,vehicles!$C$3:$G$26,5,FALSE)</f>
        <v>3</v>
      </c>
      <c r="F61" s="112" t="s">
        <v>444</v>
      </c>
      <c r="G61" s="115">
        <f>vlookup(H61,buses!$C$3:$H$16,6,false)</f>
        <v>25</v>
      </c>
      <c r="H61" s="112" t="str">
        <f>VLOOKUP(L61,buses!$A$3:$C$16,3,false)</f>
        <v>Hummer Bus</v>
      </c>
      <c r="I61" s="112" t="s">
        <v>446</v>
      </c>
      <c r="J61" s="119"/>
      <c r="K61" s="108"/>
      <c r="L61" s="109" t="str">
        <f t="shared" si="1"/>
        <v>0093</v>
      </c>
      <c r="M61" s="110"/>
    </row>
    <row r="62">
      <c r="A62" s="111">
        <v>1002.0</v>
      </c>
      <c r="B62" s="112" t="s">
        <v>478</v>
      </c>
      <c r="C62" s="113" t="str">
        <f>vlookup(D62,partners!$C$3:$O$8,13,FALSE)</f>
        <v>009</v>
      </c>
      <c r="D62" s="112" t="s">
        <v>68</v>
      </c>
      <c r="E62" s="114">
        <f>vlookup($F62,vehicles!$C$3:$G$26,5,FALSE)</f>
        <v>3</v>
      </c>
      <c r="F62" s="112" t="s">
        <v>444</v>
      </c>
      <c r="G62" s="115">
        <f>vlookup(H62,buses!$C$3:$H$16,6,false)</f>
        <v>25</v>
      </c>
      <c r="H62" s="112" t="str">
        <f>VLOOKUP(L62,buses!$A$3:$C$16,3,false)</f>
        <v>Hummer Bus</v>
      </c>
      <c r="I62" s="112" t="s">
        <v>446</v>
      </c>
      <c r="J62" s="119"/>
      <c r="K62" s="108"/>
      <c r="L62" s="109" t="str">
        <f t="shared" si="1"/>
        <v>0093</v>
      </c>
      <c r="M62" s="110"/>
    </row>
    <row r="63">
      <c r="A63" s="111">
        <v>1003.0</v>
      </c>
      <c r="B63" s="112" t="s">
        <v>478</v>
      </c>
      <c r="C63" s="113" t="str">
        <f>vlookup(D63,partners!$C$3:$O$8,13,FALSE)</f>
        <v>009</v>
      </c>
      <c r="D63" s="112" t="s">
        <v>68</v>
      </c>
      <c r="E63" s="114">
        <f>vlookup($F63,vehicles!$C$3:$G$26,5,FALSE)</f>
        <v>3</v>
      </c>
      <c r="F63" s="112" t="s">
        <v>444</v>
      </c>
      <c r="G63" s="115">
        <f>vlookup(H63,buses!$C$3:$H$16,6,false)</f>
        <v>25</v>
      </c>
      <c r="H63" s="112" t="str">
        <f>VLOOKUP(L63,buses!$A$3:$C$16,3,false)</f>
        <v>Hummer Bus</v>
      </c>
      <c r="I63" s="112" t="s">
        <v>446</v>
      </c>
      <c r="J63" s="119"/>
      <c r="K63" s="108"/>
      <c r="L63" s="109" t="str">
        <f t="shared" si="1"/>
        <v>0093</v>
      </c>
      <c r="M63" s="110"/>
    </row>
    <row r="64">
      <c r="A64" s="111">
        <v>1004.0</v>
      </c>
      <c r="B64" s="112" t="s">
        <v>479</v>
      </c>
      <c r="C64" s="113" t="str">
        <f>vlookup(D64,partners!$C$3:$O$8,13,FALSE)</f>
        <v>009</v>
      </c>
      <c r="D64" s="112" t="s">
        <v>68</v>
      </c>
      <c r="E64" s="114">
        <f>vlookup($F64,vehicles!$C$3:$G$26,5,FALSE)</f>
        <v>3</v>
      </c>
      <c r="F64" s="112" t="s">
        <v>444</v>
      </c>
      <c r="G64" s="115">
        <f>vlookup(H64,buses!$C$3:$H$16,6,false)</f>
        <v>25</v>
      </c>
      <c r="H64" s="112" t="str">
        <f>VLOOKUP(L64,buses!$A$3:$C$16,3,false)</f>
        <v>Hummer Bus</v>
      </c>
      <c r="I64" s="112" t="s">
        <v>446</v>
      </c>
      <c r="J64" s="119"/>
      <c r="K64" s="108"/>
      <c r="L64" s="109" t="str">
        <f t="shared" si="1"/>
        <v>0093</v>
      </c>
      <c r="M64" s="110"/>
    </row>
    <row r="65">
      <c r="A65" s="111">
        <v>1005.0</v>
      </c>
      <c r="B65" s="112" t="s">
        <v>480</v>
      </c>
      <c r="C65" s="113" t="str">
        <f>vlookup(D65,partners!$C$3:$O$8,13,FALSE)</f>
        <v>009</v>
      </c>
      <c r="D65" s="112" t="s">
        <v>68</v>
      </c>
      <c r="E65" s="114">
        <f>vlookup($F65,vehicles!$C$3:$G$26,5,FALSE)</f>
        <v>3</v>
      </c>
      <c r="F65" s="112" t="s">
        <v>444</v>
      </c>
      <c r="G65" s="115">
        <f>vlookup(H65,buses!$C$3:$H$16,6,false)</f>
        <v>25</v>
      </c>
      <c r="H65" s="112" t="str">
        <f>VLOOKUP(L65,buses!$A$3:$C$16,3,false)</f>
        <v>Hummer Bus</v>
      </c>
      <c r="I65" s="112" t="s">
        <v>446</v>
      </c>
      <c r="J65" s="119"/>
      <c r="K65" s="108"/>
      <c r="L65" s="109" t="str">
        <f t="shared" si="1"/>
        <v>0093</v>
      </c>
      <c r="M65" s="110"/>
    </row>
    <row r="66">
      <c r="A66" s="111">
        <v>1006.0</v>
      </c>
      <c r="B66" s="112" t="s">
        <v>480</v>
      </c>
      <c r="C66" s="113" t="str">
        <f>vlookup(D66,partners!$C$3:$O$8,13,FALSE)</f>
        <v>009</v>
      </c>
      <c r="D66" s="112" t="s">
        <v>68</v>
      </c>
      <c r="E66" s="114">
        <f>vlookup($F66,vehicles!$C$3:$G$26,5,FALSE)</f>
        <v>3</v>
      </c>
      <c r="F66" s="112" t="s">
        <v>444</v>
      </c>
      <c r="G66" s="115">
        <f>vlookup(H66,buses!$C$3:$H$16,6,false)</f>
        <v>25</v>
      </c>
      <c r="H66" s="112" t="str">
        <f>VLOOKUP(L66,buses!$A$3:$C$16,3,false)</f>
        <v>Hummer Bus</v>
      </c>
      <c r="I66" s="112" t="s">
        <v>446</v>
      </c>
      <c r="J66" s="119"/>
      <c r="K66" s="108"/>
      <c r="L66" s="109" t="str">
        <f t="shared" si="1"/>
        <v>0093</v>
      </c>
      <c r="M66" s="110"/>
    </row>
    <row r="67">
      <c r="A67" s="111">
        <v>1007.0</v>
      </c>
      <c r="B67" s="112" t="s">
        <v>481</v>
      </c>
      <c r="C67" s="113" t="str">
        <f>vlookup(D67,partners!$C$3:$O$8,13,FALSE)</f>
        <v>009</v>
      </c>
      <c r="D67" s="112" t="s">
        <v>68</v>
      </c>
      <c r="E67" s="114">
        <f>vlookup($F67,vehicles!$C$3:$G$26,5,FALSE)</f>
        <v>3</v>
      </c>
      <c r="F67" s="112" t="s">
        <v>444</v>
      </c>
      <c r="G67" s="115">
        <f>vlookup(H67,buses!$C$3:$H$16,6,false)</f>
        <v>25</v>
      </c>
      <c r="H67" s="112" t="str">
        <f>VLOOKUP(L67,buses!$A$3:$C$16,3,false)</f>
        <v>Hummer Bus</v>
      </c>
      <c r="I67" s="112" t="s">
        <v>446</v>
      </c>
      <c r="J67" s="119"/>
      <c r="K67" s="108"/>
      <c r="L67" s="109" t="str">
        <f t="shared" si="1"/>
        <v>0093</v>
      </c>
      <c r="M67" s="110"/>
    </row>
    <row r="68">
      <c r="A68" s="111">
        <v>1008.0</v>
      </c>
      <c r="B68" s="112" t="s">
        <v>482</v>
      </c>
      <c r="C68" s="113" t="str">
        <f>vlookup(D68,partners!$C$3:$O$8,13,FALSE)</f>
        <v>009</v>
      </c>
      <c r="D68" s="112" t="s">
        <v>68</v>
      </c>
      <c r="E68" s="114">
        <f>vlookup($F68,vehicles!$C$3:$G$26,5,FALSE)</f>
        <v>3</v>
      </c>
      <c r="F68" s="112" t="s">
        <v>444</v>
      </c>
      <c r="G68" s="115">
        <f>vlookup(H68,buses!$C$3:$H$16,6,false)</f>
        <v>25</v>
      </c>
      <c r="H68" s="112" t="str">
        <f>VLOOKUP(L68,buses!$A$3:$C$16,3,false)</f>
        <v>Hummer Bus</v>
      </c>
      <c r="I68" s="112" t="s">
        <v>446</v>
      </c>
      <c r="J68" s="119"/>
      <c r="K68" s="108"/>
      <c r="L68" s="109" t="str">
        <f t="shared" si="1"/>
        <v>0093</v>
      </c>
      <c r="M68" s="110"/>
    </row>
    <row r="69">
      <c r="A69" s="111">
        <v>1010.0</v>
      </c>
      <c r="B69" s="112" t="s">
        <v>483</v>
      </c>
      <c r="C69" s="113" t="str">
        <f>vlookup(D69,partners!$C$3:$O$8,13,FALSE)</f>
        <v>009</v>
      </c>
      <c r="D69" s="112" t="s">
        <v>68</v>
      </c>
      <c r="E69" s="114">
        <f>vlookup($F69,vehicles!$C$3:$G$26,5,FALSE)</f>
        <v>3</v>
      </c>
      <c r="F69" s="112" t="s">
        <v>444</v>
      </c>
      <c r="G69" s="115">
        <f>vlookup(H69,buses!$C$3:$H$16,6,false)</f>
        <v>25</v>
      </c>
      <c r="H69" s="112" t="str">
        <f>VLOOKUP(L69,buses!$A$3:$C$16,3,false)</f>
        <v>Hummer Bus</v>
      </c>
      <c r="I69" s="112" t="s">
        <v>446</v>
      </c>
      <c r="J69" s="119"/>
      <c r="K69" s="108"/>
      <c r="L69" s="109" t="str">
        <f t="shared" si="1"/>
        <v>0093</v>
      </c>
      <c r="M69" s="110"/>
    </row>
    <row r="70">
      <c r="A70" s="111">
        <v>1011.0</v>
      </c>
      <c r="B70" s="112" t="s">
        <v>483</v>
      </c>
      <c r="C70" s="113" t="str">
        <f>vlookup(D70,partners!$C$3:$O$8,13,FALSE)</f>
        <v>009</v>
      </c>
      <c r="D70" s="112" t="s">
        <v>68</v>
      </c>
      <c r="E70" s="114">
        <f>vlookup($F70,vehicles!$C$3:$G$26,5,FALSE)</f>
        <v>3</v>
      </c>
      <c r="F70" s="112" t="s">
        <v>444</v>
      </c>
      <c r="G70" s="115">
        <f>vlookup(H70,buses!$C$3:$H$16,6,false)</f>
        <v>25</v>
      </c>
      <c r="H70" s="112" t="str">
        <f>VLOOKUP(L70,buses!$A$3:$C$16,3,false)</f>
        <v>Hummer Bus</v>
      </c>
      <c r="I70" s="112" t="s">
        <v>446</v>
      </c>
      <c r="J70" s="119"/>
      <c r="K70" s="108"/>
      <c r="L70" s="109" t="str">
        <f t="shared" si="1"/>
        <v>0093</v>
      </c>
      <c r="M70" s="110"/>
    </row>
    <row r="71">
      <c r="A71" s="111">
        <v>1012.0</v>
      </c>
      <c r="B71" s="112" t="s">
        <v>484</v>
      </c>
      <c r="C71" s="113" t="str">
        <f>vlookup(D71,partners!$C$3:$O$8,13,FALSE)</f>
        <v>009</v>
      </c>
      <c r="D71" s="112" t="s">
        <v>68</v>
      </c>
      <c r="E71" s="114">
        <f>vlookup($F71,vehicles!$C$3:$G$26,5,FALSE)</f>
        <v>3</v>
      </c>
      <c r="F71" s="112" t="s">
        <v>444</v>
      </c>
      <c r="G71" s="115">
        <f>vlookup(H71,buses!$C$3:$H$16,6,false)</f>
        <v>25</v>
      </c>
      <c r="H71" s="112" t="str">
        <f>VLOOKUP(L71,buses!$A$3:$C$16,3,false)</f>
        <v>Hummer Bus</v>
      </c>
      <c r="I71" s="112" t="s">
        <v>446</v>
      </c>
      <c r="J71" s="119"/>
      <c r="K71" s="108"/>
      <c r="L71" s="109" t="str">
        <f t="shared" si="1"/>
        <v>0093</v>
      </c>
      <c r="M71" s="110"/>
    </row>
    <row r="72">
      <c r="A72" s="111">
        <v>1013.0</v>
      </c>
      <c r="B72" s="112" t="s">
        <v>484</v>
      </c>
      <c r="C72" s="113" t="str">
        <f>vlookup(D72,partners!$C$3:$O$8,13,FALSE)</f>
        <v>009</v>
      </c>
      <c r="D72" s="112" t="s">
        <v>68</v>
      </c>
      <c r="E72" s="114">
        <f>vlookup($F72,vehicles!$C$3:$G$26,5,FALSE)</f>
        <v>3</v>
      </c>
      <c r="F72" s="112" t="s">
        <v>444</v>
      </c>
      <c r="G72" s="115">
        <f>vlookup(H72,buses!$C$3:$H$16,6,false)</f>
        <v>25</v>
      </c>
      <c r="H72" s="112" t="str">
        <f>VLOOKUP(L72,buses!$A$3:$C$16,3,false)</f>
        <v>Hummer Bus</v>
      </c>
      <c r="I72" s="112" t="s">
        <v>446</v>
      </c>
      <c r="J72" s="119"/>
      <c r="K72" s="108"/>
      <c r="L72" s="109" t="str">
        <f t="shared" si="1"/>
        <v>0093</v>
      </c>
      <c r="M72" s="110"/>
    </row>
    <row r="73">
      <c r="A73" s="111">
        <v>1014.0</v>
      </c>
      <c r="B73" s="112" t="s">
        <v>485</v>
      </c>
      <c r="C73" s="113" t="str">
        <f>vlookup(D73,partners!$C$3:$O$8,13,FALSE)</f>
        <v>009</v>
      </c>
      <c r="D73" s="112" t="s">
        <v>68</v>
      </c>
      <c r="E73" s="114">
        <f>vlookup($F73,vehicles!$C$3:$G$26,5,FALSE)</f>
        <v>3</v>
      </c>
      <c r="F73" s="112" t="s">
        <v>444</v>
      </c>
      <c r="G73" s="115">
        <f>vlookup(H73,buses!$C$3:$H$16,6,false)</f>
        <v>25</v>
      </c>
      <c r="H73" s="112" t="str">
        <f>VLOOKUP(L73,buses!$A$3:$C$16,3,false)</f>
        <v>Hummer Bus</v>
      </c>
      <c r="I73" s="112" t="s">
        <v>446</v>
      </c>
      <c r="J73" s="119"/>
      <c r="K73" s="108"/>
      <c r="L73" s="109" t="str">
        <f t="shared" si="1"/>
        <v>0093</v>
      </c>
      <c r="M73" s="110"/>
    </row>
    <row r="74">
      <c r="A74" s="111">
        <v>1015.0</v>
      </c>
      <c r="B74" s="112" t="s">
        <v>486</v>
      </c>
      <c r="C74" s="113" t="str">
        <f>vlookup(D74,partners!$C$3:$O$8,13,FALSE)</f>
        <v>009</v>
      </c>
      <c r="D74" s="112" t="s">
        <v>68</v>
      </c>
      <c r="E74" s="114">
        <f>vlookup($F74,vehicles!$C$3:$G$26,5,FALSE)</f>
        <v>3</v>
      </c>
      <c r="F74" s="112" t="s">
        <v>444</v>
      </c>
      <c r="G74" s="115">
        <f>vlookup(H74,buses!$C$3:$H$16,6,false)</f>
        <v>25</v>
      </c>
      <c r="H74" s="112" t="str">
        <f>VLOOKUP(L74,buses!$A$3:$C$16,3,false)</f>
        <v>Hummer Bus</v>
      </c>
      <c r="I74" s="112" t="s">
        <v>446</v>
      </c>
      <c r="J74" s="119"/>
      <c r="K74" s="108"/>
      <c r="L74" s="109" t="str">
        <f t="shared" si="1"/>
        <v>0093</v>
      </c>
      <c r="M74" s="110"/>
    </row>
    <row r="75">
      <c r="A75" s="111">
        <v>1016.0</v>
      </c>
      <c r="B75" s="112" t="s">
        <v>487</v>
      </c>
      <c r="C75" s="113" t="str">
        <f>vlookup(D75,partners!$C$3:$O$8,13,FALSE)</f>
        <v>009</v>
      </c>
      <c r="D75" s="112" t="s">
        <v>68</v>
      </c>
      <c r="E75" s="114">
        <f>vlookup($F75,vehicles!$C$3:$G$26,5,FALSE)</f>
        <v>3</v>
      </c>
      <c r="F75" s="112" t="s">
        <v>444</v>
      </c>
      <c r="G75" s="115">
        <f>vlookup(H75,buses!$C$3:$H$16,6,false)</f>
        <v>25</v>
      </c>
      <c r="H75" s="112" t="str">
        <f>VLOOKUP(L75,buses!$A$3:$C$16,3,false)</f>
        <v>Hummer Bus</v>
      </c>
      <c r="I75" s="112" t="s">
        <v>446</v>
      </c>
      <c r="J75" s="119"/>
      <c r="K75" s="108"/>
      <c r="L75" s="109" t="str">
        <f t="shared" si="1"/>
        <v>0093</v>
      </c>
      <c r="M75" s="110"/>
    </row>
    <row r="76">
      <c r="A76" s="111">
        <v>1017.0</v>
      </c>
      <c r="B76" s="112" t="s">
        <v>487</v>
      </c>
      <c r="C76" s="113" t="str">
        <f>vlookup(D76,partners!$C$3:$O$8,13,FALSE)</f>
        <v>009</v>
      </c>
      <c r="D76" s="112" t="s">
        <v>68</v>
      </c>
      <c r="E76" s="114">
        <f>vlookup($F76,vehicles!$C$3:$G$26,5,FALSE)</f>
        <v>3</v>
      </c>
      <c r="F76" s="112" t="s">
        <v>444</v>
      </c>
      <c r="G76" s="115">
        <f>vlookup(H76,buses!$C$3:$H$16,6,false)</f>
        <v>25</v>
      </c>
      <c r="H76" s="112" t="str">
        <f>VLOOKUP(L76,buses!$A$3:$C$16,3,false)</f>
        <v>Hummer Bus</v>
      </c>
      <c r="I76" s="112" t="s">
        <v>446</v>
      </c>
      <c r="J76" s="119"/>
      <c r="K76" s="108"/>
      <c r="L76" s="109" t="str">
        <f t="shared" si="1"/>
        <v>0093</v>
      </c>
      <c r="M76" s="110"/>
    </row>
    <row r="77">
      <c r="A77" s="111">
        <v>1018.0</v>
      </c>
      <c r="B77" s="112" t="s">
        <v>487</v>
      </c>
      <c r="C77" s="113" t="str">
        <f>vlookup(D77,partners!$C$3:$O$8,13,FALSE)</f>
        <v>009</v>
      </c>
      <c r="D77" s="112" t="s">
        <v>68</v>
      </c>
      <c r="E77" s="114">
        <f>vlookup($F77,vehicles!$C$3:$G$26,5,FALSE)</f>
        <v>3</v>
      </c>
      <c r="F77" s="112" t="s">
        <v>444</v>
      </c>
      <c r="G77" s="115">
        <f>vlookup(H77,buses!$C$3:$H$16,6,false)</f>
        <v>25</v>
      </c>
      <c r="H77" s="112" t="str">
        <f>VLOOKUP(L77,buses!$A$3:$C$16,3,false)</f>
        <v>Hummer Bus</v>
      </c>
      <c r="I77" s="112" t="s">
        <v>446</v>
      </c>
      <c r="J77" s="119"/>
      <c r="K77" s="108"/>
      <c r="L77" s="109" t="str">
        <f t="shared" si="1"/>
        <v>0093</v>
      </c>
      <c r="M77" s="110"/>
    </row>
    <row r="78">
      <c r="A78" s="111">
        <v>1019.0</v>
      </c>
      <c r="B78" s="112" t="s">
        <v>488</v>
      </c>
      <c r="C78" s="113" t="str">
        <f>vlookup(D78,partners!$C$3:$O$8,13,FALSE)</f>
        <v>009</v>
      </c>
      <c r="D78" s="112" t="s">
        <v>68</v>
      </c>
      <c r="E78" s="114">
        <f>vlookup($F78,vehicles!$C$3:$G$26,5,FALSE)</f>
        <v>3</v>
      </c>
      <c r="F78" s="112" t="s">
        <v>444</v>
      </c>
      <c r="G78" s="115">
        <f>vlookup(H78,buses!$C$3:$H$16,6,false)</f>
        <v>25</v>
      </c>
      <c r="H78" s="112" t="str">
        <f>VLOOKUP(L78,buses!$A$3:$C$16,3,false)</f>
        <v>Hummer Bus</v>
      </c>
      <c r="I78" s="112" t="s">
        <v>446</v>
      </c>
      <c r="J78" s="119"/>
      <c r="K78" s="108"/>
      <c r="L78" s="109" t="str">
        <f t="shared" si="1"/>
        <v>0093</v>
      </c>
      <c r="M78" s="110"/>
    </row>
    <row r="79">
      <c r="A79" s="111">
        <v>1020.0</v>
      </c>
      <c r="B79" s="112" t="s">
        <v>489</v>
      </c>
      <c r="C79" s="113" t="str">
        <f>vlookup(D79,partners!$C$3:$O$8,13,FALSE)</f>
        <v>009</v>
      </c>
      <c r="D79" s="112" t="s">
        <v>68</v>
      </c>
      <c r="E79" s="114">
        <f>vlookup($F79,vehicles!$C$3:$G$26,5,FALSE)</f>
        <v>3</v>
      </c>
      <c r="F79" s="112" t="s">
        <v>444</v>
      </c>
      <c r="G79" s="115">
        <f>vlookup(H79,buses!$C$3:$H$16,6,false)</f>
        <v>25</v>
      </c>
      <c r="H79" s="112" t="str">
        <f>VLOOKUP(L79,buses!$A$3:$C$16,3,false)</f>
        <v>Hummer Bus</v>
      </c>
      <c r="I79" s="112" t="s">
        <v>446</v>
      </c>
      <c r="J79" s="119"/>
      <c r="K79" s="108"/>
      <c r="L79" s="109" t="str">
        <f t="shared" si="1"/>
        <v>0093</v>
      </c>
      <c r="M79" s="110"/>
    </row>
    <row r="80">
      <c r="A80" s="111">
        <v>1021.0</v>
      </c>
      <c r="B80" s="112" t="s">
        <v>490</v>
      </c>
      <c r="C80" s="113" t="str">
        <f>vlookup(D80,partners!$C$3:$O$8,13,FALSE)</f>
        <v>009</v>
      </c>
      <c r="D80" s="112" t="s">
        <v>68</v>
      </c>
      <c r="E80" s="114">
        <f>vlookup($F80,vehicles!$C$3:$G$26,5,FALSE)</f>
        <v>3</v>
      </c>
      <c r="F80" s="112" t="s">
        <v>444</v>
      </c>
      <c r="G80" s="115">
        <f>vlookup(H80,buses!$C$3:$H$16,6,false)</f>
        <v>25</v>
      </c>
      <c r="H80" s="112" t="str">
        <f>VLOOKUP(L80,buses!$A$3:$C$16,3,false)</f>
        <v>Hummer Bus</v>
      </c>
      <c r="I80" s="112" t="s">
        <v>446</v>
      </c>
      <c r="J80" s="119"/>
      <c r="K80" s="108"/>
      <c r="L80" s="109" t="str">
        <f t="shared" si="1"/>
        <v>0093</v>
      </c>
      <c r="M80" s="110"/>
    </row>
    <row r="81">
      <c r="A81" s="111">
        <v>1022.0</v>
      </c>
      <c r="B81" s="112" t="s">
        <v>490</v>
      </c>
      <c r="C81" s="113" t="str">
        <f>vlookup(D81,partners!$C$3:$O$8,13,FALSE)</f>
        <v>009</v>
      </c>
      <c r="D81" s="112" t="s">
        <v>68</v>
      </c>
      <c r="E81" s="114">
        <f>vlookup($F81,vehicles!$C$3:$G$26,5,FALSE)</f>
        <v>3</v>
      </c>
      <c r="F81" s="112" t="s">
        <v>444</v>
      </c>
      <c r="G81" s="115">
        <f>vlookup(H81,buses!$C$3:$H$16,6,false)</f>
        <v>25</v>
      </c>
      <c r="H81" s="112" t="str">
        <f>VLOOKUP(L81,buses!$A$3:$C$16,3,false)</f>
        <v>Hummer Bus</v>
      </c>
      <c r="I81" s="112" t="s">
        <v>446</v>
      </c>
      <c r="J81" s="119"/>
      <c r="K81" s="108"/>
      <c r="L81" s="109" t="str">
        <f t="shared" si="1"/>
        <v>0093</v>
      </c>
      <c r="M81" s="110"/>
    </row>
    <row r="82">
      <c r="A82" s="111">
        <v>1023.0</v>
      </c>
      <c r="B82" s="112" t="s">
        <v>490</v>
      </c>
      <c r="C82" s="113" t="str">
        <f>vlookup(D82,partners!$C$3:$O$8,13,FALSE)</f>
        <v>009</v>
      </c>
      <c r="D82" s="112" t="s">
        <v>68</v>
      </c>
      <c r="E82" s="114">
        <f>vlookup($F82,vehicles!$C$3:$G$26,5,FALSE)</f>
        <v>3</v>
      </c>
      <c r="F82" s="112" t="s">
        <v>444</v>
      </c>
      <c r="G82" s="115">
        <f>vlookup(H82,buses!$C$3:$H$16,6,false)</f>
        <v>25</v>
      </c>
      <c r="H82" s="112" t="str">
        <f>VLOOKUP(L82,buses!$A$3:$C$16,3,false)</f>
        <v>Hummer Bus</v>
      </c>
      <c r="I82" s="112" t="s">
        <v>446</v>
      </c>
      <c r="J82" s="119"/>
      <c r="K82" s="108"/>
      <c r="L82" s="109" t="str">
        <f t="shared" si="1"/>
        <v>0093</v>
      </c>
      <c r="M82" s="110"/>
    </row>
    <row r="83">
      <c r="A83" s="111">
        <v>1024.0</v>
      </c>
      <c r="B83" s="112" t="s">
        <v>491</v>
      </c>
      <c r="C83" s="113" t="str">
        <f>vlookup(D83,partners!$C$3:$O$8,13,FALSE)</f>
        <v>009</v>
      </c>
      <c r="D83" s="112" t="s">
        <v>68</v>
      </c>
      <c r="E83" s="114">
        <f>vlookup($F83,vehicles!$C$3:$G$26,5,FALSE)</f>
        <v>3</v>
      </c>
      <c r="F83" s="112" t="s">
        <v>444</v>
      </c>
      <c r="G83" s="115">
        <f>vlookup(H83,buses!$C$3:$H$16,6,false)</f>
        <v>25</v>
      </c>
      <c r="H83" s="112" t="str">
        <f>VLOOKUP(L83,buses!$A$3:$C$16,3,false)</f>
        <v>Hummer Bus</v>
      </c>
      <c r="I83" s="112" t="s">
        <v>446</v>
      </c>
      <c r="J83" s="119"/>
      <c r="K83" s="108"/>
      <c r="L83" s="109" t="str">
        <f t="shared" si="1"/>
        <v>0093</v>
      </c>
      <c r="M83" s="110"/>
    </row>
    <row r="84">
      <c r="A84" s="111">
        <v>1025.0</v>
      </c>
      <c r="B84" s="112" t="s">
        <v>492</v>
      </c>
      <c r="C84" s="113" t="str">
        <f>vlookup(D84,partners!$C$3:$O$8,13,FALSE)</f>
        <v>009</v>
      </c>
      <c r="D84" s="112" t="s">
        <v>68</v>
      </c>
      <c r="E84" s="114">
        <f>vlookup($F84,vehicles!$C$3:$G$26,5,FALSE)</f>
        <v>3</v>
      </c>
      <c r="F84" s="112" t="s">
        <v>444</v>
      </c>
      <c r="G84" s="115">
        <f>vlookup(H84,buses!$C$3:$H$16,6,false)</f>
        <v>25</v>
      </c>
      <c r="H84" s="112" t="str">
        <f>VLOOKUP(L84,buses!$A$3:$C$16,3,false)</f>
        <v>Hummer Bus</v>
      </c>
      <c r="I84" s="112" t="s">
        <v>446</v>
      </c>
      <c r="J84" s="119"/>
      <c r="K84" s="108"/>
      <c r="L84" s="109" t="str">
        <f t="shared" si="1"/>
        <v>0093</v>
      </c>
      <c r="M84" s="110"/>
    </row>
    <row r="85">
      <c r="A85" s="111">
        <v>1026.0</v>
      </c>
      <c r="B85" s="112" t="s">
        <v>493</v>
      </c>
      <c r="C85" s="113" t="str">
        <f>vlookup(D85,partners!$C$3:$O$8,13,FALSE)</f>
        <v>009</v>
      </c>
      <c r="D85" s="112" t="s">
        <v>68</v>
      </c>
      <c r="E85" s="114">
        <f>vlookup($F85,vehicles!$C$3:$G$26,5,FALSE)</f>
        <v>3</v>
      </c>
      <c r="F85" s="112" t="s">
        <v>444</v>
      </c>
      <c r="G85" s="115">
        <f>vlookup(H85,buses!$C$3:$H$16,6,false)</f>
        <v>25</v>
      </c>
      <c r="H85" s="112" t="str">
        <f>VLOOKUP(L85,buses!$A$3:$C$16,3,false)</f>
        <v>Hummer Bus</v>
      </c>
      <c r="I85" s="112" t="s">
        <v>446</v>
      </c>
      <c r="J85" s="119"/>
      <c r="K85" s="108"/>
      <c r="L85" s="109" t="str">
        <f t="shared" si="1"/>
        <v>0093</v>
      </c>
      <c r="M85" s="110"/>
    </row>
    <row r="86">
      <c r="A86" s="111">
        <v>1029.0</v>
      </c>
      <c r="B86" s="112" t="s">
        <v>494</v>
      </c>
      <c r="C86" s="113" t="str">
        <f>vlookup(D86,partners!$C$3:$O$8,13,FALSE)</f>
        <v>009</v>
      </c>
      <c r="D86" s="112" t="s">
        <v>68</v>
      </c>
      <c r="E86" s="114">
        <f>vlookup($F86,vehicles!$C$3:$G$26,5,FALSE)</f>
        <v>3</v>
      </c>
      <c r="F86" s="112" t="s">
        <v>444</v>
      </c>
      <c r="G86" s="115">
        <f>vlookup(H86,buses!$C$3:$H$16,6,false)</f>
        <v>25</v>
      </c>
      <c r="H86" s="112" t="str">
        <f>VLOOKUP(L86,buses!$A$3:$C$16,3,false)</f>
        <v>Hummer Bus</v>
      </c>
      <c r="I86" s="112" t="s">
        <v>446</v>
      </c>
      <c r="J86" s="119"/>
      <c r="K86" s="108"/>
      <c r="L86" s="109" t="str">
        <f t="shared" si="1"/>
        <v>0093</v>
      </c>
      <c r="M86" s="110"/>
    </row>
    <row r="87">
      <c r="A87" s="111">
        <v>1030.0</v>
      </c>
      <c r="B87" s="112" t="s">
        <v>494</v>
      </c>
      <c r="C87" s="113" t="str">
        <f>vlookup(D87,partners!$C$3:$O$8,13,FALSE)</f>
        <v>009</v>
      </c>
      <c r="D87" s="112" t="s">
        <v>68</v>
      </c>
      <c r="E87" s="114">
        <f>vlookup($F87,vehicles!$C$3:$G$26,5,FALSE)</f>
        <v>3</v>
      </c>
      <c r="F87" s="112" t="s">
        <v>444</v>
      </c>
      <c r="G87" s="115">
        <f>vlookup(H87,buses!$C$3:$H$16,6,false)</f>
        <v>25</v>
      </c>
      <c r="H87" s="112" t="str">
        <f>VLOOKUP(L87,buses!$A$3:$C$16,3,false)</f>
        <v>Hummer Bus</v>
      </c>
      <c r="I87" s="112" t="s">
        <v>446</v>
      </c>
      <c r="J87" s="119"/>
      <c r="K87" s="108"/>
      <c r="L87" s="109" t="str">
        <f t="shared" si="1"/>
        <v>0093</v>
      </c>
      <c r="M87" s="110"/>
    </row>
    <row r="88">
      <c r="A88" s="111">
        <v>1031.0</v>
      </c>
      <c r="B88" s="112" t="s">
        <v>494</v>
      </c>
      <c r="C88" s="113" t="str">
        <f>vlookup(D88,partners!$C$3:$O$8,13,FALSE)</f>
        <v>009</v>
      </c>
      <c r="D88" s="112" t="s">
        <v>68</v>
      </c>
      <c r="E88" s="114">
        <f>vlookup($F88,vehicles!$C$3:$G$26,5,FALSE)</f>
        <v>3</v>
      </c>
      <c r="F88" s="112" t="s">
        <v>444</v>
      </c>
      <c r="G88" s="115">
        <f>vlookup(H88,buses!$C$3:$H$16,6,false)</f>
        <v>25</v>
      </c>
      <c r="H88" s="112" t="str">
        <f>VLOOKUP(L88,buses!$A$3:$C$16,3,false)</f>
        <v>Hummer Bus</v>
      </c>
      <c r="I88" s="112" t="s">
        <v>446</v>
      </c>
      <c r="J88" s="119"/>
      <c r="K88" s="108"/>
      <c r="L88" s="109" t="str">
        <f t="shared" si="1"/>
        <v>0093</v>
      </c>
      <c r="M88" s="110"/>
    </row>
    <row r="89">
      <c r="A89" s="111">
        <v>1032.0</v>
      </c>
      <c r="B89" s="112" t="s">
        <v>495</v>
      </c>
      <c r="C89" s="113" t="str">
        <f>vlookup(D89,partners!$C$3:$O$8,13,FALSE)</f>
        <v>009</v>
      </c>
      <c r="D89" s="112" t="s">
        <v>68</v>
      </c>
      <c r="E89" s="114">
        <f>vlookup($F89,vehicles!$C$3:$G$26,5,FALSE)</f>
        <v>3</v>
      </c>
      <c r="F89" s="112" t="s">
        <v>444</v>
      </c>
      <c r="G89" s="115">
        <f>vlookup(H89,buses!$C$3:$H$16,6,false)</f>
        <v>25</v>
      </c>
      <c r="H89" s="112" t="str">
        <f>VLOOKUP(L89,buses!$A$3:$C$16,3,false)</f>
        <v>Hummer Bus</v>
      </c>
      <c r="I89" s="112" t="s">
        <v>446</v>
      </c>
      <c r="J89" s="119"/>
      <c r="K89" s="108"/>
      <c r="L89" s="109" t="str">
        <f t="shared" si="1"/>
        <v>0093</v>
      </c>
      <c r="M89" s="110"/>
    </row>
    <row r="90">
      <c r="A90" s="111">
        <v>1033.0</v>
      </c>
      <c r="B90" s="112" t="s">
        <v>495</v>
      </c>
      <c r="C90" s="113" t="str">
        <f>vlookup(D90,partners!$C$3:$O$8,13,FALSE)</f>
        <v>009</v>
      </c>
      <c r="D90" s="112" t="s">
        <v>68</v>
      </c>
      <c r="E90" s="114">
        <f>vlookup($F90,vehicles!$C$3:$G$26,5,FALSE)</f>
        <v>3</v>
      </c>
      <c r="F90" s="112" t="s">
        <v>444</v>
      </c>
      <c r="G90" s="115">
        <f>vlookup(H90,buses!$C$3:$H$16,6,false)</f>
        <v>25</v>
      </c>
      <c r="H90" s="112" t="str">
        <f>VLOOKUP(L90,buses!$A$3:$C$16,3,false)</f>
        <v>Hummer Bus</v>
      </c>
      <c r="I90" s="112" t="s">
        <v>446</v>
      </c>
      <c r="J90" s="119"/>
      <c r="K90" s="108"/>
      <c r="L90" s="109" t="str">
        <f t="shared" si="1"/>
        <v>0093</v>
      </c>
      <c r="M90" s="110"/>
    </row>
    <row r="91">
      <c r="A91" s="111">
        <v>1034.0</v>
      </c>
      <c r="B91" s="112" t="s">
        <v>496</v>
      </c>
      <c r="C91" s="113" t="str">
        <f>vlookup(D91,partners!$C$3:$O$8,13,FALSE)</f>
        <v>009</v>
      </c>
      <c r="D91" s="112" t="s">
        <v>68</v>
      </c>
      <c r="E91" s="114">
        <f>vlookup($F91,vehicles!$C$3:$G$26,5,FALSE)</f>
        <v>3</v>
      </c>
      <c r="F91" s="112" t="s">
        <v>444</v>
      </c>
      <c r="G91" s="115">
        <f>vlookup(H91,buses!$C$3:$H$16,6,false)</f>
        <v>25</v>
      </c>
      <c r="H91" s="112" t="str">
        <f>VLOOKUP(L91,buses!$A$3:$C$16,3,false)</f>
        <v>Hummer Bus</v>
      </c>
      <c r="I91" s="112" t="s">
        <v>446</v>
      </c>
      <c r="J91" s="119"/>
      <c r="K91" s="108"/>
      <c r="L91" s="109" t="str">
        <f t="shared" si="1"/>
        <v>0093</v>
      </c>
      <c r="M91" s="110"/>
    </row>
    <row r="92">
      <c r="A92" s="111">
        <v>1035.0</v>
      </c>
      <c r="B92" s="112" t="s">
        <v>496</v>
      </c>
      <c r="C92" s="113" t="str">
        <f>vlookup(D92,partners!$C$3:$O$8,13,FALSE)</f>
        <v>009</v>
      </c>
      <c r="D92" s="112" t="s">
        <v>68</v>
      </c>
      <c r="E92" s="114">
        <f>vlookup($F92,vehicles!$C$3:$G$26,5,FALSE)</f>
        <v>3</v>
      </c>
      <c r="F92" s="112" t="s">
        <v>444</v>
      </c>
      <c r="G92" s="115">
        <f>vlookup(H92,buses!$C$3:$H$16,6,false)</f>
        <v>25</v>
      </c>
      <c r="H92" s="112" t="str">
        <f>VLOOKUP(L92,buses!$A$3:$C$16,3,false)</f>
        <v>Hummer Bus</v>
      </c>
      <c r="I92" s="112" t="s">
        <v>446</v>
      </c>
      <c r="J92" s="119"/>
      <c r="K92" s="108"/>
      <c r="L92" s="109" t="str">
        <f t="shared" si="1"/>
        <v>0093</v>
      </c>
      <c r="M92" s="110"/>
    </row>
    <row r="93">
      <c r="A93" s="111">
        <v>1036.0</v>
      </c>
      <c r="B93" s="112" t="s">
        <v>497</v>
      </c>
      <c r="C93" s="113" t="str">
        <f>vlookup(D93,partners!$C$3:$O$8,13,FALSE)</f>
        <v>009</v>
      </c>
      <c r="D93" s="112" t="s">
        <v>68</v>
      </c>
      <c r="E93" s="114">
        <f>vlookup($F93,vehicles!$C$3:$G$26,5,FALSE)</f>
        <v>3</v>
      </c>
      <c r="F93" s="112" t="s">
        <v>444</v>
      </c>
      <c r="G93" s="115">
        <f>vlookup(H93,buses!$C$3:$H$16,6,false)</f>
        <v>25</v>
      </c>
      <c r="H93" s="112" t="str">
        <f>VLOOKUP(L93,buses!$A$3:$C$16,3,false)</f>
        <v>Hummer Bus</v>
      </c>
      <c r="I93" s="112" t="s">
        <v>446</v>
      </c>
      <c r="J93" s="119"/>
      <c r="K93" s="108"/>
      <c r="L93" s="109" t="str">
        <f t="shared" si="1"/>
        <v>0093</v>
      </c>
      <c r="M93" s="110"/>
    </row>
    <row r="94">
      <c r="A94" s="111">
        <v>1082.0</v>
      </c>
      <c r="B94" s="112" t="s">
        <v>498</v>
      </c>
      <c r="C94" s="113" t="str">
        <f>vlookup(D94,partners!$C$3:$O$8,13,FALSE)</f>
        <v>011</v>
      </c>
      <c r="D94" s="112" t="s">
        <v>76</v>
      </c>
      <c r="E94" s="114">
        <f>vlookup($F94,vehicles!$C$3:$G$26,5,FALSE)</f>
        <v>3</v>
      </c>
      <c r="F94" s="112" t="s">
        <v>444</v>
      </c>
      <c r="G94" s="115">
        <f>vlookup(H94,buses!$C$3:$H$16,6,false)</f>
        <v>29</v>
      </c>
      <c r="H94" s="112" t="str">
        <f>VLOOKUP(L94,buses!$A$3:$C$16,3,false)</f>
        <v>Toyota Hiace</v>
      </c>
      <c r="I94" s="112" t="s">
        <v>446</v>
      </c>
      <c r="J94" s="119"/>
      <c r="K94" s="108"/>
      <c r="L94" s="109" t="str">
        <f t="shared" si="1"/>
        <v>0113</v>
      </c>
      <c r="M94" s="110"/>
    </row>
    <row r="95">
      <c r="A95" s="111">
        <v>1084.0</v>
      </c>
      <c r="B95" s="112" t="s">
        <v>499</v>
      </c>
      <c r="C95" s="113" t="str">
        <f>vlookup(D95,partners!$C$3:$O$8,13,FALSE)</f>
        <v>011</v>
      </c>
      <c r="D95" s="112" t="s">
        <v>76</v>
      </c>
      <c r="E95" s="114">
        <f>vlookup($F95,vehicles!$C$3:$G$26,5,FALSE)</f>
        <v>3</v>
      </c>
      <c r="F95" s="112" t="s">
        <v>444</v>
      </c>
      <c r="G95" s="115">
        <f>vlookup(H95,buses!$C$3:$H$16,6,false)</f>
        <v>29</v>
      </c>
      <c r="H95" s="112" t="str">
        <f>VLOOKUP(L95,buses!$A$3:$C$16,3,false)</f>
        <v>Toyota Hiace</v>
      </c>
      <c r="I95" s="112" t="s">
        <v>446</v>
      </c>
      <c r="J95" s="119"/>
      <c r="K95" s="108"/>
      <c r="L95" s="109" t="str">
        <f t="shared" si="1"/>
        <v>0113</v>
      </c>
      <c r="M95" s="110"/>
    </row>
    <row r="96">
      <c r="A96" s="111">
        <v>1087.0</v>
      </c>
      <c r="B96" s="112" t="s">
        <v>500</v>
      </c>
      <c r="C96" s="113" t="str">
        <f>vlookup(D96,partners!$C$3:$O$8,13,FALSE)</f>
        <v>011</v>
      </c>
      <c r="D96" s="112" t="s">
        <v>76</v>
      </c>
      <c r="E96" s="114">
        <f>vlookup($F96,vehicles!$C$3:$G$26,5,FALSE)</f>
        <v>3</v>
      </c>
      <c r="F96" s="112" t="s">
        <v>444</v>
      </c>
      <c r="G96" s="115">
        <f>vlookup(H96,buses!$C$3:$H$16,6,false)</f>
        <v>29</v>
      </c>
      <c r="H96" s="112" t="str">
        <f>VLOOKUP(L96,buses!$A$3:$C$16,3,false)</f>
        <v>Toyota Hiace</v>
      </c>
      <c r="I96" s="112" t="s">
        <v>446</v>
      </c>
      <c r="J96" s="119"/>
      <c r="K96" s="108"/>
      <c r="L96" s="109" t="str">
        <f t="shared" si="1"/>
        <v>0113</v>
      </c>
      <c r="M96" s="110"/>
    </row>
    <row r="97">
      <c r="A97" s="111">
        <v>1089.0</v>
      </c>
      <c r="B97" s="112" t="s">
        <v>501</v>
      </c>
      <c r="C97" s="113" t="str">
        <f>vlookup(D97,partners!$C$3:$O$8,13,FALSE)</f>
        <v>011</v>
      </c>
      <c r="D97" s="112" t="s">
        <v>76</v>
      </c>
      <c r="E97" s="114">
        <f>vlookup($F97,vehicles!$C$3:$G$26,5,FALSE)</f>
        <v>3</v>
      </c>
      <c r="F97" s="112" t="s">
        <v>444</v>
      </c>
      <c r="G97" s="115">
        <f>vlookup(H97,buses!$C$3:$H$16,6,false)</f>
        <v>29</v>
      </c>
      <c r="H97" s="112" t="str">
        <f>VLOOKUP(L97,buses!$A$3:$C$16,3,false)</f>
        <v>Toyota Hiace</v>
      </c>
      <c r="I97" s="112" t="s">
        <v>446</v>
      </c>
      <c r="J97" s="119"/>
      <c r="K97" s="108"/>
      <c r="L97" s="109" t="str">
        <f t="shared" si="1"/>
        <v>0113</v>
      </c>
      <c r="M97" s="110"/>
    </row>
    <row r="98">
      <c r="A98" s="111">
        <v>873.0</v>
      </c>
      <c r="B98" s="112" t="s">
        <v>502</v>
      </c>
      <c r="C98" s="113" t="str">
        <f>vlookup(D98,partners!$C$3:$O$8,13,FALSE)</f>
        <v>008</v>
      </c>
      <c r="D98" s="112" t="s">
        <v>61</v>
      </c>
      <c r="E98" s="114">
        <f>vlookup($F98,vehicles!$C$3:$G$26,5,FALSE)</f>
        <v>14</v>
      </c>
      <c r="F98" s="112" t="s">
        <v>503</v>
      </c>
      <c r="G98" s="115">
        <f>vlookup(H98,buses!$C$3:$H$16,6,false)</f>
        <v>23</v>
      </c>
      <c r="H98" s="116" t="s">
        <v>504</v>
      </c>
      <c r="I98" s="112" t="s">
        <v>446</v>
      </c>
      <c r="J98" s="119"/>
      <c r="K98" s="108"/>
      <c r="L98" s="109" t="str">
        <f t="shared" si="1"/>
        <v>00814</v>
      </c>
      <c r="M98" s="110"/>
    </row>
    <row r="99">
      <c r="A99" s="111">
        <v>874.0</v>
      </c>
      <c r="B99" s="112" t="s">
        <v>505</v>
      </c>
      <c r="C99" s="113" t="str">
        <f>vlookup(D99,partners!$C$3:$O$8,13,FALSE)</f>
        <v>008</v>
      </c>
      <c r="D99" s="112" t="s">
        <v>61</v>
      </c>
      <c r="E99" s="114">
        <f>vlookup($F99,vehicles!$C$3:$G$26,5,FALSE)</f>
        <v>14</v>
      </c>
      <c r="F99" s="112" t="s">
        <v>503</v>
      </c>
      <c r="G99" s="115">
        <f>vlookup(H99,buses!$C$3:$H$16,6,false)</f>
        <v>23</v>
      </c>
      <c r="H99" s="116" t="s">
        <v>504</v>
      </c>
      <c r="I99" s="112" t="s">
        <v>446</v>
      </c>
      <c r="J99" s="119"/>
      <c r="K99" s="108"/>
      <c r="L99" s="109" t="str">
        <f t="shared" si="1"/>
        <v>00814</v>
      </c>
      <c r="M99" s="110"/>
    </row>
    <row r="100">
      <c r="A100" s="111">
        <v>875.0</v>
      </c>
      <c r="B100" s="112" t="s">
        <v>506</v>
      </c>
      <c r="C100" s="113" t="str">
        <f>vlookup(D100,partners!$C$3:$O$8,13,FALSE)</f>
        <v>008</v>
      </c>
      <c r="D100" s="112" t="s">
        <v>61</v>
      </c>
      <c r="E100" s="114">
        <f>vlookup($F100,vehicles!$C$3:$G$26,5,FALSE)</f>
        <v>14</v>
      </c>
      <c r="F100" s="112" t="s">
        <v>503</v>
      </c>
      <c r="G100" s="115">
        <f>vlookup(H100,buses!$C$3:$H$16,6,false)</f>
        <v>23</v>
      </c>
      <c r="H100" s="116" t="s">
        <v>504</v>
      </c>
      <c r="I100" s="112" t="s">
        <v>446</v>
      </c>
      <c r="J100" s="119"/>
      <c r="K100" s="108"/>
      <c r="L100" s="109" t="str">
        <f t="shared" si="1"/>
        <v>00814</v>
      </c>
      <c r="M100" s="110"/>
    </row>
    <row r="101">
      <c r="A101" s="111">
        <v>876.0</v>
      </c>
      <c r="B101" s="112" t="s">
        <v>507</v>
      </c>
      <c r="C101" s="113" t="str">
        <f>vlookup(D101,partners!$C$3:$O$8,13,FALSE)</f>
        <v>008</v>
      </c>
      <c r="D101" s="112" t="s">
        <v>61</v>
      </c>
      <c r="E101" s="114">
        <f>vlookup($F101,vehicles!$C$3:$G$26,5,FALSE)</f>
        <v>14</v>
      </c>
      <c r="F101" s="112" t="s">
        <v>503</v>
      </c>
      <c r="G101" s="115">
        <f>vlookup(H101,buses!$C$3:$H$16,6,false)</f>
        <v>23</v>
      </c>
      <c r="H101" s="116" t="s">
        <v>504</v>
      </c>
      <c r="I101" s="112" t="s">
        <v>446</v>
      </c>
      <c r="J101" s="119"/>
      <c r="K101" s="108"/>
      <c r="L101" s="109" t="str">
        <f t="shared" si="1"/>
        <v>00814</v>
      </c>
      <c r="M101" s="110"/>
    </row>
    <row r="102">
      <c r="A102" s="111">
        <v>881.0</v>
      </c>
      <c r="B102" s="112" t="s">
        <v>508</v>
      </c>
      <c r="C102" s="113" t="str">
        <f>vlookup(D102,partners!$C$3:$O$8,13,FALSE)</f>
        <v>008</v>
      </c>
      <c r="D102" s="112" t="s">
        <v>61</v>
      </c>
      <c r="E102" s="114">
        <f>vlookup($F102,vehicles!$C$3:$G$26,5,FALSE)</f>
        <v>14</v>
      </c>
      <c r="F102" s="112" t="s">
        <v>503</v>
      </c>
      <c r="G102" s="115">
        <f>vlookup(H102,buses!$C$3:$H$16,6,false)</f>
        <v>22</v>
      </c>
      <c r="H102" s="116" t="s">
        <v>509</v>
      </c>
      <c r="I102" s="112" t="s">
        <v>446</v>
      </c>
      <c r="J102" s="119"/>
      <c r="K102" s="108"/>
      <c r="L102" s="109" t="str">
        <f t="shared" si="1"/>
        <v>00814</v>
      </c>
      <c r="M102" s="110"/>
    </row>
    <row r="103">
      <c r="A103" s="111">
        <v>882.0</v>
      </c>
      <c r="B103" s="112" t="s">
        <v>508</v>
      </c>
      <c r="C103" s="113" t="str">
        <f>vlookup(D103,partners!$C$3:$O$8,13,FALSE)</f>
        <v>008</v>
      </c>
      <c r="D103" s="112" t="s">
        <v>61</v>
      </c>
      <c r="E103" s="114">
        <f>vlookup($F103,vehicles!$C$3:$G$26,5,FALSE)</f>
        <v>14</v>
      </c>
      <c r="F103" s="112" t="s">
        <v>503</v>
      </c>
      <c r="G103" s="115">
        <f>vlookup(H103,buses!$C$3:$H$16,6,false)</f>
        <v>23</v>
      </c>
      <c r="H103" s="116" t="s">
        <v>504</v>
      </c>
      <c r="I103" s="112" t="s">
        <v>446</v>
      </c>
      <c r="J103" s="119"/>
      <c r="K103" s="108"/>
      <c r="L103" s="109" t="str">
        <f t="shared" si="1"/>
        <v>00814</v>
      </c>
      <c r="M103" s="110"/>
    </row>
    <row r="104">
      <c r="A104" s="111">
        <v>885.0</v>
      </c>
      <c r="B104" s="112" t="s">
        <v>450</v>
      </c>
      <c r="C104" s="113" t="str">
        <f>vlookup(D104,partners!$C$3:$O$8,13,FALSE)</f>
        <v>008</v>
      </c>
      <c r="D104" s="112" t="s">
        <v>61</v>
      </c>
      <c r="E104" s="114">
        <f>vlookup($F104,vehicles!$C$3:$G$26,5,FALSE)</f>
        <v>14</v>
      </c>
      <c r="F104" s="112" t="s">
        <v>503</v>
      </c>
      <c r="G104" s="115">
        <f>vlookup(H104,buses!$C$3:$H$16,6,false)</f>
        <v>22</v>
      </c>
      <c r="H104" s="116" t="s">
        <v>509</v>
      </c>
      <c r="I104" s="112" t="s">
        <v>446</v>
      </c>
      <c r="J104" s="119"/>
      <c r="K104" s="108"/>
      <c r="L104" s="109" t="str">
        <f t="shared" si="1"/>
        <v>00814</v>
      </c>
      <c r="M104" s="110"/>
    </row>
    <row r="105">
      <c r="A105" s="111">
        <v>886.0</v>
      </c>
      <c r="B105" s="112" t="s">
        <v>450</v>
      </c>
      <c r="C105" s="113" t="str">
        <f>vlookup(D105,partners!$C$3:$O$8,13,FALSE)</f>
        <v>008</v>
      </c>
      <c r="D105" s="112" t="s">
        <v>61</v>
      </c>
      <c r="E105" s="114">
        <f>vlookup($F105,vehicles!$C$3:$G$26,5,FALSE)</f>
        <v>14</v>
      </c>
      <c r="F105" s="112" t="s">
        <v>503</v>
      </c>
      <c r="G105" s="115">
        <f>vlookup(H105,buses!$C$3:$H$16,6,false)</f>
        <v>23</v>
      </c>
      <c r="H105" s="116" t="s">
        <v>504</v>
      </c>
      <c r="I105" s="112" t="s">
        <v>446</v>
      </c>
      <c r="J105" s="119"/>
      <c r="K105" s="108"/>
      <c r="L105" s="109" t="str">
        <f t="shared" si="1"/>
        <v>00814</v>
      </c>
      <c r="M105" s="110"/>
    </row>
    <row r="106">
      <c r="A106" s="111">
        <v>892.0</v>
      </c>
      <c r="B106" s="112" t="s">
        <v>453</v>
      </c>
      <c r="C106" s="113" t="str">
        <f>vlookup(D106,partners!$C$3:$O$8,13,FALSE)</f>
        <v>008</v>
      </c>
      <c r="D106" s="112" t="s">
        <v>61</v>
      </c>
      <c r="E106" s="114">
        <f>vlookup($F106,vehicles!$C$3:$G$26,5,FALSE)</f>
        <v>14</v>
      </c>
      <c r="F106" s="112" t="s">
        <v>503</v>
      </c>
      <c r="G106" s="115">
        <f>vlookup(H106,buses!$C$3:$H$16,6,false)</f>
        <v>23</v>
      </c>
      <c r="H106" s="116" t="s">
        <v>504</v>
      </c>
      <c r="I106" s="112" t="s">
        <v>446</v>
      </c>
      <c r="J106" s="119"/>
      <c r="K106" s="108"/>
      <c r="L106" s="109" t="str">
        <f t="shared" si="1"/>
        <v>00814</v>
      </c>
      <c r="M106" s="110"/>
    </row>
    <row r="107">
      <c r="A107" s="111">
        <v>895.0</v>
      </c>
      <c r="B107" s="112" t="s">
        <v>454</v>
      </c>
      <c r="C107" s="113" t="str">
        <f>vlookup(D107,partners!$C$3:$O$8,13,FALSE)</f>
        <v>008</v>
      </c>
      <c r="D107" s="112" t="s">
        <v>61</v>
      </c>
      <c r="E107" s="114">
        <f>vlookup($F107,vehicles!$C$3:$G$26,5,FALSE)</f>
        <v>14</v>
      </c>
      <c r="F107" s="112" t="s">
        <v>503</v>
      </c>
      <c r="G107" s="115">
        <f>vlookup(H107,buses!$C$3:$H$16,6,false)</f>
        <v>23</v>
      </c>
      <c r="H107" s="116" t="s">
        <v>504</v>
      </c>
      <c r="I107" s="112" t="s">
        <v>446</v>
      </c>
      <c r="J107" s="119"/>
      <c r="K107" s="108"/>
      <c r="L107" s="109" t="str">
        <f t="shared" si="1"/>
        <v>00814</v>
      </c>
      <c r="M107" s="110"/>
    </row>
    <row r="108">
      <c r="A108" s="111">
        <v>899.0</v>
      </c>
      <c r="B108" s="112" t="s">
        <v>456</v>
      </c>
      <c r="C108" s="113" t="str">
        <f>vlookup(D108,partners!$C$3:$O$8,13,FALSE)</f>
        <v>008</v>
      </c>
      <c r="D108" s="112" t="s">
        <v>61</v>
      </c>
      <c r="E108" s="114">
        <f>vlookup($F108,vehicles!$C$3:$G$26,5,FALSE)</f>
        <v>14</v>
      </c>
      <c r="F108" s="112" t="s">
        <v>503</v>
      </c>
      <c r="G108" s="115">
        <f>vlookup(H108,buses!$C$3:$H$16,6,false)</f>
        <v>22</v>
      </c>
      <c r="H108" s="116" t="s">
        <v>509</v>
      </c>
      <c r="I108" s="112" t="s">
        <v>446</v>
      </c>
      <c r="J108" s="119"/>
      <c r="K108" s="108"/>
      <c r="L108" s="109" t="str">
        <f t="shared" si="1"/>
        <v>00814</v>
      </c>
      <c r="M108" s="110"/>
    </row>
    <row r="109">
      <c r="A109" s="111">
        <v>900.0</v>
      </c>
      <c r="B109" s="112" t="s">
        <v>456</v>
      </c>
      <c r="C109" s="113" t="str">
        <f>vlookup(D109,partners!$C$3:$O$8,13,FALSE)</f>
        <v>008</v>
      </c>
      <c r="D109" s="112" t="s">
        <v>61</v>
      </c>
      <c r="E109" s="114">
        <f>vlookup($F109,vehicles!$C$3:$G$26,5,FALSE)</f>
        <v>14</v>
      </c>
      <c r="F109" s="112" t="s">
        <v>503</v>
      </c>
      <c r="G109" s="115">
        <f>vlookup(H109,buses!$C$3:$H$16,6,false)</f>
        <v>23</v>
      </c>
      <c r="H109" s="116" t="s">
        <v>504</v>
      </c>
      <c r="I109" s="112" t="s">
        <v>446</v>
      </c>
      <c r="J109" s="119"/>
      <c r="K109" s="108"/>
      <c r="L109" s="109" t="str">
        <f t="shared" si="1"/>
        <v>00814</v>
      </c>
      <c r="M109" s="110"/>
    </row>
    <row r="110">
      <c r="A110" s="111">
        <v>903.0</v>
      </c>
      <c r="B110" s="112" t="s">
        <v>510</v>
      </c>
      <c r="C110" s="113" t="str">
        <f>vlookup(D110,partners!$C$3:$O$8,13,FALSE)</f>
        <v>008</v>
      </c>
      <c r="D110" s="112" t="s">
        <v>61</v>
      </c>
      <c r="E110" s="114">
        <f>vlookup($F110,vehicles!$C$3:$G$26,5,FALSE)</f>
        <v>14</v>
      </c>
      <c r="F110" s="112" t="s">
        <v>503</v>
      </c>
      <c r="G110" s="115">
        <f>vlookup(H110,buses!$C$3:$H$16,6,false)</f>
        <v>23</v>
      </c>
      <c r="H110" s="116" t="s">
        <v>504</v>
      </c>
      <c r="I110" s="112" t="s">
        <v>446</v>
      </c>
      <c r="J110" s="119"/>
      <c r="K110" s="108"/>
      <c r="L110" s="109" t="str">
        <f t="shared" si="1"/>
        <v>00814</v>
      </c>
      <c r="M110" s="110"/>
    </row>
    <row r="111">
      <c r="A111" s="111">
        <v>904.0</v>
      </c>
      <c r="B111" s="112" t="s">
        <v>511</v>
      </c>
      <c r="C111" s="113" t="str">
        <f>vlookup(D111,partners!$C$3:$O$8,13,FALSE)</f>
        <v>008</v>
      </c>
      <c r="D111" s="112" t="s">
        <v>61</v>
      </c>
      <c r="E111" s="114">
        <f>vlookup($F111,vehicles!$C$3:$G$26,5,FALSE)</f>
        <v>14</v>
      </c>
      <c r="F111" s="112" t="s">
        <v>503</v>
      </c>
      <c r="G111" s="115">
        <f>vlookup(H111,buses!$C$3:$H$16,6,false)</f>
        <v>23</v>
      </c>
      <c r="H111" s="116" t="s">
        <v>504</v>
      </c>
      <c r="I111" s="112" t="s">
        <v>446</v>
      </c>
      <c r="J111" s="119"/>
      <c r="K111" s="108"/>
      <c r="L111" s="109" t="str">
        <f t="shared" si="1"/>
        <v>00814</v>
      </c>
      <c r="M111" s="110"/>
    </row>
    <row r="112">
      <c r="A112" s="111">
        <v>905.0</v>
      </c>
      <c r="B112" s="112" t="s">
        <v>512</v>
      </c>
      <c r="C112" s="113" t="str">
        <f>vlookup(D112,partners!$C$3:$O$8,13,FALSE)</f>
        <v>008</v>
      </c>
      <c r="D112" s="112" t="s">
        <v>61</v>
      </c>
      <c r="E112" s="114">
        <f>vlookup($F112,vehicles!$C$3:$G$26,5,FALSE)</f>
        <v>14</v>
      </c>
      <c r="F112" s="112" t="s">
        <v>503</v>
      </c>
      <c r="G112" s="115">
        <f>vlookup(H112,buses!$C$3:$H$16,6,false)</f>
        <v>22</v>
      </c>
      <c r="H112" s="116" t="s">
        <v>509</v>
      </c>
      <c r="I112" s="112" t="s">
        <v>446</v>
      </c>
      <c r="J112" s="119"/>
      <c r="K112" s="108"/>
      <c r="L112" s="109" t="str">
        <f t="shared" si="1"/>
        <v>00814</v>
      </c>
      <c r="M112" s="110"/>
    </row>
    <row r="113">
      <c r="A113" s="111">
        <v>906.0</v>
      </c>
      <c r="B113" s="112" t="s">
        <v>513</v>
      </c>
      <c r="C113" s="113" t="str">
        <f>vlookup(D113,partners!$C$3:$O$8,13,FALSE)</f>
        <v>008</v>
      </c>
      <c r="D113" s="112" t="s">
        <v>61</v>
      </c>
      <c r="E113" s="114">
        <f>vlookup($F113,vehicles!$C$3:$G$26,5,FALSE)</f>
        <v>14</v>
      </c>
      <c r="F113" s="112" t="s">
        <v>503</v>
      </c>
      <c r="G113" s="115">
        <f>vlookup(H113,buses!$C$3:$H$16,6,false)</f>
        <v>23</v>
      </c>
      <c r="H113" s="116" t="s">
        <v>504</v>
      </c>
      <c r="I113" s="112" t="s">
        <v>446</v>
      </c>
      <c r="J113" s="119"/>
      <c r="K113" s="108"/>
      <c r="L113" s="109" t="str">
        <f t="shared" si="1"/>
        <v>00814</v>
      </c>
      <c r="M113" s="110"/>
    </row>
    <row r="114">
      <c r="A114" s="111">
        <v>908.0</v>
      </c>
      <c r="B114" s="112" t="s">
        <v>514</v>
      </c>
      <c r="C114" s="113" t="str">
        <f>vlookup(D114,partners!$C$3:$O$8,13,FALSE)</f>
        <v>008</v>
      </c>
      <c r="D114" s="112" t="s">
        <v>61</v>
      </c>
      <c r="E114" s="114">
        <f>vlookup($F114,vehicles!$C$3:$G$26,5,FALSE)</f>
        <v>14</v>
      </c>
      <c r="F114" s="112" t="s">
        <v>503</v>
      </c>
      <c r="G114" s="115">
        <f>vlookup(H114,buses!$C$3:$H$16,6,false)</f>
        <v>23</v>
      </c>
      <c r="H114" s="116" t="s">
        <v>504</v>
      </c>
      <c r="I114" s="112" t="s">
        <v>446</v>
      </c>
      <c r="J114" s="119"/>
      <c r="K114" s="108"/>
      <c r="L114" s="109" t="str">
        <f t="shared" si="1"/>
        <v>00814</v>
      </c>
      <c r="M114" s="110"/>
    </row>
    <row r="115">
      <c r="A115" s="111">
        <v>909.0</v>
      </c>
      <c r="B115" s="112" t="s">
        <v>458</v>
      </c>
      <c r="C115" s="113" t="str">
        <f>vlookup(D115,partners!$C$3:$O$8,13,FALSE)</f>
        <v>008</v>
      </c>
      <c r="D115" s="112" t="s">
        <v>61</v>
      </c>
      <c r="E115" s="114">
        <f>vlookup($F115,vehicles!$C$3:$G$26,5,FALSE)</f>
        <v>14</v>
      </c>
      <c r="F115" s="112" t="s">
        <v>503</v>
      </c>
      <c r="G115" s="115">
        <f>vlookup(H115,buses!$C$3:$H$16,6,false)</f>
        <v>23</v>
      </c>
      <c r="H115" s="116" t="s">
        <v>504</v>
      </c>
      <c r="I115" s="112" t="s">
        <v>446</v>
      </c>
      <c r="J115" s="119"/>
      <c r="K115" s="108"/>
      <c r="L115" s="109" t="str">
        <f t="shared" si="1"/>
        <v>00814</v>
      </c>
      <c r="M115" s="110"/>
    </row>
    <row r="116">
      <c r="A116" s="111">
        <v>912.0</v>
      </c>
      <c r="B116" s="112" t="s">
        <v>460</v>
      </c>
      <c r="C116" s="113" t="str">
        <f>vlookup(D116,partners!$C$3:$O$8,13,FALSE)</f>
        <v>008</v>
      </c>
      <c r="D116" s="112" t="s">
        <v>61</v>
      </c>
      <c r="E116" s="114">
        <f>vlookup($F116,vehicles!$C$3:$G$26,5,FALSE)</f>
        <v>14</v>
      </c>
      <c r="F116" s="112" t="s">
        <v>503</v>
      </c>
      <c r="G116" s="115">
        <f>vlookup(H116,buses!$C$3:$H$16,6,false)</f>
        <v>23</v>
      </c>
      <c r="H116" s="116" t="s">
        <v>504</v>
      </c>
      <c r="I116" s="112" t="s">
        <v>446</v>
      </c>
      <c r="J116" s="119"/>
      <c r="K116" s="108"/>
      <c r="L116" s="109" t="str">
        <f t="shared" si="1"/>
        <v>00814</v>
      </c>
      <c r="M116" s="110"/>
    </row>
    <row r="117">
      <c r="A117" s="111">
        <v>914.0</v>
      </c>
      <c r="B117" s="112" t="s">
        <v>461</v>
      </c>
      <c r="C117" s="113" t="str">
        <f>vlookup(D117,partners!$C$3:$O$8,13,FALSE)</f>
        <v>008</v>
      </c>
      <c r="D117" s="112" t="s">
        <v>61</v>
      </c>
      <c r="E117" s="114">
        <f>vlookup($F117,vehicles!$C$3:$G$26,5,FALSE)</f>
        <v>14</v>
      </c>
      <c r="F117" s="112" t="s">
        <v>503</v>
      </c>
      <c r="G117" s="115">
        <f>vlookup(H117,buses!$C$3:$H$16,6,false)</f>
        <v>23</v>
      </c>
      <c r="H117" s="116" t="s">
        <v>504</v>
      </c>
      <c r="I117" s="112" t="s">
        <v>446</v>
      </c>
      <c r="J117" s="119"/>
      <c r="K117" s="108"/>
      <c r="L117" s="109" t="str">
        <f t="shared" si="1"/>
        <v>00814</v>
      </c>
      <c r="M117" s="110"/>
    </row>
    <row r="118">
      <c r="A118" s="111">
        <v>916.0</v>
      </c>
      <c r="B118" s="112" t="s">
        <v>515</v>
      </c>
      <c r="C118" s="113" t="str">
        <f>vlookup(D118,partners!$C$3:$O$8,13,FALSE)</f>
        <v>008</v>
      </c>
      <c r="D118" s="112" t="s">
        <v>61</v>
      </c>
      <c r="E118" s="114">
        <f>vlookup($F118,vehicles!$C$3:$G$26,5,FALSE)</f>
        <v>14</v>
      </c>
      <c r="F118" s="112" t="s">
        <v>503</v>
      </c>
      <c r="G118" s="115">
        <f>vlookup(H118,buses!$C$3:$H$16,6,false)</f>
        <v>23</v>
      </c>
      <c r="H118" s="116" t="s">
        <v>504</v>
      </c>
      <c r="I118" s="112" t="s">
        <v>446</v>
      </c>
      <c r="J118" s="119"/>
      <c r="K118" s="108"/>
      <c r="L118" s="109" t="str">
        <f t="shared" si="1"/>
        <v>00814</v>
      </c>
      <c r="M118" s="110"/>
    </row>
    <row r="119">
      <c r="A119" s="111">
        <v>949.0</v>
      </c>
      <c r="B119" s="112" t="s">
        <v>463</v>
      </c>
      <c r="C119" s="113" t="str">
        <f>vlookup(D119,partners!$C$3:$O$8,13,FALSE)</f>
        <v>008</v>
      </c>
      <c r="D119" s="112" t="s">
        <v>61</v>
      </c>
      <c r="E119" s="114">
        <f>vlookup($F119,vehicles!$C$3:$G$26,5,FALSE)</f>
        <v>14</v>
      </c>
      <c r="F119" s="112" t="s">
        <v>503</v>
      </c>
      <c r="G119" s="115">
        <f>vlookup(H119,buses!$C$3:$H$16,6,false)</f>
        <v>23</v>
      </c>
      <c r="H119" s="116" t="s">
        <v>504</v>
      </c>
      <c r="I119" s="112" t="s">
        <v>446</v>
      </c>
      <c r="J119" s="119"/>
      <c r="K119" s="108"/>
      <c r="L119" s="109" t="str">
        <f t="shared" si="1"/>
        <v>00814</v>
      </c>
      <c r="M119" s="110"/>
    </row>
    <row r="120">
      <c r="A120" s="111">
        <v>959.0</v>
      </c>
      <c r="B120" s="112" t="s">
        <v>465</v>
      </c>
      <c r="C120" s="113" t="str">
        <f>vlookup(D120,partners!$C$3:$O$8,13,FALSE)</f>
        <v>008</v>
      </c>
      <c r="D120" s="112" t="s">
        <v>61</v>
      </c>
      <c r="E120" s="114">
        <f>vlookup($F120,vehicles!$C$3:$G$26,5,FALSE)</f>
        <v>14</v>
      </c>
      <c r="F120" s="112" t="s">
        <v>503</v>
      </c>
      <c r="G120" s="115">
        <f>vlookup(H120,buses!$C$3:$H$16,6,false)</f>
        <v>23</v>
      </c>
      <c r="H120" s="116" t="s">
        <v>504</v>
      </c>
      <c r="I120" s="112" t="s">
        <v>446</v>
      </c>
      <c r="J120" s="119"/>
      <c r="K120" s="108"/>
      <c r="L120" s="109" t="str">
        <f t="shared" si="1"/>
        <v>00814</v>
      </c>
      <c r="M120" s="110"/>
    </row>
    <row r="121">
      <c r="A121" s="111">
        <v>970.0</v>
      </c>
      <c r="B121" s="112" t="s">
        <v>516</v>
      </c>
      <c r="C121" s="113" t="str">
        <f>vlookup(D121,partners!$C$3:$O$8,13,FALSE)</f>
        <v>008</v>
      </c>
      <c r="D121" s="112" t="s">
        <v>61</v>
      </c>
      <c r="E121" s="114">
        <f>vlookup($F121,vehicles!$C$3:$G$26,5,FALSE)</f>
        <v>14</v>
      </c>
      <c r="F121" s="112" t="s">
        <v>503</v>
      </c>
      <c r="G121" s="115">
        <f>vlookup(H121,buses!$C$3:$H$16,6,false)</f>
        <v>23</v>
      </c>
      <c r="H121" s="116" t="s">
        <v>504</v>
      </c>
      <c r="I121" s="112" t="s">
        <v>446</v>
      </c>
      <c r="J121" s="119"/>
      <c r="K121" s="108"/>
      <c r="L121" s="109" t="str">
        <f t="shared" si="1"/>
        <v>00814</v>
      </c>
      <c r="M121" s="110"/>
    </row>
    <row r="122">
      <c r="A122" s="111">
        <v>971.0</v>
      </c>
      <c r="B122" s="112" t="s">
        <v>517</v>
      </c>
      <c r="C122" s="113" t="str">
        <f>vlookup(D122,partners!$C$3:$O$8,13,FALSE)</f>
        <v>008</v>
      </c>
      <c r="D122" s="112" t="s">
        <v>61</v>
      </c>
      <c r="E122" s="114">
        <f>vlookup($F122,vehicles!$C$3:$G$26,5,FALSE)</f>
        <v>14</v>
      </c>
      <c r="F122" s="112" t="s">
        <v>503</v>
      </c>
      <c r="G122" s="115">
        <f>vlookup(H122,buses!$C$3:$H$16,6,false)</f>
        <v>23</v>
      </c>
      <c r="H122" s="116" t="s">
        <v>504</v>
      </c>
      <c r="I122" s="112" t="s">
        <v>446</v>
      </c>
      <c r="J122" s="119"/>
      <c r="K122" s="108"/>
      <c r="L122" s="109" t="str">
        <f t="shared" si="1"/>
        <v>00814</v>
      </c>
      <c r="M122" s="110"/>
    </row>
    <row r="123">
      <c r="A123" s="111">
        <v>973.0</v>
      </c>
      <c r="B123" s="112" t="s">
        <v>467</v>
      </c>
      <c r="C123" s="113" t="str">
        <f>vlookup(D123,partners!$C$3:$O$8,13,FALSE)</f>
        <v>008</v>
      </c>
      <c r="D123" s="112" t="s">
        <v>61</v>
      </c>
      <c r="E123" s="114">
        <f>vlookup($F123,vehicles!$C$3:$G$26,5,FALSE)</f>
        <v>14</v>
      </c>
      <c r="F123" s="112" t="s">
        <v>503</v>
      </c>
      <c r="G123" s="115">
        <f>vlookup(H123,buses!$C$3:$H$16,6,false)</f>
        <v>23</v>
      </c>
      <c r="H123" s="116" t="s">
        <v>504</v>
      </c>
      <c r="I123" s="112" t="s">
        <v>446</v>
      </c>
      <c r="J123" s="119"/>
      <c r="K123" s="108"/>
      <c r="L123" s="109" t="str">
        <f t="shared" si="1"/>
        <v>00814</v>
      </c>
      <c r="M123" s="110"/>
    </row>
    <row r="124">
      <c r="A124" s="111">
        <v>976.0</v>
      </c>
      <c r="B124" s="112" t="s">
        <v>469</v>
      </c>
      <c r="C124" s="113" t="str">
        <f>vlookup(D124,partners!$C$3:$O$8,13,FALSE)</f>
        <v>008</v>
      </c>
      <c r="D124" s="112" t="s">
        <v>61</v>
      </c>
      <c r="E124" s="114">
        <f>vlookup($F124,vehicles!$C$3:$G$26,5,FALSE)</f>
        <v>14</v>
      </c>
      <c r="F124" s="112" t="s">
        <v>503</v>
      </c>
      <c r="G124" s="115">
        <f>vlookup(H124,buses!$C$3:$H$16,6,false)</f>
        <v>23</v>
      </c>
      <c r="H124" s="116" t="s">
        <v>504</v>
      </c>
      <c r="I124" s="112" t="s">
        <v>446</v>
      </c>
      <c r="J124" s="119"/>
      <c r="K124" s="108"/>
      <c r="L124" s="109" t="str">
        <f t="shared" si="1"/>
        <v>00814</v>
      </c>
      <c r="M124" s="110"/>
    </row>
    <row r="125">
      <c r="A125" s="111">
        <v>980.0</v>
      </c>
      <c r="B125" s="112" t="s">
        <v>518</v>
      </c>
      <c r="C125" s="113" t="str">
        <f>vlookup(D125,partners!$C$3:$O$8,13,FALSE)</f>
        <v>008</v>
      </c>
      <c r="D125" s="112" t="s">
        <v>61</v>
      </c>
      <c r="E125" s="114">
        <f>vlookup($F125,vehicles!$C$3:$G$26,5,FALSE)</f>
        <v>14</v>
      </c>
      <c r="F125" s="112" t="s">
        <v>503</v>
      </c>
      <c r="G125" s="115">
        <f>vlookup(H125,buses!$C$3:$H$16,6,false)</f>
        <v>23</v>
      </c>
      <c r="H125" s="116" t="s">
        <v>504</v>
      </c>
      <c r="I125" s="112" t="s">
        <v>446</v>
      </c>
      <c r="J125" s="119"/>
      <c r="K125" s="108"/>
      <c r="L125" s="109" t="str">
        <f t="shared" si="1"/>
        <v>00814</v>
      </c>
      <c r="M125" s="110"/>
    </row>
    <row r="126">
      <c r="A126" s="111">
        <v>983.0</v>
      </c>
      <c r="B126" s="112" t="s">
        <v>471</v>
      </c>
      <c r="C126" s="113" t="str">
        <f>vlookup(D126,partners!$C$3:$O$8,13,FALSE)</f>
        <v>008</v>
      </c>
      <c r="D126" s="112" t="s">
        <v>61</v>
      </c>
      <c r="E126" s="114">
        <f>vlookup($F126,vehicles!$C$3:$G$26,5,FALSE)</f>
        <v>14</v>
      </c>
      <c r="F126" s="112" t="s">
        <v>503</v>
      </c>
      <c r="G126" s="115">
        <f>vlookup(H126,buses!$C$3:$H$16,6,false)</f>
        <v>22</v>
      </c>
      <c r="H126" s="116" t="s">
        <v>509</v>
      </c>
      <c r="I126" s="112" t="s">
        <v>446</v>
      </c>
      <c r="J126" s="119"/>
      <c r="K126" s="108"/>
      <c r="L126" s="109" t="str">
        <f t="shared" si="1"/>
        <v>00814</v>
      </c>
      <c r="M126" s="110"/>
    </row>
    <row r="127">
      <c r="A127" s="111">
        <v>984.0</v>
      </c>
      <c r="B127" s="112" t="s">
        <v>471</v>
      </c>
      <c r="C127" s="113" t="str">
        <f>vlookup(D127,partners!$C$3:$O$8,13,FALSE)</f>
        <v>008</v>
      </c>
      <c r="D127" s="112" t="s">
        <v>61</v>
      </c>
      <c r="E127" s="114">
        <f>vlookup($F127,vehicles!$C$3:$G$26,5,FALSE)</f>
        <v>14</v>
      </c>
      <c r="F127" s="112" t="s">
        <v>503</v>
      </c>
      <c r="G127" s="115">
        <f>vlookup(H127,buses!$C$3:$H$16,6,false)</f>
        <v>23</v>
      </c>
      <c r="H127" s="116" t="s">
        <v>504</v>
      </c>
      <c r="I127" s="112" t="s">
        <v>446</v>
      </c>
      <c r="J127" s="119"/>
      <c r="K127" s="108"/>
      <c r="L127" s="109" t="str">
        <f t="shared" si="1"/>
        <v>00814</v>
      </c>
      <c r="M127" s="110"/>
    </row>
    <row r="128">
      <c r="A128" s="111">
        <v>997.0</v>
      </c>
      <c r="B128" s="112" t="s">
        <v>477</v>
      </c>
      <c r="C128" s="113" t="str">
        <f>vlookup(D128,partners!$C$3:$O$8,13,FALSE)</f>
        <v>009</v>
      </c>
      <c r="D128" s="112" t="s">
        <v>68</v>
      </c>
      <c r="E128" s="114">
        <f>vlookup($F128,vehicles!$C$3:$G$26,5,FALSE)</f>
        <v>15</v>
      </c>
      <c r="F128" s="112" t="s">
        <v>519</v>
      </c>
      <c r="G128" s="115">
        <f>vlookup(H128,buses!$C$3:$H$16,6,false)</f>
        <v>27</v>
      </c>
      <c r="H128" s="112" t="str">
        <f>VLOOKUP(L128,buses!$A$3:$C$16,3,false)</f>
        <v>Luxury Bus 36</v>
      </c>
      <c r="I128" s="112" t="s">
        <v>446</v>
      </c>
      <c r="J128" s="119"/>
      <c r="K128" s="108"/>
      <c r="L128" s="109" t="str">
        <f t="shared" si="1"/>
        <v>00915</v>
      </c>
      <c r="M128" s="110"/>
    </row>
    <row r="129">
      <c r="A129" s="111">
        <v>998.0</v>
      </c>
      <c r="B129" s="112" t="s">
        <v>477</v>
      </c>
      <c r="C129" s="113" t="str">
        <f>vlookup(D129,partners!$C$3:$O$8,13,FALSE)</f>
        <v>009</v>
      </c>
      <c r="D129" s="112" t="s">
        <v>68</v>
      </c>
      <c r="E129" s="114">
        <f>vlookup($F129,vehicles!$C$3:$G$26,5,FALSE)</f>
        <v>15</v>
      </c>
      <c r="F129" s="112" t="s">
        <v>519</v>
      </c>
      <c r="G129" s="115">
        <f>vlookup(H129,buses!$C$3:$H$16,6,false)</f>
        <v>27</v>
      </c>
      <c r="H129" s="112" t="str">
        <f>VLOOKUP(L129,buses!$A$3:$C$16,3,false)</f>
        <v>Luxury Bus 36</v>
      </c>
      <c r="I129" s="112" t="s">
        <v>446</v>
      </c>
      <c r="J129" s="119"/>
      <c r="K129" s="108"/>
      <c r="L129" s="109" t="str">
        <f t="shared" si="1"/>
        <v>00915</v>
      </c>
      <c r="M129" s="110"/>
    </row>
    <row r="130">
      <c r="A130" s="111">
        <v>1009.0</v>
      </c>
      <c r="B130" s="112" t="s">
        <v>483</v>
      </c>
      <c r="C130" s="113" t="str">
        <f>vlookup(D130,partners!$C$3:$O$8,13,FALSE)</f>
        <v>009</v>
      </c>
      <c r="D130" s="112" t="s">
        <v>68</v>
      </c>
      <c r="E130" s="114">
        <f>vlookup($F130,vehicles!$C$3:$G$26,5,FALSE)</f>
        <v>15</v>
      </c>
      <c r="F130" s="112" t="s">
        <v>519</v>
      </c>
      <c r="G130" s="115">
        <f>vlookup(H130,buses!$C$3:$H$16,6,false)</f>
        <v>27</v>
      </c>
      <c r="H130" s="112" t="str">
        <f>VLOOKUP(L130,buses!$A$3:$C$16,3,false)</f>
        <v>Luxury Bus 36</v>
      </c>
      <c r="I130" s="112" t="s">
        <v>446</v>
      </c>
      <c r="J130" s="119"/>
      <c r="K130" s="108"/>
      <c r="L130" s="109" t="str">
        <f t="shared" si="1"/>
        <v>00915</v>
      </c>
      <c r="M130" s="110"/>
    </row>
    <row r="131">
      <c r="A131" s="111">
        <v>1027.0</v>
      </c>
      <c r="B131" s="112" t="s">
        <v>520</v>
      </c>
      <c r="C131" s="113" t="str">
        <f>vlookup(D131,partners!$C$3:$O$8,13,FALSE)</f>
        <v>009</v>
      </c>
      <c r="D131" s="112" t="s">
        <v>68</v>
      </c>
      <c r="E131" s="114">
        <f>vlookup($F131,vehicles!$C$3:$G$26,5,FALSE)</f>
        <v>15</v>
      </c>
      <c r="F131" s="112" t="s">
        <v>519</v>
      </c>
      <c r="G131" s="115">
        <f>vlookup(H131,buses!$C$3:$H$16,6,false)</f>
        <v>27</v>
      </c>
      <c r="H131" s="112" t="str">
        <f>VLOOKUP(L131,buses!$A$3:$C$16,3,false)</f>
        <v>Luxury Bus 36</v>
      </c>
      <c r="I131" s="112" t="s">
        <v>446</v>
      </c>
      <c r="J131" s="119"/>
      <c r="K131" s="108"/>
      <c r="L131" s="109" t="str">
        <f t="shared" si="1"/>
        <v>00915</v>
      </c>
      <c r="M131" s="110"/>
    </row>
    <row r="132">
      <c r="A132" s="111">
        <v>1028.0</v>
      </c>
      <c r="B132" s="112" t="s">
        <v>494</v>
      </c>
      <c r="C132" s="113" t="str">
        <f>vlookup(D132,partners!$C$3:$O$8,13,FALSE)</f>
        <v>009</v>
      </c>
      <c r="D132" s="112" t="s">
        <v>68</v>
      </c>
      <c r="E132" s="114">
        <f>vlookup($F132,vehicles!$C$3:$G$26,5,FALSE)</f>
        <v>15</v>
      </c>
      <c r="F132" s="112" t="s">
        <v>519</v>
      </c>
      <c r="G132" s="115">
        <f>vlookup(H132,buses!$C$3:$H$16,6,false)</f>
        <v>27</v>
      </c>
      <c r="H132" s="112" t="str">
        <f>VLOOKUP(L132,buses!$A$3:$C$16,3,false)</f>
        <v>Luxury Bus 36</v>
      </c>
      <c r="I132" s="112" t="s">
        <v>446</v>
      </c>
      <c r="J132" s="119"/>
      <c r="K132" s="108"/>
      <c r="L132" s="109" t="str">
        <f t="shared" si="1"/>
        <v>00915</v>
      </c>
      <c r="M132" s="110"/>
    </row>
    <row r="133">
      <c r="A133" s="111">
        <v>979.0</v>
      </c>
      <c r="B133" s="112" t="s">
        <v>518</v>
      </c>
      <c r="C133" s="113" t="str">
        <f>vlookup(D133,partners!$C$3:$O$8,13,FALSE)</f>
        <v>008</v>
      </c>
      <c r="D133" s="112" t="s">
        <v>61</v>
      </c>
      <c r="E133" s="114">
        <f>vlookup($F133,vehicles!$C$3:$G$26,5,FALSE)</f>
        <v>2</v>
      </c>
      <c r="F133" s="116" t="s">
        <v>521</v>
      </c>
      <c r="G133" s="115">
        <f>vlookup(H133,buses!$C$3:$H$16,6,false)</f>
        <v>22</v>
      </c>
      <c r="H133" s="112" t="str">
        <f>VLOOKUP(L133,buses!$A$3:$C$16,3,false)</f>
        <v> VIP Moonlight Express</v>
      </c>
      <c r="I133" s="112" t="s">
        <v>446</v>
      </c>
      <c r="J133" s="119"/>
      <c r="K133" s="108"/>
      <c r="L133" s="109" t="str">
        <f t="shared" si="1"/>
        <v>0082</v>
      </c>
      <c r="M133" s="110"/>
    </row>
    <row r="134">
      <c r="A134" s="111">
        <v>944.0</v>
      </c>
      <c r="B134" s="112" t="s">
        <v>522</v>
      </c>
      <c r="C134" s="113" t="str">
        <f>vlookup(D134,partners!$C$3:$O$8,13,FALSE)</f>
        <v>008</v>
      </c>
      <c r="D134" s="112" t="s">
        <v>61</v>
      </c>
      <c r="E134" s="114">
        <f>vlookup($F134,vehicles!$C$3:$G$26,5,FALSE)</f>
        <v>18</v>
      </c>
      <c r="F134" s="112" t="s">
        <v>523</v>
      </c>
      <c r="G134" s="115">
        <f>vlookup(H134,buses!$C$3:$H$16,6,false)</f>
        <v>24</v>
      </c>
      <c r="H134" s="112" t="str">
        <f>VLOOKUP(L134,buses!$A$3:$C$16,3,false)</f>
        <v>Sunrise Quick Transit</v>
      </c>
      <c r="I134" s="112" t="s">
        <v>446</v>
      </c>
      <c r="J134" s="119"/>
      <c r="K134" s="108"/>
      <c r="L134" s="109" t="str">
        <f t="shared" si="1"/>
        <v>00818</v>
      </c>
      <c r="M134" s="110"/>
    </row>
    <row r="135">
      <c r="A135" s="111">
        <v>950.0</v>
      </c>
      <c r="B135" s="112" t="s">
        <v>463</v>
      </c>
      <c r="C135" s="113" t="str">
        <f>vlookup(D135,partners!$C$3:$O$8,13,FALSE)</f>
        <v>008</v>
      </c>
      <c r="D135" s="112" t="s">
        <v>61</v>
      </c>
      <c r="E135" s="114">
        <f>vlookup($F135,vehicles!$C$3:$G$26,5,FALSE)</f>
        <v>18</v>
      </c>
      <c r="F135" s="112" t="s">
        <v>523</v>
      </c>
      <c r="G135" s="115">
        <f>vlookup(H135,buses!$C$3:$H$16,6,false)</f>
        <v>24</v>
      </c>
      <c r="H135" s="112" t="str">
        <f>VLOOKUP(L135,buses!$A$3:$C$16,3,false)</f>
        <v>Sunrise Quick Transit</v>
      </c>
      <c r="I135" s="112" t="s">
        <v>446</v>
      </c>
      <c r="J135" s="119"/>
      <c r="K135" s="108"/>
      <c r="L135" s="109" t="str">
        <f t="shared" si="1"/>
        <v>00818</v>
      </c>
      <c r="M135" s="110"/>
    </row>
    <row r="136">
      <c r="A136" s="111">
        <v>955.0</v>
      </c>
      <c r="B136" s="112" t="s">
        <v>464</v>
      </c>
      <c r="C136" s="113" t="str">
        <f>vlookup(D136,partners!$C$3:$O$8,13,FALSE)</f>
        <v>008</v>
      </c>
      <c r="D136" s="112" t="s">
        <v>61</v>
      </c>
      <c r="E136" s="114">
        <f>vlookup($F136,vehicles!$C$3:$G$26,5,FALSE)</f>
        <v>18</v>
      </c>
      <c r="F136" s="112" t="s">
        <v>523</v>
      </c>
      <c r="G136" s="115">
        <f>vlookup(H136,buses!$C$3:$H$16,6,false)</f>
        <v>24</v>
      </c>
      <c r="H136" s="112" t="str">
        <f>VLOOKUP(L136,buses!$A$3:$C$16,3,false)</f>
        <v>Sunrise Quick Transit</v>
      </c>
      <c r="I136" s="112" t="s">
        <v>446</v>
      </c>
      <c r="J136" s="119"/>
      <c r="K136" s="108"/>
      <c r="L136" s="109" t="str">
        <f t="shared" si="1"/>
        <v>00818</v>
      </c>
      <c r="M136" s="110"/>
    </row>
    <row r="137">
      <c r="A137" s="111">
        <v>960.0</v>
      </c>
      <c r="B137" s="112" t="s">
        <v>465</v>
      </c>
      <c r="C137" s="113" t="str">
        <f>vlookup(D137,partners!$C$3:$O$8,13,FALSE)</f>
        <v>008</v>
      </c>
      <c r="D137" s="112" t="s">
        <v>61</v>
      </c>
      <c r="E137" s="114">
        <f>vlookup($F137,vehicles!$C$3:$G$26,5,FALSE)</f>
        <v>18</v>
      </c>
      <c r="F137" s="112" t="s">
        <v>523</v>
      </c>
      <c r="G137" s="115">
        <f>vlookup(H137,buses!$C$3:$H$16,6,false)</f>
        <v>24</v>
      </c>
      <c r="H137" s="112" t="str">
        <f>VLOOKUP(L137,buses!$A$3:$C$16,3,false)</f>
        <v>Sunrise Quick Transit</v>
      </c>
      <c r="I137" s="112" t="s">
        <v>446</v>
      </c>
      <c r="J137" s="119"/>
      <c r="K137" s="108"/>
      <c r="L137" s="109" t="str">
        <f t="shared" si="1"/>
        <v>00818</v>
      </c>
      <c r="M137" s="110"/>
    </row>
    <row r="138">
      <c r="A138" s="111">
        <v>966.0</v>
      </c>
      <c r="B138" s="112" t="s">
        <v>466</v>
      </c>
      <c r="C138" s="113" t="str">
        <f>vlookup(D138,partners!$C$3:$O$8,13,FALSE)</f>
        <v>008</v>
      </c>
      <c r="D138" s="112" t="s">
        <v>61</v>
      </c>
      <c r="E138" s="114">
        <f>vlookup($F138,vehicles!$C$3:$G$26,5,FALSE)</f>
        <v>18</v>
      </c>
      <c r="F138" s="112" t="s">
        <v>523</v>
      </c>
      <c r="G138" s="115">
        <f>vlookup(H138,buses!$C$3:$H$16,6,false)</f>
        <v>24</v>
      </c>
      <c r="H138" s="112" t="str">
        <f>VLOOKUP(L138,buses!$A$3:$C$16,3,false)</f>
        <v>Sunrise Quick Transit</v>
      </c>
      <c r="I138" s="112" t="s">
        <v>446</v>
      </c>
      <c r="J138" s="119"/>
      <c r="K138" s="108"/>
      <c r="L138" s="109" t="str">
        <f t="shared" si="1"/>
        <v>00818</v>
      </c>
      <c r="M138" s="110"/>
    </row>
    <row r="139">
      <c r="A139" s="111">
        <v>1081.0</v>
      </c>
      <c r="B139" s="112" t="s">
        <v>524</v>
      </c>
      <c r="C139" s="113" t="str">
        <f>vlookup(D139,partners!$C$3:$O$8,13,FALSE)</f>
        <v>011</v>
      </c>
      <c r="D139" s="112" t="s">
        <v>76</v>
      </c>
      <c r="E139" s="114">
        <f>vlookup($F139,vehicles!$C$3:$G$26,5,FALSE)</f>
        <v>18</v>
      </c>
      <c r="F139" s="112" t="s">
        <v>523</v>
      </c>
      <c r="G139" s="115">
        <f>vlookup(H139,buses!$C$3:$H$16,6,false)</f>
        <v>26</v>
      </c>
      <c r="H139" s="116" t="s">
        <v>523</v>
      </c>
      <c r="I139" s="112" t="s">
        <v>446</v>
      </c>
      <c r="J139" s="119"/>
      <c r="K139" s="108"/>
      <c r="L139" s="109" t="str">
        <f t="shared" si="1"/>
        <v>01118</v>
      </c>
      <c r="M139" s="110"/>
    </row>
    <row r="140">
      <c r="A140" s="111">
        <v>1083.0</v>
      </c>
      <c r="B140" s="112" t="s">
        <v>499</v>
      </c>
      <c r="C140" s="113" t="str">
        <f>vlookup(D140,partners!$C$3:$O$8,13,FALSE)</f>
        <v>011</v>
      </c>
      <c r="D140" s="112" t="s">
        <v>76</v>
      </c>
      <c r="E140" s="114">
        <f>vlookup($F140,vehicles!$C$3:$G$26,5,FALSE)</f>
        <v>18</v>
      </c>
      <c r="F140" s="112" t="s">
        <v>523</v>
      </c>
      <c r="G140" s="115">
        <f>vlookup(H140,buses!$C$3:$H$16,6,false)</f>
        <v>26</v>
      </c>
      <c r="H140" s="116" t="s">
        <v>523</v>
      </c>
      <c r="I140" s="112" t="s">
        <v>446</v>
      </c>
      <c r="J140" s="119"/>
      <c r="K140" s="108"/>
      <c r="L140" s="109" t="str">
        <f t="shared" si="1"/>
        <v>01118</v>
      </c>
      <c r="M140" s="110"/>
    </row>
    <row r="141">
      <c r="A141" s="111">
        <v>1085.0</v>
      </c>
      <c r="B141" s="112" t="s">
        <v>525</v>
      </c>
      <c r="C141" s="113" t="str">
        <f>vlookup(D141,partners!$C$3:$O$8,13,FALSE)</f>
        <v>011</v>
      </c>
      <c r="D141" s="112" t="s">
        <v>76</v>
      </c>
      <c r="E141" s="114">
        <f>vlookup($F141,vehicles!$C$3:$G$26,5,FALSE)</f>
        <v>18</v>
      </c>
      <c r="F141" s="112" t="s">
        <v>523</v>
      </c>
      <c r="G141" s="115">
        <f>vlookup(H141,buses!$C$3:$H$16,6,false)</f>
        <v>26</v>
      </c>
      <c r="H141" s="116" t="s">
        <v>523</v>
      </c>
      <c r="I141" s="112" t="s">
        <v>446</v>
      </c>
      <c r="J141" s="119"/>
      <c r="K141" s="108"/>
      <c r="L141" s="109" t="str">
        <f t="shared" si="1"/>
        <v>01118</v>
      </c>
      <c r="M141" s="110"/>
    </row>
    <row r="142">
      <c r="A142" s="111">
        <v>1086.0</v>
      </c>
      <c r="B142" s="112" t="s">
        <v>526</v>
      </c>
      <c r="C142" s="113" t="str">
        <f>vlookup(D142,partners!$C$3:$O$8,13,FALSE)</f>
        <v>011</v>
      </c>
      <c r="D142" s="112" t="s">
        <v>76</v>
      </c>
      <c r="E142" s="114">
        <f>vlookup($F142,vehicles!$C$3:$G$26,5,FALSE)</f>
        <v>18</v>
      </c>
      <c r="F142" s="112" t="s">
        <v>523</v>
      </c>
      <c r="G142" s="115">
        <f>vlookup(H142,buses!$C$3:$H$16,6,false)</f>
        <v>26</v>
      </c>
      <c r="H142" s="116" t="s">
        <v>523</v>
      </c>
      <c r="I142" s="112" t="s">
        <v>446</v>
      </c>
      <c r="J142" s="119"/>
      <c r="K142" s="108"/>
      <c r="L142" s="109" t="str">
        <f t="shared" si="1"/>
        <v>01118</v>
      </c>
      <c r="M142" s="110"/>
    </row>
    <row r="143">
      <c r="A143" s="111">
        <v>1088.0</v>
      </c>
      <c r="B143" s="112" t="s">
        <v>501</v>
      </c>
      <c r="C143" s="113" t="str">
        <f>vlookup(D143,partners!$C$3:$O$8,13,FALSE)</f>
        <v>011</v>
      </c>
      <c r="D143" s="112" t="s">
        <v>76</v>
      </c>
      <c r="E143" s="114">
        <f>vlookup($F143,vehicles!$C$3:$G$26,5,FALSE)</f>
        <v>18</v>
      </c>
      <c r="F143" s="112" t="s">
        <v>523</v>
      </c>
      <c r="G143" s="115">
        <f>vlookup(H143,buses!$C$3:$H$16,6,false)</f>
        <v>26</v>
      </c>
      <c r="H143" s="116" t="s">
        <v>523</v>
      </c>
      <c r="I143" s="112" t="s">
        <v>446</v>
      </c>
      <c r="J143" s="119"/>
      <c r="K143" s="108"/>
      <c r="L143" s="109" t="str">
        <f t="shared" si="1"/>
        <v>01118</v>
      </c>
      <c r="M143" s="110"/>
    </row>
    <row r="144">
      <c r="A144" s="111">
        <v>1090.0</v>
      </c>
      <c r="B144" s="112" t="s">
        <v>527</v>
      </c>
      <c r="C144" s="113" t="str">
        <f>vlookup(D144,partners!$C$3:$O$8,13,FALSE)</f>
        <v>011</v>
      </c>
      <c r="D144" s="112" t="s">
        <v>76</v>
      </c>
      <c r="E144" s="114">
        <f>vlookup($F144,vehicles!$C$3:$G$26,5,FALSE)</f>
        <v>18</v>
      </c>
      <c r="F144" s="112" t="s">
        <v>523</v>
      </c>
      <c r="G144" s="115">
        <f>vlookup(H144,buses!$C$3:$H$16,6,false)</f>
        <v>26</v>
      </c>
      <c r="H144" s="116" t="s">
        <v>523</v>
      </c>
      <c r="I144" s="112" t="s">
        <v>446</v>
      </c>
      <c r="J144" s="119"/>
      <c r="K144" s="108"/>
      <c r="L144" s="109" t="str">
        <f t="shared" si="1"/>
        <v>01118</v>
      </c>
      <c r="M144" s="110"/>
    </row>
    <row r="145">
      <c r="A145" s="111">
        <v>1091.0</v>
      </c>
      <c r="B145" s="112" t="s">
        <v>528</v>
      </c>
      <c r="C145" s="113" t="str">
        <f>vlookup(D145,partners!$C$3:$O$8,13,FALSE)</f>
        <v>011</v>
      </c>
      <c r="D145" s="112" t="s">
        <v>76</v>
      </c>
      <c r="E145" s="114">
        <f>vlookup($F145,vehicles!$C$3:$G$26,5,FALSE)</f>
        <v>18</v>
      </c>
      <c r="F145" s="112" t="s">
        <v>523</v>
      </c>
      <c r="G145" s="115">
        <f>vlookup(H145,buses!$C$3:$H$16,6,false)</f>
        <v>26</v>
      </c>
      <c r="H145" s="116" t="s">
        <v>523</v>
      </c>
      <c r="I145" s="112" t="s">
        <v>446</v>
      </c>
      <c r="J145" s="119"/>
      <c r="K145" s="108"/>
      <c r="L145" s="109" t="str">
        <f t="shared" si="1"/>
        <v>01118</v>
      </c>
      <c r="M145" s="110"/>
    </row>
    <row r="146">
      <c r="A146" s="111">
        <v>1152.0</v>
      </c>
      <c r="B146" s="112" t="s">
        <v>529</v>
      </c>
      <c r="C146" s="113" t="str">
        <f>vlookup(D146,partners!$C$3:$O$8,13,FALSE)</f>
        <v>015</v>
      </c>
      <c r="D146" s="112" t="s">
        <v>84</v>
      </c>
      <c r="E146" s="114">
        <f>vlookup($F146,vehicles!$C$3:$G$26,5,FALSE)</f>
        <v>18</v>
      </c>
      <c r="F146" s="112" t="s">
        <v>523</v>
      </c>
      <c r="G146" s="115">
        <f>vlookup(H146,buses!$C$3:$H$16,6,false)</f>
        <v>30</v>
      </c>
      <c r="H146" s="112" t="str">
        <f>VLOOKUP(L146,buses!$A$3:$C$16,3,false)</f>
        <v>Luxury Sienna</v>
      </c>
      <c r="I146" s="112" t="s">
        <v>446</v>
      </c>
      <c r="J146" s="119"/>
      <c r="K146" s="108"/>
      <c r="L146" s="109" t="str">
        <f t="shared" si="1"/>
        <v>01518</v>
      </c>
      <c r="M146" s="110"/>
    </row>
    <row r="147">
      <c r="A147" s="111">
        <v>1153.0</v>
      </c>
      <c r="B147" s="112" t="s">
        <v>529</v>
      </c>
      <c r="C147" s="113" t="str">
        <f>vlookup(D147,partners!$C$3:$O$8,13,FALSE)</f>
        <v>015</v>
      </c>
      <c r="D147" s="112" t="s">
        <v>84</v>
      </c>
      <c r="E147" s="114">
        <f>vlookup($F147,vehicles!$C$3:$G$26,5,FALSE)</f>
        <v>18</v>
      </c>
      <c r="F147" s="112" t="s">
        <v>523</v>
      </c>
      <c r="G147" s="115">
        <f>vlookup(H147,buses!$C$3:$H$16,6,false)</f>
        <v>30</v>
      </c>
      <c r="H147" s="112" t="str">
        <f>VLOOKUP(L147,buses!$A$3:$C$16,3,false)</f>
        <v>Luxury Sienna</v>
      </c>
      <c r="I147" s="112" t="s">
        <v>446</v>
      </c>
      <c r="J147" s="119"/>
      <c r="K147" s="108"/>
      <c r="L147" s="109" t="str">
        <f t="shared" si="1"/>
        <v>01518</v>
      </c>
      <c r="M147" s="110"/>
    </row>
    <row r="148">
      <c r="A148" s="111">
        <v>1154.0</v>
      </c>
      <c r="B148" s="112" t="s">
        <v>530</v>
      </c>
      <c r="C148" s="113" t="str">
        <f>vlookup(D148,partners!$C$3:$O$8,13,FALSE)</f>
        <v>015</v>
      </c>
      <c r="D148" s="112" t="s">
        <v>84</v>
      </c>
      <c r="E148" s="114">
        <f>vlookup($F148,vehicles!$C$3:$G$26,5,FALSE)</f>
        <v>18</v>
      </c>
      <c r="F148" s="112" t="s">
        <v>523</v>
      </c>
      <c r="G148" s="115">
        <f>vlookup(H148,buses!$C$3:$H$16,6,false)</f>
        <v>30</v>
      </c>
      <c r="H148" s="112" t="str">
        <f>VLOOKUP(L148,buses!$A$3:$C$16,3,false)</f>
        <v>Luxury Sienna</v>
      </c>
      <c r="I148" s="112" t="s">
        <v>446</v>
      </c>
      <c r="J148" s="119"/>
      <c r="K148" s="108"/>
      <c r="L148" s="109" t="str">
        <f t="shared" si="1"/>
        <v>01518</v>
      </c>
      <c r="M148" s="110"/>
    </row>
    <row r="149">
      <c r="A149" s="111">
        <v>1155.0</v>
      </c>
      <c r="B149" s="112" t="s">
        <v>531</v>
      </c>
      <c r="C149" s="113" t="str">
        <f>vlookup(D149,partners!$C$3:$O$8,13,FALSE)</f>
        <v>015</v>
      </c>
      <c r="D149" s="112" t="s">
        <v>84</v>
      </c>
      <c r="E149" s="114">
        <f>vlookup($F149,vehicles!$C$3:$G$26,5,FALSE)</f>
        <v>18</v>
      </c>
      <c r="F149" s="112" t="s">
        <v>523</v>
      </c>
      <c r="G149" s="115">
        <f>vlookup(H149,buses!$C$3:$H$16,6,false)</f>
        <v>30</v>
      </c>
      <c r="H149" s="112" t="str">
        <f>VLOOKUP(L149,buses!$A$3:$C$16,3,false)</f>
        <v>Luxury Sienna</v>
      </c>
      <c r="I149" s="112" t="s">
        <v>446</v>
      </c>
      <c r="J149" s="119"/>
      <c r="K149" s="108"/>
      <c r="L149" s="109" t="str">
        <f t="shared" si="1"/>
        <v>01518</v>
      </c>
      <c r="M149" s="110"/>
    </row>
    <row r="150">
      <c r="A150" s="111">
        <v>1156.0</v>
      </c>
      <c r="B150" s="112" t="s">
        <v>532</v>
      </c>
      <c r="C150" s="113" t="str">
        <f>vlookup(D150,partners!$C$3:$O$8,13,FALSE)</f>
        <v>015</v>
      </c>
      <c r="D150" s="112" t="s">
        <v>84</v>
      </c>
      <c r="E150" s="114">
        <f>vlookup($F150,vehicles!$C$3:$G$26,5,FALSE)</f>
        <v>18</v>
      </c>
      <c r="F150" s="112" t="s">
        <v>523</v>
      </c>
      <c r="G150" s="115">
        <f>vlookup(H150,buses!$C$3:$H$16,6,false)</f>
        <v>30</v>
      </c>
      <c r="H150" s="112" t="str">
        <f>VLOOKUP(L150,buses!$A$3:$C$16,3,false)</f>
        <v>Luxury Sienna</v>
      </c>
      <c r="I150" s="112" t="s">
        <v>446</v>
      </c>
      <c r="J150" s="119"/>
      <c r="K150" s="108"/>
      <c r="L150" s="109" t="str">
        <f t="shared" si="1"/>
        <v>01518</v>
      </c>
      <c r="M150" s="110"/>
    </row>
    <row r="151">
      <c r="A151" s="111">
        <v>1157.0</v>
      </c>
      <c r="B151" s="112" t="s">
        <v>533</v>
      </c>
      <c r="C151" s="113" t="str">
        <f>vlookup(D151,partners!$C$3:$O$8,13,FALSE)</f>
        <v>015</v>
      </c>
      <c r="D151" s="112" t="s">
        <v>84</v>
      </c>
      <c r="E151" s="114">
        <f>vlookup($F151,vehicles!$C$3:$G$26,5,FALSE)</f>
        <v>18</v>
      </c>
      <c r="F151" s="112" t="s">
        <v>523</v>
      </c>
      <c r="G151" s="115">
        <f>vlookup(H151,buses!$C$3:$H$16,6,false)</f>
        <v>30</v>
      </c>
      <c r="H151" s="112" t="str">
        <f>VLOOKUP(L151,buses!$A$3:$C$16,3,false)</f>
        <v>Luxury Sienna</v>
      </c>
      <c r="I151" s="112" t="s">
        <v>446</v>
      </c>
      <c r="J151" s="119"/>
      <c r="K151" s="108"/>
      <c r="L151" s="109" t="str">
        <f t="shared" si="1"/>
        <v>01518</v>
      </c>
      <c r="M151" s="110"/>
    </row>
    <row r="152">
      <c r="A152" s="111">
        <v>1166.0</v>
      </c>
      <c r="B152" s="112" t="s">
        <v>534</v>
      </c>
      <c r="C152" s="113" t="str">
        <f>vlookup(D152,partners!$C$3:$O$8,13,FALSE)</f>
        <v>017</v>
      </c>
      <c r="D152" s="112" t="s">
        <v>91</v>
      </c>
      <c r="E152" s="114">
        <f>vlookup($F152,vehicles!$C$3:$G$26,5,FALSE)</f>
        <v>18</v>
      </c>
      <c r="F152" s="112" t="s">
        <v>523</v>
      </c>
      <c r="G152" s="115">
        <f>vlookup(H152,buses!$C$3:$H$16,6,false)</f>
        <v>26</v>
      </c>
      <c r="H152" s="116" t="s">
        <v>523</v>
      </c>
      <c r="I152" s="112" t="s">
        <v>446</v>
      </c>
      <c r="J152" s="119"/>
      <c r="K152" s="108"/>
      <c r="L152" s="109" t="str">
        <f t="shared" si="1"/>
        <v>01718</v>
      </c>
      <c r="M152" s="110"/>
    </row>
    <row r="153">
      <c r="A153" s="111">
        <v>1167.0</v>
      </c>
      <c r="B153" s="112" t="s">
        <v>535</v>
      </c>
      <c r="C153" s="113" t="str">
        <f>vlookup(D153,partners!$C$3:$O$8,13,FALSE)</f>
        <v>017</v>
      </c>
      <c r="D153" s="112" t="s">
        <v>91</v>
      </c>
      <c r="E153" s="114">
        <f>vlookup($F153,vehicles!$C$3:$G$26,5,FALSE)</f>
        <v>18</v>
      </c>
      <c r="F153" s="112" t="s">
        <v>523</v>
      </c>
      <c r="G153" s="115">
        <f>vlookup(H153,buses!$C$3:$H$16,6,false)</f>
        <v>26</v>
      </c>
      <c r="H153" s="116" t="s">
        <v>523</v>
      </c>
      <c r="I153" s="112" t="s">
        <v>446</v>
      </c>
      <c r="J153" s="119"/>
      <c r="K153" s="108"/>
      <c r="L153" s="109" t="str">
        <f t="shared" si="1"/>
        <v>01718</v>
      </c>
      <c r="M153" s="110"/>
    </row>
    <row r="154">
      <c r="A154" s="111">
        <v>1168.0</v>
      </c>
      <c r="B154" s="112" t="s">
        <v>536</v>
      </c>
      <c r="C154" s="113" t="str">
        <f>vlookup(D154,partners!$C$3:$O$8,13,FALSE)</f>
        <v>017</v>
      </c>
      <c r="D154" s="112" t="s">
        <v>91</v>
      </c>
      <c r="E154" s="114">
        <f>vlookup($F154,vehicles!$C$3:$G$26,5,FALSE)</f>
        <v>18</v>
      </c>
      <c r="F154" s="112" t="s">
        <v>523</v>
      </c>
      <c r="G154" s="115">
        <f>vlookup(H154,buses!$C$3:$H$16,6,false)</f>
        <v>26</v>
      </c>
      <c r="H154" s="116" t="s">
        <v>523</v>
      </c>
      <c r="I154" s="112" t="s">
        <v>446</v>
      </c>
      <c r="J154" s="119"/>
      <c r="K154" s="108"/>
      <c r="L154" s="109" t="str">
        <f t="shared" si="1"/>
        <v>01718</v>
      </c>
      <c r="M154" s="110"/>
    </row>
    <row r="155">
      <c r="A155" s="111">
        <v>1169.0</v>
      </c>
      <c r="B155" s="112" t="s">
        <v>537</v>
      </c>
      <c r="C155" s="113" t="str">
        <f>vlookup(D155,partners!$C$3:$O$8,13,FALSE)</f>
        <v>017</v>
      </c>
      <c r="D155" s="112" t="s">
        <v>91</v>
      </c>
      <c r="E155" s="114">
        <f>vlookup($F155,vehicles!$C$3:$G$26,5,FALSE)</f>
        <v>18</v>
      </c>
      <c r="F155" s="112" t="s">
        <v>523</v>
      </c>
      <c r="G155" s="115">
        <f>vlookup(H155,buses!$C$3:$H$16,6,false)</f>
        <v>26</v>
      </c>
      <c r="H155" s="116" t="s">
        <v>523</v>
      </c>
      <c r="I155" s="112" t="s">
        <v>446</v>
      </c>
      <c r="J155" s="119"/>
      <c r="K155" s="108"/>
      <c r="L155" s="109" t="str">
        <f t="shared" si="1"/>
        <v>01718</v>
      </c>
      <c r="M155" s="110"/>
    </row>
    <row r="156">
      <c r="A156" s="111">
        <v>1170.0</v>
      </c>
      <c r="B156" s="112" t="s">
        <v>538</v>
      </c>
      <c r="C156" s="113" t="str">
        <f>vlookup(D156,partners!$C$3:$O$8,13,FALSE)</f>
        <v>017</v>
      </c>
      <c r="D156" s="112" t="s">
        <v>91</v>
      </c>
      <c r="E156" s="114">
        <f>vlookup($F156,vehicles!$C$3:$G$26,5,FALSE)</f>
        <v>18</v>
      </c>
      <c r="F156" s="112" t="s">
        <v>523</v>
      </c>
      <c r="G156" s="115">
        <f>vlookup(H156,buses!$C$3:$H$16,6,false)</f>
        <v>26</v>
      </c>
      <c r="H156" s="116" t="s">
        <v>523</v>
      </c>
      <c r="I156" s="112" t="s">
        <v>446</v>
      </c>
      <c r="J156" s="119"/>
      <c r="K156" s="108"/>
      <c r="L156" s="109" t="str">
        <f t="shared" si="1"/>
        <v>01718</v>
      </c>
      <c r="M156" s="110"/>
    </row>
    <row r="157">
      <c r="A157" s="111">
        <v>1171.0</v>
      </c>
      <c r="B157" s="112" t="s">
        <v>539</v>
      </c>
      <c r="C157" s="113" t="str">
        <f>vlookup(D157,partners!$C$3:$O$8,13,FALSE)</f>
        <v>017</v>
      </c>
      <c r="D157" s="112" t="s">
        <v>91</v>
      </c>
      <c r="E157" s="114">
        <f>vlookup($F157,vehicles!$C$3:$G$26,5,FALSE)</f>
        <v>18</v>
      </c>
      <c r="F157" s="112" t="s">
        <v>523</v>
      </c>
      <c r="G157" s="115">
        <f>vlookup(H157,buses!$C$3:$H$16,6,false)</f>
        <v>26</v>
      </c>
      <c r="H157" s="116" t="s">
        <v>523</v>
      </c>
      <c r="I157" s="112" t="s">
        <v>446</v>
      </c>
      <c r="J157" s="119"/>
      <c r="K157" s="108"/>
      <c r="L157" s="109" t="str">
        <f t="shared" si="1"/>
        <v>01718</v>
      </c>
      <c r="M157" s="110"/>
    </row>
    <row r="158">
      <c r="A158" s="111">
        <v>1172.0</v>
      </c>
      <c r="B158" s="112" t="s">
        <v>540</v>
      </c>
      <c r="C158" s="113" t="str">
        <f>vlookup(D158,partners!$C$3:$O$8,13,FALSE)</f>
        <v>017</v>
      </c>
      <c r="D158" s="112" t="s">
        <v>91</v>
      </c>
      <c r="E158" s="114">
        <f>vlookup($F158,vehicles!$C$3:$G$26,5,FALSE)</f>
        <v>18</v>
      </c>
      <c r="F158" s="112" t="s">
        <v>523</v>
      </c>
      <c r="G158" s="115">
        <f>vlookup(H158,buses!$C$3:$H$16,6,false)</f>
        <v>26</v>
      </c>
      <c r="H158" s="116" t="s">
        <v>523</v>
      </c>
      <c r="I158" s="112" t="s">
        <v>446</v>
      </c>
      <c r="J158" s="119"/>
      <c r="K158" s="108"/>
      <c r="L158" s="109" t="str">
        <f t="shared" si="1"/>
        <v>01718</v>
      </c>
      <c r="M158" s="110"/>
    </row>
    <row r="159">
      <c r="A159" s="111">
        <v>1173.0</v>
      </c>
      <c r="B159" s="112" t="s">
        <v>541</v>
      </c>
      <c r="C159" s="113" t="str">
        <f>vlookup(D159,partners!$C$3:$O$8,13,FALSE)</f>
        <v>017</v>
      </c>
      <c r="D159" s="112" t="s">
        <v>91</v>
      </c>
      <c r="E159" s="114">
        <f>vlookup($F159,vehicles!$C$3:$G$26,5,FALSE)</f>
        <v>18</v>
      </c>
      <c r="F159" s="112" t="s">
        <v>523</v>
      </c>
      <c r="G159" s="115">
        <f>vlookup(H159,buses!$C$3:$H$16,6,false)</f>
        <v>26</v>
      </c>
      <c r="H159" s="116" t="s">
        <v>523</v>
      </c>
      <c r="I159" s="112" t="s">
        <v>446</v>
      </c>
      <c r="J159" s="119"/>
      <c r="K159" s="108"/>
      <c r="L159" s="109" t="str">
        <f t="shared" si="1"/>
        <v>01718</v>
      </c>
      <c r="M159" s="110"/>
    </row>
    <row r="160">
      <c r="A160" s="111">
        <v>1174.0</v>
      </c>
      <c r="B160" s="112" t="s">
        <v>542</v>
      </c>
      <c r="C160" s="113" t="str">
        <f>vlookup(D160,partners!$C$3:$O$8,13,FALSE)</f>
        <v>017</v>
      </c>
      <c r="D160" s="112" t="s">
        <v>91</v>
      </c>
      <c r="E160" s="114">
        <f>vlookup($F160,vehicles!$C$3:$G$26,5,FALSE)</f>
        <v>18</v>
      </c>
      <c r="F160" s="112" t="s">
        <v>523</v>
      </c>
      <c r="G160" s="115">
        <f>vlookup(H160,buses!$C$3:$H$16,6,false)</f>
        <v>26</v>
      </c>
      <c r="H160" s="116" t="s">
        <v>523</v>
      </c>
      <c r="I160" s="112" t="s">
        <v>446</v>
      </c>
      <c r="J160" s="119"/>
      <c r="K160" s="108"/>
      <c r="L160" s="109" t="str">
        <f t="shared" si="1"/>
        <v>01718</v>
      </c>
      <c r="M160" s="110"/>
    </row>
    <row r="161">
      <c r="A161" s="111">
        <v>1175.0</v>
      </c>
      <c r="B161" s="112" t="s">
        <v>543</v>
      </c>
      <c r="C161" s="113" t="str">
        <f>vlookup(D161,partners!$C$3:$O$8,13,FALSE)</f>
        <v>017</v>
      </c>
      <c r="D161" s="112" t="s">
        <v>91</v>
      </c>
      <c r="E161" s="114">
        <f>vlookup($F161,vehicles!$C$3:$G$26,5,FALSE)</f>
        <v>18</v>
      </c>
      <c r="F161" s="112" t="s">
        <v>523</v>
      </c>
      <c r="G161" s="115">
        <f>vlookup(H161,buses!$C$3:$H$16,6,false)</f>
        <v>26</v>
      </c>
      <c r="H161" s="116" t="s">
        <v>523</v>
      </c>
      <c r="I161" s="110" t="s">
        <v>446</v>
      </c>
      <c r="J161" s="119"/>
      <c r="K161" s="108"/>
      <c r="L161" s="109" t="str">
        <f t="shared" si="1"/>
        <v>01718</v>
      </c>
      <c r="M161" s="110"/>
    </row>
    <row r="162">
      <c r="A162" s="111">
        <v>1176.0</v>
      </c>
      <c r="B162" s="112" t="s">
        <v>544</v>
      </c>
      <c r="C162" s="113" t="str">
        <f>vlookup(D162,partners!$C$3:$O$8,13,FALSE)</f>
        <v>017</v>
      </c>
      <c r="D162" s="112" t="s">
        <v>91</v>
      </c>
      <c r="E162" s="114">
        <f>vlookup($F162,vehicles!$C$3:$G$26,5,FALSE)</f>
        <v>18</v>
      </c>
      <c r="F162" s="112" t="s">
        <v>523</v>
      </c>
      <c r="G162" s="115">
        <f>vlookup(H162,buses!$C$3:$H$16,6,false)</f>
        <v>26</v>
      </c>
      <c r="H162" s="116" t="s">
        <v>523</v>
      </c>
      <c r="I162" s="110" t="s">
        <v>446</v>
      </c>
      <c r="J162" s="119"/>
      <c r="K162" s="108"/>
      <c r="L162" s="109" t="str">
        <f t="shared" si="1"/>
        <v>01718</v>
      </c>
      <c r="M162" s="110"/>
    </row>
    <row r="163">
      <c r="A163" s="111">
        <v>1177.0</v>
      </c>
      <c r="B163" s="112" t="s">
        <v>545</v>
      </c>
      <c r="C163" s="113" t="str">
        <f>vlookup(D163,partners!$C$3:$O$8,13,FALSE)</f>
        <v>017</v>
      </c>
      <c r="D163" s="112" t="s">
        <v>91</v>
      </c>
      <c r="E163" s="114">
        <f>vlookup($F163,vehicles!$C$3:$G$26,5,FALSE)</f>
        <v>18</v>
      </c>
      <c r="F163" s="112" t="s">
        <v>523</v>
      </c>
      <c r="G163" s="115">
        <f>vlookup(H163,buses!$C$3:$H$16,6,false)</f>
        <v>26</v>
      </c>
      <c r="H163" s="116" t="s">
        <v>523</v>
      </c>
      <c r="I163" s="110" t="s">
        <v>446</v>
      </c>
      <c r="J163" s="119"/>
      <c r="K163" s="108"/>
      <c r="L163" s="109" t="str">
        <f t="shared" si="1"/>
        <v>01718</v>
      </c>
      <c r="M163" s="110"/>
    </row>
    <row r="164">
      <c r="A164" s="111">
        <v>1178.0</v>
      </c>
      <c r="B164" s="112" t="s">
        <v>546</v>
      </c>
      <c r="C164" s="113" t="str">
        <f>vlookup(D164,partners!$C$3:$O$8,13,FALSE)</f>
        <v>017</v>
      </c>
      <c r="D164" s="112" t="s">
        <v>91</v>
      </c>
      <c r="E164" s="114">
        <f>vlookup($F164,vehicles!$C$3:$G$26,5,FALSE)</f>
        <v>18</v>
      </c>
      <c r="F164" s="112" t="s">
        <v>523</v>
      </c>
      <c r="G164" s="115">
        <f>vlookup(H164,buses!$C$3:$H$16,6,false)</f>
        <v>26</v>
      </c>
      <c r="H164" s="116" t="s">
        <v>523</v>
      </c>
      <c r="I164" s="110" t="s">
        <v>446</v>
      </c>
      <c r="J164" s="119"/>
      <c r="K164" s="108"/>
      <c r="L164" s="109" t="str">
        <f t="shared" si="1"/>
        <v>01718</v>
      </c>
      <c r="M164" s="110"/>
    </row>
    <row r="165">
      <c r="A165" s="111">
        <v>1179.0</v>
      </c>
      <c r="B165" s="112" t="s">
        <v>547</v>
      </c>
      <c r="C165" s="113" t="str">
        <f>vlookup(D165,partners!$C$3:$O$8,13,FALSE)</f>
        <v>017</v>
      </c>
      <c r="D165" s="112" t="s">
        <v>91</v>
      </c>
      <c r="E165" s="114">
        <f>vlookup($F165,vehicles!$C$3:$G$26,5,FALSE)</f>
        <v>18</v>
      </c>
      <c r="F165" s="112" t="s">
        <v>523</v>
      </c>
      <c r="G165" s="115">
        <f>vlookup(H165,buses!$C$3:$H$16,6,false)</f>
        <v>26</v>
      </c>
      <c r="H165" s="116" t="s">
        <v>523</v>
      </c>
      <c r="I165" s="110" t="s">
        <v>446</v>
      </c>
      <c r="J165" s="119"/>
      <c r="K165" s="108"/>
      <c r="L165" s="109" t="str">
        <f t="shared" si="1"/>
        <v>01718</v>
      </c>
      <c r="M165" s="110"/>
    </row>
    <row r="166">
      <c r="K166" s="81"/>
      <c r="L166" s="81"/>
      <c r="M166" s="81"/>
    </row>
    <row r="167">
      <c r="A167" s="22"/>
      <c r="B167" s="81"/>
      <c r="C167" s="120"/>
      <c r="D167" s="81"/>
      <c r="E167" s="120"/>
      <c r="F167" s="81"/>
      <c r="G167" s="120"/>
      <c r="H167" s="81"/>
      <c r="I167" s="81"/>
      <c r="J167" s="121"/>
      <c r="K167" s="108"/>
      <c r="L167" s="122"/>
      <c r="M167" s="110"/>
    </row>
  </sheetData>
  <autoFilter ref="$A$1:$J$166">
    <sortState ref="A1:J166">
      <sortCondition ref="F1:F166"/>
    </sortState>
  </autoFilter>
  <dataValidations>
    <dataValidation type="list" allowBlank="1" showErrorMessage="1" sqref="H2:H165 H167">
      <formula1>buses!$C$3:$C$16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4.88"/>
    <col customWidth="1" min="5" max="5" width="15.88"/>
    <col customWidth="1" min="6" max="6" width="14.38"/>
    <col customWidth="1" min="7" max="7" width="17.38"/>
    <col customWidth="1" min="12" max="12" width="16.0"/>
  </cols>
  <sheetData>
    <row r="1">
      <c r="A1" s="123"/>
      <c r="B1" s="108"/>
      <c r="C1" s="118"/>
      <c r="D1" s="123"/>
      <c r="E1" s="118"/>
      <c r="F1" s="118"/>
      <c r="G1" s="124"/>
      <c r="H1" s="125"/>
      <c r="I1" s="126"/>
      <c r="J1" s="108"/>
      <c r="K1" s="118"/>
      <c r="L1" s="108"/>
      <c r="M1" s="108"/>
      <c r="N1" s="108"/>
    </row>
    <row r="2">
      <c r="A2" s="127"/>
      <c r="B2" s="128"/>
      <c r="C2" s="129" t="s">
        <v>434</v>
      </c>
      <c r="D2" s="130" t="s">
        <v>548</v>
      </c>
      <c r="E2" s="131" t="s">
        <v>549</v>
      </c>
      <c r="F2" s="132" t="s">
        <v>550</v>
      </c>
      <c r="G2" s="133" t="s">
        <v>551</v>
      </c>
      <c r="H2" s="134" t="s">
        <v>552</v>
      </c>
      <c r="I2" s="129" t="s">
        <v>553</v>
      </c>
      <c r="J2" s="129" t="s">
        <v>554</v>
      </c>
      <c r="K2" s="135">
        <v>-1.0</v>
      </c>
      <c r="L2" s="132"/>
      <c r="M2" s="129"/>
      <c r="N2" s="108"/>
    </row>
    <row r="3">
      <c r="A3" s="136" t="str">
        <f t="shared" ref="A3:A606" si="1">concat(C3,F3)</f>
        <v>873254</v>
      </c>
      <c r="B3" s="110"/>
      <c r="C3" s="122">
        <v>873.0</v>
      </c>
      <c r="D3" s="137" t="s">
        <v>502</v>
      </c>
      <c r="E3" s="138" t="s">
        <v>555</v>
      </c>
      <c r="F3" s="139">
        <f>vlookup(G3,terminals!$C$1:$O$73,13,FALSE)</f>
        <v>254</v>
      </c>
      <c r="G3" s="137" t="s">
        <v>208</v>
      </c>
      <c r="H3" s="140" t="s">
        <v>556</v>
      </c>
      <c r="I3" s="141"/>
      <c r="J3" s="142"/>
      <c r="K3" s="143">
        <f>if(E3="Origin",0,if(E3="Destination",-1,#REF!+1))</f>
        <v>0</v>
      </c>
      <c r="L3" s="144"/>
      <c r="M3" s="145"/>
      <c r="N3" s="108"/>
    </row>
    <row r="4">
      <c r="A4" s="136" t="str">
        <f t="shared" si="1"/>
        <v>873256</v>
      </c>
      <c r="B4" s="110"/>
      <c r="C4" s="122">
        <v>873.0</v>
      </c>
      <c r="D4" s="137" t="s">
        <v>502</v>
      </c>
      <c r="E4" s="138" t="s">
        <v>557</v>
      </c>
      <c r="F4" s="139">
        <f>vlookup(G4,terminals!$C$1:$O$73,13,FALSE)</f>
        <v>256</v>
      </c>
      <c r="G4" s="137" t="s">
        <v>217</v>
      </c>
      <c r="H4" s="146"/>
      <c r="I4" s="141"/>
      <c r="J4" s="142"/>
      <c r="K4" s="143">
        <f>if(E4="Origin",0,if(E4="Destination",-1,K3+1))</f>
        <v>-1</v>
      </c>
      <c r="L4" s="144"/>
      <c r="M4" s="145"/>
      <c r="N4" s="108"/>
    </row>
    <row r="5">
      <c r="A5" s="136" t="str">
        <f t="shared" si="1"/>
        <v>876254</v>
      </c>
      <c r="B5" s="110"/>
      <c r="C5" s="122">
        <v>876.0</v>
      </c>
      <c r="D5" s="137" t="s">
        <v>507</v>
      </c>
      <c r="E5" s="138" t="s">
        <v>555</v>
      </c>
      <c r="F5" s="139">
        <f>vlookup(G5,terminals!$C$1:$O$73,13,FALSE)</f>
        <v>254</v>
      </c>
      <c r="G5" s="137" t="s">
        <v>208</v>
      </c>
      <c r="H5" s="140" t="s">
        <v>556</v>
      </c>
      <c r="I5" s="141"/>
      <c r="J5" s="142"/>
      <c r="K5" s="143">
        <f>if(E5="Origin",0,if(E5="Destination",-1,#REF!+1))</f>
        <v>0</v>
      </c>
      <c r="L5" s="144"/>
      <c r="M5" s="145"/>
      <c r="N5" s="108"/>
    </row>
    <row r="6">
      <c r="A6" s="136" t="str">
        <f t="shared" si="1"/>
        <v>876258</v>
      </c>
      <c r="B6" s="110"/>
      <c r="C6" s="122">
        <v>876.0</v>
      </c>
      <c r="D6" s="137" t="s">
        <v>507</v>
      </c>
      <c r="E6" s="138" t="s">
        <v>557</v>
      </c>
      <c r="F6" s="139">
        <f>vlookup(G6,terminals!$C$1:$O$73,13,FALSE)</f>
        <v>258</v>
      </c>
      <c r="G6" s="137" t="s">
        <v>225</v>
      </c>
      <c r="H6" s="146"/>
      <c r="I6" s="141"/>
      <c r="J6" s="142"/>
      <c r="K6" s="143">
        <f t="shared" ref="K6:K86" si="2">if(E6="Origin",0,if(E6="Destination",-1,K5+1))</f>
        <v>-1</v>
      </c>
      <c r="L6" s="144"/>
      <c r="M6" s="145"/>
      <c r="N6" s="108"/>
    </row>
    <row r="7">
      <c r="A7" s="136" t="str">
        <f t="shared" si="1"/>
        <v>877249</v>
      </c>
      <c r="B7" s="110"/>
      <c r="C7" s="122">
        <v>877.0</v>
      </c>
      <c r="D7" s="137" t="s">
        <v>443</v>
      </c>
      <c r="E7" s="138" t="s">
        <v>555</v>
      </c>
      <c r="F7" s="139">
        <f>vlookup(G7,terminals!$C$1:$O$73,13,FALSE)</f>
        <v>249</v>
      </c>
      <c r="G7" s="137" t="s">
        <v>185</v>
      </c>
      <c r="H7" s="140" t="s">
        <v>558</v>
      </c>
      <c r="I7" s="141"/>
      <c r="J7" s="142"/>
      <c r="K7" s="143">
        <f t="shared" si="2"/>
        <v>0</v>
      </c>
      <c r="L7" s="144"/>
      <c r="M7" s="145"/>
      <c r="N7" s="108"/>
    </row>
    <row r="8">
      <c r="A8" s="136" t="str">
        <f t="shared" si="1"/>
        <v>877238</v>
      </c>
      <c r="B8" s="110"/>
      <c r="C8" s="122">
        <v>877.0</v>
      </c>
      <c r="D8" s="137" t="s">
        <v>443</v>
      </c>
      <c r="E8" s="138" t="s">
        <v>557</v>
      </c>
      <c r="F8" s="139">
        <f>vlookup(G8,terminals!$C$1:$O$73,13,FALSE)</f>
        <v>238</v>
      </c>
      <c r="G8" s="137" t="s">
        <v>130</v>
      </c>
      <c r="H8" s="146"/>
      <c r="I8" s="141"/>
      <c r="J8" s="142"/>
      <c r="K8" s="143">
        <f t="shared" si="2"/>
        <v>-1</v>
      </c>
      <c r="L8" s="144"/>
      <c r="M8" s="145"/>
      <c r="N8" s="108"/>
    </row>
    <row r="9">
      <c r="A9" s="136" t="str">
        <f t="shared" si="1"/>
        <v>878249</v>
      </c>
      <c r="B9" s="110"/>
      <c r="C9" s="122">
        <v>878.0</v>
      </c>
      <c r="D9" s="137" t="s">
        <v>443</v>
      </c>
      <c r="E9" s="138" t="s">
        <v>555</v>
      </c>
      <c r="F9" s="139">
        <f>vlookup(G9,terminals!$C$1:$O$73,13,FALSE)</f>
        <v>249</v>
      </c>
      <c r="G9" s="137" t="s">
        <v>185</v>
      </c>
      <c r="H9" s="140" t="s">
        <v>559</v>
      </c>
      <c r="I9" s="141"/>
      <c r="J9" s="142"/>
      <c r="K9" s="143">
        <f t="shared" si="2"/>
        <v>0</v>
      </c>
      <c r="L9" s="144"/>
      <c r="M9" s="145"/>
      <c r="N9" s="108"/>
    </row>
    <row r="10">
      <c r="A10" s="136" t="str">
        <f t="shared" si="1"/>
        <v>878238</v>
      </c>
      <c r="B10" s="110"/>
      <c r="C10" s="122">
        <v>878.0</v>
      </c>
      <c r="D10" s="137" t="s">
        <v>443</v>
      </c>
      <c r="E10" s="138" t="s">
        <v>557</v>
      </c>
      <c r="F10" s="139">
        <f>vlookup(G10,terminals!$C$1:$O$73,13,FALSE)</f>
        <v>238</v>
      </c>
      <c r="G10" s="137" t="s">
        <v>130</v>
      </c>
      <c r="H10" s="146"/>
      <c r="I10" s="141"/>
      <c r="J10" s="142"/>
      <c r="K10" s="143">
        <f t="shared" si="2"/>
        <v>-1</v>
      </c>
      <c r="L10" s="144"/>
      <c r="M10" s="145"/>
      <c r="N10" s="108"/>
    </row>
    <row r="11">
      <c r="A11" s="136" t="str">
        <f t="shared" si="1"/>
        <v>879249</v>
      </c>
      <c r="B11" s="110"/>
      <c r="C11" s="122">
        <v>879.0</v>
      </c>
      <c r="D11" s="137" t="s">
        <v>447</v>
      </c>
      <c r="E11" s="138" t="s">
        <v>555</v>
      </c>
      <c r="F11" s="139">
        <f>vlookup(G11,terminals!$C$1:$O$73,13,FALSE)</f>
        <v>249</v>
      </c>
      <c r="G11" s="137" t="s">
        <v>185</v>
      </c>
      <c r="H11" s="140" t="s">
        <v>558</v>
      </c>
      <c r="I11" s="141"/>
      <c r="J11" s="142"/>
      <c r="K11" s="143">
        <f t="shared" si="2"/>
        <v>0</v>
      </c>
      <c r="L11" s="144"/>
      <c r="M11" s="145"/>
      <c r="N11" s="108"/>
    </row>
    <row r="12">
      <c r="A12" s="136" t="str">
        <f t="shared" si="1"/>
        <v>879240</v>
      </c>
      <c r="B12" s="110"/>
      <c r="C12" s="122">
        <v>879.0</v>
      </c>
      <c r="D12" s="137" t="s">
        <v>447</v>
      </c>
      <c r="E12" s="147" t="s">
        <v>557</v>
      </c>
      <c r="F12" s="139">
        <f>vlookup(G12,terminals!$C$1:$O$73,13,FALSE)</f>
        <v>240</v>
      </c>
      <c r="G12" s="137" t="s">
        <v>143</v>
      </c>
      <c r="H12" s="146"/>
      <c r="I12" s="141"/>
      <c r="J12" s="142"/>
      <c r="K12" s="143">
        <f t="shared" si="2"/>
        <v>-1</v>
      </c>
      <c r="L12" s="144"/>
      <c r="M12" s="145"/>
      <c r="N12" s="108"/>
    </row>
    <row r="13">
      <c r="A13" s="136" t="str">
        <f t="shared" si="1"/>
        <v>880249</v>
      </c>
      <c r="B13" s="110"/>
      <c r="C13" s="122">
        <v>880.0</v>
      </c>
      <c r="D13" s="137" t="s">
        <v>448</v>
      </c>
      <c r="E13" s="138" t="s">
        <v>555</v>
      </c>
      <c r="F13" s="139">
        <f>vlookup(G13,terminals!$C$1:$O$73,13,FALSE)</f>
        <v>249</v>
      </c>
      <c r="G13" s="137" t="s">
        <v>185</v>
      </c>
      <c r="H13" s="140" t="s">
        <v>558</v>
      </c>
      <c r="I13" s="141"/>
      <c r="J13" s="142"/>
      <c r="K13" s="143">
        <f t="shared" si="2"/>
        <v>0</v>
      </c>
      <c r="L13" s="144"/>
      <c r="M13" s="145"/>
      <c r="N13" s="108"/>
    </row>
    <row r="14">
      <c r="A14" s="136" t="str">
        <f t="shared" si="1"/>
        <v>880243</v>
      </c>
      <c r="B14" s="110"/>
      <c r="C14" s="122">
        <v>880.0</v>
      </c>
      <c r="D14" s="137" t="s">
        <v>448</v>
      </c>
      <c r="E14" s="147" t="s">
        <v>557</v>
      </c>
      <c r="F14" s="139">
        <f>vlookup(G14,terminals!$C$1:$O$73,13,FALSE)</f>
        <v>243</v>
      </c>
      <c r="G14" s="94" t="s">
        <v>157</v>
      </c>
      <c r="H14" s="146"/>
      <c r="I14" s="141"/>
      <c r="J14" s="142"/>
      <c r="K14" s="143">
        <f t="shared" si="2"/>
        <v>-1</v>
      </c>
      <c r="L14" s="144"/>
      <c r="M14" s="145"/>
      <c r="N14" s="108"/>
    </row>
    <row r="15">
      <c r="A15" s="136" t="str">
        <f t="shared" si="1"/>
        <v>881249</v>
      </c>
      <c r="B15" s="110"/>
      <c r="C15" s="122">
        <v>881.0</v>
      </c>
      <c r="D15" s="137" t="s">
        <v>508</v>
      </c>
      <c r="E15" s="138" t="s">
        <v>555</v>
      </c>
      <c r="F15" s="139">
        <f>vlookup(G15,terminals!$C$1:$O$73,13,FALSE)</f>
        <v>249</v>
      </c>
      <c r="G15" s="137" t="s">
        <v>185</v>
      </c>
      <c r="H15" s="140" t="s">
        <v>560</v>
      </c>
      <c r="I15" s="141"/>
      <c r="J15" s="142"/>
      <c r="K15" s="143">
        <f t="shared" si="2"/>
        <v>0</v>
      </c>
      <c r="L15" s="144"/>
      <c r="M15" s="145"/>
      <c r="N15" s="108"/>
    </row>
    <row r="16">
      <c r="A16" s="136" t="str">
        <f t="shared" si="1"/>
        <v>881256</v>
      </c>
      <c r="B16" s="110"/>
      <c r="C16" s="122">
        <v>881.0</v>
      </c>
      <c r="D16" s="137" t="s">
        <v>508</v>
      </c>
      <c r="E16" s="138" t="s">
        <v>557</v>
      </c>
      <c r="F16" s="139">
        <f>vlookup(G16,terminals!$C$1:$O$73,13,FALSE)</f>
        <v>256</v>
      </c>
      <c r="G16" s="137" t="s">
        <v>217</v>
      </c>
      <c r="H16" s="146"/>
      <c r="I16" s="141"/>
      <c r="J16" s="142"/>
      <c r="K16" s="143">
        <f t="shared" si="2"/>
        <v>-1</v>
      </c>
      <c r="L16" s="144"/>
      <c r="M16" s="145"/>
      <c r="N16" s="108"/>
    </row>
    <row r="17">
      <c r="A17" s="136" t="str">
        <f t="shared" si="1"/>
        <v>882249</v>
      </c>
      <c r="B17" s="110"/>
      <c r="C17" s="122">
        <v>882.0</v>
      </c>
      <c r="D17" s="137" t="s">
        <v>508</v>
      </c>
      <c r="E17" s="138" t="s">
        <v>555</v>
      </c>
      <c r="F17" s="139">
        <f>vlookup(G17,terminals!$C$1:$O$73,13,FALSE)</f>
        <v>249</v>
      </c>
      <c r="G17" s="137" t="s">
        <v>185</v>
      </c>
      <c r="H17" s="140" t="s">
        <v>559</v>
      </c>
      <c r="I17" s="141"/>
      <c r="J17" s="142"/>
      <c r="K17" s="143">
        <f t="shared" si="2"/>
        <v>0</v>
      </c>
      <c r="L17" s="144"/>
      <c r="M17" s="145"/>
      <c r="N17" s="108"/>
    </row>
    <row r="18">
      <c r="A18" s="136" t="str">
        <f t="shared" si="1"/>
        <v>882256</v>
      </c>
      <c r="B18" s="110"/>
      <c r="C18" s="122">
        <v>882.0</v>
      </c>
      <c r="D18" s="137" t="s">
        <v>508</v>
      </c>
      <c r="E18" s="138" t="s">
        <v>557</v>
      </c>
      <c r="F18" s="139">
        <f>vlookup(G18,terminals!$C$1:$O$73,13,FALSE)</f>
        <v>256</v>
      </c>
      <c r="G18" s="137" t="s">
        <v>217</v>
      </c>
      <c r="H18" s="146"/>
      <c r="I18" s="141"/>
      <c r="J18" s="142"/>
      <c r="K18" s="143">
        <f t="shared" si="2"/>
        <v>-1</v>
      </c>
      <c r="L18" s="144"/>
      <c r="M18" s="145"/>
      <c r="N18" s="108"/>
    </row>
    <row r="19">
      <c r="A19" s="136" t="str">
        <f t="shared" si="1"/>
        <v>883249</v>
      </c>
      <c r="B19" s="110"/>
      <c r="C19" s="122">
        <v>883.0</v>
      </c>
      <c r="D19" s="137" t="s">
        <v>449</v>
      </c>
      <c r="E19" s="138" t="s">
        <v>555</v>
      </c>
      <c r="F19" s="139">
        <f>vlookup(G19,terminals!$C$1:$O$73,13,FALSE)</f>
        <v>249</v>
      </c>
      <c r="G19" s="137" t="s">
        <v>185</v>
      </c>
      <c r="H19" s="140" t="s">
        <v>561</v>
      </c>
      <c r="I19" s="141"/>
      <c r="J19" s="142"/>
      <c r="K19" s="143">
        <f t="shared" si="2"/>
        <v>0</v>
      </c>
      <c r="L19" s="144"/>
      <c r="M19" s="145"/>
      <c r="N19" s="108"/>
    </row>
    <row r="20">
      <c r="A20" s="136" t="str">
        <f t="shared" si="1"/>
        <v>883257</v>
      </c>
      <c r="B20" s="110"/>
      <c r="C20" s="122">
        <v>883.0</v>
      </c>
      <c r="D20" s="137" t="s">
        <v>449</v>
      </c>
      <c r="E20" s="138" t="s">
        <v>557</v>
      </c>
      <c r="F20" s="139">
        <f>vlookup(G20,terminals!$C$1:$O$73,13,FALSE)</f>
        <v>257</v>
      </c>
      <c r="G20" s="137" t="s">
        <v>220</v>
      </c>
      <c r="H20" s="146"/>
      <c r="I20" s="141"/>
      <c r="J20" s="142"/>
      <c r="K20" s="143">
        <f t="shared" si="2"/>
        <v>-1</v>
      </c>
      <c r="L20" s="144"/>
      <c r="M20" s="145"/>
      <c r="N20" s="108"/>
    </row>
    <row r="21">
      <c r="A21" s="136" t="str">
        <f t="shared" si="1"/>
        <v>884249</v>
      </c>
      <c r="B21" s="110"/>
      <c r="C21" s="122">
        <v>884.0</v>
      </c>
      <c r="D21" s="137" t="s">
        <v>449</v>
      </c>
      <c r="E21" s="138" t="s">
        <v>555</v>
      </c>
      <c r="F21" s="139">
        <f>vlookup(G21,terminals!$C$1:$O$73,13,FALSE)</f>
        <v>249</v>
      </c>
      <c r="G21" s="137" t="s">
        <v>185</v>
      </c>
      <c r="H21" s="140" t="s">
        <v>562</v>
      </c>
      <c r="I21" s="141"/>
      <c r="J21" s="142"/>
      <c r="K21" s="143">
        <f t="shared" si="2"/>
        <v>0</v>
      </c>
      <c r="L21" s="144"/>
      <c r="M21" s="145"/>
      <c r="N21" s="108"/>
    </row>
    <row r="22">
      <c r="A22" s="136" t="str">
        <f t="shared" si="1"/>
        <v>884257</v>
      </c>
      <c r="B22" s="110"/>
      <c r="C22" s="122">
        <v>884.0</v>
      </c>
      <c r="D22" s="137" t="s">
        <v>449</v>
      </c>
      <c r="E22" s="138" t="s">
        <v>557</v>
      </c>
      <c r="F22" s="139">
        <f>vlookup(G22,terminals!$C$1:$O$73,13,FALSE)</f>
        <v>257</v>
      </c>
      <c r="G22" s="137" t="s">
        <v>220</v>
      </c>
      <c r="H22" s="146"/>
      <c r="I22" s="141"/>
      <c r="J22" s="142"/>
      <c r="K22" s="143">
        <f t="shared" si="2"/>
        <v>-1</v>
      </c>
      <c r="L22" s="144"/>
      <c r="M22" s="145"/>
      <c r="N22" s="108"/>
    </row>
    <row r="23">
      <c r="A23" s="136" t="str">
        <f t="shared" si="1"/>
        <v>885249</v>
      </c>
      <c r="B23" s="110"/>
      <c r="C23" s="122">
        <v>885.0</v>
      </c>
      <c r="D23" s="137" t="s">
        <v>450</v>
      </c>
      <c r="E23" s="138" t="s">
        <v>555</v>
      </c>
      <c r="F23" s="139">
        <f>vlookup(G23,terminals!$C$1:$O$73,13,FALSE)</f>
        <v>249</v>
      </c>
      <c r="G23" s="137" t="s">
        <v>185</v>
      </c>
      <c r="H23" s="140" t="s">
        <v>560</v>
      </c>
      <c r="I23" s="141"/>
      <c r="J23" s="142"/>
      <c r="K23" s="143">
        <f t="shared" si="2"/>
        <v>0</v>
      </c>
      <c r="L23" s="144"/>
      <c r="M23" s="145"/>
      <c r="N23" s="108"/>
    </row>
    <row r="24">
      <c r="A24" s="136" t="str">
        <f t="shared" si="1"/>
        <v>885247</v>
      </c>
      <c r="B24" s="110"/>
      <c r="C24" s="122">
        <v>885.0</v>
      </c>
      <c r="D24" s="137" t="s">
        <v>450</v>
      </c>
      <c r="E24" s="138" t="s">
        <v>557</v>
      </c>
      <c r="F24" s="139">
        <f>vlookup(G24,terminals!$C$1:$O$73,13,FALSE)</f>
        <v>247</v>
      </c>
      <c r="G24" s="137" t="s">
        <v>176</v>
      </c>
      <c r="H24" s="146"/>
      <c r="I24" s="141"/>
      <c r="J24" s="142"/>
      <c r="K24" s="143">
        <f t="shared" si="2"/>
        <v>-1</v>
      </c>
      <c r="L24" s="144"/>
      <c r="M24" s="145"/>
      <c r="N24" s="108"/>
    </row>
    <row r="25">
      <c r="A25" s="136" t="str">
        <f t="shared" si="1"/>
        <v>886249</v>
      </c>
      <c r="B25" s="110"/>
      <c r="C25" s="122">
        <v>886.0</v>
      </c>
      <c r="D25" s="137" t="s">
        <v>450</v>
      </c>
      <c r="E25" s="138" t="s">
        <v>555</v>
      </c>
      <c r="F25" s="139">
        <f>vlookup(G25,terminals!$C$1:$O$73,13,FALSE)</f>
        <v>249</v>
      </c>
      <c r="G25" s="137" t="s">
        <v>185</v>
      </c>
      <c r="H25" s="140" t="s">
        <v>559</v>
      </c>
      <c r="I25" s="141"/>
      <c r="J25" s="142"/>
      <c r="K25" s="143">
        <f t="shared" si="2"/>
        <v>0</v>
      </c>
      <c r="L25" s="144"/>
      <c r="M25" s="145"/>
      <c r="N25" s="108"/>
    </row>
    <row r="26">
      <c r="A26" s="136" t="str">
        <f t="shared" si="1"/>
        <v>886247</v>
      </c>
      <c r="B26" s="110"/>
      <c r="C26" s="122">
        <v>886.0</v>
      </c>
      <c r="D26" s="137" t="s">
        <v>450</v>
      </c>
      <c r="E26" s="138" t="s">
        <v>557</v>
      </c>
      <c r="F26" s="139">
        <f>vlookup(G26,terminals!$C$1:$O$73,13,FALSE)</f>
        <v>247</v>
      </c>
      <c r="G26" s="137" t="s">
        <v>176</v>
      </c>
      <c r="H26" s="146"/>
      <c r="I26" s="141"/>
      <c r="J26" s="142"/>
      <c r="K26" s="143">
        <f t="shared" si="2"/>
        <v>-1</v>
      </c>
      <c r="L26" s="144"/>
      <c r="M26" s="145"/>
      <c r="N26" s="108"/>
    </row>
    <row r="27">
      <c r="A27" s="136" t="str">
        <f t="shared" si="1"/>
        <v>887249</v>
      </c>
      <c r="B27" s="110"/>
      <c r="C27" s="122">
        <v>887.0</v>
      </c>
      <c r="D27" s="137" t="s">
        <v>450</v>
      </c>
      <c r="E27" s="138" t="s">
        <v>555</v>
      </c>
      <c r="F27" s="139">
        <f>vlookup(G27,terminals!$C$1:$O$73,13,FALSE)</f>
        <v>249</v>
      </c>
      <c r="G27" s="137" t="s">
        <v>185</v>
      </c>
      <c r="H27" s="140" t="s">
        <v>561</v>
      </c>
      <c r="I27" s="141"/>
      <c r="J27" s="142"/>
      <c r="K27" s="143">
        <f t="shared" si="2"/>
        <v>0</v>
      </c>
      <c r="L27" s="144"/>
      <c r="M27" s="145"/>
      <c r="N27" s="108"/>
    </row>
    <row r="28">
      <c r="A28" s="136" t="str">
        <f t="shared" si="1"/>
        <v>887247</v>
      </c>
      <c r="B28" s="110"/>
      <c r="C28" s="122">
        <v>887.0</v>
      </c>
      <c r="D28" s="137" t="s">
        <v>450</v>
      </c>
      <c r="E28" s="138" t="s">
        <v>557</v>
      </c>
      <c r="F28" s="139">
        <f>vlookup(G28,terminals!$C$1:$O$73,13,FALSE)</f>
        <v>247</v>
      </c>
      <c r="G28" s="137" t="s">
        <v>176</v>
      </c>
      <c r="H28" s="146"/>
      <c r="I28" s="141"/>
      <c r="J28" s="142"/>
      <c r="K28" s="143">
        <f t="shared" si="2"/>
        <v>-1</v>
      </c>
      <c r="L28" s="144"/>
      <c r="M28" s="145"/>
      <c r="N28" s="108"/>
    </row>
    <row r="29">
      <c r="A29" s="136" t="str">
        <f t="shared" si="1"/>
        <v>888249</v>
      </c>
      <c r="B29" s="110"/>
      <c r="C29" s="122">
        <v>888.0</v>
      </c>
      <c r="D29" s="137" t="s">
        <v>450</v>
      </c>
      <c r="E29" s="138" t="s">
        <v>555</v>
      </c>
      <c r="F29" s="139">
        <f>vlookup(G29,terminals!$C$1:$O$73,13,FALSE)</f>
        <v>249</v>
      </c>
      <c r="G29" s="137" t="s">
        <v>185</v>
      </c>
      <c r="H29" s="140" t="s">
        <v>562</v>
      </c>
      <c r="I29" s="141"/>
      <c r="J29" s="142"/>
      <c r="K29" s="143">
        <f t="shared" si="2"/>
        <v>0</v>
      </c>
      <c r="L29" s="144"/>
      <c r="M29" s="145"/>
      <c r="N29" s="108"/>
    </row>
    <row r="30">
      <c r="A30" s="136" t="str">
        <f t="shared" si="1"/>
        <v>888247</v>
      </c>
      <c r="B30" s="110"/>
      <c r="C30" s="122">
        <v>888.0</v>
      </c>
      <c r="D30" s="137" t="s">
        <v>450</v>
      </c>
      <c r="E30" s="138" t="s">
        <v>557</v>
      </c>
      <c r="F30" s="139">
        <f>vlookup(G30,terminals!$C$1:$O$73,13,FALSE)</f>
        <v>247</v>
      </c>
      <c r="G30" s="137" t="s">
        <v>176</v>
      </c>
      <c r="H30" s="146"/>
      <c r="I30" s="141"/>
      <c r="J30" s="142"/>
      <c r="K30" s="143">
        <f t="shared" si="2"/>
        <v>-1</v>
      </c>
      <c r="L30" s="144"/>
      <c r="M30" s="145"/>
      <c r="N30" s="108"/>
    </row>
    <row r="31">
      <c r="A31" s="136" t="str">
        <f t="shared" si="1"/>
        <v>889249</v>
      </c>
      <c r="B31" s="110"/>
      <c r="C31" s="122">
        <v>889.0</v>
      </c>
      <c r="D31" s="137" t="s">
        <v>451</v>
      </c>
      <c r="E31" s="138" t="s">
        <v>555</v>
      </c>
      <c r="F31" s="139">
        <f>vlookup(G31,terminals!$C$1:$O$73,13,FALSE)</f>
        <v>249</v>
      </c>
      <c r="G31" s="137" t="s">
        <v>185</v>
      </c>
      <c r="H31" s="140" t="s">
        <v>558</v>
      </c>
      <c r="I31" s="141"/>
      <c r="J31" s="142"/>
      <c r="K31" s="143">
        <f t="shared" si="2"/>
        <v>0</v>
      </c>
      <c r="L31" s="144"/>
      <c r="M31" s="145"/>
      <c r="N31" s="108"/>
    </row>
    <row r="32">
      <c r="A32" s="136" t="str">
        <f t="shared" si="1"/>
        <v>889241</v>
      </c>
      <c r="B32" s="110"/>
      <c r="C32" s="122">
        <v>889.0</v>
      </c>
      <c r="D32" s="137" t="s">
        <v>451</v>
      </c>
      <c r="E32" s="138" t="s">
        <v>557</v>
      </c>
      <c r="F32" s="139">
        <f>vlookup(G32,terminals!$C$1:$O$73,13,FALSE)</f>
        <v>241</v>
      </c>
      <c r="G32" s="137" t="s">
        <v>147</v>
      </c>
      <c r="H32" s="146"/>
      <c r="I32" s="141"/>
      <c r="J32" s="142"/>
      <c r="K32" s="143">
        <f t="shared" si="2"/>
        <v>-1</v>
      </c>
      <c r="L32" s="144"/>
      <c r="M32" s="145"/>
      <c r="N32" s="108"/>
    </row>
    <row r="33">
      <c r="A33" s="136" t="str">
        <f t="shared" si="1"/>
        <v>890249</v>
      </c>
      <c r="B33" s="110"/>
      <c r="C33" s="122">
        <v>890.0</v>
      </c>
      <c r="D33" s="137" t="s">
        <v>452</v>
      </c>
      <c r="E33" s="138" t="s">
        <v>555</v>
      </c>
      <c r="F33" s="139">
        <f>vlookup(G33,terminals!$C$1:$O$73,13,FALSE)</f>
        <v>249</v>
      </c>
      <c r="G33" s="137" t="s">
        <v>185</v>
      </c>
      <c r="H33" s="140" t="s">
        <v>558</v>
      </c>
      <c r="I33" s="141"/>
      <c r="J33" s="142"/>
      <c r="K33" s="143">
        <f t="shared" si="2"/>
        <v>0</v>
      </c>
      <c r="L33" s="144"/>
      <c r="M33" s="145"/>
      <c r="N33" s="108"/>
    </row>
    <row r="34">
      <c r="A34" s="136" t="str">
        <f t="shared" si="1"/>
        <v>890241</v>
      </c>
      <c r="B34" s="110"/>
      <c r="C34" s="122">
        <v>890.0</v>
      </c>
      <c r="D34" s="137" t="s">
        <v>452</v>
      </c>
      <c r="E34" s="138" t="s">
        <v>557</v>
      </c>
      <c r="F34" s="139">
        <f>vlookup(G34,terminals!$C$1:$O$73,13,FALSE)</f>
        <v>241</v>
      </c>
      <c r="G34" s="137" t="s">
        <v>147</v>
      </c>
      <c r="H34" s="146"/>
      <c r="I34" s="141"/>
      <c r="J34" s="142"/>
      <c r="K34" s="143">
        <f t="shared" si="2"/>
        <v>-1</v>
      </c>
      <c r="L34" s="144"/>
      <c r="M34" s="145"/>
      <c r="N34" s="108"/>
    </row>
    <row r="35">
      <c r="A35" s="136" t="str">
        <f t="shared" si="1"/>
        <v>891249</v>
      </c>
      <c r="B35" s="110"/>
      <c r="C35" s="122">
        <v>891.0</v>
      </c>
      <c r="D35" s="137" t="s">
        <v>452</v>
      </c>
      <c r="E35" s="138" t="s">
        <v>555</v>
      </c>
      <c r="F35" s="139">
        <f>vlookup(G35,terminals!$C$1:$O$73,13,FALSE)</f>
        <v>249</v>
      </c>
      <c r="G35" s="137" t="s">
        <v>185</v>
      </c>
      <c r="H35" s="140" t="s">
        <v>559</v>
      </c>
      <c r="I35" s="141"/>
      <c r="J35" s="142"/>
      <c r="K35" s="143">
        <f t="shared" si="2"/>
        <v>0</v>
      </c>
      <c r="L35" s="144"/>
      <c r="M35" s="145"/>
      <c r="N35" s="108"/>
    </row>
    <row r="36">
      <c r="A36" s="136" t="str">
        <f t="shared" si="1"/>
        <v>891241</v>
      </c>
      <c r="B36" s="110"/>
      <c r="C36" s="122">
        <v>891.0</v>
      </c>
      <c r="D36" s="137" t="s">
        <v>452</v>
      </c>
      <c r="E36" s="138" t="s">
        <v>557</v>
      </c>
      <c r="F36" s="139">
        <f>vlookup(G36,terminals!$C$1:$O$73,13,FALSE)</f>
        <v>241</v>
      </c>
      <c r="G36" s="137" t="s">
        <v>147</v>
      </c>
      <c r="H36" s="146"/>
      <c r="I36" s="141"/>
      <c r="J36" s="142"/>
      <c r="K36" s="143">
        <f t="shared" si="2"/>
        <v>-1</v>
      </c>
      <c r="L36" s="144"/>
      <c r="M36" s="145"/>
      <c r="N36" s="108"/>
    </row>
    <row r="37">
      <c r="A37" s="136" t="str">
        <f t="shared" si="1"/>
        <v>892249</v>
      </c>
      <c r="B37" s="110"/>
      <c r="C37" s="122">
        <v>892.0</v>
      </c>
      <c r="D37" s="137" t="s">
        <v>453</v>
      </c>
      <c r="E37" s="138" t="s">
        <v>555</v>
      </c>
      <c r="F37" s="139">
        <f>vlookup(G37,terminals!$C$1:$O$73,13,FALSE)</f>
        <v>249</v>
      </c>
      <c r="G37" s="137" t="s">
        <v>185</v>
      </c>
      <c r="H37" s="140" t="s">
        <v>559</v>
      </c>
      <c r="I37" s="141"/>
      <c r="J37" s="142"/>
      <c r="K37" s="143">
        <f t="shared" si="2"/>
        <v>0</v>
      </c>
      <c r="L37" s="144"/>
      <c r="M37" s="145"/>
      <c r="N37" s="108"/>
    </row>
    <row r="38">
      <c r="A38" s="136" t="str">
        <f t="shared" si="1"/>
        <v>892244</v>
      </c>
      <c r="B38" s="110"/>
      <c r="C38" s="122">
        <v>892.0</v>
      </c>
      <c r="D38" s="137" t="s">
        <v>453</v>
      </c>
      <c r="E38" s="138" t="s">
        <v>557</v>
      </c>
      <c r="F38" s="139">
        <f>vlookup(G38,terminals!$C$1:$O$73,13,FALSE)</f>
        <v>244</v>
      </c>
      <c r="G38" s="137" t="s">
        <v>161</v>
      </c>
      <c r="H38" s="146"/>
      <c r="I38" s="141"/>
      <c r="J38" s="142"/>
      <c r="K38" s="143">
        <f t="shared" si="2"/>
        <v>-1</v>
      </c>
      <c r="L38" s="144"/>
      <c r="M38" s="145"/>
      <c r="N38" s="108"/>
    </row>
    <row r="39">
      <c r="A39" s="136" t="str">
        <f t="shared" si="1"/>
        <v>893249</v>
      </c>
      <c r="B39" s="110"/>
      <c r="C39" s="122">
        <v>893.0</v>
      </c>
      <c r="D39" s="137" t="s">
        <v>453</v>
      </c>
      <c r="E39" s="138" t="s">
        <v>555</v>
      </c>
      <c r="F39" s="139">
        <f>vlookup(G39,terminals!$C$1:$O$73,13,FALSE)</f>
        <v>249</v>
      </c>
      <c r="G39" s="137" t="s">
        <v>185</v>
      </c>
      <c r="H39" s="140" t="s">
        <v>558</v>
      </c>
      <c r="I39" s="141"/>
      <c r="J39" s="142"/>
      <c r="K39" s="143">
        <f t="shared" si="2"/>
        <v>0</v>
      </c>
      <c r="L39" s="144"/>
      <c r="M39" s="145"/>
      <c r="N39" s="108"/>
    </row>
    <row r="40">
      <c r="A40" s="136" t="str">
        <f t="shared" si="1"/>
        <v>893244</v>
      </c>
      <c r="B40" s="110"/>
      <c r="C40" s="122">
        <v>893.0</v>
      </c>
      <c r="D40" s="137" t="s">
        <v>453</v>
      </c>
      <c r="E40" s="138" t="s">
        <v>557</v>
      </c>
      <c r="F40" s="139">
        <f>vlookup(G40,terminals!$C$1:$O$73,13,FALSE)</f>
        <v>244</v>
      </c>
      <c r="G40" s="137" t="s">
        <v>161</v>
      </c>
      <c r="H40" s="146"/>
      <c r="I40" s="141"/>
      <c r="J40" s="142"/>
      <c r="K40" s="143">
        <f t="shared" si="2"/>
        <v>-1</v>
      </c>
      <c r="L40" s="144"/>
      <c r="M40" s="145"/>
      <c r="N40" s="108"/>
    </row>
    <row r="41">
      <c r="A41" s="136" t="str">
        <f t="shared" si="1"/>
        <v>894249</v>
      </c>
      <c r="B41" s="110"/>
      <c r="C41" s="122">
        <v>894.0</v>
      </c>
      <c r="D41" s="137" t="s">
        <v>453</v>
      </c>
      <c r="E41" s="138" t="s">
        <v>555</v>
      </c>
      <c r="F41" s="139">
        <f>vlookup(G41,terminals!$C$1:$O$73,13,FALSE)</f>
        <v>249</v>
      </c>
      <c r="G41" s="137" t="s">
        <v>185</v>
      </c>
      <c r="H41" s="140" t="s">
        <v>559</v>
      </c>
      <c r="I41" s="141"/>
      <c r="J41" s="142"/>
      <c r="K41" s="143">
        <f t="shared" si="2"/>
        <v>0</v>
      </c>
      <c r="L41" s="144"/>
      <c r="M41" s="145"/>
      <c r="N41" s="108"/>
    </row>
    <row r="42">
      <c r="A42" s="136" t="str">
        <f t="shared" si="1"/>
        <v>894244</v>
      </c>
      <c r="B42" s="110"/>
      <c r="C42" s="122">
        <v>894.0</v>
      </c>
      <c r="D42" s="137" t="s">
        <v>453</v>
      </c>
      <c r="E42" s="138" t="s">
        <v>557</v>
      </c>
      <c r="F42" s="139">
        <f>vlookup(G42,terminals!$C$1:$O$73,13,FALSE)</f>
        <v>244</v>
      </c>
      <c r="G42" s="137" t="s">
        <v>161</v>
      </c>
      <c r="H42" s="146"/>
      <c r="I42" s="141"/>
      <c r="J42" s="142"/>
      <c r="K42" s="143">
        <f t="shared" si="2"/>
        <v>-1</v>
      </c>
      <c r="L42" s="144"/>
      <c r="M42" s="145"/>
      <c r="N42" s="108"/>
    </row>
    <row r="43">
      <c r="A43" s="136" t="str">
        <f t="shared" si="1"/>
        <v>895249</v>
      </c>
      <c r="B43" s="110"/>
      <c r="C43" s="122">
        <v>895.0</v>
      </c>
      <c r="D43" s="137" t="s">
        <v>454</v>
      </c>
      <c r="E43" s="138" t="s">
        <v>555</v>
      </c>
      <c r="F43" s="139">
        <f>vlookup(G43,terminals!$C$1:$O$73,13,FALSE)</f>
        <v>249</v>
      </c>
      <c r="G43" s="137" t="s">
        <v>185</v>
      </c>
      <c r="H43" s="140" t="s">
        <v>559</v>
      </c>
      <c r="I43" s="141"/>
      <c r="J43" s="142"/>
      <c r="K43" s="143">
        <f t="shared" si="2"/>
        <v>0</v>
      </c>
      <c r="L43" s="144"/>
      <c r="M43" s="145"/>
      <c r="N43" s="108"/>
    </row>
    <row r="44">
      <c r="A44" s="136" t="str">
        <f t="shared" si="1"/>
        <v>895255</v>
      </c>
      <c r="B44" s="110"/>
      <c r="C44" s="122">
        <v>895.0</v>
      </c>
      <c r="D44" s="137" t="s">
        <v>454</v>
      </c>
      <c r="E44" s="138" t="s">
        <v>557</v>
      </c>
      <c r="F44" s="139">
        <f>vlookup(G44,terminals!$C$1:$O$73,13,FALSE)</f>
        <v>255</v>
      </c>
      <c r="G44" s="137" t="s">
        <v>212</v>
      </c>
      <c r="H44" s="146"/>
      <c r="I44" s="141"/>
      <c r="J44" s="142"/>
      <c r="K44" s="143">
        <f t="shared" si="2"/>
        <v>-1</v>
      </c>
      <c r="L44" s="144"/>
      <c r="M44" s="145"/>
      <c r="N44" s="108"/>
    </row>
    <row r="45">
      <c r="A45" s="136" t="str">
        <f t="shared" si="1"/>
        <v>896249</v>
      </c>
      <c r="B45" s="110"/>
      <c r="C45" s="122">
        <v>896.0</v>
      </c>
      <c r="D45" s="137" t="s">
        <v>454</v>
      </c>
      <c r="E45" s="138" t="s">
        <v>555</v>
      </c>
      <c r="F45" s="139">
        <f>vlookup(G45,terminals!$C$1:$O$73,13,FALSE)</f>
        <v>249</v>
      </c>
      <c r="G45" s="137" t="s">
        <v>185</v>
      </c>
      <c r="H45" s="140" t="s">
        <v>558</v>
      </c>
      <c r="I45" s="141"/>
      <c r="J45" s="142"/>
      <c r="K45" s="143">
        <f t="shared" si="2"/>
        <v>0</v>
      </c>
      <c r="L45" s="144"/>
      <c r="M45" s="145"/>
      <c r="N45" s="108"/>
    </row>
    <row r="46">
      <c r="A46" s="136" t="str">
        <f t="shared" si="1"/>
        <v>896255</v>
      </c>
      <c r="B46" s="110"/>
      <c r="C46" s="122">
        <v>896.0</v>
      </c>
      <c r="D46" s="137" t="s">
        <v>454</v>
      </c>
      <c r="E46" s="138" t="s">
        <v>557</v>
      </c>
      <c r="F46" s="139">
        <f>vlookup(G46,terminals!$C$1:$O$73,13,FALSE)</f>
        <v>255</v>
      </c>
      <c r="G46" s="137" t="s">
        <v>212</v>
      </c>
      <c r="H46" s="146"/>
      <c r="I46" s="141"/>
      <c r="J46" s="142"/>
      <c r="K46" s="143">
        <f t="shared" si="2"/>
        <v>-1</v>
      </c>
      <c r="L46" s="144"/>
      <c r="M46" s="145"/>
      <c r="N46" s="108"/>
    </row>
    <row r="47">
      <c r="A47" s="136" t="str">
        <f t="shared" si="1"/>
        <v>897249</v>
      </c>
      <c r="B47" s="110"/>
      <c r="C47" s="122">
        <v>897.0</v>
      </c>
      <c r="D47" s="137" t="s">
        <v>455</v>
      </c>
      <c r="E47" s="138" t="s">
        <v>555</v>
      </c>
      <c r="F47" s="139">
        <f>vlookup(G47,terminals!$C$1:$O$73,13,FALSE)</f>
        <v>249</v>
      </c>
      <c r="G47" s="137" t="s">
        <v>185</v>
      </c>
      <c r="H47" s="140" t="s">
        <v>558</v>
      </c>
      <c r="I47" s="141"/>
      <c r="J47" s="142"/>
      <c r="K47" s="143">
        <f t="shared" si="2"/>
        <v>0</v>
      </c>
      <c r="L47" s="144"/>
      <c r="M47" s="145"/>
      <c r="N47" s="108"/>
    </row>
    <row r="48">
      <c r="A48" s="136" t="str">
        <f t="shared" si="1"/>
        <v>897239</v>
      </c>
      <c r="B48" s="110"/>
      <c r="C48" s="122">
        <v>897.0</v>
      </c>
      <c r="D48" s="137" t="s">
        <v>455</v>
      </c>
      <c r="E48" s="138" t="s">
        <v>557</v>
      </c>
      <c r="F48" s="139">
        <f>vlookup(G48,terminals!$C$1:$O$73,13,FALSE)</f>
        <v>239</v>
      </c>
      <c r="G48" s="137" t="s">
        <v>137</v>
      </c>
      <c r="H48" s="146"/>
      <c r="I48" s="141"/>
      <c r="J48" s="142"/>
      <c r="K48" s="143">
        <f t="shared" si="2"/>
        <v>-1</v>
      </c>
      <c r="L48" s="144"/>
      <c r="M48" s="145"/>
      <c r="N48" s="108"/>
    </row>
    <row r="49">
      <c r="A49" s="136" t="str">
        <f t="shared" si="1"/>
        <v>898249</v>
      </c>
      <c r="B49" s="110"/>
      <c r="C49" s="122">
        <v>898.0</v>
      </c>
      <c r="D49" s="137" t="s">
        <v>455</v>
      </c>
      <c r="E49" s="138" t="s">
        <v>555</v>
      </c>
      <c r="F49" s="139">
        <f>vlookup(G49,terminals!$C$1:$O$73,13,FALSE)</f>
        <v>249</v>
      </c>
      <c r="G49" s="137" t="s">
        <v>185</v>
      </c>
      <c r="H49" s="140" t="s">
        <v>559</v>
      </c>
      <c r="I49" s="141"/>
      <c r="J49" s="142"/>
      <c r="K49" s="143">
        <f t="shared" si="2"/>
        <v>0</v>
      </c>
      <c r="L49" s="144"/>
      <c r="M49" s="145"/>
      <c r="N49" s="108"/>
    </row>
    <row r="50">
      <c r="A50" s="136" t="str">
        <f t="shared" si="1"/>
        <v>898239</v>
      </c>
      <c r="B50" s="110"/>
      <c r="C50" s="122">
        <v>898.0</v>
      </c>
      <c r="D50" s="137" t="s">
        <v>455</v>
      </c>
      <c r="E50" s="138" t="s">
        <v>557</v>
      </c>
      <c r="F50" s="139">
        <f>vlookup(G50,terminals!$C$1:$O$73,13,FALSE)</f>
        <v>239</v>
      </c>
      <c r="G50" s="137" t="s">
        <v>137</v>
      </c>
      <c r="H50" s="146"/>
      <c r="I50" s="141"/>
      <c r="J50" s="142"/>
      <c r="K50" s="143">
        <f t="shared" si="2"/>
        <v>-1</v>
      </c>
      <c r="L50" s="144"/>
      <c r="M50" s="145"/>
      <c r="N50" s="108"/>
    </row>
    <row r="51">
      <c r="A51" s="136" t="str">
        <f t="shared" si="1"/>
        <v>899249</v>
      </c>
      <c r="B51" s="110"/>
      <c r="C51" s="122">
        <v>899.0</v>
      </c>
      <c r="D51" s="137" t="s">
        <v>456</v>
      </c>
      <c r="E51" s="138" t="s">
        <v>555</v>
      </c>
      <c r="F51" s="139">
        <f>vlookup(G51,terminals!$C$1:$O$73,13,FALSE)</f>
        <v>249</v>
      </c>
      <c r="G51" s="137" t="s">
        <v>185</v>
      </c>
      <c r="H51" s="140" t="s">
        <v>560</v>
      </c>
      <c r="I51" s="141"/>
      <c r="J51" s="142"/>
      <c r="K51" s="143">
        <f t="shared" si="2"/>
        <v>0</v>
      </c>
      <c r="L51" s="144"/>
      <c r="M51" s="145"/>
      <c r="N51" s="108"/>
    </row>
    <row r="52">
      <c r="A52" s="136" t="str">
        <f t="shared" si="1"/>
        <v>899258</v>
      </c>
      <c r="B52" s="110"/>
      <c r="C52" s="122">
        <v>899.0</v>
      </c>
      <c r="D52" s="137" t="s">
        <v>456</v>
      </c>
      <c r="E52" s="138" t="s">
        <v>557</v>
      </c>
      <c r="F52" s="139">
        <f>vlookup(G52,terminals!$C$1:$O$73,13,FALSE)</f>
        <v>258</v>
      </c>
      <c r="G52" s="137" t="s">
        <v>225</v>
      </c>
      <c r="H52" s="146"/>
      <c r="I52" s="141"/>
      <c r="J52" s="142"/>
      <c r="K52" s="143">
        <f t="shared" si="2"/>
        <v>-1</v>
      </c>
      <c r="L52" s="144"/>
      <c r="M52" s="145"/>
      <c r="N52" s="108"/>
    </row>
    <row r="53">
      <c r="A53" s="136" t="str">
        <f t="shared" si="1"/>
        <v>900249</v>
      </c>
      <c r="B53" s="110"/>
      <c r="C53" s="122">
        <v>900.0</v>
      </c>
      <c r="D53" s="137" t="s">
        <v>456</v>
      </c>
      <c r="E53" s="138" t="s">
        <v>555</v>
      </c>
      <c r="F53" s="139">
        <f>vlookup(G53,terminals!$C$1:$O$73,13,FALSE)</f>
        <v>249</v>
      </c>
      <c r="G53" s="137" t="s">
        <v>185</v>
      </c>
      <c r="H53" s="140" t="s">
        <v>559</v>
      </c>
      <c r="I53" s="141"/>
      <c r="J53" s="142"/>
      <c r="K53" s="143">
        <f t="shared" si="2"/>
        <v>0</v>
      </c>
      <c r="L53" s="144"/>
      <c r="M53" s="145"/>
      <c r="N53" s="108"/>
    </row>
    <row r="54">
      <c r="A54" s="136" t="str">
        <f t="shared" si="1"/>
        <v>900258</v>
      </c>
      <c r="B54" s="110"/>
      <c r="C54" s="122">
        <v>900.0</v>
      </c>
      <c r="D54" s="137" t="s">
        <v>456</v>
      </c>
      <c r="E54" s="138" t="s">
        <v>557</v>
      </c>
      <c r="F54" s="139">
        <f>vlookup(G54,terminals!$C$1:$O$73,13,FALSE)</f>
        <v>258</v>
      </c>
      <c r="G54" s="137" t="s">
        <v>225</v>
      </c>
      <c r="H54" s="146"/>
      <c r="I54" s="141"/>
      <c r="J54" s="142"/>
      <c r="K54" s="143">
        <f t="shared" si="2"/>
        <v>-1</v>
      </c>
      <c r="L54" s="144"/>
      <c r="M54" s="145"/>
      <c r="N54" s="108"/>
    </row>
    <row r="55">
      <c r="A55" s="136" t="str">
        <f t="shared" si="1"/>
        <v>901249</v>
      </c>
      <c r="B55" s="110"/>
      <c r="C55" s="122">
        <v>901.0</v>
      </c>
      <c r="D55" s="137" t="s">
        <v>456</v>
      </c>
      <c r="E55" s="138" t="s">
        <v>555</v>
      </c>
      <c r="F55" s="139">
        <f>vlookup(G55,terminals!$C$1:$O$73,13,FALSE)</f>
        <v>249</v>
      </c>
      <c r="G55" s="137" t="s">
        <v>185</v>
      </c>
      <c r="H55" s="140" t="s">
        <v>561</v>
      </c>
      <c r="I55" s="141"/>
      <c r="J55" s="142"/>
      <c r="K55" s="143">
        <f t="shared" si="2"/>
        <v>0</v>
      </c>
      <c r="L55" s="144"/>
      <c r="M55" s="145"/>
      <c r="N55" s="108"/>
    </row>
    <row r="56">
      <c r="A56" s="136" t="str">
        <f t="shared" si="1"/>
        <v>901258</v>
      </c>
      <c r="B56" s="110"/>
      <c r="C56" s="122">
        <v>901.0</v>
      </c>
      <c r="D56" s="137" t="s">
        <v>456</v>
      </c>
      <c r="E56" s="138" t="s">
        <v>557</v>
      </c>
      <c r="F56" s="139">
        <f>vlookup(G56,terminals!$C$1:$O$73,13,FALSE)</f>
        <v>258</v>
      </c>
      <c r="G56" s="137" t="s">
        <v>225</v>
      </c>
      <c r="H56" s="146"/>
      <c r="I56" s="141"/>
      <c r="J56" s="142"/>
      <c r="K56" s="143">
        <f t="shared" si="2"/>
        <v>-1</v>
      </c>
      <c r="L56" s="144"/>
      <c r="M56" s="145"/>
      <c r="N56" s="108"/>
    </row>
    <row r="57">
      <c r="A57" s="136" t="str">
        <f t="shared" si="1"/>
        <v>902249</v>
      </c>
      <c r="B57" s="110"/>
      <c r="C57" s="122">
        <v>902.0</v>
      </c>
      <c r="D57" s="137" t="s">
        <v>456</v>
      </c>
      <c r="E57" s="138" t="s">
        <v>555</v>
      </c>
      <c r="F57" s="139">
        <f>vlookup(G57,terminals!$C$1:$O$73,13,FALSE)</f>
        <v>249</v>
      </c>
      <c r="G57" s="137" t="s">
        <v>185</v>
      </c>
      <c r="H57" s="140" t="s">
        <v>562</v>
      </c>
      <c r="I57" s="141"/>
      <c r="J57" s="142"/>
      <c r="K57" s="143">
        <f t="shared" si="2"/>
        <v>0</v>
      </c>
      <c r="L57" s="144"/>
      <c r="M57" s="145"/>
      <c r="N57" s="108"/>
    </row>
    <row r="58">
      <c r="A58" s="136" t="str">
        <f t="shared" si="1"/>
        <v>902258</v>
      </c>
      <c r="B58" s="110"/>
      <c r="C58" s="122">
        <v>902.0</v>
      </c>
      <c r="D58" s="137" t="s">
        <v>456</v>
      </c>
      <c r="E58" s="138" t="s">
        <v>557</v>
      </c>
      <c r="F58" s="139">
        <f>vlookup(G58,terminals!$C$1:$O$73,13,FALSE)</f>
        <v>258</v>
      </c>
      <c r="G58" s="137" t="s">
        <v>225</v>
      </c>
      <c r="H58" s="146"/>
      <c r="I58" s="141"/>
      <c r="J58" s="142"/>
      <c r="K58" s="143">
        <f t="shared" si="2"/>
        <v>-1</v>
      </c>
      <c r="L58" s="144"/>
      <c r="M58" s="145"/>
      <c r="N58" s="108"/>
    </row>
    <row r="59">
      <c r="A59" s="136" t="str">
        <f t="shared" si="1"/>
        <v>903245</v>
      </c>
      <c r="B59" s="110"/>
      <c r="C59" s="122">
        <v>903.0</v>
      </c>
      <c r="D59" s="137" t="s">
        <v>510</v>
      </c>
      <c r="E59" s="138" t="s">
        <v>555</v>
      </c>
      <c r="F59" s="139">
        <f>vlookup(G59,terminals!$C$1:$O$73,13,FALSE)</f>
        <v>245</v>
      </c>
      <c r="G59" s="137" t="s">
        <v>166</v>
      </c>
      <c r="H59" s="140" t="s">
        <v>559</v>
      </c>
      <c r="I59" s="141"/>
      <c r="J59" s="142"/>
      <c r="K59" s="143">
        <f t="shared" si="2"/>
        <v>0</v>
      </c>
      <c r="L59" s="144"/>
      <c r="M59" s="145"/>
      <c r="N59" s="108"/>
    </row>
    <row r="60">
      <c r="A60" s="136" t="str">
        <f t="shared" si="1"/>
        <v>903254</v>
      </c>
      <c r="B60" s="110"/>
      <c r="C60" s="122">
        <v>903.0</v>
      </c>
      <c r="D60" s="137" t="s">
        <v>510</v>
      </c>
      <c r="E60" s="138" t="s">
        <v>557</v>
      </c>
      <c r="F60" s="139">
        <f>vlookup(G60,terminals!$C$1:$O$73,13,FALSE)</f>
        <v>254</v>
      </c>
      <c r="G60" s="137" t="s">
        <v>208</v>
      </c>
      <c r="H60" s="146"/>
      <c r="I60" s="141"/>
      <c r="J60" s="142"/>
      <c r="K60" s="143">
        <f t="shared" si="2"/>
        <v>-1</v>
      </c>
      <c r="L60" s="144"/>
      <c r="M60" s="145"/>
      <c r="N60" s="108"/>
    </row>
    <row r="61">
      <c r="A61" s="136" t="str">
        <f t="shared" si="1"/>
        <v>904245</v>
      </c>
      <c r="B61" s="110"/>
      <c r="C61" s="122">
        <v>904.0</v>
      </c>
      <c r="D61" s="137" t="s">
        <v>511</v>
      </c>
      <c r="E61" s="138" t="s">
        <v>555</v>
      </c>
      <c r="F61" s="139">
        <f>vlookup(G61,terminals!$C$1:$O$73,13,FALSE)</f>
        <v>245</v>
      </c>
      <c r="G61" s="137" t="s">
        <v>166</v>
      </c>
      <c r="H61" s="140" t="s">
        <v>559</v>
      </c>
      <c r="I61" s="141"/>
      <c r="J61" s="142"/>
      <c r="K61" s="143">
        <f t="shared" si="2"/>
        <v>0</v>
      </c>
      <c r="L61" s="144"/>
      <c r="M61" s="145"/>
      <c r="N61" s="108"/>
    </row>
    <row r="62">
      <c r="A62" s="136" t="str">
        <f t="shared" si="1"/>
        <v>904249</v>
      </c>
      <c r="B62" s="110"/>
      <c r="C62" s="122">
        <v>904.0</v>
      </c>
      <c r="D62" s="137" t="s">
        <v>511</v>
      </c>
      <c r="E62" s="138" t="s">
        <v>557</v>
      </c>
      <c r="F62" s="139">
        <f>vlookup(G62,terminals!$C$1:$O$73,13,FALSE)</f>
        <v>249</v>
      </c>
      <c r="G62" s="137" t="s">
        <v>185</v>
      </c>
      <c r="H62" s="146"/>
      <c r="I62" s="141"/>
      <c r="J62" s="142"/>
      <c r="K62" s="143">
        <f t="shared" si="2"/>
        <v>-1</v>
      </c>
      <c r="L62" s="144"/>
      <c r="M62" s="145"/>
      <c r="N62" s="108"/>
    </row>
    <row r="63">
      <c r="A63" s="136" t="str">
        <f t="shared" si="1"/>
        <v>905247</v>
      </c>
      <c r="B63" s="110"/>
      <c r="C63" s="122">
        <v>905.0</v>
      </c>
      <c r="D63" s="137" t="s">
        <v>512</v>
      </c>
      <c r="E63" s="138" t="s">
        <v>555</v>
      </c>
      <c r="F63" s="139">
        <f>vlookup(G63,terminals!$C$1:$O$73,13,FALSE)</f>
        <v>247</v>
      </c>
      <c r="G63" s="137" t="s">
        <v>176</v>
      </c>
      <c r="H63" s="140" t="s">
        <v>556</v>
      </c>
      <c r="I63" s="141"/>
      <c r="J63" s="142"/>
      <c r="K63" s="143">
        <f t="shared" si="2"/>
        <v>0</v>
      </c>
      <c r="L63" s="144"/>
      <c r="M63" s="145"/>
      <c r="N63" s="108"/>
    </row>
    <row r="64">
      <c r="A64" s="136" t="str">
        <f t="shared" si="1"/>
        <v>905249</v>
      </c>
      <c r="B64" s="110"/>
      <c r="C64" s="122">
        <v>905.0</v>
      </c>
      <c r="D64" s="137" t="s">
        <v>512</v>
      </c>
      <c r="E64" s="138" t="s">
        <v>557</v>
      </c>
      <c r="F64" s="139">
        <f>vlookup(G64,terminals!$C$1:$O$73,13,FALSE)</f>
        <v>249</v>
      </c>
      <c r="G64" s="137" t="s">
        <v>185</v>
      </c>
      <c r="H64" s="146"/>
      <c r="I64" s="141"/>
      <c r="J64" s="142"/>
      <c r="K64" s="143">
        <f t="shared" si="2"/>
        <v>-1</v>
      </c>
      <c r="L64" s="144"/>
      <c r="M64" s="145"/>
      <c r="N64" s="108"/>
    </row>
    <row r="65">
      <c r="A65" s="136" t="str">
        <f t="shared" si="1"/>
        <v>906250</v>
      </c>
      <c r="B65" s="110"/>
      <c r="C65" s="122">
        <v>906.0</v>
      </c>
      <c r="D65" s="137" t="s">
        <v>513</v>
      </c>
      <c r="E65" s="138" t="s">
        <v>555</v>
      </c>
      <c r="F65" s="139">
        <f>vlookup(G65,terminals!$C$1:$O$73,13,FALSE)</f>
        <v>250</v>
      </c>
      <c r="G65" s="137" t="s">
        <v>190</v>
      </c>
      <c r="H65" s="140" t="s">
        <v>559</v>
      </c>
      <c r="I65" s="141"/>
      <c r="J65" s="142"/>
      <c r="K65" s="143">
        <f t="shared" si="2"/>
        <v>0</v>
      </c>
      <c r="L65" s="144"/>
      <c r="M65" s="145"/>
      <c r="N65" s="108"/>
    </row>
    <row r="66">
      <c r="A66" s="136" t="str">
        <f t="shared" si="1"/>
        <v>906256</v>
      </c>
      <c r="B66" s="110"/>
      <c r="C66" s="122">
        <v>906.0</v>
      </c>
      <c r="D66" s="137" t="s">
        <v>513</v>
      </c>
      <c r="E66" s="138" t="s">
        <v>557</v>
      </c>
      <c r="F66" s="139">
        <f>vlookup(G66,terminals!$C$1:$O$73,13,FALSE)</f>
        <v>256</v>
      </c>
      <c r="G66" s="137" t="s">
        <v>217</v>
      </c>
      <c r="H66" s="146"/>
      <c r="I66" s="141"/>
      <c r="J66" s="142"/>
      <c r="K66" s="143">
        <f t="shared" si="2"/>
        <v>-1</v>
      </c>
      <c r="L66" s="144"/>
      <c r="M66" s="145"/>
      <c r="N66" s="108"/>
    </row>
    <row r="67">
      <c r="A67" s="136" t="str">
        <f t="shared" si="1"/>
        <v>907250</v>
      </c>
      <c r="B67" s="110"/>
      <c r="C67" s="122">
        <v>907.0</v>
      </c>
      <c r="D67" s="137" t="s">
        <v>457</v>
      </c>
      <c r="E67" s="138" t="s">
        <v>555</v>
      </c>
      <c r="F67" s="139">
        <f>vlookup(G67,terminals!$C$1:$O$73,13,FALSE)</f>
        <v>250</v>
      </c>
      <c r="G67" s="137" t="s">
        <v>190</v>
      </c>
      <c r="H67" s="140" t="s">
        <v>558</v>
      </c>
      <c r="I67" s="141"/>
      <c r="J67" s="142"/>
      <c r="K67" s="143">
        <f t="shared" si="2"/>
        <v>0</v>
      </c>
      <c r="L67" s="144"/>
      <c r="M67" s="145"/>
      <c r="N67" s="108"/>
    </row>
    <row r="68">
      <c r="A68" s="136" t="str">
        <f t="shared" si="1"/>
        <v>907257</v>
      </c>
      <c r="B68" s="110"/>
      <c r="C68" s="122">
        <v>907.0</v>
      </c>
      <c r="D68" s="137" t="s">
        <v>457</v>
      </c>
      <c r="E68" s="138" t="s">
        <v>557</v>
      </c>
      <c r="F68" s="139">
        <f>vlookup(G68,terminals!$C$1:$O$73,13,FALSE)</f>
        <v>257</v>
      </c>
      <c r="G68" s="137" t="s">
        <v>220</v>
      </c>
      <c r="H68" s="146"/>
      <c r="I68" s="141"/>
      <c r="J68" s="142"/>
      <c r="K68" s="143">
        <f t="shared" si="2"/>
        <v>-1</v>
      </c>
      <c r="L68" s="144"/>
      <c r="M68" s="145"/>
      <c r="N68" s="108"/>
    </row>
    <row r="69">
      <c r="A69" s="136" t="str">
        <f t="shared" si="1"/>
        <v>908250</v>
      </c>
      <c r="B69" s="110"/>
      <c r="C69" s="122">
        <v>908.0</v>
      </c>
      <c r="D69" s="137" t="s">
        <v>514</v>
      </c>
      <c r="E69" s="138" t="s">
        <v>555</v>
      </c>
      <c r="F69" s="139">
        <f>vlookup(G69,terminals!$C$1:$O$73,13,FALSE)</f>
        <v>250</v>
      </c>
      <c r="G69" s="137" t="s">
        <v>190</v>
      </c>
      <c r="H69" s="140" t="s">
        <v>559</v>
      </c>
      <c r="I69" s="141"/>
      <c r="J69" s="142"/>
      <c r="K69" s="143">
        <f t="shared" si="2"/>
        <v>0</v>
      </c>
      <c r="L69" s="144"/>
      <c r="M69" s="145"/>
      <c r="N69" s="108"/>
    </row>
    <row r="70">
      <c r="A70" s="136" t="str">
        <f t="shared" si="1"/>
        <v>908247</v>
      </c>
      <c r="B70" s="110"/>
      <c r="C70" s="122">
        <v>908.0</v>
      </c>
      <c r="D70" s="137" t="s">
        <v>514</v>
      </c>
      <c r="E70" s="138" t="s">
        <v>557</v>
      </c>
      <c r="F70" s="139">
        <f>vlookup(G70,terminals!$C$1:$O$73,13,FALSE)</f>
        <v>247</v>
      </c>
      <c r="G70" s="137" t="s">
        <v>176</v>
      </c>
      <c r="H70" s="146"/>
      <c r="I70" s="141"/>
      <c r="J70" s="142"/>
      <c r="K70" s="143">
        <f t="shared" si="2"/>
        <v>-1</v>
      </c>
      <c r="L70" s="144"/>
      <c r="M70" s="145"/>
      <c r="N70" s="108"/>
    </row>
    <row r="71">
      <c r="A71" s="136" t="str">
        <f t="shared" si="1"/>
        <v>909250</v>
      </c>
      <c r="B71" s="110"/>
      <c r="C71" s="122">
        <v>909.0</v>
      </c>
      <c r="D71" s="137" t="s">
        <v>458</v>
      </c>
      <c r="E71" s="138" t="s">
        <v>555</v>
      </c>
      <c r="F71" s="139">
        <f>vlookup(G71,terminals!$C$1:$O$73,13,FALSE)</f>
        <v>250</v>
      </c>
      <c r="G71" s="137" t="s">
        <v>190</v>
      </c>
      <c r="H71" s="140" t="s">
        <v>559</v>
      </c>
      <c r="I71" s="141"/>
      <c r="J71" s="142"/>
      <c r="K71" s="143">
        <f t="shared" si="2"/>
        <v>0</v>
      </c>
      <c r="L71" s="144"/>
      <c r="M71" s="145"/>
      <c r="N71" s="108"/>
    </row>
    <row r="72">
      <c r="A72" s="136" t="str">
        <f t="shared" si="1"/>
        <v>909241</v>
      </c>
      <c r="B72" s="110"/>
      <c r="C72" s="122">
        <v>909.0</v>
      </c>
      <c r="D72" s="137" t="s">
        <v>458</v>
      </c>
      <c r="E72" s="138" t="s">
        <v>557</v>
      </c>
      <c r="F72" s="139">
        <f>vlookup(G72,terminals!$C$1:$O$73,13,FALSE)</f>
        <v>241</v>
      </c>
      <c r="G72" s="137" t="s">
        <v>147</v>
      </c>
      <c r="H72" s="146"/>
      <c r="I72" s="141"/>
      <c r="J72" s="142"/>
      <c r="K72" s="143">
        <f t="shared" si="2"/>
        <v>-1</v>
      </c>
      <c r="L72" s="144"/>
      <c r="M72" s="145"/>
      <c r="N72" s="108"/>
    </row>
    <row r="73">
      <c r="A73" s="136" t="str">
        <f t="shared" si="1"/>
        <v>910250</v>
      </c>
      <c r="B73" s="110"/>
      <c r="C73" s="122">
        <v>910.0</v>
      </c>
      <c r="D73" s="137" t="s">
        <v>458</v>
      </c>
      <c r="E73" s="138" t="s">
        <v>555</v>
      </c>
      <c r="F73" s="139">
        <f>vlookup(G73,terminals!$C$1:$O$73,13,FALSE)</f>
        <v>250</v>
      </c>
      <c r="G73" s="137" t="s">
        <v>190</v>
      </c>
      <c r="H73" s="140" t="s">
        <v>561</v>
      </c>
      <c r="I73" s="141"/>
      <c r="J73" s="142"/>
      <c r="K73" s="143">
        <f t="shared" si="2"/>
        <v>0</v>
      </c>
      <c r="L73" s="144"/>
      <c r="M73" s="145"/>
      <c r="N73" s="108"/>
    </row>
    <row r="74">
      <c r="A74" s="136" t="str">
        <f t="shared" si="1"/>
        <v>910241</v>
      </c>
      <c r="B74" s="110"/>
      <c r="C74" s="122">
        <v>910.0</v>
      </c>
      <c r="D74" s="137" t="s">
        <v>458</v>
      </c>
      <c r="E74" s="138" t="s">
        <v>557</v>
      </c>
      <c r="F74" s="139">
        <f>vlookup(G74,terminals!$C$1:$O$73,13,FALSE)</f>
        <v>241</v>
      </c>
      <c r="G74" s="137" t="s">
        <v>147</v>
      </c>
      <c r="H74" s="146"/>
      <c r="I74" s="141"/>
      <c r="J74" s="142"/>
      <c r="K74" s="143">
        <f t="shared" si="2"/>
        <v>-1</v>
      </c>
      <c r="L74" s="144"/>
      <c r="M74" s="145"/>
      <c r="N74" s="108"/>
    </row>
    <row r="75">
      <c r="A75" s="136" t="str">
        <f t="shared" si="1"/>
        <v>911250</v>
      </c>
      <c r="B75" s="110"/>
      <c r="C75" s="122">
        <v>911.0</v>
      </c>
      <c r="D75" s="137" t="s">
        <v>459</v>
      </c>
      <c r="E75" s="138" t="s">
        <v>555</v>
      </c>
      <c r="F75" s="139">
        <f>vlookup(G75,terminals!$C$1:$O$73,13,FALSE)</f>
        <v>250</v>
      </c>
      <c r="G75" s="137" t="s">
        <v>190</v>
      </c>
      <c r="H75" s="140" t="s">
        <v>561</v>
      </c>
      <c r="I75" s="141"/>
      <c r="J75" s="142"/>
      <c r="K75" s="143">
        <f t="shared" si="2"/>
        <v>0</v>
      </c>
      <c r="L75" s="144"/>
      <c r="M75" s="145"/>
      <c r="N75" s="108"/>
    </row>
    <row r="76">
      <c r="A76" s="136" t="str">
        <f t="shared" si="1"/>
        <v>911244</v>
      </c>
      <c r="B76" s="110"/>
      <c r="C76" s="122">
        <v>911.0</v>
      </c>
      <c r="D76" s="137" t="s">
        <v>459</v>
      </c>
      <c r="E76" s="138" t="s">
        <v>557</v>
      </c>
      <c r="F76" s="139">
        <f>vlookup(G76,terminals!$C$1:$O$73,13,FALSE)</f>
        <v>244</v>
      </c>
      <c r="G76" s="137" t="s">
        <v>161</v>
      </c>
      <c r="H76" s="146"/>
      <c r="I76" s="141"/>
      <c r="J76" s="142"/>
      <c r="K76" s="143">
        <f t="shared" si="2"/>
        <v>-1</v>
      </c>
      <c r="L76" s="144"/>
      <c r="M76" s="145"/>
      <c r="N76" s="108"/>
    </row>
    <row r="77">
      <c r="A77" s="136" t="str">
        <f t="shared" si="1"/>
        <v>912250</v>
      </c>
      <c r="B77" s="110"/>
      <c r="C77" s="122">
        <v>912.0</v>
      </c>
      <c r="D77" s="137" t="s">
        <v>460</v>
      </c>
      <c r="E77" s="138" t="s">
        <v>555</v>
      </c>
      <c r="F77" s="139">
        <f>vlookup(G77,terminals!$C$1:$O$73,13,FALSE)</f>
        <v>250</v>
      </c>
      <c r="G77" s="137" t="s">
        <v>190</v>
      </c>
      <c r="H77" s="140" t="s">
        <v>559</v>
      </c>
      <c r="I77" s="141"/>
      <c r="J77" s="142"/>
      <c r="K77" s="143">
        <f t="shared" si="2"/>
        <v>0</v>
      </c>
      <c r="L77" s="144"/>
      <c r="M77" s="145"/>
      <c r="N77" s="108"/>
    </row>
    <row r="78">
      <c r="A78" s="136" t="str">
        <f t="shared" si="1"/>
        <v>912255</v>
      </c>
      <c r="B78" s="110"/>
      <c r="C78" s="122">
        <v>912.0</v>
      </c>
      <c r="D78" s="137" t="s">
        <v>460</v>
      </c>
      <c r="E78" s="138" t="s">
        <v>557</v>
      </c>
      <c r="F78" s="139">
        <f>vlookup(G78,terminals!$C$1:$O$73,13,FALSE)</f>
        <v>255</v>
      </c>
      <c r="G78" s="137" t="s">
        <v>212</v>
      </c>
      <c r="H78" s="146"/>
      <c r="I78" s="141"/>
      <c r="J78" s="142"/>
      <c r="K78" s="143">
        <f t="shared" si="2"/>
        <v>-1</v>
      </c>
      <c r="L78" s="144"/>
      <c r="M78" s="145"/>
      <c r="N78" s="108"/>
    </row>
    <row r="79">
      <c r="A79" s="136" t="str">
        <f t="shared" si="1"/>
        <v>913250</v>
      </c>
      <c r="B79" s="110"/>
      <c r="C79" s="122">
        <v>913.0</v>
      </c>
      <c r="D79" s="137" t="s">
        <v>460</v>
      </c>
      <c r="E79" s="138" t="s">
        <v>555</v>
      </c>
      <c r="F79" s="139">
        <f>vlookup(G79,terminals!$C$1:$O$73,13,FALSE)</f>
        <v>250</v>
      </c>
      <c r="G79" s="137" t="s">
        <v>190</v>
      </c>
      <c r="H79" s="140" t="s">
        <v>561</v>
      </c>
      <c r="I79" s="141"/>
      <c r="J79" s="142"/>
      <c r="K79" s="143">
        <f t="shared" si="2"/>
        <v>0</v>
      </c>
      <c r="L79" s="144"/>
      <c r="M79" s="145"/>
      <c r="N79" s="108"/>
    </row>
    <row r="80">
      <c r="A80" s="136" t="str">
        <f t="shared" si="1"/>
        <v>913255</v>
      </c>
      <c r="B80" s="110"/>
      <c r="C80" s="122">
        <v>913.0</v>
      </c>
      <c r="D80" s="137" t="s">
        <v>460</v>
      </c>
      <c r="E80" s="138" t="s">
        <v>557</v>
      </c>
      <c r="F80" s="139">
        <f>vlookup(G80,terminals!$C$1:$O$73,13,FALSE)</f>
        <v>255</v>
      </c>
      <c r="G80" s="137" t="s">
        <v>212</v>
      </c>
      <c r="H80" s="146"/>
      <c r="I80" s="141"/>
      <c r="J80" s="142"/>
      <c r="K80" s="143">
        <f t="shared" si="2"/>
        <v>-1</v>
      </c>
      <c r="L80" s="144"/>
      <c r="M80" s="145"/>
      <c r="N80" s="108"/>
    </row>
    <row r="81">
      <c r="A81" s="136" t="str">
        <f t="shared" si="1"/>
        <v>914250</v>
      </c>
      <c r="B81" s="110"/>
      <c r="C81" s="122">
        <v>914.0</v>
      </c>
      <c r="D81" s="137" t="s">
        <v>461</v>
      </c>
      <c r="E81" s="138" t="s">
        <v>555</v>
      </c>
      <c r="F81" s="139">
        <f>vlookup(G81,terminals!$C$1:$O$73,13,FALSE)</f>
        <v>250</v>
      </c>
      <c r="G81" s="137" t="s">
        <v>190</v>
      </c>
      <c r="H81" s="140" t="s">
        <v>559</v>
      </c>
      <c r="I81" s="141"/>
      <c r="J81" s="142"/>
      <c r="K81" s="143">
        <f t="shared" si="2"/>
        <v>0</v>
      </c>
      <c r="L81" s="144"/>
      <c r="M81" s="145"/>
      <c r="N81" s="108"/>
    </row>
    <row r="82">
      <c r="A82" s="136" t="str">
        <f t="shared" si="1"/>
        <v>914258</v>
      </c>
      <c r="B82" s="110"/>
      <c r="C82" s="122">
        <v>914.0</v>
      </c>
      <c r="D82" s="137" t="s">
        <v>461</v>
      </c>
      <c r="E82" s="138" t="s">
        <v>557</v>
      </c>
      <c r="F82" s="139">
        <f>vlookup(G82,terminals!$C$1:$O$73,13,FALSE)</f>
        <v>258</v>
      </c>
      <c r="G82" s="137" t="s">
        <v>225</v>
      </c>
      <c r="H82" s="146"/>
      <c r="I82" s="141"/>
      <c r="J82" s="142"/>
      <c r="K82" s="143">
        <f t="shared" si="2"/>
        <v>-1</v>
      </c>
      <c r="L82" s="144"/>
      <c r="M82" s="145"/>
      <c r="N82" s="108"/>
    </row>
    <row r="83">
      <c r="A83" s="136" t="str">
        <f t="shared" si="1"/>
        <v>915250</v>
      </c>
      <c r="B83" s="110"/>
      <c r="C83" s="122">
        <v>915.0</v>
      </c>
      <c r="D83" s="137" t="s">
        <v>461</v>
      </c>
      <c r="E83" s="138" t="s">
        <v>555</v>
      </c>
      <c r="F83" s="139">
        <f>vlookup(G83,terminals!$C$1:$O$73,13,FALSE)</f>
        <v>250</v>
      </c>
      <c r="G83" s="137" t="s">
        <v>190</v>
      </c>
      <c r="H83" s="140" t="s">
        <v>558</v>
      </c>
      <c r="I83" s="141"/>
      <c r="J83" s="142"/>
      <c r="K83" s="143">
        <f t="shared" si="2"/>
        <v>0</v>
      </c>
      <c r="L83" s="144"/>
      <c r="M83" s="145"/>
      <c r="N83" s="108"/>
    </row>
    <row r="84">
      <c r="A84" s="136" t="str">
        <f t="shared" si="1"/>
        <v>915258</v>
      </c>
      <c r="B84" s="110"/>
      <c r="C84" s="122">
        <v>915.0</v>
      </c>
      <c r="D84" s="137" t="s">
        <v>461</v>
      </c>
      <c r="E84" s="138" t="s">
        <v>557</v>
      </c>
      <c r="F84" s="139">
        <f>vlookup(G84,terminals!$C$1:$O$73,13,FALSE)</f>
        <v>258</v>
      </c>
      <c r="G84" s="137" t="s">
        <v>225</v>
      </c>
      <c r="H84" s="146"/>
      <c r="I84" s="141"/>
      <c r="J84" s="142"/>
      <c r="K84" s="143">
        <f t="shared" si="2"/>
        <v>-1</v>
      </c>
      <c r="L84" s="144"/>
      <c r="M84" s="145"/>
      <c r="N84" s="108"/>
    </row>
    <row r="85">
      <c r="A85" s="136" t="str">
        <f t="shared" si="1"/>
        <v>916250</v>
      </c>
      <c r="B85" s="110"/>
      <c r="C85" s="122">
        <v>916.0</v>
      </c>
      <c r="D85" s="137" t="s">
        <v>515</v>
      </c>
      <c r="E85" s="138" t="s">
        <v>555</v>
      </c>
      <c r="F85" s="139">
        <f>vlookup(G85,terminals!$C$1:$O$73,13,FALSE)</f>
        <v>250</v>
      </c>
      <c r="G85" s="137" t="s">
        <v>190</v>
      </c>
      <c r="H85" s="140" t="s">
        <v>559</v>
      </c>
      <c r="I85" s="141"/>
      <c r="J85" s="142"/>
      <c r="K85" s="143">
        <f t="shared" si="2"/>
        <v>0</v>
      </c>
      <c r="L85" s="144"/>
      <c r="M85" s="145"/>
      <c r="N85" s="108"/>
    </row>
    <row r="86">
      <c r="A86" s="136" t="str">
        <f t="shared" si="1"/>
        <v>916244</v>
      </c>
      <c r="B86" s="110"/>
      <c r="C86" s="122">
        <v>916.0</v>
      </c>
      <c r="D86" s="137" t="s">
        <v>515</v>
      </c>
      <c r="E86" s="138" t="s">
        <v>557</v>
      </c>
      <c r="F86" s="139">
        <f>vlookup(G86,terminals!$C$1:$O$73,13,FALSE)</f>
        <v>244</v>
      </c>
      <c r="G86" s="137" t="s">
        <v>161</v>
      </c>
      <c r="H86" s="146"/>
      <c r="I86" s="141"/>
      <c r="J86" s="142"/>
      <c r="K86" s="143">
        <f t="shared" si="2"/>
        <v>-1</v>
      </c>
      <c r="L86" s="144"/>
      <c r="M86" s="145"/>
      <c r="N86" s="108"/>
    </row>
    <row r="87">
      <c r="A87" s="136" t="str">
        <f t="shared" si="1"/>
        <v>944244</v>
      </c>
      <c r="B87" s="110"/>
      <c r="C87" s="122">
        <v>944.0</v>
      </c>
      <c r="D87" s="137" t="s">
        <v>522</v>
      </c>
      <c r="E87" s="138" t="s">
        <v>555</v>
      </c>
      <c r="F87" s="139">
        <f>vlookup(G87,terminals!$C$1:$O$73,13,FALSE)</f>
        <v>244</v>
      </c>
      <c r="G87" s="137" t="s">
        <v>161</v>
      </c>
      <c r="H87" s="140" t="s">
        <v>558</v>
      </c>
      <c r="I87" s="141"/>
      <c r="J87" s="142"/>
      <c r="K87" s="143">
        <f>if(E87="Origin",0,if(E87="Destination",-1,#REF!+1))</f>
        <v>0</v>
      </c>
      <c r="L87" s="144"/>
      <c r="M87" s="145"/>
      <c r="N87" s="108"/>
    </row>
    <row r="88">
      <c r="A88" s="136" t="str">
        <f t="shared" si="1"/>
        <v>944250</v>
      </c>
      <c r="B88" s="110"/>
      <c r="C88" s="122">
        <v>944.0</v>
      </c>
      <c r="D88" s="137" t="s">
        <v>522</v>
      </c>
      <c r="E88" s="138" t="s">
        <v>557</v>
      </c>
      <c r="F88" s="139">
        <f>vlookup(G88,terminals!$C$1:$O$73,13,FALSE)</f>
        <v>250</v>
      </c>
      <c r="G88" s="137" t="s">
        <v>190</v>
      </c>
      <c r="H88" s="146"/>
      <c r="I88" s="141"/>
      <c r="J88" s="142"/>
      <c r="K88" s="143">
        <f t="shared" ref="K88:K128" si="3">if(E88="Origin",0,if(E88="Destination",-1,K87+1))</f>
        <v>-1</v>
      </c>
      <c r="L88" s="144"/>
      <c r="M88" s="145"/>
      <c r="N88" s="108"/>
    </row>
    <row r="89">
      <c r="A89" s="136" t="str">
        <f t="shared" si="1"/>
        <v>945244</v>
      </c>
      <c r="B89" s="110"/>
      <c r="C89" s="122">
        <v>945.0</v>
      </c>
      <c r="D89" s="137" t="s">
        <v>462</v>
      </c>
      <c r="E89" s="138" t="s">
        <v>555</v>
      </c>
      <c r="F89" s="139">
        <f>vlookup(G89,terminals!$C$1:$O$73,13,FALSE)</f>
        <v>244</v>
      </c>
      <c r="G89" s="137" t="s">
        <v>161</v>
      </c>
      <c r="H89" s="140" t="s">
        <v>558</v>
      </c>
      <c r="I89" s="141"/>
      <c r="J89" s="142"/>
      <c r="K89" s="143">
        <f t="shared" si="3"/>
        <v>0</v>
      </c>
      <c r="L89" s="144"/>
      <c r="M89" s="145"/>
      <c r="N89" s="108"/>
    </row>
    <row r="90">
      <c r="A90" s="136" t="str">
        <f t="shared" si="1"/>
        <v>945250</v>
      </c>
      <c r="B90" s="110"/>
      <c r="C90" s="122">
        <v>945.0</v>
      </c>
      <c r="D90" s="137" t="s">
        <v>462</v>
      </c>
      <c r="E90" s="138" t="s">
        <v>557</v>
      </c>
      <c r="F90" s="139">
        <f>vlookup(G90,terminals!$C$1:$O$73,13,FALSE)</f>
        <v>250</v>
      </c>
      <c r="G90" s="137" t="s">
        <v>190</v>
      </c>
      <c r="H90" s="146"/>
      <c r="I90" s="141"/>
      <c r="J90" s="142"/>
      <c r="K90" s="143">
        <f t="shared" si="3"/>
        <v>-1</v>
      </c>
      <c r="L90" s="144"/>
      <c r="M90" s="145"/>
      <c r="N90" s="108"/>
    </row>
    <row r="91">
      <c r="A91" s="136" t="str">
        <f t="shared" si="1"/>
        <v>946244</v>
      </c>
      <c r="B91" s="110"/>
      <c r="C91" s="122">
        <v>946.0</v>
      </c>
      <c r="D91" s="137" t="s">
        <v>462</v>
      </c>
      <c r="E91" s="138" t="s">
        <v>555</v>
      </c>
      <c r="F91" s="139">
        <f>vlookup(G91,terminals!$C$1:$O$73,13,FALSE)</f>
        <v>244</v>
      </c>
      <c r="G91" s="137" t="s">
        <v>161</v>
      </c>
      <c r="H91" s="140" t="s">
        <v>559</v>
      </c>
      <c r="I91" s="141"/>
      <c r="J91" s="142"/>
      <c r="K91" s="143">
        <f t="shared" si="3"/>
        <v>0</v>
      </c>
      <c r="L91" s="144"/>
      <c r="M91" s="145"/>
      <c r="N91" s="108"/>
    </row>
    <row r="92">
      <c r="A92" s="136" t="str">
        <f t="shared" si="1"/>
        <v>946250</v>
      </c>
      <c r="B92" s="110"/>
      <c r="C92" s="122">
        <v>946.0</v>
      </c>
      <c r="D92" s="137" t="s">
        <v>462</v>
      </c>
      <c r="E92" s="138" t="s">
        <v>557</v>
      </c>
      <c r="F92" s="139">
        <f>vlookup(G92,terminals!$C$1:$O$73,13,FALSE)</f>
        <v>250</v>
      </c>
      <c r="G92" s="137" t="s">
        <v>190</v>
      </c>
      <c r="H92" s="146"/>
      <c r="I92" s="141"/>
      <c r="J92" s="142"/>
      <c r="K92" s="143">
        <f t="shared" si="3"/>
        <v>-1</v>
      </c>
      <c r="L92" s="144"/>
      <c r="M92" s="145"/>
      <c r="N92" s="108"/>
    </row>
    <row r="93">
      <c r="A93" s="136" t="str">
        <f t="shared" si="1"/>
        <v>947244</v>
      </c>
      <c r="B93" s="110"/>
      <c r="C93" s="122">
        <v>947.0</v>
      </c>
      <c r="D93" s="137" t="s">
        <v>462</v>
      </c>
      <c r="E93" s="138" t="s">
        <v>555</v>
      </c>
      <c r="F93" s="139">
        <f>vlookup(G93,terminals!$C$1:$O$73,13,FALSE)</f>
        <v>244</v>
      </c>
      <c r="G93" s="137" t="s">
        <v>161</v>
      </c>
      <c r="H93" s="140" t="s">
        <v>563</v>
      </c>
      <c r="I93" s="141"/>
      <c r="J93" s="142"/>
      <c r="K93" s="143">
        <f t="shared" si="3"/>
        <v>0</v>
      </c>
      <c r="L93" s="144"/>
      <c r="M93" s="145"/>
      <c r="N93" s="108"/>
    </row>
    <row r="94">
      <c r="A94" s="136" t="str">
        <f t="shared" si="1"/>
        <v>947250</v>
      </c>
      <c r="B94" s="110"/>
      <c r="C94" s="122">
        <v>947.0</v>
      </c>
      <c r="D94" s="137" t="s">
        <v>462</v>
      </c>
      <c r="E94" s="138" t="s">
        <v>557</v>
      </c>
      <c r="F94" s="139">
        <f>vlookup(G94,terminals!$C$1:$O$73,13,FALSE)</f>
        <v>250</v>
      </c>
      <c r="G94" s="137" t="s">
        <v>190</v>
      </c>
      <c r="H94" s="146"/>
      <c r="I94" s="141"/>
      <c r="J94" s="142"/>
      <c r="K94" s="143">
        <f t="shared" si="3"/>
        <v>-1</v>
      </c>
      <c r="L94" s="144"/>
      <c r="M94" s="145"/>
      <c r="N94" s="108"/>
    </row>
    <row r="95">
      <c r="A95" s="136" t="str">
        <f t="shared" si="1"/>
        <v>948244</v>
      </c>
      <c r="B95" s="110"/>
      <c r="C95" s="122">
        <v>948.0</v>
      </c>
      <c r="D95" s="137" t="s">
        <v>462</v>
      </c>
      <c r="E95" s="138" t="s">
        <v>555</v>
      </c>
      <c r="F95" s="139">
        <f>vlookup(G95,terminals!$C$1:$O$73,13,FALSE)</f>
        <v>244</v>
      </c>
      <c r="G95" s="137" t="s">
        <v>161</v>
      </c>
      <c r="H95" s="140" t="s">
        <v>564</v>
      </c>
      <c r="I95" s="141"/>
      <c r="J95" s="142"/>
      <c r="K95" s="143">
        <f t="shared" si="3"/>
        <v>0</v>
      </c>
      <c r="L95" s="144"/>
      <c r="M95" s="145"/>
      <c r="N95" s="108"/>
    </row>
    <row r="96">
      <c r="A96" s="136" t="str">
        <f t="shared" si="1"/>
        <v>948250</v>
      </c>
      <c r="B96" s="110"/>
      <c r="C96" s="122">
        <v>948.0</v>
      </c>
      <c r="D96" s="137" t="s">
        <v>462</v>
      </c>
      <c r="E96" s="138" t="s">
        <v>557</v>
      </c>
      <c r="F96" s="139">
        <f>vlookup(G96,terminals!$C$1:$O$73,13,FALSE)</f>
        <v>250</v>
      </c>
      <c r="G96" s="137" t="s">
        <v>190</v>
      </c>
      <c r="H96" s="146"/>
      <c r="I96" s="141"/>
      <c r="J96" s="142"/>
      <c r="K96" s="143">
        <f t="shared" si="3"/>
        <v>-1</v>
      </c>
      <c r="L96" s="144"/>
      <c r="M96" s="145"/>
      <c r="N96" s="108"/>
    </row>
    <row r="97">
      <c r="A97" s="136" t="str">
        <f t="shared" si="1"/>
        <v>949244</v>
      </c>
      <c r="B97" s="110"/>
      <c r="C97" s="122">
        <v>949.0</v>
      </c>
      <c r="D97" s="137" t="s">
        <v>463</v>
      </c>
      <c r="E97" s="138" t="s">
        <v>555</v>
      </c>
      <c r="F97" s="139">
        <f>vlookup(G97,terminals!$C$1:$O$73,13,FALSE)</f>
        <v>244</v>
      </c>
      <c r="G97" s="137" t="s">
        <v>161</v>
      </c>
      <c r="H97" s="140" t="s">
        <v>564</v>
      </c>
      <c r="I97" s="141"/>
      <c r="J97" s="142"/>
      <c r="K97" s="143">
        <f t="shared" si="3"/>
        <v>0</v>
      </c>
      <c r="L97" s="144"/>
      <c r="M97" s="145"/>
      <c r="N97" s="108"/>
    </row>
    <row r="98">
      <c r="A98" s="136" t="str">
        <f t="shared" si="1"/>
        <v>949249</v>
      </c>
      <c r="B98" s="110"/>
      <c r="C98" s="122">
        <v>949.0</v>
      </c>
      <c r="D98" s="137" t="s">
        <v>463</v>
      </c>
      <c r="E98" s="138" t="s">
        <v>557</v>
      </c>
      <c r="F98" s="139">
        <f>vlookup(G98,terminals!$C$1:$O$73,13,FALSE)</f>
        <v>249</v>
      </c>
      <c r="G98" s="137" t="s">
        <v>185</v>
      </c>
      <c r="H98" s="146"/>
      <c r="I98" s="141"/>
      <c r="J98" s="142"/>
      <c r="K98" s="143">
        <f t="shared" si="3"/>
        <v>-1</v>
      </c>
      <c r="L98" s="144"/>
      <c r="M98" s="145"/>
      <c r="N98" s="108"/>
    </row>
    <row r="99">
      <c r="A99" s="136" t="str">
        <f t="shared" si="1"/>
        <v>950244</v>
      </c>
      <c r="B99" s="110"/>
      <c r="C99" s="122">
        <v>950.0</v>
      </c>
      <c r="D99" s="137" t="s">
        <v>463</v>
      </c>
      <c r="E99" s="138" t="s">
        <v>555</v>
      </c>
      <c r="F99" s="139">
        <f>vlookup(G99,terminals!$C$1:$O$73,13,FALSE)</f>
        <v>244</v>
      </c>
      <c r="G99" s="137" t="s">
        <v>161</v>
      </c>
      <c r="H99" s="140" t="s">
        <v>558</v>
      </c>
      <c r="I99" s="141"/>
      <c r="J99" s="142"/>
      <c r="K99" s="143">
        <f t="shared" si="3"/>
        <v>0</v>
      </c>
      <c r="L99" s="144"/>
      <c r="M99" s="145"/>
      <c r="N99" s="108"/>
    </row>
    <row r="100">
      <c r="A100" s="136" t="str">
        <f t="shared" si="1"/>
        <v>950249</v>
      </c>
      <c r="B100" s="110"/>
      <c r="C100" s="122">
        <v>950.0</v>
      </c>
      <c r="D100" s="137" t="s">
        <v>463</v>
      </c>
      <c r="E100" s="138" t="s">
        <v>557</v>
      </c>
      <c r="F100" s="139">
        <f>vlookup(G100,terminals!$C$1:$O$73,13,FALSE)</f>
        <v>249</v>
      </c>
      <c r="G100" s="137" t="s">
        <v>185</v>
      </c>
      <c r="H100" s="146"/>
      <c r="I100" s="141"/>
      <c r="J100" s="142"/>
      <c r="K100" s="143">
        <f t="shared" si="3"/>
        <v>-1</v>
      </c>
      <c r="L100" s="144"/>
      <c r="M100" s="145"/>
      <c r="N100" s="108"/>
    </row>
    <row r="101">
      <c r="A101" s="136" t="str">
        <f t="shared" si="1"/>
        <v>951244</v>
      </c>
      <c r="B101" s="110"/>
      <c r="C101" s="122">
        <v>951.0</v>
      </c>
      <c r="D101" s="137" t="s">
        <v>463</v>
      </c>
      <c r="E101" s="138" t="s">
        <v>555</v>
      </c>
      <c r="F101" s="139">
        <f>vlookup(G101,terminals!$C$1:$O$73,13,FALSE)</f>
        <v>244</v>
      </c>
      <c r="G101" s="137" t="s">
        <v>161</v>
      </c>
      <c r="H101" s="140" t="s">
        <v>558</v>
      </c>
      <c r="I101" s="141"/>
      <c r="J101" s="142"/>
      <c r="K101" s="143">
        <f t="shared" si="3"/>
        <v>0</v>
      </c>
      <c r="L101" s="144"/>
      <c r="M101" s="145"/>
      <c r="N101" s="108"/>
    </row>
    <row r="102">
      <c r="A102" s="136" t="str">
        <f t="shared" si="1"/>
        <v>951249</v>
      </c>
      <c r="B102" s="110"/>
      <c r="C102" s="122">
        <v>951.0</v>
      </c>
      <c r="D102" s="137" t="s">
        <v>463</v>
      </c>
      <c r="E102" s="138" t="s">
        <v>557</v>
      </c>
      <c r="F102" s="139">
        <f>vlookup(G102,terminals!$C$1:$O$73,13,FALSE)</f>
        <v>249</v>
      </c>
      <c r="G102" s="137" t="s">
        <v>185</v>
      </c>
      <c r="H102" s="146"/>
      <c r="I102" s="141"/>
      <c r="J102" s="142"/>
      <c r="K102" s="143">
        <f t="shared" si="3"/>
        <v>-1</v>
      </c>
      <c r="L102" s="144"/>
      <c r="M102" s="145"/>
      <c r="N102" s="108"/>
    </row>
    <row r="103">
      <c r="A103" s="136" t="str">
        <f t="shared" si="1"/>
        <v>952244</v>
      </c>
      <c r="B103" s="110"/>
      <c r="C103" s="122">
        <v>952.0</v>
      </c>
      <c r="D103" s="137" t="s">
        <v>463</v>
      </c>
      <c r="E103" s="138" t="s">
        <v>555</v>
      </c>
      <c r="F103" s="139">
        <f>vlookup(G103,terminals!$C$1:$O$73,13,FALSE)</f>
        <v>244</v>
      </c>
      <c r="G103" s="137" t="s">
        <v>161</v>
      </c>
      <c r="H103" s="140" t="s">
        <v>559</v>
      </c>
      <c r="I103" s="141"/>
      <c r="J103" s="142"/>
      <c r="K103" s="143">
        <f t="shared" si="3"/>
        <v>0</v>
      </c>
      <c r="L103" s="144"/>
      <c r="M103" s="145"/>
      <c r="N103" s="108"/>
    </row>
    <row r="104">
      <c r="A104" s="136" t="str">
        <f t="shared" si="1"/>
        <v>952249</v>
      </c>
      <c r="B104" s="110"/>
      <c r="C104" s="122">
        <v>952.0</v>
      </c>
      <c r="D104" s="137" t="s">
        <v>463</v>
      </c>
      <c r="E104" s="138" t="s">
        <v>557</v>
      </c>
      <c r="F104" s="139">
        <f>vlookup(G104,terminals!$C$1:$O$73,13,FALSE)</f>
        <v>249</v>
      </c>
      <c r="G104" s="137" t="s">
        <v>185</v>
      </c>
      <c r="H104" s="146"/>
      <c r="I104" s="141"/>
      <c r="J104" s="142"/>
      <c r="K104" s="143">
        <f t="shared" si="3"/>
        <v>-1</v>
      </c>
      <c r="L104" s="144"/>
      <c r="M104" s="145"/>
      <c r="N104" s="108"/>
    </row>
    <row r="105">
      <c r="A105" s="136" t="str">
        <f t="shared" si="1"/>
        <v>953244</v>
      </c>
      <c r="B105" s="110"/>
      <c r="C105" s="122">
        <v>953.0</v>
      </c>
      <c r="D105" s="137" t="s">
        <v>463</v>
      </c>
      <c r="E105" s="138" t="s">
        <v>555</v>
      </c>
      <c r="F105" s="139">
        <f>vlookup(G105,terminals!$C$1:$O$73,13,FALSE)</f>
        <v>244</v>
      </c>
      <c r="G105" s="137" t="s">
        <v>161</v>
      </c>
      <c r="H105" s="140" t="s">
        <v>563</v>
      </c>
      <c r="I105" s="141"/>
      <c r="J105" s="142"/>
      <c r="K105" s="143">
        <f t="shared" si="3"/>
        <v>0</v>
      </c>
      <c r="L105" s="144"/>
      <c r="M105" s="145"/>
      <c r="N105" s="108"/>
    </row>
    <row r="106">
      <c r="A106" s="136" t="str">
        <f t="shared" si="1"/>
        <v>953249</v>
      </c>
      <c r="B106" s="110"/>
      <c r="C106" s="122">
        <v>953.0</v>
      </c>
      <c r="D106" s="137" t="s">
        <v>463</v>
      </c>
      <c r="E106" s="138" t="s">
        <v>557</v>
      </c>
      <c r="F106" s="139">
        <f>vlookup(G106,terminals!$C$1:$O$73,13,FALSE)</f>
        <v>249</v>
      </c>
      <c r="G106" s="137" t="s">
        <v>185</v>
      </c>
      <c r="H106" s="146"/>
      <c r="I106" s="141"/>
      <c r="J106" s="142"/>
      <c r="K106" s="143">
        <f t="shared" si="3"/>
        <v>-1</v>
      </c>
      <c r="L106" s="144"/>
      <c r="M106" s="145"/>
      <c r="N106" s="108"/>
    </row>
    <row r="107">
      <c r="A107" s="136" t="str">
        <f t="shared" si="1"/>
        <v>954244</v>
      </c>
      <c r="B107" s="110"/>
      <c r="C107" s="122">
        <v>954.0</v>
      </c>
      <c r="D107" s="137" t="s">
        <v>463</v>
      </c>
      <c r="E107" s="138" t="s">
        <v>555</v>
      </c>
      <c r="F107" s="139">
        <f>vlookup(G107,terminals!$C$1:$O$73,13,FALSE)</f>
        <v>244</v>
      </c>
      <c r="G107" s="137" t="s">
        <v>161</v>
      </c>
      <c r="H107" s="140" t="s">
        <v>564</v>
      </c>
      <c r="I107" s="141"/>
      <c r="J107" s="142"/>
      <c r="K107" s="143">
        <f t="shared" si="3"/>
        <v>0</v>
      </c>
      <c r="L107" s="144"/>
      <c r="M107" s="145"/>
      <c r="N107" s="108"/>
    </row>
    <row r="108">
      <c r="A108" s="136" t="str">
        <f t="shared" si="1"/>
        <v>954249</v>
      </c>
      <c r="B108" s="110"/>
      <c r="C108" s="122">
        <v>954.0</v>
      </c>
      <c r="D108" s="137" t="s">
        <v>463</v>
      </c>
      <c r="E108" s="138" t="s">
        <v>557</v>
      </c>
      <c r="F108" s="139">
        <f>vlookup(G108,terminals!$C$1:$O$73,13,FALSE)</f>
        <v>249</v>
      </c>
      <c r="G108" s="137" t="s">
        <v>185</v>
      </c>
      <c r="H108" s="146"/>
      <c r="I108" s="141"/>
      <c r="J108" s="142"/>
      <c r="K108" s="143">
        <f t="shared" si="3"/>
        <v>-1</v>
      </c>
      <c r="L108" s="144"/>
      <c r="M108" s="145"/>
      <c r="N108" s="108"/>
    </row>
    <row r="109">
      <c r="A109" s="136" t="str">
        <f t="shared" si="1"/>
        <v>955244</v>
      </c>
      <c r="B109" s="110"/>
      <c r="C109" s="122">
        <v>955.0</v>
      </c>
      <c r="D109" s="137" t="s">
        <v>464</v>
      </c>
      <c r="E109" s="138" t="s">
        <v>555</v>
      </c>
      <c r="F109" s="139">
        <f>vlookup(G109,terminals!$C$1:$O$73,13,FALSE)</f>
        <v>244</v>
      </c>
      <c r="G109" s="137" t="s">
        <v>161</v>
      </c>
      <c r="H109" s="140" t="s">
        <v>558</v>
      </c>
      <c r="I109" s="141"/>
      <c r="J109" s="142"/>
      <c r="K109" s="143">
        <f t="shared" si="3"/>
        <v>0</v>
      </c>
      <c r="L109" s="144"/>
      <c r="M109" s="145"/>
      <c r="N109" s="108"/>
    </row>
    <row r="110">
      <c r="A110" s="136" t="str">
        <f t="shared" si="1"/>
        <v>955257</v>
      </c>
      <c r="B110" s="110"/>
      <c r="C110" s="122">
        <v>955.0</v>
      </c>
      <c r="D110" s="137" t="s">
        <v>464</v>
      </c>
      <c r="E110" s="138" t="s">
        <v>557</v>
      </c>
      <c r="F110" s="139">
        <f>vlookup(G110,terminals!$C$1:$O$73,13,FALSE)</f>
        <v>257</v>
      </c>
      <c r="G110" s="137" t="s">
        <v>220</v>
      </c>
      <c r="H110" s="146"/>
      <c r="I110" s="141"/>
      <c r="J110" s="142"/>
      <c r="K110" s="143">
        <f t="shared" si="3"/>
        <v>-1</v>
      </c>
      <c r="L110" s="144"/>
      <c r="M110" s="145"/>
      <c r="N110" s="108"/>
    </row>
    <row r="111">
      <c r="A111" s="136" t="str">
        <f t="shared" si="1"/>
        <v>956244</v>
      </c>
      <c r="B111" s="110"/>
      <c r="C111" s="122">
        <v>956.0</v>
      </c>
      <c r="D111" s="137" t="s">
        <v>464</v>
      </c>
      <c r="E111" s="138" t="s">
        <v>555</v>
      </c>
      <c r="F111" s="139">
        <f>vlookup(G111,terminals!$C$1:$O$73,13,FALSE)</f>
        <v>244</v>
      </c>
      <c r="G111" s="137" t="s">
        <v>161</v>
      </c>
      <c r="H111" s="140" t="s">
        <v>558</v>
      </c>
      <c r="I111" s="141"/>
      <c r="J111" s="142"/>
      <c r="K111" s="143">
        <f t="shared" si="3"/>
        <v>0</v>
      </c>
      <c r="L111" s="144"/>
      <c r="M111" s="145"/>
      <c r="N111" s="108"/>
    </row>
    <row r="112">
      <c r="A112" s="136" t="str">
        <f t="shared" si="1"/>
        <v>956257</v>
      </c>
      <c r="B112" s="110"/>
      <c r="C112" s="122">
        <v>956.0</v>
      </c>
      <c r="D112" s="137" t="s">
        <v>464</v>
      </c>
      <c r="E112" s="138" t="s">
        <v>557</v>
      </c>
      <c r="F112" s="139">
        <f>vlookup(G112,terminals!$C$1:$O$73,13,FALSE)</f>
        <v>257</v>
      </c>
      <c r="G112" s="137" t="s">
        <v>220</v>
      </c>
      <c r="H112" s="146"/>
      <c r="I112" s="141"/>
      <c r="J112" s="142"/>
      <c r="K112" s="143">
        <f t="shared" si="3"/>
        <v>-1</v>
      </c>
      <c r="L112" s="144"/>
      <c r="M112" s="145"/>
      <c r="N112" s="108"/>
    </row>
    <row r="113">
      <c r="A113" s="136" t="str">
        <f t="shared" si="1"/>
        <v>957244</v>
      </c>
      <c r="B113" s="110"/>
      <c r="C113" s="122">
        <v>957.0</v>
      </c>
      <c r="D113" s="137" t="s">
        <v>464</v>
      </c>
      <c r="E113" s="138" t="s">
        <v>555</v>
      </c>
      <c r="F113" s="139">
        <f>vlookup(G113,terminals!$C$1:$O$73,13,FALSE)</f>
        <v>244</v>
      </c>
      <c r="G113" s="137" t="s">
        <v>161</v>
      </c>
      <c r="H113" s="140" t="s">
        <v>559</v>
      </c>
      <c r="I113" s="141"/>
      <c r="J113" s="142"/>
      <c r="K113" s="143">
        <f t="shared" si="3"/>
        <v>0</v>
      </c>
      <c r="L113" s="144"/>
      <c r="M113" s="145"/>
      <c r="N113" s="108"/>
    </row>
    <row r="114">
      <c r="A114" s="136" t="str">
        <f t="shared" si="1"/>
        <v>957257</v>
      </c>
      <c r="B114" s="110"/>
      <c r="C114" s="122">
        <v>957.0</v>
      </c>
      <c r="D114" s="137" t="s">
        <v>464</v>
      </c>
      <c r="E114" s="138" t="s">
        <v>557</v>
      </c>
      <c r="F114" s="139">
        <f>vlookup(G114,terminals!$C$1:$O$73,13,FALSE)</f>
        <v>257</v>
      </c>
      <c r="G114" s="137" t="s">
        <v>220</v>
      </c>
      <c r="H114" s="146"/>
      <c r="I114" s="141"/>
      <c r="J114" s="142"/>
      <c r="K114" s="143">
        <f t="shared" si="3"/>
        <v>-1</v>
      </c>
      <c r="L114" s="144"/>
      <c r="M114" s="145"/>
      <c r="N114" s="108"/>
    </row>
    <row r="115">
      <c r="A115" s="136" t="str">
        <f t="shared" si="1"/>
        <v>958244</v>
      </c>
      <c r="B115" s="110"/>
      <c r="C115" s="122">
        <v>958.0</v>
      </c>
      <c r="D115" s="137" t="s">
        <v>464</v>
      </c>
      <c r="E115" s="138" t="s">
        <v>555</v>
      </c>
      <c r="F115" s="139">
        <f>vlookup(G115,terminals!$C$1:$O$73,13,FALSE)</f>
        <v>244</v>
      </c>
      <c r="G115" s="137" t="s">
        <v>161</v>
      </c>
      <c r="H115" s="140" t="s">
        <v>564</v>
      </c>
      <c r="I115" s="141"/>
      <c r="J115" s="142"/>
      <c r="K115" s="143">
        <f t="shared" si="3"/>
        <v>0</v>
      </c>
      <c r="L115" s="144"/>
      <c r="M115" s="145"/>
      <c r="N115" s="108"/>
    </row>
    <row r="116">
      <c r="A116" s="136" t="str">
        <f t="shared" si="1"/>
        <v>958257</v>
      </c>
      <c r="B116" s="110"/>
      <c r="C116" s="122">
        <v>958.0</v>
      </c>
      <c r="D116" s="137" t="s">
        <v>464</v>
      </c>
      <c r="E116" s="138" t="s">
        <v>557</v>
      </c>
      <c r="F116" s="139">
        <f>vlookup(G116,terminals!$C$1:$O$73,13,FALSE)</f>
        <v>257</v>
      </c>
      <c r="G116" s="137" t="s">
        <v>220</v>
      </c>
      <c r="H116" s="146"/>
      <c r="I116" s="141"/>
      <c r="J116" s="142"/>
      <c r="K116" s="143">
        <f t="shared" si="3"/>
        <v>-1</v>
      </c>
      <c r="L116" s="144"/>
      <c r="M116" s="145"/>
      <c r="N116" s="108"/>
    </row>
    <row r="117">
      <c r="A117" s="136" t="str">
        <f t="shared" si="1"/>
        <v>959244</v>
      </c>
      <c r="B117" s="110"/>
      <c r="C117" s="122">
        <v>959.0</v>
      </c>
      <c r="D117" s="137" t="s">
        <v>465</v>
      </c>
      <c r="E117" s="138" t="s">
        <v>555</v>
      </c>
      <c r="F117" s="139">
        <f>vlookup(G117,terminals!$C$1:$O$73,13,FALSE)</f>
        <v>244</v>
      </c>
      <c r="G117" s="137" t="s">
        <v>161</v>
      </c>
      <c r="H117" s="140" t="s">
        <v>564</v>
      </c>
      <c r="I117" s="141"/>
      <c r="J117" s="142"/>
      <c r="K117" s="143">
        <f t="shared" si="3"/>
        <v>0</v>
      </c>
      <c r="L117" s="144"/>
      <c r="M117" s="145"/>
      <c r="N117" s="108"/>
    </row>
    <row r="118">
      <c r="A118" s="136" t="str">
        <f t="shared" si="1"/>
        <v>959252</v>
      </c>
      <c r="B118" s="110"/>
      <c r="C118" s="122">
        <v>959.0</v>
      </c>
      <c r="D118" s="137" t="s">
        <v>465</v>
      </c>
      <c r="E118" s="138" t="s">
        <v>557</v>
      </c>
      <c r="F118" s="139">
        <f>vlookup(G118,terminals!$C$1:$O$73,13,FALSE)</f>
        <v>252</v>
      </c>
      <c r="G118" s="137" t="s">
        <v>199</v>
      </c>
      <c r="H118" s="146"/>
      <c r="I118" s="141"/>
      <c r="J118" s="142"/>
      <c r="K118" s="143">
        <f t="shared" si="3"/>
        <v>-1</v>
      </c>
      <c r="L118" s="144"/>
      <c r="M118" s="145"/>
      <c r="N118" s="108"/>
    </row>
    <row r="119">
      <c r="A119" s="136" t="str">
        <f t="shared" si="1"/>
        <v>960244</v>
      </c>
      <c r="B119" s="110"/>
      <c r="C119" s="122">
        <v>960.0</v>
      </c>
      <c r="D119" s="137" t="s">
        <v>465</v>
      </c>
      <c r="E119" s="138" t="s">
        <v>555</v>
      </c>
      <c r="F119" s="139">
        <f>vlookup(G119,terminals!$C$1:$O$73,13,FALSE)</f>
        <v>244</v>
      </c>
      <c r="G119" s="137" t="s">
        <v>161</v>
      </c>
      <c r="H119" s="140" t="s">
        <v>558</v>
      </c>
      <c r="I119" s="141"/>
      <c r="J119" s="142"/>
      <c r="K119" s="143">
        <f t="shared" si="3"/>
        <v>0</v>
      </c>
      <c r="L119" s="144"/>
      <c r="M119" s="145"/>
      <c r="N119" s="108"/>
    </row>
    <row r="120">
      <c r="A120" s="136" t="str">
        <f t="shared" si="1"/>
        <v>960252</v>
      </c>
      <c r="B120" s="110"/>
      <c r="C120" s="122">
        <v>960.0</v>
      </c>
      <c r="D120" s="137" t="s">
        <v>465</v>
      </c>
      <c r="E120" s="138" t="s">
        <v>557</v>
      </c>
      <c r="F120" s="139">
        <f>vlookup(G120,terminals!$C$1:$O$73,13,FALSE)</f>
        <v>252</v>
      </c>
      <c r="G120" s="137" t="s">
        <v>199</v>
      </c>
      <c r="H120" s="146"/>
      <c r="I120" s="141"/>
      <c r="J120" s="142"/>
      <c r="K120" s="143">
        <f t="shared" si="3"/>
        <v>-1</v>
      </c>
      <c r="L120" s="144"/>
      <c r="M120" s="145"/>
      <c r="N120" s="108"/>
    </row>
    <row r="121">
      <c r="A121" s="136" t="str">
        <f t="shared" si="1"/>
        <v>961244</v>
      </c>
      <c r="B121" s="110"/>
      <c r="C121" s="122">
        <v>961.0</v>
      </c>
      <c r="D121" s="137" t="s">
        <v>465</v>
      </c>
      <c r="E121" s="138" t="s">
        <v>555</v>
      </c>
      <c r="F121" s="139">
        <f>vlookup(G121,terminals!$C$1:$O$73,13,FALSE)</f>
        <v>244</v>
      </c>
      <c r="G121" s="137" t="s">
        <v>161</v>
      </c>
      <c r="H121" s="140" t="s">
        <v>558</v>
      </c>
      <c r="I121" s="141"/>
      <c r="J121" s="142"/>
      <c r="K121" s="143">
        <f t="shared" si="3"/>
        <v>0</v>
      </c>
      <c r="L121" s="144"/>
      <c r="M121" s="145"/>
      <c r="N121" s="108"/>
    </row>
    <row r="122">
      <c r="A122" s="136" t="str">
        <f t="shared" si="1"/>
        <v>961252</v>
      </c>
      <c r="B122" s="110"/>
      <c r="C122" s="122">
        <v>961.0</v>
      </c>
      <c r="D122" s="137" t="s">
        <v>465</v>
      </c>
      <c r="E122" s="138" t="s">
        <v>557</v>
      </c>
      <c r="F122" s="139">
        <f>vlookup(G122,terminals!$C$1:$O$73,13,FALSE)</f>
        <v>252</v>
      </c>
      <c r="G122" s="137" t="s">
        <v>199</v>
      </c>
      <c r="H122" s="146"/>
      <c r="I122" s="141"/>
      <c r="J122" s="142"/>
      <c r="K122" s="143">
        <f t="shared" si="3"/>
        <v>-1</v>
      </c>
      <c r="L122" s="144"/>
      <c r="M122" s="145"/>
      <c r="N122" s="108"/>
    </row>
    <row r="123">
      <c r="A123" s="136" t="str">
        <f t="shared" si="1"/>
        <v>962244</v>
      </c>
      <c r="B123" s="110"/>
      <c r="C123" s="122">
        <v>962.0</v>
      </c>
      <c r="D123" s="137" t="s">
        <v>465</v>
      </c>
      <c r="E123" s="138" t="s">
        <v>555</v>
      </c>
      <c r="F123" s="139">
        <f>vlookup(G123,terminals!$C$1:$O$73,13,FALSE)</f>
        <v>244</v>
      </c>
      <c r="G123" s="137" t="s">
        <v>161</v>
      </c>
      <c r="H123" s="140" t="s">
        <v>559</v>
      </c>
      <c r="I123" s="141"/>
      <c r="J123" s="142"/>
      <c r="K123" s="143">
        <f t="shared" si="3"/>
        <v>0</v>
      </c>
      <c r="L123" s="144"/>
      <c r="M123" s="145"/>
      <c r="N123" s="108"/>
    </row>
    <row r="124">
      <c r="A124" s="136" t="str">
        <f t="shared" si="1"/>
        <v>962252</v>
      </c>
      <c r="B124" s="110"/>
      <c r="C124" s="122">
        <v>962.0</v>
      </c>
      <c r="D124" s="137" t="s">
        <v>465</v>
      </c>
      <c r="E124" s="138" t="s">
        <v>557</v>
      </c>
      <c r="F124" s="139">
        <f>vlookup(G124,terminals!$C$1:$O$73,13,FALSE)</f>
        <v>252</v>
      </c>
      <c r="G124" s="137" t="s">
        <v>199</v>
      </c>
      <c r="H124" s="146"/>
      <c r="I124" s="141"/>
      <c r="J124" s="142"/>
      <c r="K124" s="143">
        <f t="shared" si="3"/>
        <v>-1</v>
      </c>
      <c r="L124" s="144"/>
      <c r="M124" s="145"/>
      <c r="N124" s="108"/>
    </row>
    <row r="125">
      <c r="A125" s="136" t="str">
        <f t="shared" si="1"/>
        <v>963244</v>
      </c>
      <c r="B125" s="110"/>
      <c r="C125" s="122">
        <v>963.0</v>
      </c>
      <c r="D125" s="137" t="s">
        <v>465</v>
      </c>
      <c r="E125" s="138" t="s">
        <v>555</v>
      </c>
      <c r="F125" s="139">
        <f>vlookup(G125,terminals!$C$1:$O$73,13,FALSE)</f>
        <v>244</v>
      </c>
      <c r="G125" s="137" t="s">
        <v>161</v>
      </c>
      <c r="H125" s="140" t="s">
        <v>563</v>
      </c>
      <c r="I125" s="141"/>
      <c r="J125" s="142"/>
      <c r="K125" s="143">
        <f t="shared" si="3"/>
        <v>0</v>
      </c>
      <c r="L125" s="144"/>
      <c r="M125" s="145"/>
      <c r="N125" s="108"/>
    </row>
    <row r="126">
      <c r="A126" s="136" t="str">
        <f t="shared" si="1"/>
        <v>963252</v>
      </c>
      <c r="B126" s="110"/>
      <c r="C126" s="122">
        <v>963.0</v>
      </c>
      <c r="D126" s="137" t="s">
        <v>465</v>
      </c>
      <c r="E126" s="138" t="s">
        <v>557</v>
      </c>
      <c r="F126" s="139">
        <f>vlookup(G126,terminals!$C$1:$O$73,13,FALSE)</f>
        <v>252</v>
      </c>
      <c r="G126" s="137" t="s">
        <v>199</v>
      </c>
      <c r="H126" s="146"/>
      <c r="I126" s="141"/>
      <c r="J126" s="142"/>
      <c r="K126" s="143">
        <f t="shared" si="3"/>
        <v>-1</v>
      </c>
      <c r="L126" s="144"/>
      <c r="M126" s="145"/>
      <c r="N126" s="108"/>
    </row>
    <row r="127">
      <c r="A127" s="136" t="str">
        <f t="shared" si="1"/>
        <v>964244</v>
      </c>
      <c r="B127" s="110"/>
      <c r="C127" s="122">
        <v>964.0</v>
      </c>
      <c r="D127" s="137" t="s">
        <v>465</v>
      </c>
      <c r="E127" s="138" t="s">
        <v>555</v>
      </c>
      <c r="F127" s="139">
        <f>vlookup(G127,terminals!$C$1:$O$73,13,FALSE)</f>
        <v>244</v>
      </c>
      <c r="G127" s="137" t="s">
        <v>161</v>
      </c>
      <c r="H127" s="140" t="s">
        <v>564</v>
      </c>
      <c r="I127" s="141"/>
      <c r="J127" s="142"/>
      <c r="K127" s="143">
        <f t="shared" si="3"/>
        <v>0</v>
      </c>
      <c r="L127" s="144"/>
      <c r="M127" s="145"/>
      <c r="N127" s="108"/>
    </row>
    <row r="128">
      <c r="A128" s="136" t="str">
        <f t="shared" si="1"/>
        <v>964252</v>
      </c>
      <c r="B128" s="110"/>
      <c r="C128" s="122">
        <v>964.0</v>
      </c>
      <c r="D128" s="137" t="s">
        <v>465</v>
      </c>
      <c r="E128" s="138" t="s">
        <v>557</v>
      </c>
      <c r="F128" s="139">
        <f>vlookup(G128,terminals!$C$1:$O$73,13,FALSE)</f>
        <v>252</v>
      </c>
      <c r="G128" s="137" t="s">
        <v>199</v>
      </c>
      <c r="H128" s="146"/>
      <c r="I128" s="141"/>
      <c r="J128" s="142"/>
      <c r="K128" s="143">
        <f t="shared" si="3"/>
        <v>-1</v>
      </c>
      <c r="L128" s="144"/>
      <c r="M128" s="145"/>
      <c r="N128" s="108"/>
    </row>
    <row r="129">
      <c r="A129" s="136" t="str">
        <f t="shared" si="1"/>
        <v>966244</v>
      </c>
      <c r="B129" s="110"/>
      <c r="C129" s="122">
        <v>966.0</v>
      </c>
      <c r="D129" s="137" t="s">
        <v>466</v>
      </c>
      <c r="E129" s="138" t="s">
        <v>555</v>
      </c>
      <c r="F129" s="139">
        <f>vlookup(G129,terminals!$C$1:$O$73,13,FALSE)</f>
        <v>244</v>
      </c>
      <c r="G129" s="137" t="s">
        <v>161</v>
      </c>
      <c r="H129" s="140" t="s">
        <v>558</v>
      </c>
      <c r="I129" s="141"/>
      <c r="J129" s="142"/>
      <c r="K129" s="143">
        <f>if(E129="Origin",0,if(E129="Destination",-1,#REF!+1))</f>
        <v>0</v>
      </c>
      <c r="L129" s="144"/>
      <c r="M129" s="145"/>
      <c r="N129" s="108"/>
    </row>
    <row r="130">
      <c r="A130" s="136" t="str">
        <f t="shared" si="1"/>
        <v>966258</v>
      </c>
      <c r="B130" s="110"/>
      <c r="C130" s="122">
        <v>966.0</v>
      </c>
      <c r="D130" s="137" t="s">
        <v>466</v>
      </c>
      <c r="E130" s="138" t="s">
        <v>557</v>
      </c>
      <c r="F130" s="139">
        <f>vlookup(G130,terminals!$C$1:$O$73,13,FALSE)</f>
        <v>258</v>
      </c>
      <c r="G130" s="137" t="s">
        <v>225</v>
      </c>
      <c r="H130" s="146"/>
      <c r="I130" s="141"/>
      <c r="J130" s="142"/>
      <c r="K130" s="143">
        <f t="shared" ref="K130:K140" si="4">if(E130="Origin",0,if(E130="Destination",-1,K129+1))</f>
        <v>-1</v>
      </c>
      <c r="L130" s="144"/>
      <c r="M130" s="145"/>
      <c r="N130" s="108"/>
    </row>
    <row r="131">
      <c r="A131" s="136" t="str">
        <f t="shared" si="1"/>
        <v>967244</v>
      </c>
      <c r="B131" s="110"/>
      <c r="C131" s="122">
        <v>967.0</v>
      </c>
      <c r="D131" s="137" t="s">
        <v>466</v>
      </c>
      <c r="E131" s="138" t="s">
        <v>555</v>
      </c>
      <c r="F131" s="139">
        <f>vlookup(G131,terminals!$C$1:$O$73,13,FALSE)</f>
        <v>244</v>
      </c>
      <c r="G131" s="137" t="s">
        <v>161</v>
      </c>
      <c r="H131" s="140" t="s">
        <v>558</v>
      </c>
      <c r="I131" s="141"/>
      <c r="J131" s="142"/>
      <c r="K131" s="143">
        <f t="shared" si="4"/>
        <v>0</v>
      </c>
      <c r="L131" s="144"/>
      <c r="M131" s="145"/>
      <c r="N131" s="108"/>
    </row>
    <row r="132">
      <c r="A132" s="136" t="str">
        <f t="shared" si="1"/>
        <v>967258</v>
      </c>
      <c r="B132" s="110"/>
      <c r="C132" s="122">
        <v>967.0</v>
      </c>
      <c r="D132" s="137" t="s">
        <v>466</v>
      </c>
      <c r="E132" s="138" t="s">
        <v>557</v>
      </c>
      <c r="F132" s="139">
        <f>vlookup(G132,terminals!$C$1:$O$73,13,FALSE)</f>
        <v>258</v>
      </c>
      <c r="G132" s="137" t="s">
        <v>225</v>
      </c>
      <c r="H132" s="146"/>
      <c r="I132" s="141"/>
      <c r="J132" s="142"/>
      <c r="K132" s="143">
        <f t="shared" si="4"/>
        <v>-1</v>
      </c>
      <c r="L132" s="144"/>
      <c r="M132" s="145"/>
      <c r="N132" s="108"/>
    </row>
    <row r="133">
      <c r="A133" s="136" t="str">
        <f t="shared" si="1"/>
        <v>968244</v>
      </c>
      <c r="B133" s="110"/>
      <c r="C133" s="122">
        <v>968.0</v>
      </c>
      <c r="D133" s="137" t="s">
        <v>466</v>
      </c>
      <c r="E133" s="138" t="s">
        <v>555</v>
      </c>
      <c r="F133" s="139">
        <f>vlookup(G133,terminals!$C$1:$O$73,13,FALSE)</f>
        <v>244</v>
      </c>
      <c r="G133" s="137" t="s">
        <v>161</v>
      </c>
      <c r="H133" s="140" t="s">
        <v>559</v>
      </c>
      <c r="I133" s="141"/>
      <c r="J133" s="142"/>
      <c r="K133" s="143">
        <f t="shared" si="4"/>
        <v>0</v>
      </c>
      <c r="L133" s="144"/>
      <c r="M133" s="145"/>
      <c r="N133" s="108"/>
    </row>
    <row r="134">
      <c r="A134" s="136" t="str">
        <f t="shared" si="1"/>
        <v>968258</v>
      </c>
      <c r="B134" s="110"/>
      <c r="C134" s="122">
        <v>968.0</v>
      </c>
      <c r="D134" s="137" t="s">
        <v>466</v>
      </c>
      <c r="E134" s="138" t="s">
        <v>557</v>
      </c>
      <c r="F134" s="139">
        <f>vlookup(G134,terminals!$C$1:$O$73,13,FALSE)</f>
        <v>258</v>
      </c>
      <c r="G134" s="137" t="s">
        <v>225</v>
      </c>
      <c r="H134" s="146"/>
      <c r="I134" s="141"/>
      <c r="J134" s="142"/>
      <c r="K134" s="143">
        <f t="shared" si="4"/>
        <v>-1</v>
      </c>
      <c r="L134" s="144"/>
      <c r="M134" s="145"/>
      <c r="N134" s="108"/>
    </row>
    <row r="135">
      <c r="A135" s="136" t="str">
        <f t="shared" si="1"/>
        <v>969244</v>
      </c>
      <c r="B135" s="110"/>
      <c r="C135" s="122">
        <v>969.0</v>
      </c>
      <c r="D135" s="137" t="s">
        <v>466</v>
      </c>
      <c r="E135" s="138" t="s">
        <v>555</v>
      </c>
      <c r="F135" s="139">
        <f>vlookup(G135,terminals!$C$1:$O$73,13,FALSE)</f>
        <v>244</v>
      </c>
      <c r="G135" s="137" t="s">
        <v>161</v>
      </c>
      <c r="H135" s="140" t="s">
        <v>564</v>
      </c>
      <c r="I135" s="141"/>
      <c r="J135" s="142"/>
      <c r="K135" s="143">
        <f t="shared" si="4"/>
        <v>0</v>
      </c>
      <c r="L135" s="144"/>
      <c r="M135" s="145"/>
      <c r="N135" s="108"/>
    </row>
    <row r="136">
      <c r="A136" s="136" t="str">
        <f t="shared" si="1"/>
        <v>969258</v>
      </c>
      <c r="B136" s="110"/>
      <c r="C136" s="122">
        <v>969.0</v>
      </c>
      <c r="D136" s="137" t="s">
        <v>466</v>
      </c>
      <c r="E136" s="138" t="s">
        <v>557</v>
      </c>
      <c r="F136" s="139">
        <f>vlookup(G136,terminals!$C$1:$O$73,13,FALSE)</f>
        <v>258</v>
      </c>
      <c r="G136" s="137" t="s">
        <v>225</v>
      </c>
      <c r="H136" s="146"/>
      <c r="I136" s="141"/>
      <c r="J136" s="142"/>
      <c r="K136" s="143">
        <f t="shared" si="4"/>
        <v>-1</v>
      </c>
      <c r="L136" s="144"/>
      <c r="M136" s="145"/>
      <c r="N136" s="108"/>
    </row>
    <row r="137">
      <c r="A137" s="136" t="str">
        <f t="shared" si="1"/>
        <v>970252</v>
      </c>
      <c r="B137" s="110"/>
      <c r="C137" s="122">
        <v>970.0</v>
      </c>
      <c r="D137" s="137" t="s">
        <v>516</v>
      </c>
      <c r="E137" s="138" t="s">
        <v>555</v>
      </c>
      <c r="F137" s="139">
        <f>vlookup(G137,terminals!$C$1:$O$73,13,FALSE)</f>
        <v>252</v>
      </c>
      <c r="G137" s="137" t="s">
        <v>199</v>
      </c>
      <c r="H137" s="140" t="s">
        <v>559</v>
      </c>
      <c r="I137" s="141"/>
      <c r="J137" s="142"/>
      <c r="K137" s="143">
        <f t="shared" si="4"/>
        <v>0</v>
      </c>
      <c r="L137" s="144"/>
      <c r="M137" s="145"/>
      <c r="N137" s="108"/>
    </row>
    <row r="138">
      <c r="A138" s="136" t="str">
        <f t="shared" si="1"/>
        <v>970245</v>
      </c>
      <c r="B138" s="110"/>
      <c r="C138" s="122">
        <v>970.0</v>
      </c>
      <c r="D138" s="137" t="s">
        <v>516</v>
      </c>
      <c r="E138" s="138" t="s">
        <v>557</v>
      </c>
      <c r="F138" s="139">
        <f>vlookup(G138,terminals!$C$1:$O$73,13,FALSE)</f>
        <v>245</v>
      </c>
      <c r="G138" s="137" t="s">
        <v>166</v>
      </c>
      <c r="H138" s="146"/>
      <c r="I138" s="141"/>
      <c r="J138" s="142"/>
      <c r="K138" s="143">
        <f t="shared" si="4"/>
        <v>-1</v>
      </c>
      <c r="L138" s="144"/>
      <c r="M138" s="145"/>
      <c r="N138" s="108"/>
    </row>
    <row r="139">
      <c r="A139" s="136" t="str">
        <f t="shared" si="1"/>
        <v>971252</v>
      </c>
      <c r="B139" s="110"/>
      <c r="C139" s="122">
        <v>971.0</v>
      </c>
      <c r="D139" s="137" t="s">
        <v>517</v>
      </c>
      <c r="E139" s="138" t="s">
        <v>555</v>
      </c>
      <c r="F139" s="139">
        <f>vlookup(G139,terminals!$C$1:$O$73,13,FALSE)</f>
        <v>252</v>
      </c>
      <c r="G139" s="137" t="s">
        <v>199</v>
      </c>
      <c r="H139" s="140" t="s">
        <v>559</v>
      </c>
      <c r="I139" s="141"/>
      <c r="J139" s="142"/>
      <c r="K139" s="143">
        <f t="shared" si="4"/>
        <v>0</v>
      </c>
      <c r="L139" s="144"/>
      <c r="M139" s="145"/>
      <c r="N139" s="108"/>
    </row>
    <row r="140">
      <c r="A140" s="136" t="str">
        <f t="shared" si="1"/>
        <v>971246</v>
      </c>
      <c r="B140" s="110"/>
      <c r="C140" s="122">
        <v>971.0</v>
      </c>
      <c r="D140" s="137" t="s">
        <v>517</v>
      </c>
      <c r="E140" s="138" t="s">
        <v>557</v>
      </c>
      <c r="F140" s="139">
        <f>vlookup(G140,terminals!$C$1:$O$73,13,FALSE)</f>
        <v>246</v>
      </c>
      <c r="G140" s="137" t="s">
        <v>171</v>
      </c>
      <c r="H140" s="146"/>
      <c r="I140" s="141"/>
      <c r="J140" s="142"/>
      <c r="K140" s="143">
        <f t="shared" si="4"/>
        <v>-1</v>
      </c>
      <c r="L140" s="144"/>
      <c r="M140" s="145"/>
      <c r="N140" s="108"/>
    </row>
    <row r="141">
      <c r="A141" s="136" t="str">
        <f t="shared" si="1"/>
        <v>973255</v>
      </c>
      <c r="B141" s="110"/>
      <c r="C141" s="122">
        <v>973.0</v>
      </c>
      <c r="D141" s="137" t="s">
        <v>467</v>
      </c>
      <c r="E141" s="138" t="s">
        <v>555</v>
      </c>
      <c r="F141" s="139">
        <f>vlookup(G141,terminals!$C$1:$O$73,13,FALSE)</f>
        <v>255</v>
      </c>
      <c r="G141" s="137" t="s">
        <v>212</v>
      </c>
      <c r="H141" s="140" t="s">
        <v>564</v>
      </c>
      <c r="I141" s="141"/>
      <c r="J141" s="142"/>
      <c r="K141" s="143">
        <f>if(E141="Origin",0,if(E141="Destination",-1,#REF!+1))</f>
        <v>0</v>
      </c>
      <c r="L141" s="144"/>
      <c r="M141" s="145"/>
      <c r="N141" s="108"/>
    </row>
    <row r="142">
      <c r="A142" s="136" t="str">
        <f t="shared" si="1"/>
        <v>973249</v>
      </c>
      <c r="B142" s="110"/>
      <c r="C142" s="122">
        <v>973.0</v>
      </c>
      <c r="D142" s="137" t="s">
        <v>467</v>
      </c>
      <c r="E142" s="138" t="s">
        <v>557</v>
      </c>
      <c r="F142" s="139">
        <f>vlookup(G142,terminals!$C$1:$O$73,13,FALSE)</f>
        <v>249</v>
      </c>
      <c r="G142" s="137" t="s">
        <v>185</v>
      </c>
      <c r="H142" s="146"/>
      <c r="I142" s="141"/>
      <c r="J142" s="142"/>
      <c r="K142" s="143">
        <f t="shared" ref="K142:K156" si="5">if(E142="Origin",0,if(E142="Destination",-1,K141+1))</f>
        <v>-1</v>
      </c>
      <c r="L142" s="144"/>
      <c r="M142" s="145"/>
      <c r="N142" s="108"/>
    </row>
    <row r="143">
      <c r="A143" s="136" t="str">
        <f t="shared" si="1"/>
        <v>974255</v>
      </c>
      <c r="B143" s="110"/>
      <c r="C143" s="122">
        <v>974.0</v>
      </c>
      <c r="D143" s="137" t="s">
        <v>467</v>
      </c>
      <c r="E143" s="138" t="s">
        <v>555</v>
      </c>
      <c r="F143" s="139">
        <f>vlookup(G143,terminals!$C$1:$O$73,13,FALSE)</f>
        <v>255</v>
      </c>
      <c r="G143" s="137" t="s">
        <v>212</v>
      </c>
      <c r="H143" s="140" t="s">
        <v>564</v>
      </c>
      <c r="I143" s="141"/>
      <c r="J143" s="142"/>
      <c r="K143" s="143">
        <f t="shared" si="5"/>
        <v>0</v>
      </c>
      <c r="L143" s="144"/>
      <c r="M143" s="145"/>
      <c r="N143" s="108"/>
    </row>
    <row r="144">
      <c r="A144" s="136" t="str">
        <f t="shared" si="1"/>
        <v>974249</v>
      </c>
      <c r="B144" s="110"/>
      <c r="C144" s="122">
        <v>974.0</v>
      </c>
      <c r="D144" s="137" t="s">
        <v>467</v>
      </c>
      <c r="E144" s="138" t="s">
        <v>557</v>
      </c>
      <c r="F144" s="139">
        <f>vlookup(G144,terminals!$C$1:$O$73,13,FALSE)</f>
        <v>249</v>
      </c>
      <c r="G144" s="137" t="s">
        <v>185</v>
      </c>
      <c r="H144" s="146"/>
      <c r="I144" s="141"/>
      <c r="J144" s="142"/>
      <c r="K144" s="143">
        <f t="shared" si="5"/>
        <v>-1</v>
      </c>
      <c r="L144" s="144"/>
      <c r="M144" s="145"/>
      <c r="N144" s="108"/>
    </row>
    <row r="145">
      <c r="A145" s="136" t="str">
        <f t="shared" si="1"/>
        <v>975255</v>
      </c>
      <c r="B145" s="110"/>
      <c r="C145" s="122">
        <v>975.0</v>
      </c>
      <c r="D145" s="137" t="s">
        <v>468</v>
      </c>
      <c r="E145" s="138" t="s">
        <v>555</v>
      </c>
      <c r="F145" s="139">
        <f>vlookup(G145,terminals!$C$1:$O$73,13,FALSE)</f>
        <v>255</v>
      </c>
      <c r="G145" s="137" t="s">
        <v>212</v>
      </c>
      <c r="H145" s="140" t="s">
        <v>558</v>
      </c>
      <c r="I145" s="141"/>
      <c r="J145" s="142"/>
      <c r="K145" s="143">
        <f t="shared" si="5"/>
        <v>0</v>
      </c>
      <c r="L145" s="144"/>
      <c r="M145" s="145"/>
      <c r="N145" s="108"/>
    </row>
    <row r="146">
      <c r="A146" s="136" t="str">
        <f t="shared" si="1"/>
        <v>975257</v>
      </c>
      <c r="B146" s="110"/>
      <c r="C146" s="122">
        <v>975.0</v>
      </c>
      <c r="D146" s="137" t="s">
        <v>468</v>
      </c>
      <c r="E146" s="138" t="s">
        <v>557</v>
      </c>
      <c r="F146" s="139">
        <f>vlookup(G146,terminals!$C$1:$O$73,13,FALSE)</f>
        <v>257</v>
      </c>
      <c r="G146" s="137" t="s">
        <v>220</v>
      </c>
      <c r="H146" s="146"/>
      <c r="I146" s="141"/>
      <c r="J146" s="142"/>
      <c r="K146" s="143">
        <f t="shared" si="5"/>
        <v>-1</v>
      </c>
      <c r="L146" s="144"/>
      <c r="M146" s="145"/>
      <c r="N146" s="108"/>
    </row>
    <row r="147">
      <c r="A147" s="136" t="str">
        <f t="shared" si="1"/>
        <v>976255</v>
      </c>
      <c r="B147" s="110"/>
      <c r="C147" s="122">
        <v>976.0</v>
      </c>
      <c r="D147" s="137" t="s">
        <v>469</v>
      </c>
      <c r="E147" s="138" t="s">
        <v>555</v>
      </c>
      <c r="F147" s="139">
        <f>vlookup(G147,terminals!$C$1:$O$73,13,FALSE)</f>
        <v>255</v>
      </c>
      <c r="G147" s="137" t="s">
        <v>212</v>
      </c>
      <c r="H147" s="140" t="s">
        <v>563</v>
      </c>
      <c r="I147" s="141"/>
      <c r="J147" s="142"/>
      <c r="K147" s="143">
        <f t="shared" si="5"/>
        <v>0</v>
      </c>
      <c r="L147" s="144"/>
      <c r="M147" s="145"/>
      <c r="N147" s="108"/>
    </row>
    <row r="148">
      <c r="A148" s="136" t="str">
        <f t="shared" si="1"/>
        <v>976250</v>
      </c>
      <c r="B148" s="110"/>
      <c r="C148" s="122">
        <v>976.0</v>
      </c>
      <c r="D148" s="137" t="s">
        <v>469</v>
      </c>
      <c r="E148" s="138" t="s">
        <v>557</v>
      </c>
      <c r="F148" s="139">
        <f>vlookup(G148,terminals!$C$1:$O$73,13,FALSE)</f>
        <v>250</v>
      </c>
      <c r="G148" s="137" t="s">
        <v>190</v>
      </c>
      <c r="H148" s="146"/>
      <c r="I148" s="141"/>
      <c r="J148" s="142"/>
      <c r="K148" s="143">
        <f t="shared" si="5"/>
        <v>-1</v>
      </c>
      <c r="L148" s="144"/>
      <c r="M148" s="145"/>
      <c r="N148" s="108"/>
    </row>
    <row r="149">
      <c r="A149" s="136" t="str">
        <f t="shared" si="1"/>
        <v>977255</v>
      </c>
      <c r="B149" s="110"/>
      <c r="C149" s="122">
        <v>977.0</v>
      </c>
      <c r="D149" s="137" t="s">
        <v>469</v>
      </c>
      <c r="E149" s="138" t="s">
        <v>555</v>
      </c>
      <c r="F149" s="139">
        <f>vlookup(G149,terminals!$C$1:$O$73,13,FALSE)</f>
        <v>255</v>
      </c>
      <c r="G149" s="137" t="s">
        <v>212</v>
      </c>
      <c r="H149" s="140" t="s">
        <v>559</v>
      </c>
      <c r="I149" s="141"/>
      <c r="J149" s="142"/>
      <c r="K149" s="143">
        <f t="shared" si="5"/>
        <v>0</v>
      </c>
      <c r="L149" s="144"/>
      <c r="M149" s="145"/>
      <c r="N149" s="108"/>
    </row>
    <row r="150">
      <c r="A150" s="136" t="str">
        <f t="shared" si="1"/>
        <v>977250</v>
      </c>
      <c r="B150" s="110"/>
      <c r="C150" s="122">
        <v>977.0</v>
      </c>
      <c r="D150" s="137" t="s">
        <v>469</v>
      </c>
      <c r="E150" s="138" t="s">
        <v>557</v>
      </c>
      <c r="F150" s="139">
        <f>vlookup(G150,terminals!$C$1:$O$73,13,FALSE)</f>
        <v>250</v>
      </c>
      <c r="G150" s="137" t="s">
        <v>190</v>
      </c>
      <c r="H150" s="146"/>
      <c r="I150" s="141"/>
      <c r="J150" s="142"/>
      <c r="K150" s="143">
        <f t="shared" si="5"/>
        <v>-1</v>
      </c>
      <c r="L150" s="144"/>
      <c r="M150" s="145"/>
      <c r="N150" s="108"/>
    </row>
    <row r="151">
      <c r="A151" s="136" t="str">
        <f t="shared" si="1"/>
        <v>978255</v>
      </c>
      <c r="B151" s="110"/>
      <c r="C151" s="122">
        <v>978.0</v>
      </c>
      <c r="D151" s="137" t="s">
        <v>470</v>
      </c>
      <c r="E151" s="138" t="s">
        <v>555</v>
      </c>
      <c r="F151" s="139">
        <f>vlookup(G151,terminals!$C$1:$O$73,13,FALSE)</f>
        <v>255</v>
      </c>
      <c r="G151" s="137" t="s">
        <v>212</v>
      </c>
      <c r="H151" s="140" t="s">
        <v>558</v>
      </c>
      <c r="I151" s="141"/>
      <c r="J151" s="142"/>
      <c r="K151" s="143">
        <f t="shared" si="5"/>
        <v>0</v>
      </c>
      <c r="L151" s="144"/>
      <c r="M151" s="145"/>
      <c r="N151" s="108"/>
    </row>
    <row r="152">
      <c r="A152" s="136" t="str">
        <f t="shared" si="1"/>
        <v>978258</v>
      </c>
      <c r="B152" s="110"/>
      <c r="C152" s="122">
        <v>978.0</v>
      </c>
      <c r="D152" s="137" t="s">
        <v>470</v>
      </c>
      <c r="E152" s="138" t="s">
        <v>557</v>
      </c>
      <c r="F152" s="139">
        <f>vlookup(G152,terminals!$C$1:$O$73,13,FALSE)</f>
        <v>258</v>
      </c>
      <c r="G152" s="137" t="s">
        <v>225</v>
      </c>
      <c r="H152" s="146"/>
      <c r="I152" s="141"/>
      <c r="J152" s="142"/>
      <c r="K152" s="143">
        <f t="shared" si="5"/>
        <v>-1</v>
      </c>
      <c r="L152" s="144"/>
      <c r="M152" s="145"/>
      <c r="N152" s="108"/>
    </row>
    <row r="153">
      <c r="A153" s="136" t="str">
        <f t="shared" si="1"/>
        <v>979258</v>
      </c>
      <c r="B153" s="110"/>
      <c r="C153" s="122">
        <v>979.0</v>
      </c>
      <c r="D153" s="137" t="s">
        <v>518</v>
      </c>
      <c r="E153" s="138" t="s">
        <v>555</v>
      </c>
      <c r="F153" s="139">
        <f>vlookup(G153,terminals!$C$1:$O$73,13,FALSE)</f>
        <v>258</v>
      </c>
      <c r="G153" s="137" t="s">
        <v>225</v>
      </c>
      <c r="H153" s="140" t="s">
        <v>565</v>
      </c>
      <c r="I153" s="141"/>
      <c r="J153" s="142"/>
      <c r="K153" s="143">
        <f t="shared" si="5"/>
        <v>0</v>
      </c>
      <c r="L153" s="144"/>
      <c r="M153" s="145"/>
      <c r="N153" s="108"/>
    </row>
    <row r="154">
      <c r="A154" s="136" t="str">
        <f t="shared" si="1"/>
        <v>979254</v>
      </c>
      <c r="B154" s="110"/>
      <c r="C154" s="122">
        <v>979.0</v>
      </c>
      <c r="D154" s="137" t="s">
        <v>518</v>
      </c>
      <c r="E154" s="138" t="s">
        <v>557</v>
      </c>
      <c r="F154" s="139">
        <f>vlookup(G154,terminals!$C$1:$O$73,13,FALSE)</f>
        <v>254</v>
      </c>
      <c r="G154" s="137" t="s">
        <v>208</v>
      </c>
      <c r="H154" s="146"/>
      <c r="I154" s="141"/>
      <c r="J154" s="142"/>
      <c r="K154" s="143">
        <f t="shared" si="5"/>
        <v>-1</v>
      </c>
      <c r="L154" s="144"/>
      <c r="M154" s="145"/>
      <c r="N154" s="108"/>
    </row>
    <row r="155">
      <c r="A155" s="136" t="str">
        <f t="shared" si="1"/>
        <v>980258</v>
      </c>
      <c r="B155" s="110"/>
      <c r="C155" s="122">
        <v>980.0</v>
      </c>
      <c r="D155" s="137" t="s">
        <v>518</v>
      </c>
      <c r="E155" s="138" t="s">
        <v>555</v>
      </c>
      <c r="F155" s="139">
        <f>vlookup(G155,terminals!$C$1:$O$73,13,FALSE)</f>
        <v>258</v>
      </c>
      <c r="G155" s="137" t="s">
        <v>225</v>
      </c>
      <c r="H155" s="140" t="s">
        <v>559</v>
      </c>
      <c r="I155" s="141"/>
      <c r="J155" s="142"/>
      <c r="K155" s="143">
        <f t="shared" si="5"/>
        <v>0</v>
      </c>
      <c r="L155" s="144"/>
      <c r="M155" s="145"/>
      <c r="N155" s="108"/>
    </row>
    <row r="156">
      <c r="A156" s="136" t="str">
        <f t="shared" si="1"/>
        <v>980254</v>
      </c>
      <c r="B156" s="110"/>
      <c r="C156" s="122">
        <v>980.0</v>
      </c>
      <c r="D156" s="137" t="s">
        <v>518</v>
      </c>
      <c r="E156" s="138" t="s">
        <v>557</v>
      </c>
      <c r="F156" s="139">
        <f>vlookup(G156,terminals!$C$1:$O$73,13,FALSE)</f>
        <v>254</v>
      </c>
      <c r="G156" s="137" t="s">
        <v>208</v>
      </c>
      <c r="H156" s="146"/>
      <c r="I156" s="141"/>
      <c r="J156" s="142"/>
      <c r="K156" s="143">
        <f t="shared" si="5"/>
        <v>-1</v>
      </c>
      <c r="L156" s="144"/>
      <c r="M156" s="145"/>
      <c r="N156" s="108"/>
    </row>
    <row r="157">
      <c r="A157" s="136" t="str">
        <f t="shared" si="1"/>
        <v>983258</v>
      </c>
      <c r="B157" s="110"/>
      <c r="C157" s="122">
        <v>983.0</v>
      </c>
      <c r="D157" s="137" t="s">
        <v>471</v>
      </c>
      <c r="E157" s="138" t="s">
        <v>555</v>
      </c>
      <c r="F157" s="139">
        <f>vlookup(G157,terminals!$C$1:$O$73,13,FALSE)</f>
        <v>258</v>
      </c>
      <c r="G157" s="137" t="s">
        <v>225</v>
      </c>
      <c r="H157" s="140" t="s">
        <v>565</v>
      </c>
      <c r="I157" s="141"/>
      <c r="J157" s="142"/>
      <c r="K157" s="143">
        <f>if(E157="Origin",0,if(E157="Destination",-1,#REF!+1))</f>
        <v>0</v>
      </c>
      <c r="L157" s="144"/>
      <c r="M157" s="145"/>
      <c r="N157" s="108"/>
    </row>
    <row r="158">
      <c r="A158" s="136" t="str">
        <f t="shared" si="1"/>
        <v>983249</v>
      </c>
      <c r="B158" s="110"/>
      <c r="C158" s="122">
        <v>983.0</v>
      </c>
      <c r="D158" s="137" t="s">
        <v>471</v>
      </c>
      <c r="E158" s="138" t="s">
        <v>557</v>
      </c>
      <c r="F158" s="139">
        <f>vlookup(G158,terminals!$C$1:$O$73,13,FALSE)</f>
        <v>249</v>
      </c>
      <c r="G158" s="137" t="s">
        <v>185</v>
      </c>
      <c r="H158" s="146"/>
      <c r="I158" s="141"/>
      <c r="J158" s="142"/>
      <c r="K158" s="143">
        <f t="shared" ref="K158:K193" si="6">if(E158="Origin",0,if(E158="Destination",-1,K157+1))</f>
        <v>-1</v>
      </c>
      <c r="L158" s="144"/>
      <c r="M158" s="145"/>
      <c r="N158" s="108"/>
    </row>
    <row r="159">
      <c r="A159" s="136" t="str">
        <f t="shared" si="1"/>
        <v>984258</v>
      </c>
      <c r="B159" s="110"/>
      <c r="C159" s="122">
        <v>984.0</v>
      </c>
      <c r="D159" s="137" t="s">
        <v>471</v>
      </c>
      <c r="E159" s="138" t="s">
        <v>555</v>
      </c>
      <c r="F159" s="139">
        <f>vlookup(G159,terminals!$C$1:$O$73,13,FALSE)</f>
        <v>258</v>
      </c>
      <c r="G159" s="137" t="s">
        <v>225</v>
      </c>
      <c r="H159" s="140" t="s">
        <v>559</v>
      </c>
      <c r="I159" s="141"/>
      <c r="J159" s="142"/>
      <c r="K159" s="143">
        <f t="shared" si="6"/>
        <v>0</v>
      </c>
      <c r="L159" s="144"/>
      <c r="M159" s="145"/>
      <c r="N159" s="108"/>
    </row>
    <row r="160">
      <c r="A160" s="136" t="str">
        <f t="shared" si="1"/>
        <v>984249</v>
      </c>
      <c r="B160" s="110"/>
      <c r="C160" s="122">
        <v>984.0</v>
      </c>
      <c r="D160" s="137" t="s">
        <v>471</v>
      </c>
      <c r="E160" s="138" t="s">
        <v>557</v>
      </c>
      <c r="F160" s="139">
        <f>vlookup(G160,terminals!$C$1:$O$73,13,FALSE)</f>
        <v>249</v>
      </c>
      <c r="G160" s="137" t="s">
        <v>185</v>
      </c>
      <c r="H160" s="146"/>
      <c r="I160" s="141"/>
      <c r="J160" s="142"/>
      <c r="K160" s="143">
        <f t="shared" si="6"/>
        <v>-1</v>
      </c>
      <c r="L160" s="144"/>
      <c r="M160" s="145"/>
      <c r="N160" s="108"/>
    </row>
    <row r="161">
      <c r="A161" s="136" t="str">
        <f t="shared" si="1"/>
        <v>985258</v>
      </c>
      <c r="B161" s="110"/>
      <c r="C161" s="122">
        <v>985.0</v>
      </c>
      <c r="D161" s="137" t="s">
        <v>471</v>
      </c>
      <c r="E161" s="138" t="s">
        <v>555</v>
      </c>
      <c r="F161" s="139">
        <f>vlookup(G161,terminals!$C$1:$O$73,13,FALSE)</f>
        <v>258</v>
      </c>
      <c r="G161" s="137" t="s">
        <v>225</v>
      </c>
      <c r="H161" s="140" t="s">
        <v>561</v>
      </c>
      <c r="I161" s="141"/>
      <c r="J161" s="142"/>
      <c r="K161" s="143">
        <f t="shared" si="6"/>
        <v>0</v>
      </c>
      <c r="L161" s="144"/>
      <c r="M161" s="145"/>
      <c r="N161" s="108"/>
    </row>
    <row r="162">
      <c r="A162" s="136" t="str">
        <f t="shared" si="1"/>
        <v>985249</v>
      </c>
      <c r="B162" s="110"/>
      <c r="C162" s="122">
        <v>985.0</v>
      </c>
      <c r="D162" s="137" t="s">
        <v>471</v>
      </c>
      <c r="E162" s="138" t="s">
        <v>557</v>
      </c>
      <c r="F162" s="139">
        <f>vlookup(G162,terminals!$C$1:$O$73,13,FALSE)</f>
        <v>249</v>
      </c>
      <c r="G162" s="137" t="s">
        <v>185</v>
      </c>
      <c r="H162" s="146"/>
      <c r="I162" s="141"/>
      <c r="J162" s="142"/>
      <c r="K162" s="143">
        <f t="shared" si="6"/>
        <v>-1</v>
      </c>
      <c r="L162" s="144"/>
      <c r="M162" s="145"/>
      <c r="N162" s="108"/>
    </row>
    <row r="163">
      <c r="A163" s="136" t="str">
        <f t="shared" si="1"/>
        <v>986258</v>
      </c>
      <c r="B163" s="110"/>
      <c r="C163" s="122">
        <v>986.0</v>
      </c>
      <c r="D163" s="137" t="s">
        <v>471</v>
      </c>
      <c r="E163" s="138" t="s">
        <v>555</v>
      </c>
      <c r="F163" s="139">
        <f>vlookup(G163,terminals!$C$1:$O$73,13,FALSE)</f>
        <v>258</v>
      </c>
      <c r="G163" s="137" t="s">
        <v>225</v>
      </c>
      <c r="H163" s="140" t="s">
        <v>559</v>
      </c>
      <c r="I163" s="141"/>
      <c r="J163" s="142"/>
      <c r="K163" s="143">
        <f t="shared" si="6"/>
        <v>0</v>
      </c>
      <c r="L163" s="144"/>
      <c r="M163" s="145"/>
      <c r="N163" s="108"/>
    </row>
    <row r="164">
      <c r="A164" s="136" t="str">
        <f t="shared" si="1"/>
        <v>986249</v>
      </c>
      <c r="B164" s="110"/>
      <c r="C164" s="122">
        <v>986.0</v>
      </c>
      <c r="D164" s="137" t="s">
        <v>471</v>
      </c>
      <c r="E164" s="138" t="s">
        <v>557</v>
      </c>
      <c r="F164" s="139">
        <f>vlookup(G164,terminals!$C$1:$O$73,13,FALSE)</f>
        <v>249</v>
      </c>
      <c r="G164" s="137" t="s">
        <v>185</v>
      </c>
      <c r="H164" s="146"/>
      <c r="I164" s="141"/>
      <c r="J164" s="142"/>
      <c r="K164" s="143">
        <f t="shared" si="6"/>
        <v>-1</v>
      </c>
      <c r="L164" s="144"/>
      <c r="M164" s="145"/>
      <c r="N164" s="108"/>
    </row>
    <row r="165">
      <c r="A165" s="136" t="str">
        <f t="shared" si="1"/>
        <v>987258</v>
      </c>
      <c r="B165" s="110"/>
      <c r="C165" s="122">
        <v>987.0</v>
      </c>
      <c r="D165" s="137" t="s">
        <v>472</v>
      </c>
      <c r="E165" s="138" t="s">
        <v>555</v>
      </c>
      <c r="F165" s="139">
        <f>vlookup(G165,terminals!$C$1:$O$73,13,FALSE)</f>
        <v>258</v>
      </c>
      <c r="G165" s="137" t="s">
        <v>225</v>
      </c>
      <c r="H165" s="140" t="s">
        <v>558</v>
      </c>
      <c r="I165" s="141"/>
      <c r="J165" s="142"/>
      <c r="K165" s="143">
        <f t="shared" si="6"/>
        <v>0</v>
      </c>
      <c r="L165" s="144"/>
      <c r="M165" s="145"/>
      <c r="N165" s="108"/>
    </row>
    <row r="166">
      <c r="A166" s="136" t="str">
        <f t="shared" si="1"/>
        <v>987241</v>
      </c>
      <c r="B166" s="110"/>
      <c r="C166" s="122">
        <v>987.0</v>
      </c>
      <c r="D166" s="137" t="s">
        <v>472</v>
      </c>
      <c r="E166" s="138" t="s">
        <v>557</v>
      </c>
      <c r="F166" s="139">
        <f>vlookup(G166,terminals!$C$1:$O$73,13,FALSE)</f>
        <v>241</v>
      </c>
      <c r="G166" s="137" t="s">
        <v>147</v>
      </c>
      <c r="H166" s="146"/>
      <c r="I166" s="141"/>
      <c r="J166" s="142"/>
      <c r="K166" s="143">
        <f t="shared" si="6"/>
        <v>-1</v>
      </c>
      <c r="L166" s="144"/>
      <c r="M166" s="145"/>
      <c r="N166" s="108"/>
    </row>
    <row r="167">
      <c r="A167" s="136" t="str">
        <f t="shared" si="1"/>
        <v>988258</v>
      </c>
      <c r="B167" s="110"/>
      <c r="C167" s="122">
        <v>988.0</v>
      </c>
      <c r="D167" s="137" t="s">
        <v>472</v>
      </c>
      <c r="E167" s="138" t="s">
        <v>555</v>
      </c>
      <c r="F167" s="139">
        <f>vlookup(G167,terminals!$C$1:$O$73,13,FALSE)</f>
        <v>258</v>
      </c>
      <c r="G167" s="137" t="s">
        <v>225</v>
      </c>
      <c r="H167" s="140" t="s">
        <v>559</v>
      </c>
      <c r="I167" s="141"/>
      <c r="J167" s="142"/>
      <c r="K167" s="143">
        <f t="shared" si="6"/>
        <v>0</v>
      </c>
      <c r="L167" s="144"/>
      <c r="M167" s="145"/>
      <c r="N167" s="108"/>
    </row>
    <row r="168">
      <c r="A168" s="136" t="str">
        <f t="shared" si="1"/>
        <v>988241</v>
      </c>
      <c r="B168" s="110"/>
      <c r="C168" s="122">
        <v>988.0</v>
      </c>
      <c r="D168" s="137" t="s">
        <v>472</v>
      </c>
      <c r="E168" s="138" t="s">
        <v>557</v>
      </c>
      <c r="F168" s="139">
        <f>vlookup(G168,terminals!$C$1:$O$73,13,FALSE)</f>
        <v>241</v>
      </c>
      <c r="G168" s="137" t="s">
        <v>147</v>
      </c>
      <c r="H168" s="146"/>
      <c r="I168" s="141"/>
      <c r="J168" s="142"/>
      <c r="K168" s="143">
        <f t="shared" si="6"/>
        <v>-1</v>
      </c>
      <c r="L168" s="144"/>
      <c r="M168" s="145"/>
      <c r="N168" s="108"/>
    </row>
    <row r="169">
      <c r="A169" s="136" t="str">
        <f t="shared" si="1"/>
        <v>989258</v>
      </c>
      <c r="B169" s="110"/>
      <c r="C169" s="122">
        <v>989.0</v>
      </c>
      <c r="D169" s="137" t="s">
        <v>473</v>
      </c>
      <c r="E169" s="138" t="s">
        <v>555</v>
      </c>
      <c r="F169" s="139">
        <f>vlookup(G169,terminals!$C$1:$O$73,13,FALSE)</f>
        <v>258</v>
      </c>
      <c r="G169" s="137" t="s">
        <v>225</v>
      </c>
      <c r="H169" s="140" t="s">
        <v>558</v>
      </c>
      <c r="I169" s="141"/>
      <c r="J169" s="142"/>
      <c r="K169" s="143">
        <f t="shared" si="6"/>
        <v>0</v>
      </c>
      <c r="L169" s="144"/>
      <c r="M169" s="145"/>
      <c r="N169" s="108"/>
    </row>
    <row r="170">
      <c r="A170" s="136" t="str">
        <f t="shared" si="1"/>
        <v>989241</v>
      </c>
      <c r="B170" s="110"/>
      <c r="C170" s="122">
        <v>989.0</v>
      </c>
      <c r="D170" s="137" t="s">
        <v>473</v>
      </c>
      <c r="E170" s="138" t="s">
        <v>557</v>
      </c>
      <c r="F170" s="139">
        <f>vlookup(G170,terminals!$C$1:$O$73,13,FALSE)</f>
        <v>241</v>
      </c>
      <c r="G170" s="137" t="s">
        <v>147</v>
      </c>
      <c r="H170" s="146"/>
      <c r="I170" s="141"/>
      <c r="J170" s="142"/>
      <c r="K170" s="143">
        <f t="shared" si="6"/>
        <v>-1</v>
      </c>
      <c r="L170" s="144"/>
      <c r="M170" s="145"/>
      <c r="N170" s="108"/>
    </row>
    <row r="171">
      <c r="A171" s="136" t="str">
        <f t="shared" si="1"/>
        <v>990258</v>
      </c>
      <c r="B171" s="110"/>
      <c r="C171" s="122">
        <v>990.0</v>
      </c>
      <c r="D171" s="137" t="s">
        <v>473</v>
      </c>
      <c r="E171" s="138" t="s">
        <v>555</v>
      </c>
      <c r="F171" s="139">
        <f>vlookup(G171,terminals!$C$1:$O$73,13,FALSE)</f>
        <v>258</v>
      </c>
      <c r="G171" s="137" t="s">
        <v>225</v>
      </c>
      <c r="H171" s="140" t="s">
        <v>559</v>
      </c>
      <c r="I171" s="141"/>
      <c r="J171" s="142"/>
      <c r="K171" s="143">
        <f t="shared" si="6"/>
        <v>0</v>
      </c>
      <c r="L171" s="144"/>
      <c r="M171" s="145"/>
      <c r="N171" s="108"/>
    </row>
    <row r="172">
      <c r="A172" s="136" t="str">
        <f t="shared" si="1"/>
        <v>990241</v>
      </c>
      <c r="B172" s="110"/>
      <c r="C172" s="122">
        <v>990.0</v>
      </c>
      <c r="D172" s="137" t="s">
        <v>473</v>
      </c>
      <c r="E172" s="138" t="s">
        <v>557</v>
      </c>
      <c r="F172" s="139">
        <f>vlookup(G172,terminals!$C$1:$O$73,13,FALSE)</f>
        <v>241</v>
      </c>
      <c r="G172" s="137" t="s">
        <v>147</v>
      </c>
      <c r="H172" s="146"/>
      <c r="I172" s="141"/>
      <c r="J172" s="142"/>
      <c r="K172" s="143">
        <f t="shared" si="6"/>
        <v>-1</v>
      </c>
      <c r="L172" s="144"/>
      <c r="M172" s="145"/>
      <c r="N172" s="108"/>
    </row>
    <row r="173">
      <c r="A173" s="136" t="str">
        <f t="shared" si="1"/>
        <v>991258</v>
      </c>
      <c r="B173" s="110"/>
      <c r="C173" s="122">
        <v>991.0</v>
      </c>
      <c r="D173" s="137" t="s">
        <v>474</v>
      </c>
      <c r="E173" s="138" t="s">
        <v>555</v>
      </c>
      <c r="F173" s="139">
        <f>vlookup(G173,terminals!$C$1:$O$73,13,FALSE)</f>
        <v>258</v>
      </c>
      <c r="G173" s="137" t="s">
        <v>225</v>
      </c>
      <c r="H173" s="140" t="s">
        <v>558</v>
      </c>
      <c r="I173" s="141"/>
      <c r="J173" s="142"/>
      <c r="K173" s="143">
        <f t="shared" si="6"/>
        <v>0</v>
      </c>
      <c r="L173" s="144"/>
      <c r="M173" s="145"/>
      <c r="N173" s="108"/>
    </row>
    <row r="174">
      <c r="A174" s="136" t="str">
        <f t="shared" si="1"/>
        <v>991244</v>
      </c>
      <c r="B174" s="110"/>
      <c r="C174" s="122">
        <v>991.0</v>
      </c>
      <c r="D174" s="137" t="s">
        <v>474</v>
      </c>
      <c r="E174" s="138" t="s">
        <v>557</v>
      </c>
      <c r="F174" s="139">
        <f>vlookup(G174,terminals!$C$1:$O$73,13,FALSE)</f>
        <v>244</v>
      </c>
      <c r="G174" s="137" t="s">
        <v>161</v>
      </c>
      <c r="H174" s="146"/>
      <c r="I174" s="141"/>
      <c r="J174" s="142"/>
      <c r="K174" s="143">
        <f t="shared" si="6"/>
        <v>-1</v>
      </c>
      <c r="L174" s="144"/>
      <c r="M174" s="145"/>
      <c r="N174" s="108"/>
    </row>
    <row r="175">
      <c r="A175" s="136" t="str">
        <f t="shared" si="1"/>
        <v>992258</v>
      </c>
      <c r="B175" s="110"/>
      <c r="C175" s="122">
        <v>992.0</v>
      </c>
      <c r="D175" s="137" t="s">
        <v>474</v>
      </c>
      <c r="E175" s="138" t="s">
        <v>555</v>
      </c>
      <c r="F175" s="139">
        <f>vlookup(G175,terminals!$C$1:$O$73,13,FALSE)</f>
        <v>258</v>
      </c>
      <c r="G175" s="137" t="s">
        <v>225</v>
      </c>
      <c r="H175" s="140" t="s">
        <v>559</v>
      </c>
      <c r="I175" s="141"/>
      <c r="J175" s="142"/>
      <c r="K175" s="143">
        <f t="shared" si="6"/>
        <v>0</v>
      </c>
      <c r="L175" s="144"/>
      <c r="M175" s="145"/>
      <c r="N175" s="108"/>
    </row>
    <row r="176">
      <c r="A176" s="136" t="str">
        <f t="shared" si="1"/>
        <v>992244</v>
      </c>
      <c r="B176" s="110"/>
      <c r="C176" s="122">
        <v>992.0</v>
      </c>
      <c r="D176" s="137" t="s">
        <v>474</v>
      </c>
      <c r="E176" s="138" t="s">
        <v>557</v>
      </c>
      <c r="F176" s="139">
        <f>vlookup(G176,terminals!$C$1:$O$73,13,FALSE)</f>
        <v>244</v>
      </c>
      <c r="G176" s="137" t="s">
        <v>161</v>
      </c>
      <c r="H176" s="146"/>
      <c r="I176" s="141"/>
      <c r="J176" s="142"/>
      <c r="K176" s="143">
        <f t="shared" si="6"/>
        <v>-1</v>
      </c>
      <c r="L176" s="144"/>
      <c r="M176" s="145"/>
      <c r="N176" s="108"/>
    </row>
    <row r="177">
      <c r="A177" s="136" t="str">
        <f t="shared" si="1"/>
        <v>993258</v>
      </c>
      <c r="B177" s="110"/>
      <c r="C177" s="122">
        <v>993.0</v>
      </c>
      <c r="D177" s="137" t="s">
        <v>475</v>
      </c>
      <c r="E177" s="138" t="s">
        <v>555</v>
      </c>
      <c r="F177" s="139">
        <f>vlookup(G177,terminals!$C$1:$O$73,13,FALSE)</f>
        <v>258</v>
      </c>
      <c r="G177" s="137" t="s">
        <v>225</v>
      </c>
      <c r="H177" s="140" t="s">
        <v>558</v>
      </c>
      <c r="I177" s="141"/>
      <c r="J177" s="142"/>
      <c r="K177" s="143">
        <f t="shared" si="6"/>
        <v>0</v>
      </c>
      <c r="L177" s="144"/>
      <c r="M177" s="145"/>
      <c r="N177" s="108"/>
    </row>
    <row r="178">
      <c r="A178" s="136" t="str">
        <f t="shared" si="1"/>
        <v>993255</v>
      </c>
      <c r="B178" s="110"/>
      <c r="C178" s="122">
        <v>993.0</v>
      </c>
      <c r="D178" s="137" t="s">
        <v>475</v>
      </c>
      <c r="E178" s="138" t="s">
        <v>557</v>
      </c>
      <c r="F178" s="139">
        <f>vlookup(G178,terminals!$C$1:$O$73,13,FALSE)</f>
        <v>255</v>
      </c>
      <c r="G178" s="137" t="s">
        <v>212</v>
      </c>
      <c r="H178" s="146"/>
      <c r="I178" s="141"/>
      <c r="J178" s="142"/>
      <c r="K178" s="143">
        <f t="shared" si="6"/>
        <v>-1</v>
      </c>
      <c r="L178" s="144"/>
      <c r="M178" s="145"/>
      <c r="N178" s="108"/>
    </row>
    <row r="179">
      <c r="A179" s="136" t="str">
        <f t="shared" si="1"/>
        <v>994258</v>
      </c>
      <c r="B179" s="110"/>
      <c r="C179" s="122">
        <v>994.0</v>
      </c>
      <c r="D179" s="137" t="s">
        <v>475</v>
      </c>
      <c r="E179" s="138" t="s">
        <v>555</v>
      </c>
      <c r="F179" s="139">
        <f>vlookup(G179,terminals!$C$1:$O$73,13,FALSE)</f>
        <v>258</v>
      </c>
      <c r="G179" s="137" t="s">
        <v>225</v>
      </c>
      <c r="H179" s="140" t="s">
        <v>559</v>
      </c>
      <c r="I179" s="141"/>
      <c r="J179" s="142"/>
      <c r="K179" s="143">
        <f t="shared" si="6"/>
        <v>0</v>
      </c>
      <c r="L179" s="144"/>
      <c r="M179" s="145"/>
      <c r="N179" s="108"/>
    </row>
    <row r="180">
      <c r="A180" s="136" t="str">
        <f t="shared" si="1"/>
        <v>994255</v>
      </c>
      <c r="B180" s="110"/>
      <c r="C180" s="122">
        <v>994.0</v>
      </c>
      <c r="D180" s="137" t="s">
        <v>475</v>
      </c>
      <c r="E180" s="138" t="s">
        <v>557</v>
      </c>
      <c r="F180" s="139">
        <f>vlookup(G180,terminals!$C$1:$O$73,13,FALSE)</f>
        <v>255</v>
      </c>
      <c r="G180" s="137" t="s">
        <v>212</v>
      </c>
      <c r="H180" s="146"/>
      <c r="I180" s="141"/>
      <c r="J180" s="142"/>
      <c r="K180" s="143">
        <f t="shared" si="6"/>
        <v>-1</v>
      </c>
      <c r="L180" s="144"/>
      <c r="M180" s="145"/>
      <c r="N180" s="108"/>
    </row>
    <row r="181">
      <c r="A181" s="136" t="str">
        <f t="shared" si="1"/>
        <v>995266</v>
      </c>
      <c r="B181" s="110"/>
      <c r="C181" s="122">
        <v>995.0</v>
      </c>
      <c r="D181" s="137" t="s">
        <v>476</v>
      </c>
      <c r="E181" s="138" t="s">
        <v>555</v>
      </c>
      <c r="F181" s="139">
        <f>vlookup(G181,terminals!$C$1:$O$73,13,FALSE)</f>
        <v>266</v>
      </c>
      <c r="G181" s="137" t="s">
        <v>256</v>
      </c>
      <c r="H181" s="140" t="s">
        <v>566</v>
      </c>
      <c r="I181" s="141"/>
      <c r="J181" s="142"/>
      <c r="K181" s="143">
        <f t="shared" si="6"/>
        <v>0</v>
      </c>
      <c r="L181" s="144"/>
      <c r="M181" s="145"/>
      <c r="N181" s="108"/>
    </row>
    <row r="182">
      <c r="A182" s="136" t="str">
        <f t="shared" si="1"/>
        <v>995269</v>
      </c>
      <c r="B182" s="110"/>
      <c r="C182" s="122">
        <v>995.0</v>
      </c>
      <c r="D182" s="137" t="s">
        <v>476</v>
      </c>
      <c r="E182" s="138" t="s">
        <v>231</v>
      </c>
      <c r="F182" s="139">
        <f>vlookup(G182,terminals!$C$1:$O$73,13,FALSE)</f>
        <v>269</v>
      </c>
      <c r="G182" s="137" t="s">
        <v>269</v>
      </c>
      <c r="H182" s="148"/>
      <c r="I182" s="141"/>
      <c r="J182" s="142"/>
      <c r="K182" s="143">
        <f t="shared" si="6"/>
        <v>1</v>
      </c>
      <c r="L182" s="144"/>
      <c r="M182" s="145"/>
      <c r="N182" s="108"/>
    </row>
    <row r="183">
      <c r="A183" s="136" t="str">
        <f t="shared" si="1"/>
        <v>995273</v>
      </c>
      <c r="B183" s="110"/>
      <c r="C183" s="122">
        <v>995.0</v>
      </c>
      <c r="D183" s="137" t="s">
        <v>476</v>
      </c>
      <c r="E183" s="138" t="s">
        <v>231</v>
      </c>
      <c r="F183" s="139">
        <f>vlookup(G183,terminals!$C$1:$O$73,13,FALSE)</f>
        <v>273</v>
      </c>
      <c r="G183" s="137" t="s">
        <v>287</v>
      </c>
      <c r="H183" s="148"/>
      <c r="I183" s="141"/>
      <c r="J183" s="142"/>
      <c r="K183" s="143">
        <f t="shared" si="6"/>
        <v>2</v>
      </c>
      <c r="L183" s="144"/>
      <c r="M183" s="145"/>
      <c r="N183" s="108"/>
    </row>
    <row r="184">
      <c r="A184" s="136" t="str">
        <f t="shared" si="1"/>
        <v>995288</v>
      </c>
      <c r="B184" s="110"/>
      <c r="C184" s="122">
        <v>995.0</v>
      </c>
      <c r="D184" s="137" t="s">
        <v>476</v>
      </c>
      <c r="E184" s="138" t="s">
        <v>231</v>
      </c>
      <c r="F184" s="139">
        <f>vlookup(G184,terminals!$C$1:$O$73,13,FALSE)</f>
        <v>288</v>
      </c>
      <c r="G184" s="137" t="s">
        <v>347</v>
      </c>
      <c r="H184" s="148"/>
      <c r="I184" s="141"/>
      <c r="J184" s="142"/>
      <c r="K184" s="143">
        <f t="shared" si="6"/>
        <v>3</v>
      </c>
      <c r="L184" s="144"/>
      <c r="M184" s="145"/>
      <c r="N184" s="108"/>
    </row>
    <row r="185">
      <c r="A185" s="136" t="str">
        <f t="shared" si="1"/>
        <v>995283</v>
      </c>
      <c r="B185" s="110"/>
      <c r="C185" s="122">
        <v>995.0</v>
      </c>
      <c r="D185" s="137" t="s">
        <v>476</v>
      </c>
      <c r="E185" s="138" t="s">
        <v>231</v>
      </c>
      <c r="F185" s="139">
        <f>vlookup(G185,terminals!$C$1:$O$73,13,FALSE)</f>
        <v>283</v>
      </c>
      <c r="G185" s="137" t="s">
        <v>328</v>
      </c>
      <c r="H185" s="148"/>
      <c r="I185" s="141"/>
      <c r="J185" s="142"/>
      <c r="K185" s="143">
        <f t="shared" si="6"/>
        <v>4</v>
      </c>
      <c r="L185" s="144"/>
      <c r="M185" s="145"/>
      <c r="N185" s="108"/>
    </row>
    <row r="186">
      <c r="A186" s="136" t="str">
        <f t="shared" si="1"/>
        <v>995284</v>
      </c>
      <c r="B186" s="110"/>
      <c r="C186" s="122">
        <v>995.0</v>
      </c>
      <c r="D186" s="137" t="s">
        <v>476</v>
      </c>
      <c r="E186" s="138" t="s">
        <v>231</v>
      </c>
      <c r="F186" s="139">
        <f>vlookup(G186,terminals!$C$1:$O$73,13,FALSE)</f>
        <v>284</v>
      </c>
      <c r="G186" s="137" t="s">
        <v>331</v>
      </c>
      <c r="H186" s="148"/>
      <c r="I186" s="141"/>
      <c r="J186" s="142"/>
      <c r="K186" s="143">
        <f t="shared" si="6"/>
        <v>5</v>
      </c>
      <c r="L186" s="144"/>
      <c r="M186" s="145"/>
      <c r="N186" s="108"/>
    </row>
    <row r="187">
      <c r="A187" s="136" t="str">
        <f t="shared" si="1"/>
        <v>995285</v>
      </c>
      <c r="B187" s="110"/>
      <c r="C187" s="122">
        <v>995.0</v>
      </c>
      <c r="D187" s="137" t="s">
        <v>476</v>
      </c>
      <c r="E187" s="138" t="s">
        <v>231</v>
      </c>
      <c r="F187" s="139">
        <f>vlookup(G187,terminals!$C$1:$O$73,13,FALSE)</f>
        <v>285</v>
      </c>
      <c r="G187" s="137" t="s">
        <v>335</v>
      </c>
      <c r="H187" s="148"/>
      <c r="I187" s="141"/>
      <c r="J187" s="142"/>
      <c r="K187" s="143">
        <f t="shared" si="6"/>
        <v>6</v>
      </c>
      <c r="L187" s="144"/>
      <c r="M187" s="145"/>
      <c r="N187" s="108"/>
    </row>
    <row r="188">
      <c r="A188" s="136" t="str">
        <f t="shared" si="1"/>
        <v>995287</v>
      </c>
      <c r="B188" s="110"/>
      <c r="C188" s="122">
        <v>995.0</v>
      </c>
      <c r="D188" s="137" t="s">
        <v>476</v>
      </c>
      <c r="E188" s="138" t="s">
        <v>231</v>
      </c>
      <c r="F188" s="139">
        <f>vlookup(G188,terminals!$C$1:$O$73,13,FALSE)</f>
        <v>287</v>
      </c>
      <c r="G188" s="137" t="s">
        <v>342</v>
      </c>
      <c r="H188" s="148"/>
      <c r="I188" s="141"/>
      <c r="J188" s="142"/>
      <c r="K188" s="143">
        <f t="shared" si="6"/>
        <v>7</v>
      </c>
      <c r="L188" s="144"/>
      <c r="M188" s="145"/>
      <c r="N188" s="108"/>
    </row>
    <row r="189">
      <c r="A189" s="136" t="str">
        <f t="shared" si="1"/>
        <v>995279</v>
      </c>
      <c r="B189" s="110"/>
      <c r="C189" s="122">
        <v>995.0</v>
      </c>
      <c r="D189" s="137" t="s">
        <v>476</v>
      </c>
      <c r="E189" s="138" t="s">
        <v>231</v>
      </c>
      <c r="F189" s="139">
        <f>vlookup(G189,terminals!$C$1:$O$73,13,FALSE)</f>
        <v>279</v>
      </c>
      <c r="G189" s="137" t="s">
        <v>312</v>
      </c>
      <c r="H189" s="148"/>
      <c r="I189" s="141"/>
      <c r="J189" s="142"/>
      <c r="K189" s="143">
        <f t="shared" si="6"/>
        <v>8</v>
      </c>
      <c r="L189" s="144"/>
      <c r="M189" s="145"/>
      <c r="N189" s="108"/>
    </row>
    <row r="190">
      <c r="A190" s="136" t="str">
        <f t="shared" si="1"/>
        <v>995281</v>
      </c>
      <c r="B190" s="110"/>
      <c r="C190" s="122">
        <v>995.0</v>
      </c>
      <c r="D190" s="137" t="s">
        <v>476</v>
      </c>
      <c r="E190" s="138" t="s">
        <v>567</v>
      </c>
      <c r="F190" s="139">
        <f>vlookup(G190,terminals!$C$1:$O$73,13,FALSE)</f>
        <v>281</v>
      </c>
      <c r="G190" s="137" t="s">
        <v>321</v>
      </c>
      <c r="H190" s="148"/>
      <c r="I190" s="141"/>
      <c r="J190" s="142"/>
      <c r="K190" s="143">
        <f t="shared" si="6"/>
        <v>9</v>
      </c>
      <c r="L190" s="144"/>
      <c r="M190" s="145"/>
      <c r="N190" s="108"/>
    </row>
    <row r="191">
      <c r="A191" s="136" t="str">
        <f t="shared" si="1"/>
        <v>995282</v>
      </c>
      <c r="B191" s="110"/>
      <c r="C191" s="122">
        <v>995.0</v>
      </c>
      <c r="D191" s="137" t="s">
        <v>476</v>
      </c>
      <c r="E191" s="138" t="s">
        <v>557</v>
      </c>
      <c r="F191" s="139">
        <f>vlookup(G191,terminals!$C$1:$O$73,13,FALSE)</f>
        <v>282</v>
      </c>
      <c r="G191" s="137" t="s">
        <v>325</v>
      </c>
      <c r="H191" s="148"/>
      <c r="I191" s="141"/>
      <c r="J191" s="142"/>
      <c r="K191" s="143">
        <f t="shared" si="6"/>
        <v>-1</v>
      </c>
      <c r="L191" s="144"/>
      <c r="M191" s="145"/>
      <c r="N191" s="108"/>
    </row>
    <row r="192">
      <c r="A192" s="136" t="str">
        <f t="shared" si="1"/>
        <v>996266</v>
      </c>
      <c r="B192" s="110"/>
      <c r="C192" s="122">
        <v>996.0</v>
      </c>
      <c r="D192" s="137" t="s">
        <v>476</v>
      </c>
      <c r="E192" s="138" t="s">
        <v>555</v>
      </c>
      <c r="F192" s="139">
        <f>vlookup(G192,terminals!$C$1:$O$73,13,FALSE)</f>
        <v>266</v>
      </c>
      <c r="G192" s="137" t="s">
        <v>256</v>
      </c>
      <c r="H192" s="140" t="s">
        <v>568</v>
      </c>
      <c r="I192" s="141"/>
      <c r="J192" s="142"/>
      <c r="K192" s="143">
        <f t="shared" si="6"/>
        <v>0</v>
      </c>
      <c r="L192" s="144"/>
      <c r="M192" s="145"/>
      <c r="N192" s="108"/>
    </row>
    <row r="193">
      <c r="A193" s="136" t="str">
        <f t="shared" si="1"/>
        <v>996269</v>
      </c>
      <c r="B193" s="110"/>
      <c r="C193" s="122">
        <v>996.0</v>
      </c>
      <c r="D193" s="137" t="s">
        <v>476</v>
      </c>
      <c r="E193" s="138" t="s">
        <v>231</v>
      </c>
      <c r="F193" s="139">
        <f>vlookup(G193,terminals!$C$1:$O$73,13,FALSE)</f>
        <v>269</v>
      </c>
      <c r="G193" s="94" t="s">
        <v>269</v>
      </c>
      <c r="H193" s="146"/>
      <c r="I193" s="141"/>
      <c r="J193" s="142"/>
      <c r="K193" s="143">
        <f t="shared" si="6"/>
        <v>1</v>
      </c>
      <c r="L193" s="144"/>
      <c r="M193" s="145"/>
      <c r="N193" s="108"/>
    </row>
    <row r="194">
      <c r="A194" s="136" t="str">
        <f t="shared" si="1"/>
        <v>996273</v>
      </c>
      <c r="B194" s="110"/>
      <c r="C194" s="122">
        <v>996.0</v>
      </c>
      <c r="D194" s="137" t="s">
        <v>476</v>
      </c>
      <c r="E194" s="138" t="s">
        <v>231</v>
      </c>
      <c r="F194" s="139">
        <f>vlookup(G194,terminals!$C$1:$O$73,13,FALSE)</f>
        <v>273</v>
      </c>
      <c r="G194" s="137" t="s">
        <v>287</v>
      </c>
      <c r="H194" s="148"/>
      <c r="I194" s="141"/>
      <c r="J194" s="142"/>
      <c r="K194" s="143">
        <f>if(E194="Origin",0,if(E194="Destination",-1,K192+1))</f>
        <v>1</v>
      </c>
      <c r="L194" s="144"/>
      <c r="M194" s="145"/>
      <c r="N194" s="108"/>
    </row>
    <row r="195">
      <c r="A195" s="136" t="str">
        <f t="shared" si="1"/>
        <v>996288</v>
      </c>
      <c r="B195" s="110"/>
      <c r="C195" s="122">
        <v>996.0</v>
      </c>
      <c r="D195" s="137" t="s">
        <v>476</v>
      </c>
      <c r="E195" s="138" t="s">
        <v>231</v>
      </c>
      <c r="F195" s="139">
        <f>vlookup(G195,terminals!$C$1:$O$73,13,FALSE)</f>
        <v>288</v>
      </c>
      <c r="G195" s="137" t="s">
        <v>347</v>
      </c>
      <c r="H195" s="148"/>
      <c r="I195" s="141"/>
      <c r="J195" s="142"/>
      <c r="K195" s="143">
        <f t="shared" ref="K195:K544" si="7">if(E195="Origin",0,if(E195="Destination",-1,K194+1))</f>
        <v>2</v>
      </c>
      <c r="L195" s="144"/>
      <c r="M195" s="145"/>
      <c r="N195" s="108"/>
    </row>
    <row r="196">
      <c r="A196" s="136" t="str">
        <f t="shared" si="1"/>
        <v>996283</v>
      </c>
      <c r="B196" s="110"/>
      <c r="C196" s="122">
        <v>996.0</v>
      </c>
      <c r="D196" s="137" t="s">
        <v>476</v>
      </c>
      <c r="E196" s="138" t="s">
        <v>231</v>
      </c>
      <c r="F196" s="139">
        <f>vlookup(G196,terminals!$C$1:$O$73,13,FALSE)</f>
        <v>283</v>
      </c>
      <c r="G196" s="137" t="s">
        <v>328</v>
      </c>
      <c r="H196" s="148"/>
      <c r="I196" s="141"/>
      <c r="J196" s="142"/>
      <c r="K196" s="143">
        <f t="shared" si="7"/>
        <v>3</v>
      </c>
      <c r="L196" s="144"/>
      <c r="M196" s="145"/>
      <c r="N196" s="108"/>
    </row>
    <row r="197">
      <c r="A197" s="136" t="str">
        <f t="shared" si="1"/>
        <v>996284</v>
      </c>
      <c r="B197" s="110"/>
      <c r="C197" s="122">
        <v>996.0</v>
      </c>
      <c r="D197" s="137" t="s">
        <v>476</v>
      </c>
      <c r="E197" s="138" t="s">
        <v>231</v>
      </c>
      <c r="F197" s="139">
        <f>vlookup(G197,terminals!$C$1:$O$73,13,FALSE)</f>
        <v>284</v>
      </c>
      <c r="G197" s="137" t="s">
        <v>331</v>
      </c>
      <c r="H197" s="148"/>
      <c r="I197" s="141"/>
      <c r="J197" s="142"/>
      <c r="K197" s="143">
        <f t="shared" si="7"/>
        <v>4</v>
      </c>
      <c r="L197" s="144"/>
      <c r="M197" s="145"/>
      <c r="N197" s="108"/>
    </row>
    <row r="198">
      <c r="A198" s="136" t="str">
        <f t="shared" si="1"/>
        <v>996285</v>
      </c>
      <c r="B198" s="110"/>
      <c r="C198" s="122">
        <v>996.0</v>
      </c>
      <c r="D198" s="137" t="s">
        <v>476</v>
      </c>
      <c r="E198" s="138" t="s">
        <v>231</v>
      </c>
      <c r="F198" s="139">
        <f>vlookup(G198,terminals!$C$1:$O$73,13,FALSE)</f>
        <v>285</v>
      </c>
      <c r="G198" s="137" t="s">
        <v>335</v>
      </c>
      <c r="H198" s="148"/>
      <c r="I198" s="141"/>
      <c r="J198" s="142"/>
      <c r="K198" s="143">
        <f t="shared" si="7"/>
        <v>5</v>
      </c>
      <c r="L198" s="144"/>
      <c r="M198" s="145"/>
      <c r="N198" s="108"/>
    </row>
    <row r="199">
      <c r="A199" s="136" t="str">
        <f t="shared" si="1"/>
        <v>996287</v>
      </c>
      <c r="B199" s="110"/>
      <c r="C199" s="122">
        <v>996.0</v>
      </c>
      <c r="D199" s="137" t="s">
        <v>476</v>
      </c>
      <c r="E199" s="138" t="s">
        <v>231</v>
      </c>
      <c r="F199" s="139">
        <f>vlookup(G199,terminals!$C$1:$O$73,13,FALSE)</f>
        <v>287</v>
      </c>
      <c r="G199" s="137" t="s">
        <v>342</v>
      </c>
      <c r="H199" s="148"/>
      <c r="I199" s="141"/>
      <c r="J199" s="142"/>
      <c r="K199" s="143">
        <f t="shared" si="7"/>
        <v>6</v>
      </c>
      <c r="L199" s="144"/>
      <c r="M199" s="145"/>
      <c r="N199" s="108"/>
    </row>
    <row r="200">
      <c r="A200" s="136" t="str">
        <f t="shared" si="1"/>
        <v>996279</v>
      </c>
      <c r="B200" s="110"/>
      <c r="C200" s="122">
        <v>996.0</v>
      </c>
      <c r="D200" s="137" t="s">
        <v>476</v>
      </c>
      <c r="E200" s="138" t="s">
        <v>231</v>
      </c>
      <c r="F200" s="139">
        <f>vlookup(G200,terminals!$C$1:$O$73,13,FALSE)</f>
        <v>279</v>
      </c>
      <c r="G200" s="137" t="s">
        <v>312</v>
      </c>
      <c r="H200" s="148"/>
      <c r="I200" s="141"/>
      <c r="J200" s="142"/>
      <c r="K200" s="143">
        <f t="shared" si="7"/>
        <v>7</v>
      </c>
      <c r="L200" s="144"/>
      <c r="M200" s="145"/>
      <c r="N200" s="108"/>
    </row>
    <row r="201">
      <c r="A201" s="136" t="str">
        <f t="shared" si="1"/>
        <v>996281</v>
      </c>
      <c r="B201" s="110"/>
      <c r="C201" s="122">
        <v>996.0</v>
      </c>
      <c r="D201" s="137" t="s">
        <v>476</v>
      </c>
      <c r="E201" s="138" t="s">
        <v>567</v>
      </c>
      <c r="F201" s="139">
        <f>vlookup(G201,terminals!$C$1:$O$73,13,FALSE)</f>
        <v>281</v>
      </c>
      <c r="G201" s="137" t="s">
        <v>321</v>
      </c>
      <c r="H201" s="148"/>
      <c r="I201" s="141"/>
      <c r="J201" s="142"/>
      <c r="K201" s="143">
        <f t="shared" si="7"/>
        <v>8</v>
      </c>
      <c r="L201" s="144"/>
      <c r="M201" s="145"/>
      <c r="N201" s="108"/>
    </row>
    <row r="202">
      <c r="A202" s="136" t="str">
        <f t="shared" si="1"/>
        <v>996282</v>
      </c>
      <c r="B202" s="110"/>
      <c r="C202" s="122">
        <v>996.0</v>
      </c>
      <c r="D202" s="137" t="s">
        <v>476</v>
      </c>
      <c r="E202" s="138" t="s">
        <v>557</v>
      </c>
      <c r="F202" s="139">
        <f>vlookup(G202,terminals!$C$1:$O$73,13,FALSE)</f>
        <v>282</v>
      </c>
      <c r="G202" s="137" t="s">
        <v>325</v>
      </c>
      <c r="H202" s="148"/>
      <c r="I202" s="141"/>
      <c r="J202" s="142"/>
      <c r="K202" s="143">
        <f t="shared" si="7"/>
        <v>-1</v>
      </c>
      <c r="L202" s="144"/>
      <c r="M202" s="145"/>
      <c r="N202" s="108"/>
    </row>
    <row r="203">
      <c r="A203" s="136" t="str">
        <f t="shared" si="1"/>
        <v>997270</v>
      </c>
      <c r="B203" s="110"/>
      <c r="C203" s="122">
        <v>997.0</v>
      </c>
      <c r="D203" s="137" t="s">
        <v>477</v>
      </c>
      <c r="E203" s="138" t="s">
        <v>555</v>
      </c>
      <c r="F203" s="139">
        <f>vlookup(G203,terminals!$C$1:$O$73,13,FALSE)</f>
        <v>270</v>
      </c>
      <c r="G203" s="137" t="s">
        <v>274</v>
      </c>
      <c r="H203" s="140" t="s">
        <v>559</v>
      </c>
      <c r="I203" s="141"/>
      <c r="J203" s="142"/>
      <c r="K203" s="143">
        <f t="shared" si="7"/>
        <v>0</v>
      </c>
      <c r="L203" s="144"/>
      <c r="M203" s="145"/>
      <c r="N203" s="108"/>
    </row>
    <row r="204">
      <c r="A204" s="136" t="str">
        <f t="shared" si="1"/>
        <v>997273</v>
      </c>
      <c r="B204" s="110"/>
      <c r="C204" s="122">
        <v>997.0</v>
      </c>
      <c r="D204" s="137" t="s">
        <v>477</v>
      </c>
      <c r="E204" s="138" t="s">
        <v>231</v>
      </c>
      <c r="F204" s="139">
        <f>vlookup(G204,terminals!$C$1:$O$73,13,FALSE)</f>
        <v>273</v>
      </c>
      <c r="G204" s="137" t="s">
        <v>287</v>
      </c>
      <c r="H204" s="148"/>
      <c r="I204" s="141"/>
      <c r="J204" s="142"/>
      <c r="K204" s="143">
        <f t="shared" si="7"/>
        <v>1</v>
      </c>
      <c r="L204" s="144"/>
      <c r="M204" s="145"/>
      <c r="N204" s="108"/>
    </row>
    <row r="205">
      <c r="A205" s="136" t="str">
        <f t="shared" si="1"/>
        <v>997288</v>
      </c>
      <c r="B205" s="110"/>
      <c r="C205" s="122">
        <v>997.0</v>
      </c>
      <c r="D205" s="137" t="s">
        <v>477</v>
      </c>
      <c r="E205" s="138" t="s">
        <v>231</v>
      </c>
      <c r="F205" s="139">
        <f>vlookup(G205,terminals!$C$1:$O$73,13,FALSE)</f>
        <v>288</v>
      </c>
      <c r="G205" s="137" t="s">
        <v>347</v>
      </c>
      <c r="H205" s="148"/>
      <c r="I205" s="141"/>
      <c r="J205" s="142"/>
      <c r="K205" s="143">
        <f t="shared" si="7"/>
        <v>2</v>
      </c>
      <c r="L205" s="144"/>
      <c r="M205" s="145"/>
      <c r="N205" s="108"/>
    </row>
    <row r="206">
      <c r="A206" s="136" t="str">
        <f t="shared" si="1"/>
        <v>997286</v>
      </c>
      <c r="B206" s="110"/>
      <c r="C206" s="122">
        <v>997.0</v>
      </c>
      <c r="D206" s="137" t="s">
        <v>477</v>
      </c>
      <c r="E206" s="138" t="s">
        <v>231</v>
      </c>
      <c r="F206" s="139">
        <f>vlookup(G206,terminals!$C$1:$O$73,13,FALSE)</f>
        <v>286</v>
      </c>
      <c r="G206" s="137" t="s">
        <v>338</v>
      </c>
      <c r="H206" s="148"/>
      <c r="I206" s="141"/>
      <c r="J206" s="142"/>
      <c r="K206" s="143">
        <f t="shared" si="7"/>
        <v>3</v>
      </c>
      <c r="L206" s="144"/>
      <c r="M206" s="145"/>
      <c r="N206" s="108"/>
    </row>
    <row r="207">
      <c r="A207" s="136" t="str">
        <f t="shared" si="1"/>
        <v>997284</v>
      </c>
      <c r="B207" s="110"/>
      <c r="C207" s="122">
        <v>997.0</v>
      </c>
      <c r="D207" s="137" t="s">
        <v>477</v>
      </c>
      <c r="E207" s="138" t="s">
        <v>231</v>
      </c>
      <c r="F207" s="139">
        <f>vlookup(G207,terminals!$C$1:$O$73,13,FALSE)</f>
        <v>284</v>
      </c>
      <c r="G207" s="137" t="s">
        <v>331</v>
      </c>
      <c r="H207" s="148"/>
      <c r="I207" s="141"/>
      <c r="J207" s="142"/>
      <c r="K207" s="143">
        <f t="shared" si="7"/>
        <v>4</v>
      </c>
      <c r="L207" s="144"/>
      <c r="M207" s="145"/>
      <c r="N207" s="108"/>
    </row>
    <row r="208">
      <c r="A208" s="136" t="str">
        <f t="shared" si="1"/>
        <v>997283</v>
      </c>
      <c r="B208" s="110"/>
      <c r="C208" s="122">
        <v>997.0</v>
      </c>
      <c r="D208" s="137" t="s">
        <v>477</v>
      </c>
      <c r="E208" s="138" t="s">
        <v>231</v>
      </c>
      <c r="F208" s="139">
        <f>vlookup(G208,terminals!$C$1:$O$73,13,FALSE)</f>
        <v>283</v>
      </c>
      <c r="G208" s="137" t="s">
        <v>328</v>
      </c>
      <c r="H208" s="148"/>
      <c r="I208" s="141"/>
      <c r="J208" s="142"/>
      <c r="K208" s="143">
        <f t="shared" si="7"/>
        <v>5</v>
      </c>
      <c r="L208" s="144"/>
      <c r="M208" s="145"/>
      <c r="N208" s="108"/>
    </row>
    <row r="209">
      <c r="A209" s="136" t="str">
        <f t="shared" si="1"/>
        <v>997285</v>
      </c>
      <c r="B209" s="110"/>
      <c r="C209" s="122">
        <v>997.0</v>
      </c>
      <c r="D209" s="137" t="s">
        <v>477</v>
      </c>
      <c r="E209" s="138" t="s">
        <v>231</v>
      </c>
      <c r="F209" s="139">
        <f>vlookup(G209,terminals!$C$1:$O$73,13,FALSE)</f>
        <v>285</v>
      </c>
      <c r="G209" s="137" t="s">
        <v>335</v>
      </c>
      <c r="H209" s="148"/>
      <c r="I209" s="141"/>
      <c r="J209" s="142"/>
      <c r="K209" s="143">
        <f t="shared" si="7"/>
        <v>6</v>
      </c>
      <c r="L209" s="144"/>
      <c r="M209" s="145"/>
      <c r="N209" s="108"/>
    </row>
    <row r="210">
      <c r="A210" s="136" t="str">
        <f t="shared" si="1"/>
        <v>997279</v>
      </c>
      <c r="B210" s="110"/>
      <c r="C210" s="122">
        <v>997.0</v>
      </c>
      <c r="D210" s="137" t="s">
        <v>477</v>
      </c>
      <c r="E210" s="138" t="s">
        <v>231</v>
      </c>
      <c r="F210" s="139">
        <f>vlookup(G210,terminals!$C$1:$O$73,13,FALSE)</f>
        <v>279</v>
      </c>
      <c r="G210" s="137" t="s">
        <v>312</v>
      </c>
      <c r="H210" s="148"/>
      <c r="I210" s="141"/>
      <c r="J210" s="142"/>
      <c r="K210" s="143">
        <f t="shared" si="7"/>
        <v>7</v>
      </c>
      <c r="L210" s="144"/>
      <c r="M210" s="145"/>
      <c r="N210" s="108"/>
    </row>
    <row r="211">
      <c r="A211" s="136" t="str">
        <f t="shared" si="1"/>
        <v>997281</v>
      </c>
      <c r="B211" s="110"/>
      <c r="C211" s="122">
        <v>997.0</v>
      </c>
      <c r="D211" s="137" t="s">
        <v>477</v>
      </c>
      <c r="E211" s="138" t="s">
        <v>567</v>
      </c>
      <c r="F211" s="139">
        <f>vlookup(G211,terminals!$C$1:$O$73,13,FALSE)</f>
        <v>281</v>
      </c>
      <c r="G211" s="137" t="s">
        <v>321</v>
      </c>
      <c r="H211" s="148"/>
      <c r="I211" s="141"/>
      <c r="J211" s="142"/>
      <c r="K211" s="143">
        <f t="shared" si="7"/>
        <v>8</v>
      </c>
      <c r="L211" s="144"/>
      <c r="M211" s="145"/>
      <c r="N211" s="108"/>
    </row>
    <row r="212">
      <c r="A212" s="136" t="str">
        <f t="shared" si="1"/>
        <v>997282</v>
      </c>
      <c r="B212" s="110"/>
      <c r="C212" s="122">
        <v>997.0</v>
      </c>
      <c r="D212" s="137" t="s">
        <v>477</v>
      </c>
      <c r="E212" s="138" t="s">
        <v>557</v>
      </c>
      <c r="F212" s="139">
        <f>vlookup(G212,terminals!$C$1:$O$73,13,FALSE)</f>
        <v>282</v>
      </c>
      <c r="G212" s="137" t="s">
        <v>325</v>
      </c>
      <c r="H212" s="148"/>
      <c r="I212" s="141"/>
      <c r="J212" s="142"/>
      <c r="K212" s="143">
        <f t="shared" si="7"/>
        <v>-1</v>
      </c>
      <c r="L212" s="144"/>
      <c r="M212" s="145"/>
      <c r="N212" s="108"/>
    </row>
    <row r="213">
      <c r="A213" s="136" t="str">
        <f t="shared" si="1"/>
        <v>998270</v>
      </c>
      <c r="B213" s="110"/>
      <c r="C213" s="122">
        <v>998.0</v>
      </c>
      <c r="D213" s="137" t="s">
        <v>477</v>
      </c>
      <c r="E213" s="138" t="s">
        <v>555</v>
      </c>
      <c r="F213" s="139">
        <f>vlookup(G213,terminals!$C$1:$O$73,13,FALSE)</f>
        <v>270</v>
      </c>
      <c r="G213" s="137" t="s">
        <v>274</v>
      </c>
      <c r="H213" s="140" t="s">
        <v>569</v>
      </c>
      <c r="I213" s="141"/>
      <c r="J213" s="142"/>
      <c r="K213" s="143">
        <f t="shared" si="7"/>
        <v>0</v>
      </c>
      <c r="L213" s="144"/>
      <c r="M213" s="145"/>
      <c r="N213" s="108"/>
    </row>
    <row r="214">
      <c r="A214" s="136" t="str">
        <f t="shared" si="1"/>
        <v>998273</v>
      </c>
      <c r="B214" s="110"/>
      <c r="C214" s="122">
        <v>998.0</v>
      </c>
      <c r="D214" s="137" t="s">
        <v>477</v>
      </c>
      <c r="E214" s="138" t="s">
        <v>231</v>
      </c>
      <c r="F214" s="139">
        <f>vlookup(G214,terminals!$C$1:$O$73,13,FALSE)</f>
        <v>273</v>
      </c>
      <c r="G214" s="137" t="s">
        <v>287</v>
      </c>
      <c r="H214" s="148"/>
      <c r="I214" s="141"/>
      <c r="J214" s="142"/>
      <c r="K214" s="143">
        <f t="shared" si="7"/>
        <v>1</v>
      </c>
      <c r="L214" s="144"/>
      <c r="M214" s="145"/>
      <c r="N214" s="108"/>
    </row>
    <row r="215">
      <c r="A215" s="136" t="str">
        <f t="shared" si="1"/>
        <v>998288</v>
      </c>
      <c r="B215" s="110"/>
      <c r="C215" s="122">
        <v>998.0</v>
      </c>
      <c r="D215" s="137" t="s">
        <v>477</v>
      </c>
      <c r="E215" s="138" t="s">
        <v>231</v>
      </c>
      <c r="F215" s="139">
        <f>vlookup(G215,terminals!$C$1:$O$73,13,FALSE)</f>
        <v>288</v>
      </c>
      <c r="G215" s="137" t="s">
        <v>347</v>
      </c>
      <c r="H215" s="148"/>
      <c r="I215" s="141"/>
      <c r="J215" s="142"/>
      <c r="K215" s="143">
        <f t="shared" si="7"/>
        <v>2</v>
      </c>
      <c r="L215" s="144"/>
      <c r="M215" s="145"/>
      <c r="N215" s="108"/>
    </row>
    <row r="216">
      <c r="A216" s="136" t="str">
        <f t="shared" si="1"/>
        <v>998286</v>
      </c>
      <c r="B216" s="110"/>
      <c r="C216" s="122">
        <v>998.0</v>
      </c>
      <c r="D216" s="137" t="s">
        <v>477</v>
      </c>
      <c r="E216" s="138" t="s">
        <v>231</v>
      </c>
      <c r="F216" s="139">
        <f>vlookup(G216,terminals!$C$1:$O$73,13,FALSE)</f>
        <v>286</v>
      </c>
      <c r="G216" s="137" t="s">
        <v>338</v>
      </c>
      <c r="H216" s="148"/>
      <c r="I216" s="141"/>
      <c r="J216" s="142"/>
      <c r="K216" s="143">
        <f t="shared" si="7"/>
        <v>3</v>
      </c>
      <c r="L216" s="144"/>
      <c r="M216" s="145"/>
      <c r="N216" s="108"/>
    </row>
    <row r="217">
      <c r="A217" s="136" t="str">
        <f t="shared" si="1"/>
        <v>998284</v>
      </c>
      <c r="B217" s="110"/>
      <c r="C217" s="122">
        <v>998.0</v>
      </c>
      <c r="D217" s="137" t="s">
        <v>477</v>
      </c>
      <c r="E217" s="138" t="s">
        <v>231</v>
      </c>
      <c r="F217" s="139">
        <f>vlookup(G217,terminals!$C$1:$O$73,13,FALSE)</f>
        <v>284</v>
      </c>
      <c r="G217" s="137" t="s">
        <v>331</v>
      </c>
      <c r="H217" s="148"/>
      <c r="I217" s="141"/>
      <c r="J217" s="142"/>
      <c r="K217" s="143">
        <f t="shared" si="7"/>
        <v>4</v>
      </c>
      <c r="L217" s="144"/>
      <c r="M217" s="145"/>
      <c r="N217" s="108"/>
    </row>
    <row r="218">
      <c r="A218" s="136" t="str">
        <f t="shared" si="1"/>
        <v>998283</v>
      </c>
      <c r="B218" s="110"/>
      <c r="C218" s="122">
        <v>998.0</v>
      </c>
      <c r="D218" s="137" t="s">
        <v>477</v>
      </c>
      <c r="E218" s="138" t="s">
        <v>231</v>
      </c>
      <c r="F218" s="139">
        <f>vlookup(G218,terminals!$C$1:$O$73,13,FALSE)</f>
        <v>283</v>
      </c>
      <c r="G218" s="137" t="s">
        <v>328</v>
      </c>
      <c r="H218" s="148"/>
      <c r="I218" s="141"/>
      <c r="J218" s="142"/>
      <c r="K218" s="143">
        <f t="shared" si="7"/>
        <v>5</v>
      </c>
      <c r="L218" s="144"/>
      <c r="M218" s="145"/>
      <c r="N218" s="108"/>
    </row>
    <row r="219">
      <c r="A219" s="136" t="str">
        <f t="shared" si="1"/>
        <v>998285</v>
      </c>
      <c r="B219" s="110"/>
      <c r="C219" s="122">
        <v>998.0</v>
      </c>
      <c r="D219" s="137" t="s">
        <v>477</v>
      </c>
      <c r="E219" s="138" t="s">
        <v>231</v>
      </c>
      <c r="F219" s="139">
        <f>vlookup(G219,terminals!$C$1:$O$73,13,FALSE)</f>
        <v>285</v>
      </c>
      <c r="G219" s="137" t="s">
        <v>335</v>
      </c>
      <c r="H219" s="148"/>
      <c r="I219" s="141"/>
      <c r="J219" s="142"/>
      <c r="K219" s="143">
        <f t="shared" si="7"/>
        <v>6</v>
      </c>
      <c r="L219" s="144"/>
      <c r="M219" s="145"/>
      <c r="N219" s="108"/>
    </row>
    <row r="220">
      <c r="A220" s="136" t="str">
        <f t="shared" si="1"/>
        <v>998279</v>
      </c>
      <c r="B220" s="110"/>
      <c r="C220" s="122">
        <v>998.0</v>
      </c>
      <c r="D220" s="137" t="s">
        <v>477</v>
      </c>
      <c r="E220" s="138" t="s">
        <v>231</v>
      </c>
      <c r="F220" s="139">
        <f>vlookup(G220,terminals!$C$1:$O$73,13,FALSE)</f>
        <v>279</v>
      </c>
      <c r="G220" s="137" t="s">
        <v>312</v>
      </c>
      <c r="H220" s="148"/>
      <c r="I220" s="141"/>
      <c r="J220" s="142"/>
      <c r="K220" s="143">
        <f t="shared" si="7"/>
        <v>7</v>
      </c>
      <c r="L220" s="144"/>
      <c r="M220" s="145"/>
      <c r="N220" s="108"/>
    </row>
    <row r="221">
      <c r="A221" s="136" t="str">
        <f t="shared" si="1"/>
        <v>998281</v>
      </c>
      <c r="B221" s="110"/>
      <c r="C221" s="122">
        <v>998.0</v>
      </c>
      <c r="D221" s="137" t="s">
        <v>477</v>
      </c>
      <c r="E221" s="138" t="s">
        <v>567</v>
      </c>
      <c r="F221" s="139">
        <f>vlookup(G221,terminals!$C$1:$O$73,13,FALSE)</f>
        <v>281</v>
      </c>
      <c r="G221" s="137" t="s">
        <v>321</v>
      </c>
      <c r="H221" s="148"/>
      <c r="I221" s="141"/>
      <c r="J221" s="142"/>
      <c r="K221" s="143">
        <f t="shared" si="7"/>
        <v>8</v>
      </c>
      <c r="L221" s="144"/>
      <c r="M221" s="145"/>
      <c r="N221" s="108"/>
    </row>
    <row r="222">
      <c r="A222" s="136" t="str">
        <f t="shared" si="1"/>
        <v>998282</v>
      </c>
      <c r="B222" s="110"/>
      <c r="C222" s="122">
        <v>998.0</v>
      </c>
      <c r="D222" s="137" t="s">
        <v>477</v>
      </c>
      <c r="E222" s="138" t="s">
        <v>557</v>
      </c>
      <c r="F222" s="139">
        <f>vlookup(G222,terminals!$C$1:$O$73,13,FALSE)</f>
        <v>282</v>
      </c>
      <c r="G222" s="137" t="s">
        <v>325</v>
      </c>
      <c r="H222" s="148"/>
      <c r="I222" s="141"/>
      <c r="J222" s="142"/>
      <c r="K222" s="143">
        <f t="shared" si="7"/>
        <v>-1</v>
      </c>
      <c r="L222" s="144"/>
      <c r="M222" s="145"/>
      <c r="N222" s="108"/>
    </row>
    <row r="223">
      <c r="A223" s="136" t="str">
        <f t="shared" si="1"/>
        <v>999270</v>
      </c>
      <c r="B223" s="110"/>
      <c r="C223" s="122">
        <v>999.0</v>
      </c>
      <c r="D223" s="137" t="s">
        <v>477</v>
      </c>
      <c r="E223" s="138" t="s">
        <v>555</v>
      </c>
      <c r="F223" s="139">
        <f>vlookup(G223,terminals!$C$1:$O$73,13,FALSE)</f>
        <v>270</v>
      </c>
      <c r="G223" s="137" t="s">
        <v>274</v>
      </c>
      <c r="H223" s="140" t="s">
        <v>570</v>
      </c>
      <c r="I223" s="141"/>
      <c r="J223" s="142"/>
      <c r="K223" s="143">
        <f t="shared" si="7"/>
        <v>0</v>
      </c>
      <c r="L223" s="144"/>
      <c r="M223" s="145"/>
      <c r="N223" s="108"/>
    </row>
    <row r="224">
      <c r="A224" s="136" t="str">
        <f t="shared" si="1"/>
        <v>999273</v>
      </c>
      <c r="B224" s="110"/>
      <c r="C224" s="122">
        <v>999.0</v>
      </c>
      <c r="D224" s="137" t="s">
        <v>477</v>
      </c>
      <c r="E224" s="138" t="s">
        <v>231</v>
      </c>
      <c r="F224" s="139">
        <f>vlookup(G224,terminals!$C$1:$O$73,13,FALSE)</f>
        <v>273</v>
      </c>
      <c r="G224" s="137" t="s">
        <v>287</v>
      </c>
      <c r="H224" s="148"/>
      <c r="I224" s="141"/>
      <c r="J224" s="142"/>
      <c r="K224" s="143">
        <f t="shared" si="7"/>
        <v>1</v>
      </c>
      <c r="L224" s="144"/>
      <c r="M224" s="145"/>
      <c r="N224" s="108"/>
    </row>
    <row r="225">
      <c r="A225" s="136" t="str">
        <f t="shared" si="1"/>
        <v>999288</v>
      </c>
      <c r="B225" s="110"/>
      <c r="C225" s="122">
        <v>999.0</v>
      </c>
      <c r="D225" s="137" t="s">
        <v>477</v>
      </c>
      <c r="E225" s="138" t="s">
        <v>231</v>
      </c>
      <c r="F225" s="139">
        <f>vlookup(G225,terminals!$C$1:$O$73,13,FALSE)</f>
        <v>288</v>
      </c>
      <c r="G225" s="137" t="s">
        <v>347</v>
      </c>
      <c r="H225" s="148"/>
      <c r="I225" s="141"/>
      <c r="J225" s="142"/>
      <c r="K225" s="143">
        <f t="shared" si="7"/>
        <v>2</v>
      </c>
      <c r="L225" s="144"/>
      <c r="M225" s="145"/>
      <c r="N225" s="108"/>
    </row>
    <row r="226">
      <c r="A226" s="136" t="str">
        <f t="shared" si="1"/>
        <v>999286</v>
      </c>
      <c r="B226" s="110"/>
      <c r="C226" s="122">
        <v>999.0</v>
      </c>
      <c r="D226" s="137" t="s">
        <v>477</v>
      </c>
      <c r="E226" s="138" t="s">
        <v>231</v>
      </c>
      <c r="F226" s="139">
        <f>vlookup(G226,terminals!$C$1:$O$73,13,FALSE)</f>
        <v>286</v>
      </c>
      <c r="G226" s="137" t="s">
        <v>338</v>
      </c>
      <c r="H226" s="148"/>
      <c r="I226" s="141"/>
      <c r="J226" s="142"/>
      <c r="K226" s="143">
        <f t="shared" si="7"/>
        <v>3</v>
      </c>
      <c r="L226" s="144"/>
      <c r="M226" s="145"/>
      <c r="N226" s="108"/>
    </row>
    <row r="227">
      <c r="A227" s="136" t="str">
        <f t="shared" si="1"/>
        <v>999284</v>
      </c>
      <c r="B227" s="110"/>
      <c r="C227" s="122">
        <v>999.0</v>
      </c>
      <c r="D227" s="137" t="s">
        <v>477</v>
      </c>
      <c r="E227" s="138" t="s">
        <v>231</v>
      </c>
      <c r="F227" s="139">
        <f>vlookup(G227,terminals!$C$1:$O$73,13,FALSE)</f>
        <v>284</v>
      </c>
      <c r="G227" s="137" t="s">
        <v>331</v>
      </c>
      <c r="H227" s="148"/>
      <c r="I227" s="141"/>
      <c r="J227" s="142"/>
      <c r="K227" s="143">
        <f t="shared" si="7"/>
        <v>4</v>
      </c>
      <c r="L227" s="144"/>
      <c r="M227" s="145"/>
      <c r="N227" s="108"/>
    </row>
    <row r="228">
      <c r="A228" s="136" t="str">
        <f t="shared" si="1"/>
        <v>999283</v>
      </c>
      <c r="B228" s="110"/>
      <c r="C228" s="122">
        <v>999.0</v>
      </c>
      <c r="D228" s="137" t="s">
        <v>477</v>
      </c>
      <c r="E228" s="138" t="s">
        <v>231</v>
      </c>
      <c r="F228" s="139">
        <f>vlookup(G228,terminals!$C$1:$O$73,13,FALSE)</f>
        <v>283</v>
      </c>
      <c r="G228" s="137" t="s">
        <v>328</v>
      </c>
      <c r="H228" s="148"/>
      <c r="I228" s="141"/>
      <c r="J228" s="142"/>
      <c r="K228" s="143">
        <f t="shared" si="7"/>
        <v>5</v>
      </c>
      <c r="L228" s="144"/>
      <c r="M228" s="145"/>
      <c r="N228" s="108"/>
    </row>
    <row r="229">
      <c r="A229" s="136" t="str">
        <f t="shared" si="1"/>
        <v>999285</v>
      </c>
      <c r="B229" s="110"/>
      <c r="C229" s="122">
        <v>999.0</v>
      </c>
      <c r="D229" s="137" t="s">
        <v>477</v>
      </c>
      <c r="E229" s="138" t="s">
        <v>231</v>
      </c>
      <c r="F229" s="139">
        <f>vlookup(G229,terminals!$C$1:$O$73,13,FALSE)</f>
        <v>285</v>
      </c>
      <c r="G229" s="137" t="s">
        <v>335</v>
      </c>
      <c r="H229" s="148"/>
      <c r="I229" s="141"/>
      <c r="J229" s="142"/>
      <c r="K229" s="143">
        <f t="shared" si="7"/>
        <v>6</v>
      </c>
      <c r="L229" s="144"/>
      <c r="M229" s="145"/>
      <c r="N229" s="108"/>
    </row>
    <row r="230">
      <c r="A230" s="136" t="str">
        <f t="shared" si="1"/>
        <v>999279</v>
      </c>
      <c r="B230" s="110"/>
      <c r="C230" s="122">
        <v>999.0</v>
      </c>
      <c r="D230" s="137" t="s">
        <v>477</v>
      </c>
      <c r="E230" s="138" t="s">
        <v>231</v>
      </c>
      <c r="F230" s="139">
        <f>vlookup(G230,terminals!$C$1:$O$73,13,FALSE)</f>
        <v>279</v>
      </c>
      <c r="G230" s="137" t="s">
        <v>312</v>
      </c>
      <c r="H230" s="148"/>
      <c r="I230" s="141"/>
      <c r="J230" s="142"/>
      <c r="K230" s="143">
        <f t="shared" si="7"/>
        <v>7</v>
      </c>
      <c r="L230" s="144"/>
      <c r="M230" s="145"/>
      <c r="N230" s="108"/>
    </row>
    <row r="231">
      <c r="A231" s="136" t="str">
        <f t="shared" si="1"/>
        <v>999281</v>
      </c>
      <c r="B231" s="110"/>
      <c r="C231" s="122">
        <v>999.0</v>
      </c>
      <c r="D231" s="137" t="s">
        <v>477</v>
      </c>
      <c r="E231" s="138" t="s">
        <v>567</v>
      </c>
      <c r="F231" s="139">
        <f>vlookup(G231,terminals!$C$1:$O$73,13,FALSE)</f>
        <v>281</v>
      </c>
      <c r="G231" s="137" t="s">
        <v>321</v>
      </c>
      <c r="H231" s="148"/>
      <c r="I231" s="141"/>
      <c r="J231" s="142"/>
      <c r="K231" s="143">
        <f t="shared" si="7"/>
        <v>8</v>
      </c>
      <c r="L231" s="144"/>
      <c r="M231" s="145"/>
      <c r="N231" s="108"/>
    </row>
    <row r="232">
      <c r="A232" s="136" t="str">
        <f t="shared" si="1"/>
        <v>999282</v>
      </c>
      <c r="B232" s="110"/>
      <c r="C232" s="122">
        <v>999.0</v>
      </c>
      <c r="D232" s="137" t="s">
        <v>477</v>
      </c>
      <c r="E232" s="138" t="s">
        <v>557</v>
      </c>
      <c r="F232" s="139">
        <f>vlookup(G232,terminals!$C$1:$O$73,13,FALSE)</f>
        <v>282</v>
      </c>
      <c r="G232" s="137" t="s">
        <v>325</v>
      </c>
      <c r="H232" s="148"/>
      <c r="I232" s="141"/>
      <c r="J232" s="142"/>
      <c r="K232" s="143">
        <f t="shared" si="7"/>
        <v>-1</v>
      </c>
      <c r="L232" s="144"/>
      <c r="M232" s="145"/>
      <c r="N232" s="108"/>
    </row>
    <row r="233">
      <c r="A233" s="136" t="str">
        <f t="shared" si="1"/>
        <v>1000270</v>
      </c>
      <c r="B233" s="110"/>
      <c r="C233" s="122">
        <v>1000.0</v>
      </c>
      <c r="D233" s="137" t="s">
        <v>477</v>
      </c>
      <c r="E233" s="138" t="s">
        <v>555</v>
      </c>
      <c r="F233" s="139">
        <f>vlookup(G233,terminals!$C$1:$O$73,13,FALSE)</f>
        <v>270</v>
      </c>
      <c r="G233" s="137" t="s">
        <v>274</v>
      </c>
      <c r="H233" s="140" t="s">
        <v>571</v>
      </c>
      <c r="I233" s="141"/>
      <c r="J233" s="142"/>
      <c r="K233" s="143">
        <f t="shared" si="7"/>
        <v>0</v>
      </c>
      <c r="L233" s="144"/>
      <c r="M233" s="145"/>
      <c r="N233" s="108"/>
    </row>
    <row r="234">
      <c r="A234" s="136" t="str">
        <f t="shared" si="1"/>
        <v>1000273</v>
      </c>
      <c r="B234" s="110"/>
      <c r="C234" s="122">
        <v>1000.0</v>
      </c>
      <c r="D234" s="137" t="s">
        <v>477</v>
      </c>
      <c r="E234" s="138" t="s">
        <v>231</v>
      </c>
      <c r="F234" s="139">
        <f>vlookup(G234,terminals!$C$1:$O$73,13,FALSE)</f>
        <v>273</v>
      </c>
      <c r="G234" s="137" t="s">
        <v>287</v>
      </c>
      <c r="H234" s="148"/>
      <c r="I234" s="141"/>
      <c r="J234" s="142"/>
      <c r="K234" s="143">
        <f t="shared" si="7"/>
        <v>1</v>
      </c>
      <c r="L234" s="144"/>
      <c r="M234" s="145"/>
      <c r="N234" s="108"/>
    </row>
    <row r="235">
      <c r="A235" s="136" t="str">
        <f t="shared" si="1"/>
        <v>1000288</v>
      </c>
      <c r="B235" s="110"/>
      <c r="C235" s="122">
        <v>1000.0</v>
      </c>
      <c r="D235" s="137" t="s">
        <v>477</v>
      </c>
      <c r="E235" s="138" t="s">
        <v>231</v>
      </c>
      <c r="F235" s="139">
        <f>vlookup(G235,terminals!$C$1:$O$73,13,FALSE)</f>
        <v>288</v>
      </c>
      <c r="G235" s="137" t="s">
        <v>347</v>
      </c>
      <c r="H235" s="148"/>
      <c r="I235" s="141"/>
      <c r="J235" s="142"/>
      <c r="K235" s="143">
        <f t="shared" si="7"/>
        <v>2</v>
      </c>
      <c r="L235" s="144"/>
      <c r="M235" s="145"/>
      <c r="N235" s="108"/>
    </row>
    <row r="236">
      <c r="A236" s="136" t="str">
        <f t="shared" si="1"/>
        <v>1000286</v>
      </c>
      <c r="B236" s="110"/>
      <c r="C236" s="122">
        <v>1000.0</v>
      </c>
      <c r="D236" s="137" t="s">
        <v>477</v>
      </c>
      <c r="E236" s="138" t="s">
        <v>231</v>
      </c>
      <c r="F236" s="139">
        <f>vlookup(G236,terminals!$C$1:$O$73,13,FALSE)</f>
        <v>286</v>
      </c>
      <c r="G236" s="137" t="s">
        <v>338</v>
      </c>
      <c r="H236" s="148"/>
      <c r="I236" s="141"/>
      <c r="J236" s="142"/>
      <c r="K236" s="143">
        <f t="shared" si="7"/>
        <v>3</v>
      </c>
      <c r="L236" s="144"/>
      <c r="M236" s="145"/>
      <c r="N236" s="108"/>
    </row>
    <row r="237">
      <c r="A237" s="136" t="str">
        <f t="shared" si="1"/>
        <v>1000284</v>
      </c>
      <c r="B237" s="110"/>
      <c r="C237" s="122">
        <v>1000.0</v>
      </c>
      <c r="D237" s="137" t="s">
        <v>477</v>
      </c>
      <c r="E237" s="138" t="s">
        <v>231</v>
      </c>
      <c r="F237" s="139">
        <f>vlookup(G237,terminals!$C$1:$O$73,13,FALSE)</f>
        <v>284</v>
      </c>
      <c r="G237" s="137" t="s">
        <v>331</v>
      </c>
      <c r="H237" s="148"/>
      <c r="I237" s="141"/>
      <c r="J237" s="142"/>
      <c r="K237" s="143">
        <f t="shared" si="7"/>
        <v>4</v>
      </c>
      <c r="L237" s="144"/>
      <c r="M237" s="145"/>
      <c r="N237" s="108"/>
    </row>
    <row r="238">
      <c r="A238" s="136" t="str">
        <f t="shared" si="1"/>
        <v>1000283</v>
      </c>
      <c r="B238" s="110"/>
      <c r="C238" s="122">
        <v>1000.0</v>
      </c>
      <c r="D238" s="137" t="s">
        <v>477</v>
      </c>
      <c r="E238" s="138" t="s">
        <v>231</v>
      </c>
      <c r="F238" s="139">
        <f>vlookup(G238,terminals!$C$1:$O$73,13,FALSE)</f>
        <v>283</v>
      </c>
      <c r="G238" s="137" t="s">
        <v>328</v>
      </c>
      <c r="H238" s="148"/>
      <c r="I238" s="141"/>
      <c r="J238" s="142"/>
      <c r="K238" s="143">
        <f t="shared" si="7"/>
        <v>5</v>
      </c>
      <c r="L238" s="144"/>
      <c r="M238" s="145"/>
      <c r="N238" s="108"/>
    </row>
    <row r="239">
      <c r="A239" s="136" t="str">
        <f t="shared" si="1"/>
        <v>1000285</v>
      </c>
      <c r="B239" s="110"/>
      <c r="C239" s="122">
        <v>1000.0</v>
      </c>
      <c r="D239" s="137" t="s">
        <v>477</v>
      </c>
      <c r="E239" s="138" t="s">
        <v>231</v>
      </c>
      <c r="F239" s="139">
        <f>vlookup(G239,terminals!$C$1:$O$73,13,FALSE)</f>
        <v>285</v>
      </c>
      <c r="G239" s="137" t="s">
        <v>335</v>
      </c>
      <c r="H239" s="148"/>
      <c r="I239" s="141"/>
      <c r="J239" s="142"/>
      <c r="K239" s="143">
        <f t="shared" si="7"/>
        <v>6</v>
      </c>
      <c r="L239" s="144"/>
      <c r="M239" s="145"/>
      <c r="N239" s="108"/>
    </row>
    <row r="240">
      <c r="A240" s="136" t="str">
        <f t="shared" si="1"/>
        <v>1000279</v>
      </c>
      <c r="B240" s="110"/>
      <c r="C240" s="122">
        <v>1000.0</v>
      </c>
      <c r="D240" s="137" t="s">
        <v>477</v>
      </c>
      <c r="E240" s="138" t="s">
        <v>231</v>
      </c>
      <c r="F240" s="139">
        <f>vlookup(G240,terminals!$C$1:$O$73,13,FALSE)</f>
        <v>279</v>
      </c>
      <c r="G240" s="137" t="s">
        <v>312</v>
      </c>
      <c r="H240" s="148"/>
      <c r="I240" s="141"/>
      <c r="J240" s="142"/>
      <c r="K240" s="143">
        <f t="shared" si="7"/>
        <v>7</v>
      </c>
      <c r="L240" s="144"/>
      <c r="M240" s="145"/>
      <c r="N240" s="108"/>
    </row>
    <row r="241">
      <c r="A241" s="136" t="str">
        <f t="shared" si="1"/>
        <v>1000281</v>
      </c>
      <c r="B241" s="110"/>
      <c r="C241" s="122">
        <v>1000.0</v>
      </c>
      <c r="D241" s="137" t="s">
        <v>477</v>
      </c>
      <c r="E241" s="138" t="s">
        <v>567</v>
      </c>
      <c r="F241" s="139">
        <f>vlookup(G241,terminals!$C$1:$O$73,13,FALSE)</f>
        <v>281</v>
      </c>
      <c r="G241" s="137" t="s">
        <v>321</v>
      </c>
      <c r="H241" s="148"/>
      <c r="I241" s="141"/>
      <c r="J241" s="142"/>
      <c r="K241" s="143">
        <f t="shared" si="7"/>
        <v>8</v>
      </c>
      <c r="L241" s="144"/>
      <c r="M241" s="145"/>
      <c r="N241" s="108"/>
    </row>
    <row r="242">
      <c r="A242" s="136" t="str">
        <f t="shared" si="1"/>
        <v>1000282</v>
      </c>
      <c r="B242" s="110"/>
      <c r="C242" s="122">
        <v>1000.0</v>
      </c>
      <c r="D242" s="137" t="s">
        <v>477</v>
      </c>
      <c r="E242" s="138" t="s">
        <v>557</v>
      </c>
      <c r="F242" s="139">
        <f>vlookup(G242,terminals!$C$1:$O$73,13,FALSE)</f>
        <v>282</v>
      </c>
      <c r="G242" s="137" t="s">
        <v>325</v>
      </c>
      <c r="H242" s="148"/>
      <c r="I242" s="141"/>
      <c r="J242" s="142"/>
      <c r="K242" s="143">
        <f t="shared" si="7"/>
        <v>-1</v>
      </c>
      <c r="L242" s="144"/>
      <c r="M242" s="145"/>
      <c r="N242" s="108"/>
    </row>
    <row r="243">
      <c r="A243" s="136" t="str">
        <f t="shared" si="1"/>
        <v>1001276</v>
      </c>
      <c r="B243" s="110"/>
      <c r="C243" s="122">
        <v>1001.0</v>
      </c>
      <c r="D243" s="137" t="s">
        <v>478</v>
      </c>
      <c r="E243" s="138" t="s">
        <v>555</v>
      </c>
      <c r="F243" s="139">
        <f>vlookup(G243,terminals!$C$1:$O$73,13,FALSE)</f>
        <v>276</v>
      </c>
      <c r="G243" s="137" t="s">
        <v>298</v>
      </c>
      <c r="H243" s="140" t="s">
        <v>561</v>
      </c>
      <c r="I243" s="141"/>
      <c r="J243" s="142"/>
      <c r="K243" s="143">
        <f t="shared" si="7"/>
        <v>0</v>
      </c>
      <c r="L243" s="144"/>
      <c r="M243" s="145"/>
      <c r="N243" s="108"/>
    </row>
    <row r="244">
      <c r="A244" s="136" t="str">
        <f t="shared" si="1"/>
        <v>1001285</v>
      </c>
      <c r="B244" s="110"/>
      <c r="C244" s="122">
        <v>1001.0</v>
      </c>
      <c r="D244" s="137" t="s">
        <v>478</v>
      </c>
      <c r="E244" s="138" t="s">
        <v>231</v>
      </c>
      <c r="F244" s="139">
        <f>vlookup(G244,terminals!$C$1:$O$73,13,FALSE)</f>
        <v>285</v>
      </c>
      <c r="G244" s="137" t="s">
        <v>335</v>
      </c>
      <c r="H244" s="148"/>
      <c r="I244" s="141"/>
      <c r="J244" s="142"/>
      <c r="K244" s="143">
        <f t="shared" si="7"/>
        <v>1</v>
      </c>
      <c r="L244" s="144"/>
      <c r="M244" s="145"/>
      <c r="N244" s="108"/>
    </row>
    <row r="245">
      <c r="A245" s="136" t="str">
        <f t="shared" si="1"/>
        <v>1001283</v>
      </c>
      <c r="B245" s="110"/>
      <c r="C245" s="122">
        <v>1001.0</v>
      </c>
      <c r="D245" s="137" t="s">
        <v>478</v>
      </c>
      <c r="E245" s="138" t="s">
        <v>231</v>
      </c>
      <c r="F245" s="139">
        <f>vlookup(G245,terminals!$C$1:$O$73,13,FALSE)</f>
        <v>283</v>
      </c>
      <c r="G245" s="137" t="s">
        <v>328</v>
      </c>
      <c r="H245" s="148"/>
      <c r="I245" s="141"/>
      <c r="J245" s="142"/>
      <c r="K245" s="143">
        <f t="shared" si="7"/>
        <v>2</v>
      </c>
      <c r="L245" s="144"/>
      <c r="M245" s="145"/>
      <c r="N245" s="108"/>
    </row>
    <row r="246">
      <c r="A246" s="136" t="str">
        <f t="shared" si="1"/>
        <v>1001284</v>
      </c>
      <c r="B246" s="110"/>
      <c r="C246" s="122">
        <v>1001.0</v>
      </c>
      <c r="D246" s="137" t="s">
        <v>478</v>
      </c>
      <c r="E246" s="138" t="s">
        <v>231</v>
      </c>
      <c r="F246" s="139">
        <f>vlookup(G246,terminals!$C$1:$O$73,13,FALSE)</f>
        <v>284</v>
      </c>
      <c r="G246" s="137" t="s">
        <v>331</v>
      </c>
      <c r="H246" s="148"/>
      <c r="I246" s="141"/>
      <c r="J246" s="142"/>
      <c r="K246" s="143">
        <f t="shared" si="7"/>
        <v>3</v>
      </c>
      <c r="L246" s="144"/>
      <c r="M246" s="145"/>
      <c r="N246" s="108"/>
    </row>
    <row r="247">
      <c r="A247" s="136" t="str">
        <f t="shared" si="1"/>
        <v>1001286</v>
      </c>
      <c r="B247" s="110"/>
      <c r="C247" s="122">
        <v>1001.0</v>
      </c>
      <c r="D247" s="137" t="s">
        <v>478</v>
      </c>
      <c r="E247" s="138" t="s">
        <v>231</v>
      </c>
      <c r="F247" s="139">
        <f>vlookup(G247,terminals!$C$1:$O$73,13,FALSE)</f>
        <v>286</v>
      </c>
      <c r="G247" s="137" t="s">
        <v>338</v>
      </c>
      <c r="H247" s="148"/>
      <c r="I247" s="141"/>
      <c r="J247" s="142"/>
      <c r="K247" s="143">
        <f t="shared" si="7"/>
        <v>4</v>
      </c>
      <c r="L247" s="144"/>
      <c r="M247" s="145"/>
      <c r="N247" s="108"/>
    </row>
    <row r="248">
      <c r="A248" s="136" t="str">
        <f t="shared" si="1"/>
        <v>1001288</v>
      </c>
      <c r="B248" s="110"/>
      <c r="C248" s="122">
        <v>1001.0</v>
      </c>
      <c r="D248" s="137" t="s">
        <v>478</v>
      </c>
      <c r="E248" s="138" t="s">
        <v>231</v>
      </c>
      <c r="F248" s="139">
        <f>vlookup(G248,terminals!$C$1:$O$73,13,FALSE)</f>
        <v>288</v>
      </c>
      <c r="G248" s="137" t="s">
        <v>347</v>
      </c>
      <c r="H248" s="148"/>
      <c r="I248" s="141"/>
      <c r="J248" s="142"/>
      <c r="K248" s="143">
        <f t="shared" si="7"/>
        <v>5</v>
      </c>
      <c r="L248" s="144"/>
      <c r="M248" s="145"/>
      <c r="N248" s="108"/>
    </row>
    <row r="249">
      <c r="A249" s="136" t="str">
        <f t="shared" si="1"/>
        <v>1001273</v>
      </c>
      <c r="B249" s="110"/>
      <c r="C249" s="122">
        <v>1001.0</v>
      </c>
      <c r="D249" s="137" t="s">
        <v>478</v>
      </c>
      <c r="E249" s="138" t="s">
        <v>231</v>
      </c>
      <c r="F249" s="139">
        <f>vlookup(G249,terminals!$C$1:$O$73,13,FALSE)</f>
        <v>273</v>
      </c>
      <c r="G249" s="137" t="s">
        <v>287</v>
      </c>
      <c r="H249" s="148"/>
      <c r="I249" s="141"/>
      <c r="J249" s="142"/>
      <c r="K249" s="143">
        <f t="shared" si="7"/>
        <v>6</v>
      </c>
      <c r="L249" s="144"/>
      <c r="M249" s="89"/>
      <c r="N249" s="108"/>
    </row>
    <row r="250">
      <c r="A250" s="136" t="str">
        <f t="shared" si="1"/>
        <v>1001271</v>
      </c>
      <c r="B250" s="110"/>
      <c r="C250" s="122">
        <v>1001.0</v>
      </c>
      <c r="D250" s="137" t="s">
        <v>478</v>
      </c>
      <c r="E250" s="138" t="s">
        <v>231</v>
      </c>
      <c r="F250" s="139">
        <f>vlookup(G250,terminals!$C$1:$O$73,13,FALSE)</f>
        <v>271</v>
      </c>
      <c r="G250" s="137" t="s">
        <v>279</v>
      </c>
      <c r="H250" s="148"/>
      <c r="I250" s="141"/>
      <c r="J250" s="142"/>
      <c r="K250" s="143">
        <f t="shared" si="7"/>
        <v>7</v>
      </c>
      <c r="L250" s="144"/>
      <c r="M250" s="89"/>
      <c r="N250" s="108"/>
    </row>
    <row r="251">
      <c r="A251" s="136" t="str">
        <f t="shared" si="1"/>
        <v>1001269</v>
      </c>
      <c r="B251" s="110"/>
      <c r="C251" s="122">
        <v>1001.0</v>
      </c>
      <c r="D251" s="137" t="s">
        <v>478</v>
      </c>
      <c r="E251" s="138" t="s">
        <v>567</v>
      </c>
      <c r="F251" s="139">
        <f>vlookup(G251,terminals!$C$1:$O$73,13,FALSE)</f>
        <v>269</v>
      </c>
      <c r="G251" s="137" t="s">
        <v>269</v>
      </c>
      <c r="H251" s="148"/>
      <c r="I251" s="141"/>
      <c r="J251" s="142"/>
      <c r="K251" s="143">
        <f t="shared" si="7"/>
        <v>8</v>
      </c>
      <c r="L251" s="144"/>
      <c r="M251" s="145"/>
      <c r="N251" s="108"/>
    </row>
    <row r="252">
      <c r="A252" s="136" t="str">
        <f t="shared" si="1"/>
        <v>1001270</v>
      </c>
      <c r="B252" s="110"/>
      <c r="C252" s="122">
        <v>1001.0</v>
      </c>
      <c r="D252" s="137" t="s">
        <v>478</v>
      </c>
      <c r="E252" s="138" t="s">
        <v>557</v>
      </c>
      <c r="F252" s="139">
        <f>vlookup(G252,terminals!$C$1:$O$73,13,FALSE)</f>
        <v>270</v>
      </c>
      <c r="G252" s="137" t="s">
        <v>274</v>
      </c>
      <c r="H252" s="148"/>
      <c r="I252" s="141"/>
      <c r="J252" s="142"/>
      <c r="K252" s="143">
        <f t="shared" si="7"/>
        <v>-1</v>
      </c>
      <c r="L252" s="144"/>
      <c r="M252" s="89"/>
      <c r="N252" s="108"/>
    </row>
    <row r="253">
      <c r="A253" s="136" t="str">
        <f t="shared" si="1"/>
        <v>1002276</v>
      </c>
      <c r="B253" s="110"/>
      <c r="C253" s="122">
        <v>1002.0</v>
      </c>
      <c r="D253" s="137" t="s">
        <v>478</v>
      </c>
      <c r="E253" s="138" t="s">
        <v>555</v>
      </c>
      <c r="F253" s="139">
        <f>vlookup(G253,terminals!$C$1:$O$73,13,FALSE)</f>
        <v>276</v>
      </c>
      <c r="G253" s="137" t="s">
        <v>298</v>
      </c>
      <c r="H253" s="140" t="s">
        <v>559</v>
      </c>
      <c r="I253" s="141"/>
      <c r="J253" s="142"/>
      <c r="K253" s="143">
        <f t="shared" si="7"/>
        <v>0</v>
      </c>
      <c r="L253" s="144"/>
      <c r="M253" s="145"/>
      <c r="N253" s="108"/>
    </row>
    <row r="254">
      <c r="A254" s="136" t="str">
        <f t="shared" si="1"/>
        <v>1002285</v>
      </c>
      <c r="B254" s="110"/>
      <c r="C254" s="122">
        <v>1002.0</v>
      </c>
      <c r="D254" s="137" t="s">
        <v>478</v>
      </c>
      <c r="E254" s="138" t="s">
        <v>231</v>
      </c>
      <c r="F254" s="139">
        <f>vlookup(G254,terminals!$C$1:$O$73,13,FALSE)</f>
        <v>285</v>
      </c>
      <c r="G254" s="137" t="s">
        <v>335</v>
      </c>
      <c r="H254" s="148"/>
      <c r="I254" s="141"/>
      <c r="J254" s="142"/>
      <c r="K254" s="143">
        <f t="shared" si="7"/>
        <v>1</v>
      </c>
      <c r="L254" s="144"/>
      <c r="M254" s="145"/>
      <c r="N254" s="108"/>
    </row>
    <row r="255">
      <c r="A255" s="136" t="str">
        <f t="shared" si="1"/>
        <v>1002283</v>
      </c>
      <c r="B255" s="110"/>
      <c r="C255" s="122">
        <v>1002.0</v>
      </c>
      <c r="D255" s="137" t="s">
        <v>478</v>
      </c>
      <c r="E255" s="138" t="s">
        <v>231</v>
      </c>
      <c r="F255" s="139">
        <f>vlookup(G255,terminals!$C$1:$O$73,13,FALSE)</f>
        <v>283</v>
      </c>
      <c r="G255" s="137" t="s">
        <v>328</v>
      </c>
      <c r="H255" s="148"/>
      <c r="I255" s="141"/>
      <c r="J255" s="142"/>
      <c r="K255" s="143">
        <f t="shared" si="7"/>
        <v>2</v>
      </c>
      <c r="L255" s="144"/>
      <c r="M255" s="145"/>
      <c r="N255" s="108"/>
    </row>
    <row r="256">
      <c r="A256" s="136" t="str">
        <f t="shared" si="1"/>
        <v>1002284</v>
      </c>
      <c r="B256" s="110"/>
      <c r="C256" s="122">
        <v>1002.0</v>
      </c>
      <c r="D256" s="137" t="s">
        <v>478</v>
      </c>
      <c r="E256" s="138" t="s">
        <v>231</v>
      </c>
      <c r="F256" s="139">
        <f>vlookup(G256,terminals!$C$1:$O$73,13,FALSE)</f>
        <v>284</v>
      </c>
      <c r="G256" s="137" t="s">
        <v>331</v>
      </c>
      <c r="H256" s="148"/>
      <c r="I256" s="141"/>
      <c r="J256" s="142"/>
      <c r="K256" s="143">
        <f t="shared" si="7"/>
        <v>3</v>
      </c>
      <c r="L256" s="144"/>
      <c r="M256" s="145"/>
      <c r="N256" s="108"/>
    </row>
    <row r="257">
      <c r="A257" s="136" t="str">
        <f t="shared" si="1"/>
        <v>1002286</v>
      </c>
      <c r="B257" s="110"/>
      <c r="C257" s="122">
        <v>1002.0</v>
      </c>
      <c r="D257" s="137" t="s">
        <v>478</v>
      </c>
      <c r="E257" s="138" t="s">
        <v>231</v>
      </c>
      <c r="F257" s="139">
        <f>vlookup(G257,terminals!$C$1:$O$73,13,FALSE)</f>
        <v>286</v>
      </c>
      <c r="G257" s="137" t="s">
        <v>338</v>
      </c>
      <c r="H257" s="148"/>
      <c r="I257" s="141"/>
      <c r="J257" s="142"/>
      <c r="K257" s="143">
        <f t="shared" si="7"/>
        <v>4</v>
      </c>
      <c r="L257" s="144"/>
      <c r="M257" s="145"/>
      <c r="N257" s="108"/>
    </row>
    <row r="258">
      <c r="A258" s="136" t="str">
        <f t="shared" si="1"/>
        <v>1002288</v>
      </c>
      <c r="B258" s="110"/>
      <c r="C258" s="122">
        <v>1002.0</v>
      </c>
      <c r="D258" s="137" t="s">
        <v>478</v>
      </c>
      <c r="E258" s="138" t="s">
        <v>231</v>
      </c>
      <c r="F258" s="139">
        <f>vlookup(G258,terminals!$C$1:$O$73,13,FALSE)</f>
        <v>288</v>
      </c>
      <c r="G258" s="137" t="s">
        <v>347</v>
      </c>
      <c r="H258" s="148"/>
      <c r="I258" s="141"/>
      <c r="J258" s="142"/>
      <c r="K258" s="143">
        <f t="shared" si="7"/>
        <v>5</v>
      </c>
      <c r="L258" s="144"/>
      <c r="M258" s="145"/>
      <c r="N258" s="108"/>
    </row>
    <row r="259">
      <c r="A259" s="136" t="str">
        <f t="shared" si="1"/>
        <v>1002273</v>
      </c>
      <c r="B259" s="110"/>
      <c r="C259" s="122">
        <v>1002.0</v>
      </c>
      <c r="D259" s="137" t="s">
        <v>478</v>
      </c>
      <c r="E259" s="138" t="s">
        <v>231</v>
      </c>
      <c r="F259" s="139">
        <f>vlookup(G259,terminals!$C$1:$O$73,13,FALSE)</f>
        <v>273</v>
      </c>
      <c r="G259" s="137" t="s">
        <v>287</v>
      </c>
      <c r="H259" s="148"/>
      <c r="I259" s="141"/>
      <c r="J259" s="142"/>
      <c r="K259" s="143">
        <f t="shared" si="7"/>
        <v>6</v>
      </c>
      <c r="L259" s="144"/>
      <c r="M259" s="89"/>
      <c r="N259" s="108"/>
    </row>
    <row r="260">
      <c r="A260" s="136" t="str">
        <f t="shared" si="1"/>
        <v>1002271</v>
      </c>
      <c r="B260" s="110"/>
      <c r="C260" s="122">
        <v>1002.0</v>
      </c>
      <c r="D260" s="137" t="s">
        <v>478</v>
      </c>
      <c r="E260" s="138" t="s">
        <v>231</v>
      </c>
      <c r="F260" s="139">
        <f>vlookup(G260,terminals!$C$1:$O$73,13,FALSE)</f>
        <v>271</v>
      </c>
      <c r="G260" s="137" t="s">
        <v>279</v>
      </c>
      <c r="H260" s="148"/>
      <c r="I260" s="141"/>
      <c r="J260" s="142"/>
      <c r="K260" s="143">
        <f t="shared" si="7"/>
        <v>7</v>
      </c>
      <c r="L260" s="144"/>
      <c r="M260" s="89"/>
      <c r="N260" s="108"/>
    </row>
    <row r="261">
      <c r="A261" s="136" t="str">
        <f t="shared" si="1"/>
        <v>1002269</v>
      </c>
      <c r="B261" s="110"/>
      <c r="C261" s="122">
        <v>1002.0</v>
      </c>
      <c r="D261" s="137" t="s">
        <v>478</v>
      </c>
      <c r="E261" s="138" t="s">
        <v>567</v>
      </c>
      <c r="F261" s="139">
        <f>vlookup(G261,terminals!$C$1:$O$73,13,FALSE)</f>
        <v>269</v>
      </c>
      <c r="G261" s="137" t="s">
        <v>269</v>
      </c>
      <c r="H261" s="148"/>
      <c r="I261" s="141"/>
      <c r="J261" s="142"/>
      <c r="K261" s="143">
        <f t="shared" si="7"/>
        <v>8</v>
      </c>
      <c r="L261" s="144"/>
      <c r="M261" s="145"/>
      <c r="N261" s="108"/>
    </row>
    <row r="262">
      <c r="A262" s="136" t="str">
        <f t="shared" si="1"/>
        <v>1002270</v>
      </c>
      <c r="B262" s="110"/>
      <c r="C262" s="122">
        <v>1002.0</v>
      </c>
      <c r="D262" s="137" t="s">
        <v>478</v>
      </c>
      <c r="E262" s="138" t="s">
        <v>557</v>
      </c>
      <c r="F262" s="139">
        <f>vlookup(G262,terminals!$C$1:$O$73,13,FALSE)</f>
        <v>270</v>
      </c>
      <c r="G262" s="137" t="s">
        <v>274</v>
      </c>
      <c r="H262" s="148"/>
      <c r="I262" s="141"/>
      <c r="J262" s="142"/>
      <c r="K262" s="143">
        <f t="shared" si="7"/>
        <v>-1</v>
      </c>
      <c r="L262" s="144"/>
      <c r="M262" s="89"/>
      <c r="N262" s="108"/>
    </row>
    <row r="263">
      <c r="A263" s="136" t="str">
        <f t="shared" si="1"/>
        <v>1003276</v>
      </c>
      <c r="B263" s="110"/>
      <c r="C263" s="122">
        <v>1003.0</v>
      </c>
      <c r="D263" s="137" t="s">
        <v>478</v>
      </c>
      <c r="E263" s="138" t="s">
        <v>555</v>
      </c>
      <c r="F263" s="139">
        <f>vlookup(G263,terminals!$C$1:$O$73,13,FALSE)</f>
        <v>276</v>
      </c>
      <c r="G263" s="137" t="s">
        <v>298</v>
      </c>
      <c r="H263" s="140" t="s">
        <v>566</v>
      </c>
      <c r="I263" s="141"/>
      <c r="J263" s="142"/>
      <c r="K263" s="143">
        <f t="shared" si="7"/>
        <v>0</v>
      </c>
      <c r="L263" s="144"/>
      <c r="M263" s="145"/>
      <c r="N263" s="108"/>
    </row>
    <row r="264">
      <c r="A264" s="136" t="str">
        <f t="shared" si="1"/>
        <v>1003285</v>
      </c>
      <c r="B264" s="110"/>
      <c r="C264" s="122">
        <v>1003.0</v>
      </c>
      <c r="D264" s="137" t="s">
        <v>478</v>
      </c>
      <c r="E264" s="138" t="s">
        <v>231</v>
      </c>
      <c r="F264" s="139">
        <f>vlookup(G264,terminals!$C$1:$O$73,13,FALSE)</f>
        <v>285</v>
      </c>
      <c r="G264" s="137" t="s">
        <v>335</v>
      </c>
      <c r="H264" s="148"/>
      <c r="I264" s="141"/>
      <c r="J264" s="142"/>
      <c r="K264" s="143">
        <f t="shared" si="7"/>
        <v>1</v>
      </c>
      <c r="L264" s="144"/>
      <c r="M264" s="145"/>
      <c r="N264" s="108"/>
    </row>
    <row r="265">
      <c r="A265" s="136" t="str">
        <f t="shared" si="1"/>
        <v>1003283</v>
      </c>
      <c r="B265" s="110"/>
      <c r="C265" s="122">
        <v>1003.0</v>
      </c>
      <c r="D265" s="137" t="s">
        <v>478</v>
      </c>
      <c r="E265" s="138" t="s">
        <v>231</v>
      </c>
      <c r="F265" s="139">
        <f>vlookup(G265,terminals!$C$1:$O$73,13,FALSE)</f>
        <v>283</v>
      </c>
      <c r="G265" s="137" t="s">
        <v>328</v>
      </c>
      <c r="H265" s="148"/>
      <c r="I265" s="141"/>
      <c r="J265" s="142"/>
      <c r="K265" s="143">
        <f t="shared" si="7"/>
        <v>2</v>
      </c>
      <c r="L265" s="144"/>
      <c r="M265" s="145"/>
      <c r="N265" s="108"/>
    </row>
    <row r="266">
      <c r="A266" s="136" t="str">
        <f t="shared" si="1"/>
        <v>1003284</v>
      </c>
      <c r="B266" s="110"/>
      <c r="C266" s="122">
        <v>1003.0</v>
      </c>
      <c r="D266" s="137" t="s">
        <v>478</v>
      </c>
      <c r="E266" s="138" t="s">
        <v>231</v>
      </c>
      <c r="F266" s="139">
        <f>vlookup(G266,terminals!$C$1:$O$73,13,FALSE)</f>
        <v>284</v>
      </c>
      <c r="G266" s="137" t="s">
        <v>331</v>
      </c>
      <c r="H266" s="148"/>
      <c r="I266" s="141"/>
      <c r="J266" s="142"/>
      <c r="K266" s="143">
        <f t="shared" si="7"/>
        <v>3</v>
      </c>
      <c r="L266" s="144"/>
      <c r="M266" s="145"/>
      <c r="N266" s="108"/>
    </row>
    <row r="267">
      <c r="A267" s="136" t="str">
        <f t="shared" si="1"/>
        <v>1003286</v>
      </c>
      <c r="B267" s="110"/>
      <c r="C267" s="122">
        <v>1003.0</v>
      </c>
      <c r="D267" s="137" t="s">
        <v>478</v>
      </c>
      <c r="E267" s="138" t="s">
        <v>231</v>
      </c>
      <c r="F267" s="139">
        <f>vlookup(G267,terminals!$C$1:$O$73,13,FALSE)</f>
        <v>286</v>
      </c>
      <c r="G267" s="137" t="s">
        <v>338</v>
      </c>
      <c r="H267" s="148"/>
      <c r="I267" s="141"/>
      <c r="J267" s="142"/>
      <c r="K267" s="143">
        <f t="shared" si="7"/>
        <v>4</v>
      </c>
      <c r="L267" s="144"/>
      <c r="M267" s="145"/>
      <c r="N267" s="108"/>
    </row>
    <row r="268">
      <c r="A268" s="136" t="str">
        <f t="shared" si="1"/>
        <v>1003288</v>
      </c>
      <c r="B268" s="110"/>
      <c r="C268" s="122">
        <v>1003.0</v>
      </c>
      <c r="D268" s="137" t="s">
        <v>478</v>
      </c>
      <c r="E268" s="138" t="s">
        <v>231</v>
      </c>
      <c r="F268" s="139">
        <f>vlookup(G268,terminals!$C$1:$O$73,13,FALSE)</f>
        <v>288</v>
      </c>
      <c r="G268" s="137" t="s">
        <v>347</v>
      </c>
      <c r="H268" s="148"/>
      <c r="I268" s="141"/>
      <c r="J268" s="142"/>
      <c r="K268" s="143">
        <f t="shared" si="7"/>
        <v>5</v>
      </c>
      <c r="L268" s="144"/>
      <c r="M268" s="145"/>
      <c r="N268" s="108"/>
    </row>
    <row r="269">
      <c r="A269" s="136" t="str">
        <f t="shared" si="1"/>
        <v>1003273</v>
      </c>
      <c r="B269" s="110"/>
      <c r="C269" s="122">
        <v>1003.0</v>
      </c>
      <c r="D269" s="137" t="s">
        <v>478</v>
      </c>
      <c r="E269" s="138" t="s">
        <v>231</v>
      </c>
      <c r="F269" s="139">
        <f>vlookup(G269,terminals!$C$1:$O$73,13,FALSE)</f>
        <v>273</v>
      </c>
      <c r="G269" s="137" t="s">
        <v>287</v>
      </c>
      <c r="H269" s="148"/>
      <c r="I269" s="141"/>
      <c r="J269" s="142"/>
      <c r="K269" s="143">
        <f t="shared" si="7"/>
        <v>6</v>
      </c>
      <c r="L269" s="144"/>
      <c r="M269" s="89"/>
      <c r="N269" s="108"/>
    </row>
    <row r="270">
      <c r="A270" s="136" t="str">
        <f t="shared" si="1"/>
        <v>1003271</v>
      </c>
      <c r="B270" s="110"/>
      <c r="C270" s="122">
        <v>1003.0</v>
      </c>
      <c r="D270" s="137" t="s">
        <v>478</v>
      </c>
      <c r="E270" s="138" t="s">
        <v>231</v>
      </c>
      <c r="F270" s="139">
        <f>vlookup(G270,terminals!$C$1:$O$73,13,FALSE)</f>
        <v>271</v>
      </c>
      <c r="G270" s="137" t="s">
        <v>279</v>
      </c>
      <c r="H270" s="148"/>
      <c r="I270" s="141"/>
      <c r="J270" s="142"/>
      <c r="K270" s="143">
        <f t="shared" si="7"/>
        <v>7</v>
      </c>
      <c r="L270" s="144"/>
      <c r="M270" s="89"/>
      <c r="N270" s="108"/>
    </row>
    <row r="271">
      <c r="A271" s="136" t="str">
        <f t="shared" si="1"/>
        <v>1003269</v>
      </c>
      <c r="B271" s="110"/>
      <c r="C271" s="122">
        <v>1003.0</v>
      </c>
      <c r="D271" s="137" t="s">
        <v>478</v>
      </c>
      <c r="E271" s="138" t="s">
        <v>567</v>
      </c>
      <c r="F271" s="139">
        <f>vlookup(G271,terminals!$C$1:$O$73,13,FALSE)</f>
        <v>269</v>
      </c>
      <c r="G271" s="137" t="s">
        <v>269</v>
      </c>
      <c r="H271" s="148"/>
      <c r="I271" s="141"/>
      <c r="J271" s="142"/>
      <c r="K271" s="143">
        <f t="shared" si="7"/>
        <v>8</v>
      </c>
      <c r="L271" s="144"/>
      <c r="M271" s="145"/>
      <c r="N271" s="108"/>
    </row>
    <row r="272">
      <c r="A272" s="136" t="str">
        <f t="shared" si="1"/>
        <v>1003270</v>
      </c>
      <c r="B272" s="110"/>
      <c r="C272" s="122">
        <v>1003.0</v>
      </c>
      <c r="D272" s="137" t="s">
        <v>478</v>
      </c>
      <c r="E272" s="138" t="s">
        <v>557</v>
      </c>
      <c r="F272" s="139">
        <f>vlookup(G272,terminals!$C$1:$O$73,13,FALSE)</f>
        <v>270</v>
      </c>
      <c r="G272" s="137" t="s">
        <v>274</v>
      </c>
      <c r="H272" s="148"/>
      <c r="I272" s="141"/>
      <c r="J272" s="142"/>
      <c r="K272" s="143">
        <f t="shared" si="7"/>
        <v>-1</v>
      </c>
      <c r="L272" s="144"/>
      <c r="M272" s="89"/>
      <c r="N272" s="108"/>
    </row>
    <row r="273">
      <c r="A273" s="136" t="str">
        <f t="shared" si="1"/>
        <v>1004276</v>
      </c>
      <c r="B273" s="110"/>
      <c r="C273" s="122">
        <v>1004.0</v>
      </c>
      <c r="D273" s="137" t="s">
        <v>479</v>
      </c>
      <c r="E273" s="138" t="s">
        <v>555</v>
      </c>
      <c r="F273" s="139">
        <f>vlookup(G273,terminals!$C$1:$O$73,13,FALSE)</f>
        <v>276</v>
      </c>
      <c r="G273" s="137" t="s">
        <v>298</v>
      </c>
      <c r="H273" s="140" t="s">
        <v>561</v>
      </c>
      <c r="I273" s="141"/>
      <c r="J273" s="142"/>
      <c r="K273" s="143">
        <f t="shared" si="7"/>
        <v>0</v>
      </c>
      <c r="L273" s="144"/>
      <c r="M273" s="145"/>
      <c r="N273" s="108"/>
    </row>
    <row r="274">
      <c r="A274" s="136" t="str">
        <f t="shared" si="1"/>
        <v>1004266</v>
      </c>
      <c r="B274" s="110"/>
      <c r="C274" s="122">
        <v>1004.0</v>
      </c>
      <c r="D274" s="137" t="s">
        <v>479</v>
      </c>
      <c r="E274" s="138" t="s">
        <v>231</v>
      </c>
      <c r="F274" s="139">
        <f>vlookup(G274,terminals!$C$1:$O$73,13,FALSE)</f>
        <v>266</v>
      </c>
      <c r="G274" s="137" t="s">
        <v>256</v>
      </c>
      <c r="H274" s="148"/>
      <c r="I274" s="141"/>
      <c r="J274" s="142"/>
      <c r="K274" s="143">
        <f t="shared" si="7"/>
        <v>1</v>
      </c>
      <c r="L274" s="144"/>
      <c r="M274" s="145"/>
      <c r="N274" s="108"/>
    </row>
    <row r="275">
      <c r="A275" s="136" t="str">
        <f t="shared" si="1"/>
        <v>1004261</v>
      </c>
      <c r="B275" s="110"/>
      <c r="C275" s="122">
        <v>1004.0</v>
      </c>
      <c r="D275" s="137" t="s">
        <v>479</v>
      </c>
      <c r="E275" s="138" t="s">
        <v>231</v>
      </c>
      <c r="F275" s="139">
        <f>vlookup(G275,terminals!$C$1:$O$73,13,FALSE)</f>
        <v>261</v>
      </c>
      <c r="G275" s="137" t="s">
        <v>240</v>
      </c>
      <c r="H275" s="148"/>
      <c r="I275" s="141"/>
      <c r="J275" s="142"/>
      <c r="K275" s="143">
        <f t="shared" si="7"/>
        <v>2</v>
      </c>
      <c r="L275" s="144"/>
      <c r="M275" s="145"/>
      <c r="N275" s="108"/>
    </row>
    <row r="276">
      <c r="A276" s="136" t="str">
        <f t="shared" si="1"/>
        <v>1004274</v>
      </c>
      <c r="B276" s="110"/>
      <c r="C276" s="122">
        <v>1004.0</v>
      </c>
      <c r="D276" s="137" t="s">
        <v>479</v>
      </c>
      <c r="E276" s="138" t="s">
        <v>567</v>
      </c>
      <c r="F276" s="139">
        <f>vlookup(G276,terminals!$C$1:$O$73,13,FALSE)</f>
        <v>274</v>
      </c>
      <c r="G276" s="137" t="s">
        <v>291</v>
      </c>
      <c r="H276" s="148"/>
      <c r="I276" s="141"/>
      <c r="J276" s="142"/>
      <c r="K276" s="143">
        <f t="shared" si="7"/>
        <v>3</v>
      </c>
      <c r="L276" s="144"/>
      <c r="M276" s="145"/>
      <c r="N276" s="108"/>
    </row>
    <row r="277">
      <c r="A277" s="136" t="str">
        <f t="shared" si="1"/>
        <v>1004259</v>
      </c>
      <c r="B277" s="110"/>
      <c r="C277" s="122">
        <v>1004.0</v>
      </c>
      <c r="D277" s="137" t="s">
        <v>479</v>
      </c>
      <c r="E277" s="138" t="s">
        <v>557</v>
      </c>
      <c r="F277" s="139">
        <f>vlookup(G277,terminals!$C$1:$O$73,13,FALSE)</f>
        <v>259</v>
      </c>
      <c r="G277" s="137" t="s">
        <v>230</v>
      </c>
      <c r="H277" s="148"/>
      <c r="I277" s="141"/>
      <c r="J277" s="142"/>
      <c r="K277" s="143">
        <f t="shared" si="7"/>
        <v>-1</v>
      </c>
      <c r="L277" s="144"/>
      <c r="M277" s="145"/>
      <c r="N277" s="108"/>
    </row>
    <row r="278">
      <c r="A278" s="136" t="str">
        <f t="shared" si="1"/>
        <v>1005276</v>
      </c>
      <c r="B278" s="110"/>
      <c r="C278" s="122">
        <v>1005.0</v>
      </c>
      <c r="D278" s="137" t="s">
        <v>480</v>
      </c>
      <c r="E278" s="138" t="s">
        <v>555</v>
      </c>
      <c r="F278" s="139">
        <f>vlookup(G278,terminals!$C$1:$O$73,13,FALSE)</f>
        <v>276</v>
      </c>
      <c r="G278" s="94" t="s">
        <v>298</v>
      </c>
      <c r="H278" s="140" t="s">
        <v>561</v>
      </c>
      <c r="I278" s="141"/>
      <c r="J278" s="142"/>
      <c r="K278" s="143">
        <f t="shared" si="7"/>
        <v>0</v>
      </c>
      <c r="L278" s="144"/>
      <c r="M278" s="145"/>
      <c r="N278" s="108"/>
    </row>
    <row r="279">
      <c r="A279" s="136" t="str">
        <f t="shared" si="1"/>
        <v>1005285</v>
      </c>
      <c r="B279" s="110"/>
      <c r="C279" s="122">
        <v>1005.0</v>
      </c>
      <c r="D279" s="137" t="s">
        <v>480</v>
      </c>
      <c r="E279" s="138" t="s">
        <v>231</v>
      </c>
      <c r="F279" s="139">
        <f>vlookup(G279,terminals!$C$1:$O$73,13,FALSE)</f>
        <v>285</v>
      </c>
      <c r="G279" s="137" t="s">
        <v>335</v>
      </c>
      <c r="H279" s="148"/>
      <c r="I279" s="141"/>
      <c r="J279" s="142"/>
      <c r="K279" s="143">
        <f t="shared" si="7"/>
        <v>1</v>
      </c>
      <c r="L279" s="144"/>
      <c r="M279" s="145"/>
      <c r="N279" s="108"/>
    </row>
    <row r="280">
      <c r="A280" s="136" t="str">
        <f t="shared" si="1"/>
        <v>1005283</v>
      </c>
      <c r="B280" s="110"/>
      <c r="C280" s="122">
        <v>1005.0</v>
      </c>
      <c r="D280" s="137" t="s">
        <v>480</v>
      </c>
      <c r="E280" s="138" t="s">
        <v>231</v>
      </c>
      <c r="F280" s="139">
        <f>vlookup(G280,terminals!$C$1:$O$73,13,FALSE)</f>
        <v>283</v>
      </c>
      <c r="G280" s="137" t="s">
        <v>328</v>
      </c>
      <c r="H280" s="148"/>
      <c r="I280" s="141"/>
      <c r="J280" s="142"/>
      <c r="K280" s="143">
        <f t="shared" si="7"/>
        <v>2</v>
      </c>
      <c r="L280" s="144"/>
      <c r="M280" s="145"/>
      <c r="N280" s="108"/>
    </row>
    <row r="281">
      <c r="A281" s="136" t="str">
        <f t="shared" si="1"/>
        <v>1005284</v>
      </c>
      <c r="B281" s="110"/>
      <c r="C281" s="122">
        <v>1005.0</v>
      </c>
      <c r="D281" s="137" t="s">
        <v>480</v>
      </c>
      <c r="E281" s="138" t="s">
        <v>231</v>
      </c>
      <c r="F281" s="139">
        <f>vlookup(G281,terminals!$C$1:$O$73,13,FALSE)</f>
        <v>284</v>
      </c>
      <c r="G281" s="137" t="s">
        <v>331</v>
      </c>
      <c r="H281" s="148"/>
      <c r="I281" s="141"/>
      <c r="J281" s="142"/>
      <c r="K281" s="143">
        <f t="shared" si="7"/>
        <v>3</v>
      </c>
      <c r="L281" s="144"/>
      <c r="M281" s="145"/>
      <c r="N281" s="108"/>
    </row>
    <row r="282">
      <c r="A282" s="136" t="str">
        <f t="shared" si="1"/>
        <v>1005286</v>
      </c>
      <c r="B282" s="110"/>
      <c r="C282" s="122">
        <v>1005.0</v>
      </c>
      <c r="D282" s="137" t="s">
        <v>480</v>
      </c>
      <c r="E282" s="138" t="s">
        <v>231</v>
      </c>
      <c r="F282" s="139">
        <f>vlookup(G282,terminals!$C$1:$O$73,13,FALSE)</f>
        <v>286</v>
      </c>
      <c r="G282" s="137" t="s">
        <v>338</v>
      </c>
      <c r="H282" s="148"/>
      <c r="I282" s="141"/>
      <c r="J282" s="142"/>
      <c r="K282" s="143">
        <f t="shared" si="7"/>
        <v>4</v>
      </c>
      <c r="L282" s="144"/>
      <c r="M282" s="145"/>
      <c r="N282" s="108"/>
    </row>
    <row r="283">
      <c r="A283" s="136" t="str">
        <f t="shared" si="1"/>
        <v>1005288</v>
      </c>
      <c r="B283" s="110"/>
      <c r="C283" s="122">
        <v>1005.0</v>
      </c>
      <c r="D283" s="137" t="s">
        <v>480</v>
      </c>
      <c r="E283" s="138" t="s">
        <v>231</v>
      </c>
      <c r="F283" s="139">
        <f>vlookup(G283,terminals!$C$1:$O$73,13,FALSE)</f>
        <v>288</v>
      </c>
      <c r="G283" s="137" t="s">
        <v>347</v>
      </c>
      <c r="H283" s="148"/>
      <c r="I283" s="141"/>
      <c r="J283" s="142"/>
      <c r="K283" s="143">
        <f t="shared" si="7"/>
        <v>5</v>
      </c>
      <c r="L283" s="144"/>
      <c r="M283" s="145"/>
      <c r="N283" s="108"/>
    </row>
    <row r="284">
      <c r="A284" s="136" t="str">
        <f t="shared" si="1"/>
        <v>1005273</v>
      </c>
      <c r="B284" s="110"/>
      <c r="C284" s="122">
        <v>1005.0</v>
      </c>
      <c r="D284" s="137" t="s">
        <v>480</v>
      </c>
      <c r="E284" s="138" t="s">
        <v>231</v>
      </c>
      <c r="F284" s="139">
        <f>vlookup(G284,terminals!$C$1:$O$73,13,FALSE)</f>
        <v>273</v>
      </c>
      <c r="G284" s="137" t="s">
        <v>287</v>
      </c>
      <c r="H284" s="148"/>
      <c r="I284" s="141"/>
      <c r="J284" s="142"/>
      <c r="K284" s="143">
        <f t="shared" si="7"/>
        <v>6</v>
      </c>
      <c r="L284" s="144"/>
      <c r="M284" s="145"/>
      <c r="N284" s="108"/>
    </row>
    <row r="285">
      <c r="A285" s="136" t="str">
        <f t="shared" si="1"/>
        <v>1005266</v>
      </c>
      <c r="B285" s="110"/>
      <c r="C285" s="122">
        <v>1005.0</v>
      </c>
      <c r="D285" s="137" t="s">
        <v>480</v>
      </c>
      <c r="E285" s="138" t="s">
        <v>567</v>
      </c>
      <c r="F285" s="139">
        <f>vlookup(G285,terminals!$C$1:$O$73,13,FALSE)</f>
        <v>266</v>
      </c>
      <c r="G285" s="137" t="s">
        <v>256</v>
      </c>
      <c r="H285" s="148"/>
      <c r="I285" s="141"/>
      <c r="J285" s="142"/>
      <c r="K285" s="143">
        <f t="shared" si="7"/>
        <v>7</v>
      </c>
      <c r="L285" s="144"/>
      <c r="M285" s="145"/>
      <c r="N285" s="108"/>
    </row>
    <row r="286">
      <c r="A286" s="136" t="str">
        <f t="shared" si="1"/>
        <v>1005261</v>
      </c>
      <c r="B286" s="110"/>
      <c r="C286" s="122">
        <v>1005.0</v>
      </c>
      <c r="D286" s="137" t="s">
        <v>480</v>
      </c>
      <c r="E286" s="138" t="s">
        <v>557</v>
      </c>
      <c r="F286" s="139">
        <f>vlookup(G286,terminals!$C$1:$O$73,13,FALSE)</f>
        <v>261</v>
      </c>
      <c r="G286" s="137" t="s">
        <v>240</v>
      </c>
      <c r="H286" s="148"/>
      <c r="I286" s="141"/>
      <c r="J286" s="142"/>
      <c r="K286" s="143">
        <f t="shared" si="7"/>
        <v>-1</v>
      </c>
      <c r="L286" s="144"/>
      <c r="M286" s="145"/>
      <c r="N286" s="108"/>
    </row>
    <row r="287">
      <c r="A287" s="136" t="str">
        <f t="shared" si="1"/>
        <v>1006276</v>
      </c>
      <c r="B287" s="110"/>
      <c r="C287" s="122">
        <v>1006.0</v>
      </c>
      <c r="D287" s="137" t="s">
        <v>480</v>
      </c>
      <c r="E287" s="138" t="s">
        <v>555</v>
      </c>
      <c r="F287" s="139">
        <f>vlookup(G287,terminals!$C$1:$O$73,13,FALSE)</f>
        <v>276</v>
      </c>
      <c r="G287" s="94" t="s">
        <v>298</v>
      </c>
      <c r="H287" s="140" t="s">
        <v>559</v>
      </c>
      <c r="I287" s="141"/>
      <c r="J287" s="142"/>
      <c r="K287" s="143">
        <f t="shared" si="7"/>
        <v>0</v>
      </c>
      <c r="L287" s="144"/>
      <c r="M287" s="145"/>
      <c r="N287" s="108"/>
    </row>
    <row r="288">
      <c r="A288" s="136" t="str">
        <f t="shared" si="1"/>
        <v>1006285</v>
      </c>
      <c r="B288" s="110"/>
      <c r="C288" s="122">
        <v>1006.0</v>
      </c>
      <c r="D288" s="137" t="s">
        <v>480</v>
      </c>
      <c r="E288" s="138" t="s">
        <v>231</v>
      </c>
      <c r="F288" s="139">
        <f>vlookup(G288,terminals!$C$1:$O$73,13,FALSE)</f>
        <v>285</v>
      </c>
      <c r="G288" s="137" t="s">
        <v>335</v>
      </c>
      <c r="H288" s="148"/>
      <c r="I288" s="141"/>
      <c r="J288" s="142"/>
      <c r="K288" s="143">
        <f t="shared" si="7"/>
        <v>1</v>
      </c>
      <c r="L288" s="144"/>
      <c r="M288" s="145"/>
      <c r="N288" s="108"/>
    </row>
    <row r="289">
      <c r="A289" s="136" t="str">
        <f t="shared" si="1"/>
        <v>1006283</v>
      </c>
      <c r="B289" s="110"/>
      <c r="C289" s="122">
        <v>1006.0</v>
      </c>
      <c r="D289" s="137" t="s">
        <v>480</v>
      </c>
      <c r="E289" s="138" t="s">
        <v>231</v>
      </c>
      <c r="F289" s="139">
        <f>vlookup(G289,terminals!$C$1:$O$73,13,FALSE)</f>
        <v>283</v>
      </c>
      <c r="G289" s="137" t="s">
        <v>328</v>
      </c>
      <c r="H289" s="148"/>
      <c r="I289" s="141"/>
      <c r="J289" s="142"/>
      <c r="K289" s="143">
        <f t="shared" si="7"/>
        <v>2</v>
      </c>
      <c r="L289" s="144"/>
      <c r="M289" s="145"/>
      <c r="N289" s="108"/>
    </row>
    <row r="290">
      <c r="A290" s="136" t="str">
        <f t="shared" si="1"/>
        <v>1006284</v>
      </c>
      <c r="B290" s="110"/>
      <c r="C290" s="122">
        <v>1006.0</v>
      </c>
      <c r="D290" s="137" t="s">
        <v>480</v>
      </c>
      <c r="E290" s="138" t="s">
        <v>231</v>
      </c>
      <c r="F290" s="139">
        <f>vlookup(G290,terminals!$C$1:$O$73,13,FALSE)</f>
        <v>284</v>
      </c>
      <c r="G290" s="137" t="s">
        <v>331</v>
      </c>
      <c r="H290" s="148"/>
      <c r="I290" s="141"/>
      <c r="J290" s="142"/>
      <c r="K290" s="143">
        <f t="shared" si="7"/>
        <v>3</v>
      </c>
      <c r="L290" s="144"/>
      <c r="M290" s="145"/>
      <c r="N290" s="108"/>
    </row>
    <row r="291">
      <c r="A291" s="136" t="str">
        <f t="shared" si="1"/>
        <v>1006286</v>
      </c>
      <c r="B291" s="110"/>
      <c r="C291" s="122">
        <v>1006.0</v>
      </c>
      <c r="D291" s="137" t="s">
        <v>480</v>
      </c>
      <c r="E291" s="138" t="s">
        <v>231</v>
      </c>
      <c r="F291" s="139">
        <f>vlookup(G291,terminals!$C$1:$O$73,13,FALSE)</f>
        <v>286</v>
      </c>
      <c r="G291" s="137" t="s">
        <v>338</v>
      </c>
      <c r="H291" s="148"/>
      <c r="I291" s="141"/>
      <c r="J291" s="142"/>
      <c r="K291" s="143">
        <f t="shared" si="7"/>
        <v>4</v>
      </c>
      <c r="L291" s="144"/>
      <c r="M291" s="145"/>
      <c r="N291" s="108"/>
    </row>
    <row r="292">
      <c r="A292" s="136" t="str">
        <f t="shared" si="1"/>
        <v>1006288</v>
      </c>
      <c r="B292" s="110"/>
      <c r="C292" s="122">
        <v>1006.0</v>
      </c>
      <c r="D292" s="137" t="s">
        <v>480</v>
      </c>
      <c r="E292" s="138" t="s">
        <v>231</v>
      </c>
      <c r="F292" s="139">
        <f>vlookup(G292,terminals!$C$1:$O$73,13,FALSE)</f>
        <v>288</v>
      </c>
      <c r="G292" s="137" t="s">
        <v>347</v>
      </c>
      <c r="H292" s="148"/>
      <c r="I292" s="141"/>
      <c r="J292" s="142"/>
      <c r="K292" s="143">
        <f t="shared" si="7"/>
        <v>5</v>
      </c>
      <c r="L292" s="144"/>
      <c r="M292" s="145"/>
      <c r="N292" s="108"/>
    </row>
    <row r="293">
      <c r="A293" s="136" t="str">
        <f t="shared" si="1"/>
        <v>1006273</v>
      </c>
      <c r="B293" s="110"/>
      <c r="C293" s="122">
        <v>1006.0</v>
      </c>
      <c r="D293" s="137" t="s">
        <v>480</v>
      </c>
      <c r="E293" s="138" t="s">
        <v>231</v>
      </c>
      <c r="F293" s="139">
        <f>vlookup(G293,terminals!$C$1:$O$73,13,FALSE)</f>
        <v>273</v>
      </c>
      <c r="G293" s="137" t="s">
        <v>287</v>
      </c>
      <c r="H293" s="148"/>
      <c r="I293" s="141"/>
      <c r="J293" s="142"/>
      <c r="K293" s="143">
        <f t="shared" si="7"/>
        <v>6</v>
      </c>
      <c r="L293" s="144"/>
      <c r="M293" s="145"/>
      <c r="N293" s="108"/>
    </row>
    <row r="294">
      <c r="A294" s="136" t="str">
        <f t="shared" si="1"/>
        <v>1006266</v>
      </c>
      <c r="B294" s="110"/>
      <c r="C294" s="122">
        <v>1006.0</v>
      </c>
      <c r="D294" s="137" t="s">
        <v>480</v>
      </c>
      <c r="E294" s="138" t="s">
        <v>567</v>
      </c>
      <c r="F294" s="139">
        <f>vlookup(G294,terminals!$C$1:$O$73,13,FALSE)</f>
        <v>266</v>
      </c>
      <c r="G294" s="137" t="s">
        <v>256</v>
      </c>
      <c r="H294" s="148"/>
      <c r="I294" s="141"/>
      <c r="J294" s="142"/>
      <c r="K294" s="143">
        <f t="shared" si="7"/>
        <v>7</v>
      </c>
      <c r="L294" s="144"/>
      <c r="M294" s="145"/>
      <c r="N294" s="108"/>
    </row>
    <row r="295">
      <c r="A295" s="136" t="str">
        <f t="shared" si="1"/>
        <v>1006261</v>
      </c>
      <c r="B295" s="110"/>
      <c r="C295" s="122">
        <v>1006.0</v>
      </c>
      <c r="D295" s="137" t="s">
        <v>480</v>
      </c>
      <c r="E295" s="138" t="s">
        <v>557</v>
      </c>
      <c r="F295" s="139">
        <f>vlookup(G295,terminals!$C$1:$O$73,13,FALSE)</f>
        <v>261</v>
      </c>
      <c r="G295" s="137" t="s">
        <v>240</v>
      </c>
      <c r="H295" s="148"/>
      <c r="I295" s="141"/>
      <c r="J295" s="142"/>
      <c r="K295" s="143">
        <f t="shared" si="7"/>
        <v>-1</v>
      </c>
      <c r="L295" s="144"/>
      <c r="M295" s="145"/>
      <c r="N295" s="108"/>
    </row>
    <row r="296">
      <c r="A296" s="136" t="str">
        <f t="shared" si="1"/>
        <v>1007276</v>
      </c>
      <c r="B296" s="110"/>
      <c r="C296" s="122">
        <v>1007.0</v>
      </c>
      <c r="D296" s="137" t="s">
        <v>481</v>
      </c>
      <c r="E296" s="138" t="s">
        <v>555</v>
      </c>
      <c r="F296" s="139">
        <f>vlookup(G296,terminals!$C$1:$O$73,13,FALSE)</f>
        <v>276</v>
      </c>
      <c r="G296" s="137" t="s">
        <v>298</v>
      </c>
      <c r="H296" s="140" t="s">
        <v>561</v>
      </c>
      <c r="I296" s="141"/>
      <c r="J296" s="142"/>
      <c r="K296" s="143">
        <f t="shared" si="7"/>
        <v>0</v>
      </c>
      <c r="L296" s="144"/>
      <c r="M296" s="145"/>
      <c r="N296" s="108"/>
    </row>
    <row r="297">
      <c r="A297" s="136" t="str">
        <f t="shared" si="1"/>
        <v>1007285</v>
      </c>
      <c r="B297" s="110"/>
      <c r="C297" s="122">
        <v>1007.0</v>
      </c>
      <c r="D297" s="137" t="s">
        <v>481</v>
      </c>
      <c r="E297" s="138" t="s">
        <v>231</v>
      </c>
      <c r="F297" s="139">
        <f>vlookup(G297,terminals!$C$1:$O$73,13,FALSE)</f>
        <v>285</v>
      </c>
      <c r="G297" s="137" t="s">
        <v>335</v>
      </c>
      <c r="H297" s="148"/>
      <c r="I297" s="141"/>
      <c r="J297" s="142"/>
      <c r="K297" s="143">
        <f t="shared" si="7"/>
        <v>1</v>
      </c>
      <c r="L297" s="144"/>
      <c r="M297" s="145"/>
      <c r="N297" s="108"/>
    </row>
    <row r="298">
      <c r="A298" s="136" t="str">
        <f t="shared" si="1"/>
        <v>1007283</v>
      </c>
      <c r="B298" s="110"/>
      <c r="C298" s="122">
        <v>1007.0</v>
      </c>
      <c r="D298" s="137" t="s">
        <v>481</v>
      </c>
      <c r="E298" s="138" t="s">
        <v>231</v>
      </c>
      <c r="F298" s="139">
        <f>vlookup(G298,terminals!$C$1:$O$73,13,FALSE)</f>
        <v>283</v>
      </c>
      <c r="G298" s="137" t="s">
        <v>328</v>
      </c>
      <c r="H298" s="148"/>
      <c r="I298" s="141"/>
      <c r="J298" s="142"/>
      <c r="K298" s="143">
        <f t="shared" si="7"/>
        <v>2</v>
      </c>
      <c r="L298" s="144"/>
      <c r="M298" s="145"/>
      <c r="N298" s="108"/>
    </row>
    <row r="299">
      <c r="A299" s="136" t="str">
        <f t="shared" si="1"/>
        <v>1007284</v>
      </c>
      <c r="B299" s="110"/>
      <c r="C299" s="122">
        <v>1007.0</v>
      </c>
      <c r="D299" s="137" t="s">
        <v>481</v>
      </c>
      <c r="E299" s="138" t="s">
        <v>231</v>
      </c>
      <c r="F299" s="139">
        <f>vlookup(G299,terminals!$C$1:$O$73,13,FALSE)</f>
        <v>284</v>
      </c>
      <c r="G299" s="137" t="s">
        <v>331</v>
      </c>
      <c r="H299" s="148"/>
      <c r="I299" s="141"/>
      <c r="J299" s="142"/>
      <c r="K299" s="143">
        <f t="shared" si="7"/>
        <v>3</v>
      </c>
      <c r="L299" s="144"/>
      <c r="M299" s="145"/>
      <c r="N299" s="108"/>
    </row>
    <row r="300">
      <c r="A300" s="136" t="str">
        <f t="shared" si="1"/>
        <v>1007286</v>
      </c>
      <c r="B300" s="110"/>
      <c r="C300" s="122">
        <v>1007.0</v>
      </c>
      <c r="D300" s="137" t="s">
        <v>481</v>
      </c>
      <c r="E300" s="138" t="s">
        <v>231</v>
      </c>
      <c r="F300" s="139">
        <f>vlookup(G300,terminals!$C$1:$O$73,13,FALSE)</f>
        <v>286</v>
      </c>
      <c r="G300" s="137" t="s">
        <v>338</v>
      </c>
      <c r="H300" s="148"/>
      <c r="I300" s="141"/>
      <c r="J300" s="142"/>
      <c r="K300" s="143">
        <f t="shared" si="7"/>
        <v>4</v>
      </c>
      <c r="L300" s="144"/>
      <c r="M300" s="145"/>
      <c r="N300" s="108"/>
    </row>
    <row r="301">
      <c r="A301" s="136" t="str">
        <f t="shared" si="1"/>
        <v>1007288</v>
      </c>
      <c r="B301" s="110"/>
      <c r="C301" s="122">
        <v>1007.0</v>
      </c>
      <c r="D301" s="137" t="s">
        <v>481</v>
      </c>
      <c r="E301" s="138" t="s">
        <v>231</v>
      </c>
      <c r="F301" s="139">
        <f>vlookup(G301,terminals!$C$1:$O$73,13,FALSE)</f>
        <v>288</v>
      </c>
      <c r="G301" s="137" t="s">
        <v>347</v>
      </c>
      <c r="H301" s="148"/>
      <c r="I301" s="141"/>
      <c r="J301" s="142"/>
      <c r="K301" s="143">
        <f t="shared" si="7"/>
        <v>5</v>
      </c>
      <c r="L301" s="144"/>
      <c r="M301" s="145"/>
      <c r="N301" s="108"/>
    </row>
    <row r="302">
      <c r="A302" s="136" t="str">
        <f t="shared" si="1"/>
        <v>1007273</v>
      </c>
      <c r="B302" s="110"/>
      <c r="C302" s="122">
        <v>1007.0</v>
      </c>
      <c r="D302" s="137" t="s">
        <v>481</v>
      </c>
      <c r="E302" s="138" t="s">
        <v>231</v>
      </c>
      <c r="F302" s="139">
        <f>vlookup(G302,terminals!$C$1:$O$73,13,FALSE)</f>
        <v>273</v>
      </c>
      <c r="G302" s="137" t="s">
        <v>287</v>
      </c>
      <c r="H302" s="148"/>
      <c r="I302" s="141"/>
      <c r="J302" s="142"/>
      <c r="K302" s="143">
        <f t="shared" si="7"/>
        <v>6</v>
      </c>
      <c r="L302" s="144"/>
      <c r="M302" s="145"/>
      <c r="N302" s="108"/>
    </row>
    <row r="303">
      <c r="A303" s="136" t="str">
        <f t="shared" si="1"/>
        <v>1007266</v>
      </c>
      <c r="B303" s="110"/>
      <c r="C303" s="122">
        <v>1007.0</v>
      </c>
      <c r="D303" s="137" t="s">
        <v>481</v>
      </c>
      <c r="E303" s="138" t="s">
        <v>231</v>
      </c>
      <c r="F303" s="139">
        <f>vlookup(G303,terminals!$C$1:$O$73,13,FALSE)</f>
        <v>266</v>
      </c>
      <c r="G303" s="137" t="s">
        <v>256</v>
      </c>
      <c r="H303" s="148"/>
      <c r="I303" s="141"/>
      <c r="J303" s="142"/>
      <c r="K303" s="143">
        <f t="shared" si="7"/>
        <v>7</v>
      </c>
      <c r="L303" s="144"/>
      <c r="M303" s="145"/>
      <c r="N303" s="108"/>
    </row>
    <row r="304">
      <c r="A304" s="136" t="str">
        <f t="shared" si="1"/>
        <v>1007261</v>
      </c>
      <c r="B304" s="110"/>
      <c r="C304" s="122">
        <v>1007.0</v>
      </c>
      <c r="D304" s="137" t="s">
        <v>481</v>
      </c>
      <c r="E304" s="138" t="s">
        <v>567</v>
      </c>
      <c r="F304" s="139">
        <f>vlookup(G304,terminals!$C$1:$O$73,13,FALSE)</f>
        <v>261</v>
      </c>
      <c r="G304" s="137" t="s">
        <v>240</v>
      </c>
      <c r="H304" s="148"/>
      <c r="I304" s="141"/>
      <c r="J304" s="142"/>
      <c r="K304" s="143">
        <f t="shared" si="7"/>
        <v>8</v>
      </c>
      <c r="L304" s="144"/>
      <c r="M304" s="145"/>
      <c r="N304" s="108"/>
    </row>
    <row r="305">
      <c r="A305" s="136" t="str">
        <f t="shared" si="1"/>
        <v>1007274</v>
      </c>
      <c r="B305" s="110"/>
      <c r="C305" s="122">
        <v>1007.0</v>
      </c>
      <c r="D305" s="137" t="s">
        <v>481</v>
      </c>
      <c r="E305" s="138" t="s">
        <v>557</v>
      </c>
      <c r="F305" s="139">
        <f>vlookup(G305,terminals!$C$1:$O$73,13,FALSE)</f>
        <v>274</v>
      </c>
      <c r="G305" s="137" t="s">
        <v>291</v>
      </c>
      <c r="H305" s="148"/>
      <c r="I305" s="141"/>
      <c r="J305" s="142"/>
      <c r="K305" s="143">
        <f t="shared" si="7"/>
        <v>-1</v>
      </c>
      <c r="L305" s="144"/>
      <c r="M305" s="145"/>
      <c r="N305" s="108"/>
    </row>
    <row r="306">
      <c r="A306" s="136" t="str">
        <f t="shared" si="1"/>
        <v>1008276</v>
      </c>
      <c r="B306" s="110"/>
      <c r="C306" s="122">
        <v>1008.0</v>
      </c>
      <c r="D306" s="137" t="s">
        <v>482</v>
      </c>
      <c r="E306" s="138" t="s">
        <v>555</v>
      </c>
      <c r="F306" s="139">
        <f>vlookup(G306,terminals!$C$1:$O$73,13,FALSE)</f>
        <v>276</v>
      </c>
      <c r="G306" s="137" t="s">
        <v>298</v>
      </c>
      <c r="H306" s="140" t="s">
        <v>561</v>
      </c>
      <c r="I306" s="141"/>
      <c r="J306" s="142"/>
      <c r="K306" s="143">
        <f t="shared" si="7"/>
        <v>0</v>
      </c>
      <c r="L306" s="144"/>
      <c r="M306" s="145"/>
      <c r="N306" s="108"/>
    </row>
    <row r="307">
      <c r="A307" s="136" t="str">
        <f t="shared" si="1"/>
        <v>1008266</v>
      </c>
      <c r="B307" s="110"/>
      <c r="C307" s="122">
        <v>1008.0</v>
      </c>
      <c r="D307" s="137" t="s">
        <v>482</v>
      </c>
      <c r="E307" s="138" t="s">
        <v>231</v>
      </c>
      <c r="F307" s="139">
        <f>vlookup(G307,terminals!$C$1:$O$73,13,FALSE)</f>
        <v>266</v>
      </c>
      <c r="G307" s="137" t="s">
        <v>256</v>
      </c>
      <c r="H307" s="148"/>
      <c r="I307" s="141"/>
      <c r="J307" s="142"/>
      <c r="K307" s="143">
        <f t="shared" si="7"/>
        <v>1</v>
      </c>
      <c r="L307" s="144"/>
      <c r="M307" s="145"/>
      <c r="N307" s="108"/>
    </row>
    <row r="308">
      <c r="A308" s="136" t="str">
        <f t="shared" si="1"/>
        <v>1008261</v>
      </c>
      <c r="B308" s="110"/>
      <c r="C308" s="122">
        <v>1008.0</v>
      </c>
      <c r="D308" s="137" t="s">
        <v>482</v>
      </c>
      <c r="E308" s="138" t="s">
        <v>231</v>
      </c>
      <c r="F308" s="139">
        <f>vlookup(G308,terminals!$C$1:$O$73,13,FALSE)</f>
        <v>261</v>
      </c>
      <c r="G308" s="137" t="s">
        <v>240</v>
      </c>
      <c r="H308" s="148"/>
      <c r="I308" s="141"/>
      <c r="J308" s="142"/>
      <c r="K308" s="143">
        <f t="shared" si="7"/>
        <v>2</v>
      </c>
      <c r="L308" s="144"/>
      <c r="M308" s="145"/>
      <c r="N308" s="108"/>
    </row>
    <row r="309">
      <c r="A309" s="136" t="str">
        <f t="shared" si="1"/>
        <v>1008274</v>
      </c>
      <c r="B309" s="110"/>
      <c r="C309" s="122">
        <v>1008.0</v>
      </c>
      <c r="D309" s="137" t="s">
        <v>482</v>
      </c>
      <c r="E309" s="138" t="s">
        <v>231</v>
      </c>
      <c r="F309" s="139">
        <f>vlookup(G309,terminals!$C$1:$O$73,13,FALSE)</f>
        <v>274</v>
      </c>
      <c r="G309" s="137" t="s">
        <v>291</v>
      </c>
      <c r="H309" s="148"/>
      <c r="I309" s="141"/>
      <c r="J309" s="142"/>
      <c r="K309" s="143">
        <f t="shared" si="7"/>
        <v>3</v>
      </c>
      <c r="L309" s="144"/>
      <c r="M309" s="145"/>
      <c r="N309" s="108"/>
    </row>
    <row r="310">
      <c r="A310" s="136" t="str">
        <f t="shared" si="1"/>
        <v>1008259</v>
      </c>
      <c r="B310" s="110"/>
      <c r="C310" s="122">
        <v>1008.0</v>
      </c>
      <c r="D310" s="137" t="s">
        <v>482</v>
      </c>
      <c r="E310" s="138" t="s">
        <v>567</v>
      </c>
      <c r="F310" s="139">
        <f>vlookup(G310,terminals!$C$1:$O$73,13,FALSE)</f>
        <v>259</v>
      </c>
      <c r="G310" s="137" t="s">
        <v>230</v>
      </c>
      <c r="H310" s="148"/>
      <c r="I310" s="141"/>
      <c r="J310" s="142"/>
      <c r="K310" s="143">
        <f t="shared" si="7"/>
        <v>4</v>
      </c>
      <c r="L310" s="144"/>
      <c r="M310" s="145"/>
      <c r="N310" s="108"/>
    </row>
    <row r="311">
      <c r="A311" s="136" t="str">
        <f t="shared" si="1"/>
        <v>1008260</v>
      </c>
      <c r="B311" s="110"/>
      <c r="C311" s="122">
        <v>1008.0</v>
      </c>
      <c r="D311" s="137" t="s">
        <v>482</v>
      </c>
      <c r="E311" s="138" t="s">
        <v>557</v>
      </c>
      <c r="F311" s="139">
        <f>vlookup(G311,terminals!$C$1:$O$73,13,FALSE)</f>
        <v>260</v>
      </c>
      <c r="G311" s="137" t="s">
        <v>235</v>
      </c>
      <c r="H311" s="148"/>
      <c r="I311" s="141"/>
      <c r="J311" s="142"/>
      <c r="K311" s="143">
        <f t="shared" si="7"/>
        <v>-1</v>
      </c>
      <c r="L311" s="144"/>
      <c r="M311" s="145"/>
      <c r="N311" s="108"/>
    </row>
    <row r="312">
      <c r="A312" s="136" t="str">
        <f t="shared" si="1"/>
        <v>1009271</v>
      </c>
      <c r="B312" s="110"/>
      <c r="C312" s="122">
        <v>1009.0</v>
      </c>
      <c r="D312" s="137" t="s">
        <v>483</v>
      </c>
      <c r="E312" s="138" t="s">
        <v>555</v>
      </c>
      <c r="F312" s="139">
        <f>vlookup(G312,terminals!$C$1:$O$73,13,FALSE)</f>
        <v>271</v>
      </c>
      <c r="G312" s="137" t="s">
        <v>279</v>
      </c>
      <c r="H312" s="140" t="s">
        <v>559</v>
      </c>
      <c r="I312" s="141"/>
      <c r="J312" s="142"/>
      <c r="K312" s="143">
        <f t="shared" si="7"/>
        <v>0</v>
      </c>
      <c r="L312" s="144"/>
      <c r="M312" s="145"/>
      <c r="N312" s="108"/>
    </row>
    <row r="313">
      <c r="A313" s="136" t="str">
        <f t="shared" si="1"/>
        <v>1009273</v>
      </c>
      <c r="B313" s="110"/>
      <c r="C313" s="122">
        <v>1009.0</v>
      </c>
      <c r="D313" s="137" t="s">
        <v>483</v>
      </c>
      <c r="E313" s="138" t="s">
        <v>231</v>
      </c>
      <c r="F313" s="139">
        <f>vlookup(G313,terminals!$C$1:$O$73,13,FALSE)</f>
        <v>273</v>
      </c>
      <c r="G313" s="137" t="s">
        <v>287</v>
      </c>
      <c r="H313" s="148"/>
      <c r="I313" s="141"/>
      <c r="J313" s="142"/>
      <c r="K313" s="143">
        <f t="shared" si="7"/>
        <v>1</v>
      </c>
      <c r="L313" s="144"/>
      <c r="M313" s="145"/>
      <c r="N313" s="108"/>
    </row>
    <row r="314">
      <c r="A314" s="136" t="str">
        <f t="shared" si="1"/>
        <v>1009288</v>
      </c>
      <c r="B314" s="110"/>
      <c r="C314" s="122">
        <v>1009.0</v>
      </c>
      <c r="D314" s="137" t="s">
        <v>483</v>
      </c>
      <c r="E314" s="138" t="s">
        <v>231</v>
      </c>
      <c r="F314" s="139">
        <f>vlookup(G314,terminals!$C$1:$O$73,13,FALSE)</f>
        <v>288</v>
      </c>
      <c r="G314" s="137" t="s">
        <v>347</v>
      </c>
      <c r="H314" s="148"/>
      <c r="I314" s="141"/>
      <c r="J314" s="142"/>
      <c r="K314" s="143">
        <f t="shared" si="7"/>
        <v>2</v>
      </c>
      <c r="L314" s="144"/>
      <c r="M314" s="145"/>
      <c r="N314" s="108"/>
    </row>
    <row r="315">
      <c r="A315" s="136" t="str">
        <f t="shared" si="1"/>
        <v>1009286</v>
      </c>
      <c r="B315" s="110"/>
      <c r="C315" s="122">
        <v>1009.0</v>
      </c>
      <c r="D315" s="137" t="s">
        <v>483</v>
      </c>
      <c r="E315" s="138" t="s">
        <v>231</v>
      </c>
      <c r="F315" s="139">
        <f>vlookup(G315,terminals!$C$1:$O$73,13,FALSE)</f>
        <v>286</v>
      </c>
      <c r="G315" s="137" t="s">
        <v>338</v>
      </c>
      <c r="H315" s="148"/>
      <c r="I315" s="141"/>
      <c r="J315" s="142"/>
      <c r="K315" s="143">
        <f t="shared" si="7"/>
        <v>3</v>
      </c>
      <c r="L315" s="144"/>
      <c r="M315" s="145"/>
      <c r="N315" s="108"/>
    </row>
    <row r="316">
      <c r="A316" s="136" t="str">
        <f t="shared" si="1"/>
        <v>1009284</v>
      </c>
      <c r="B316" s="110"/>
      <c r="C316" s="122">
        <v>1009.0</v>
      </c>
      <c r="D316" s="137" t="s">
        <v>483</v>
      </c>
      <c r="E316" s="138" t="s">
        <v>231</v>
      </c>
      <c r="F316" s="139">
        <f>vlookup(G316,terminals!$C$1:$O$73,13,FALSE)</f>
        <v>284</v>
      </c>
      <c r="G316" s="137" t="s">
        <v>331</v>
      </c>
      <c r="H316" s="148"/>
      <c r="I316" s="141"/>
      <c r="J316" s="142"/>
      <c r="K316" s="143">
        <f t="shared" si="7"/>
        <v>4</v>
      </c>
      <c r="L316" s="144"/>
      <c r="M316" s="145"/>
      <c r="N316" s="108"/>
    </row>
    <row r="317">
      <c r="A317" s="136" t="str">
        <f t="shared" si="1"/>
        <v>1009283</v>
      </c>
      <c r="B317" s="110"/>
      <c r="C317" s="122">
        <v>1009.0</v>
      </c>
      <c r="D317" s="137" t="s">
        <v>483</v>
      </c>
      <c r="E317" s="138" t="s">
        <v>231</v>
      </c>
      <c r="F317" s="139">
        <f>vlookup(G317,terminals!$C$1:$O$73,13,FALSE)</f>
        <v>283</v>
      </c>
      <c r="G317" s="137" t="s">
        <v>328</v>
      </c>
      <c r="H317" s="148"/>
      <c r="I317" s="141"/>
      <c r="J317" s="142"/>
      <c r="K317" s="143">
        <f t="shared" si="7"/>
        <v>5</v>
      </c>
      <c r="L317" s="144"/>
      <c r="M317" s="145"/>
      <c r="N317" s="108"/>
    </row>
    <row r="318">
      <c r="A318" s="136" t="str">
        <f t="shared" si="1"/>
        <v>1009285</v>
      </c>
      <c r="B318" s="110"/>
      <c r="C318" s="122">
        <v>1009.0</v>
      </c>
      <c r="D318" s="137" t="s">
        <v>483</v>
      </c>
      <c r="E318" s="138" t="s">
        <v>231</v>
      </c>
      <c r="F318" s="139">
        <f>vlookup(G318,terminals!$C$1:$O$73,13,FALSE)</f>
        <v>285</v>
      </c>
      <c r="G318" s="137" t="s">
        <v>335</v>
      </c>
      <c r="H318" s="148"/>
      <c r="I318" s="141"/>
      <c r="J318" s="142"/>
      <c r="K318" s="143">
        <f t="shared" si="7"/>
        <v>6</v>
      </c>
      <c r="L318" s="144"/>
      <c r="M318" s="145"/>
      <c r="N318" s="108"/>
    </row>
    <row r="319">
      <c r="A319" s="136" t="str">
        <f t="shared" si="1"/>
        <v>1009279</v>
      </c>
      <c r="B319" s="110"/>
      <c r="C319" s="122">
        <v>1009.0</v>
      </c>
      <c r="D319" s="137" t="s">
        <v>483</v>
      </c>
      <c r="E319" s="138" t="s">
        <v>231</v>
      </c>
      <c r="F319" s="139">
        <f>vlookup(G319,terminals!$C$1:$O$73,13,FALSE)</f>
        <v>279</v>
      </c>
      <c r="G319" s="137" t="s">
        <v>312</v>
      </c>
      <c r="H319" s="148"/>
      <c r="I319" s="141"/>
      <c r="J319" s="142"/>
      <c r="K319" s="143">
        <f t="shared" si="7"/>
        <v>7</v>
      </c>
      <c r="L319" s="144"/>
      <c r="M319" s="145"/>
      <c r="N319" s="108"/>
    </row>
    <row r="320">
      <c r="A320" s="136" t="str">
        <f t="shared" si="1"/>
        <v>1009281</v>
      </c>
      <c r="B320" s="110"/>
      <c r="C320" s="122">
        <v>1009.0</v>
      </c>
      <c r="D320" s="137" t="s">
        <v>483</v>
      </c>
      <c r="E320" s="138" t="s">
        <v>567</v>
      </c>
      <c r="F320" s="139">
        <f>vlookup(G320,terminals!$C$1:$O$73,13,FALSE)</f>
        <v>281</v>
      </c>
      <c r="G320" s="137" t="s">
        <v>321</v>
      </c>
      <c r="H320" s="148"/>
      <c r="I320" s="141"/>
      <c r="J320" s="142"/>
      <c r="K320" s="143">
        <f t="shared" si="7"/>
        <v>8</v>
      </c>
      <c r="L320" s="144"/>
      <c r="M320" s="145"/>
      <c r="N320" s="108"/>
    </row>
    <row r="321">
      <c r="A321" s="136" t="str">
        <f t="shared" si="1"/>
        <v>1009282</v>
      </c>
      <c r="B321" s="110"/>
      <c r="C321" s="122">
        <v>1009.0</v>
      </c>
      <c r="D321" s="137" t="s">
        <v>483</v>
      </c>
      <c r="E321" s="138" t="s">
        <v>557</v>
      </c>
      <c r="F321" s="139">
        <f>vlookup(G321,terminals!$C$1:$O$73,13,FALSE)</f>
        <v>282</v>
      </c>
      <c r="G321" s="137" t="s">
        <v>325</v>
      </c>
      <c r="H321" s="148"/>
      <c r="I321" s="141"/>
      <c r="J321" s="142"/>
      <c r="K321" s="143">
        <f t="shared" si="7"/>
        <v>-1</v>
      </c>
      <c r="L321" s="144"/>
      <c r="M321" s="145"/>
      <c r="N321" s="108"/>
    </row>
    <row r="322">
      <c r="A322" s="136" t="str">
        <f t="shared" si="1"/>
        <v>1010271</v>
      </c>
      <c r="B322" s="110"/>
      <c r="C322" s="122">
        <v>1010.0</v>
      </c>
      <c r="D322" s="137" t="s">
        <v>483</v>
      </c>
      <c r="E322" s="138" t="s">
        <v>555</v>
      </c>
      <c r="F322" s="139">
        <f>vlookup(G322,terminals!$C$1:$O$73,13,FALSE)</f>
        <v>271</v>
      </c>
      <c r="G322" s="137" t="s">
        <v>279</v>
      </c>
      <c r="H322" s="140" t="s">
        <v>570</v>
      </c>
      <c r="I322" s="141"/>
      <c r="J322" s="142"/>
      <c r="K322" s="143">
        <f t="shared" si="7"/>
        <v>0</v>
      </c>
      <c r="L322" s="144"/>
      <c r="M322" s="145"/>
      <c r="N322" s="108"/>
    </row>
    <row r="323">
      <c r="A323" s="136" t="str">
        <f t="shared" si="1"/>
        <v>1010273</v>
      </c>
      <c r="B323" s="110"/>
      <c r="C323" s="122">
        <v>1010.0</v>
      </c>
      <c r="D323" s="137" t="s">
        <v>483</v>
      </c>
      <c r="E323" s="138" t="s">
        <v>231</v>
      </c>
      <c r="F323" s="139">
        <f>vlookup(G323,terminals!$C$1:$O$73,13,FALSE)</f>
        <v>273</v>
      </c>
      <c r="G323" s="137" t="s">
        <v>287</v>
      </c>
      <c r="H323" s="148"/>
      <c r="I323" s="141"/>
      <c r="J323" s="142"/>
      <c r="K323" s="143">
        <f t="shared" si="7"/>
        <v>1</v>
      </c>
      <c r="L323" s="144"/>
      <c r="M323" s="145"/>
      <c r="N323" s="108"/>
    </row>
    <row r="324">
      <c r="A324" s="136" t="str">
        <f t="shared" si="1"/>
        <v>1010288</v>
      </c>
      <c r="B324" s="110"/>
      <c r="C324" s="122">
        <v>1010.0</v>
      </c>
      <c r="D324" s="137" t="s">
        <v>483</v>
      </c>
      <c r="E324" s="138" t="s">
        <v>231</v>
      </c>
      <c r="F324" s="139">
        <f>vlookup(G324,terminals!$C$1:$O$73,13,FALSE)</f>
        <v>288</v>
      </c>
      <c r="G324" s="137" t="s">
        <v>347</v>
      </c>
      <c r="H324" s="148"/>
      <c r="I324" s="141"/>
      <c r="J324" s="142"/>
      <c r="K324" s="143">
        <f t="shared" si="7"/>
        <v>2</v>
      </c>
      <c r="L324" s="144"/>
      <c r="M324" s="145"/>
      <c r="N324" s="108"/>
    </row>
    <row r="325">
      <c r="A325" s="136" t="str">
        <f t="shared" si="1"/>
        <v>1010286</v>
      </c>
      <c r="B325" s="110"/>
      <c r="C325" s="122">
        <v>1010.0</v>
      </c>
      <c r="D325" s="137" t="s">
        <v>483</v>
      </c>
      <c r="E325" s="138" t="s">
        <v>231</v>
      </c>
      <c r="F325" s="139">
        <f>vlookup(G325,terminals!$C$1:$O$73,13,FALSE)</f>
        <v>286</v>
      </c>
      <c r="G325" s="137" t="s">
        <v>338</v>
      </c>
      <c r="H325" s="148"/>
      <c r="I325" s="141"/>
      <c r="J325" s="142"/>
      <c r="K325" s="143">
        <f t="shared" si="7"/>
        <v>3</v>
      </c>
      <c r="L325" s="144"/>
      <c r="M325" s="145"/>
      <c r="N325" s="108"/>
    </row>
    <row r="326">
      <c r="A326" s="136" t="str">
        <f t="shared" si="1"/>
        <v>1010284</v>
      </c>
      <c r="B326" s="110"/>
      <c r="C326" s="122">
        <v>1010.0</v>
      </c>
      <c r="D326" s="137" t="s">
        <v>483</v>
      </c>
      <c r="E326" s="138" t="s">
        <v>231</v>
      </c>
      <c r="F326" s="139">
        <f>vlookup(G326,terminals!$C$1:$O$73,13,FALSE)</f>
        <v>284</v>
      </c>
      <c r="G326" s="137" t="s">
        <v>331</v>
      </c>
      <c r="H326" s="148"/>
      <c r="I326" s="141"/>
      <c r="J326" s="142"/>
      <c r="K326" s="143">
        <f t="shared" si="7"/>
        <v>4</v>
      </c>
      <c r="L326" s="144"/>
      <c r="M326" s="145"/>
      <c r="N326" s="108"/>
    </row>
    <row r="327">
      <c r="A327" s="136" t="str">
        <f t="shared" si="1"/>
        <v>1010283</v>
      </c>
      <c r="B327" s="110"/>
      <c r="C327" s="122">
        <v>1010.0</v>
      </c>
      <c r="D327" s="137" t="s">
        <v>483</v>
      </c>
      <c r="E327" s="138" t="s">
        <v>231</v>
      </c>
      <c r="F327" s="139">
        <f>vlookup(G327,terminals!$C$1:$O$73,13,FALSE)</f>
        <v>283</v>
      </c>
      <c r="G327" s="137" t="s">
        <v>328</v>
      </c>
      <c r="H327" s="148"/>
      <c r="I327" s="141"/>
      <c r="J327" s="142"/>
      <c r="K327" s="143">
        <f t="shared" si="7"/>
        <v>5</v>
      </c>
      <c r="L327" s="144"/>
      <c r="M327" s="145"/>
      <c r="N327" s="108"/>
    </row>
    <row r="328">
      <c r="A328" s="136" t="str">
        <f t="shared" si="1"/>
        <v>1010285</v>
      </c>
      <c r="B328" s="110"/>
      <c r="C328" s="122">
        <v>1010.0</v>
      </c>
      <c r="D328" s="137" t="s">
        <v>483</v>
      </c>
      <c r="E328" s="138" t="s">
        <v>231</v>
      </c>
      <c r="F328" s="139">
        <f>vlookup(G328,terminals!$C$1:$O$73,13,FALSE)</f>
        <v>285</v>
      </c>
      <c r="G328" s="137" t="s">
        <v>335</v>
      </c>
      <c r="H328" s="148"/>
      <c r="I328" s="141"/>
      <c r="J328" s="142"/>
      <c r="K328" s="143">
        <f t="shared" si="7"/>
        <v>6</v>
      </c>
      <c r="L328" s="144"/>
      <c r="M328" s="145"/>
      <c r="N328" s="108"/>
    </row>
    <row r="329">
      <c r="A329" s="136" t="str">
        <f t="shared" si="1"/>
        <v>1010279</v>
      </c>
      <c r="B329" s="110"/>
      <c r="C329" s="122">
        <v>1010.0</v>
      </c>
      <c r="D329" s="137" t="s">
        <v>483</v>
      </c>
      <c r="E329" s="138" t="s">
        <v>231</v>
      </c>
      <c r="F329" s="139">
        <f>vlookup(G329,terminals!$C$1:$O$73,13,FALSE)</f>
        <v>279</v>
      </c>
      <c r="G329" s="137" t="s">
        <v>312</v>
      </c>
      <c r="H329" s="148"/>
      <c r="I329" s="141"/>
      <c r="J329" s="142"/>
      <c r="K329" s="143">
        <f t="shared" si="7"/>
        <v>7</v>
      </c>
      <c r="L329" s="144"/>
      <c r="M329" s="145"/>
      <c r="N329" s="108"/>
    </row>
    <row r="330">
      <c r="A330" s="136" t="str">
        <f t="shared" si="1"/>
        <v>1010281</v>
      </c>
      <c r="B330" s="110"/>
      <c r="C330" s="122">
        <v>1010.0</v>
      </c>
      <c r="D330" s="137" t="s">
        <v>483</v>
      </c>
      <c r="E330" s="138" t="s">
        <v>567</v>
      </c>
      <c r="F330" s="139">
        <f>vlookup(G330,terminals!$C$1:$O$73,13,FALSE)</f>
        <v>281</v>
      </c>
      <c r="G330" s="137" t="s">
        <v>321</v>
      </c>
      <c r="H330" s="148"/>
      <c r="I330" s="141"/>
      <c r="J330" s="142"/>
      <c r="K330" s="143">
        <f t="shared" si="7"/>
        <v>8</v>
      </c>
      <c r="L330" s="144"/>
      <c r="M330" s="145"/>
      <c r="N330" s="108"/>
    </row>
    <row r="331">
      <c r="A331" s="136" t="str">
        <f t="shared" si="1"/>
        <v>1010282</v>
      </c>
      <c r="B331" s="110"/>
      <c r="C331" s="122">
        <v>1010.0</v>
      </c>
      <c r="D331" s="137" t="s">
        <v>483</v>
      </c>
      <c r="E331" s="138" t="s">
        <v>557</v>
      </c>
      <c r="F331" s="139">
        <f>vlookup(G331,terminals!$C$1:$O$73,13,FALSE)</f>
        <v>282</v>
      </c>
      <c r="G331" s="137" t="s">
        <v>325</v>
      </c>
      <c r="H331" s="148"/>
      <c r="I331" s="141"/>
      <c r="J331" s="142"/>
      <c r="K331" s="143">
        <f t="shared" si="7"/>
        <v>-1</v>
      </c>
      <c r="L331" s="144"/>
      <c r="M331" s="145"/>
      <c r="N331" s="108"/>
    </row>
    <row r="332">
      <c r="A332" s="136" t="str">
        <f t="shared" si="1"/>
        <v>1011271</v>
      </c>
      <c r="B332" s="110"/>
      <c r="C332" s="122">
        <v>1011.0</v>
      </c>
      <c r="D332" s="137" t="s">
        <v>483</v>
      </c>
      <c r="E332" s="138" t="s">
        <v>555</v>
      </c>
      <c r="F332" s="139">
        <f>vlookup(G332,terminals!$C$1:$O$73,13,FALSE)</f>
        <v>271</v>
      </c>
      <c r="G332" s="137" t="s">
        <v>279</v>
      </c>
      <c r="H332" s="140" t="s">
        <v>571</v>
      </c>
      <c r="I332" s="141"/>
      <c r="J332" s="142"/>
      <c r="K332" s="143">
        <f t="shared" si="7"/>
        <v>0</v>
      </c>
      <c r="L332" s="144"/>
      <c r="M332" s="145"/>
      <c r="N332" s="108"/>
    </row>
    <row r="333">
      <c r="A333" s="136" t="str">
        <f t="shared" si="1"/>
        <v>1011273</v>
      </c>
      <c r="B333" s="110"/>
      <c r="C333" s="122">
        <v>1011.0</v>
      </c>
      <c r="D333" s="137" t="s">
        <v>483</v>
      </c>
      <c r="E333" s="138" t="s">
        <v>231</v>
      </c>
      <c r="F333" s="139">
        <f>vlookup(G333,terminals!$C$1:$O$73,13,FALSE)</f>
        <v>273</v>
      </c>
      <c r="G333" s="137" t="s">
        <v>287</v>
      </c>
      <c r="H333" s="148"/>
      <c r="I333" s="141"/>
      <c r="J333" s="142"/>
      <c r="K333" s="143">
        <f t="shared" si="7"/>
        <v>1</v>
      </c>
      <c r="L333" s="144"/>
      <c r="M333" s="145"/>
      <c r="N333" s="108"/>
    </row>
    <row r="334">
      <c r="A334" s="136" t="str">
        <f t="shared" si="1"/>
        <v>1011288</v>
      </c>
      <c r="B334" s="110"/>
      <c r="C334" s="122">
        <v>1011.0</v>
      </c>
      <c r="D334" s="137" t="s">
        <v>483</v>
      </c>
      <c r="E334" s="138" t="s">
        <v>231</v>
      </c>
      <c r="F334" s="139">
        <f>vlookup(G334,terminals!$C$1:$O$73,13,FALSE)</f>
        <v>288</v>
      </c>
      <c r="G334" s="137" t="s">
        <v>347</v>
      </c>
      <c r="H334" s="148"/>
      <c r="I334" s="141"/>
      <c r="J334" s="142"/>
      <c r="K334" s="143">
        <f t="shared" si="7"/>
        <v>2</v>
      </c>
      <c r="L334" s="144"/>
      <c r="M334" s="145"/>
      <c r="N334" s="108"/>
    </row>
    <row r="335">
      <c r="A335" s="136" t="str">
        <f t="shared" si="1"/>
        <v>1011286</v>
      </c>
      <c r="B335" s="110"/>
      <c r="C335" s="122">
        <v>1011.0</v>
      </c>
      <c r="D335" s="137" t="s">
        <v>483</v>
      </c>
      <c r="E335" s="138" t="s">
        <v>231</v>
      </c>
      <c r="F335" s="139">
        <f>vlookup(G335,terminals!$C$1:$O$73,13,FALSE)</f>
        <v>286</v>
      </c>
      <c r="G335" s="137" t="s">
        <v>338</v>
      </c>
      <c r="H335" s="148"/>
      <c r="I335" s="141"/>
      <c r="J335" s="142"/>
      <c r="K335" s="143">
        <f t="shared" si="7"/>
        <v>3</v>
      </c>
      <c r="L335" s="144"/>
      <c r="M335" s="145"/>
      <c r="N335" s="108"/>
    </row>
    <row r="336">
      <c r="A336" s="136" t="str">
        <f t="shared" si="1"/>
        <v>1011284</v>
      </c>
      <c r="B336" s="110"/>
      <c r="C336" s="122">
        <v>1011.0</v>
      </c>
      <c r="D336" s="137" t="s">
        <v>483</v>
      </c>
      <c r="E336" s="138" t="s">
        <v>231</v>
      </c>
      <c r="F336" s="139">
        <f>vlookup(G336,terminals!$C$1:$O$73,13,FALSE)</f>
        <v>284</v>
      </c>
      <c r="G336" s="137" t="s">
        <v>331</v>
      </c>
      <c r="H336" s="148"/>
      <c r="I336" s="141"/>
      <c r="J336" s="142"/>
      <c r="K336" s="143">
        <f t="shared" si="7"/>
        <v>4</v>
      </c>
      <c r="L336" s="144"/>
      <c r="M336" s="145"/>
      <c r="N336" s="108"/>
    </row>
    <row r="337">
      <c r="A337" s="136" t="str">
        <f t="shared" si="1"/>
        <v>1011283</v>
      </c>
      <c r="B337" s="110"/>
      <c r="C337" s="122">
        <v>1011.0</v>
      </c>
      <c r="D337" s="137" t="s">
        <v>483</v>
      </c>
      <c r="E337" s="138" t="s">
        <v>231</v>
      </c>
      <c r="F337" s="139">
        <f>vlookup(G337,terminals!$C$1:$O$73,13,FALSE)</f>
        <v>283</v>
      </c>
      <c r="G337" s="137" t="s">
        <v>328</v>
      </c>
      <c r="H337" s="148"/>
      <c r="I337" s="141"/>
      <c r="J337" s="142"/>
      <c r="K337" s="143">
        <f t="shared" si="7"/>
        <v>5</v>
      </c>
      <c r="L337" s="144"/>
      <c r="M337" s="145"/>
      <c r="N337" s="108"/>
    </row>
    <row r="338">
      <c r="A338" s="136" t="str">
        <f t="shared" si="1"/>
        <v>1011285</v>
      </c>
      <c r="B338" s="110"/>
      <c r="C338" s="122">
        <v>1011.0</v>
      </c>
      <c r="D338" s="137" t="s">
        <v>483</v>
      </c>
      <c r="E338" s="138" t="s">
        <v>231</v>
      </c>
      <c r="F338" s="139">
        <f>vlookup(G338,terminals!$C$1:$O$73,13,FALSE)</f>
        <v>285</v>
      </c>
      <c r="G338" s="137" t="s">
        <v>335</v>
      </c>
      <c r="H338" s="148"/>
      <c r="I338" s="141"/>
      <c r="J338" s="142"/>
      <c r="K338" s="143">
        <f t="shared" si="7"/>
        <v>6</v>
      </c>
      <c r="L338" s="144"/>
      <c r="M338" s="145"/>
      <c r="N338" s="108"/>
    </row>
    <row r="339">
      <c r="A339" s="136" t="str">
        <f t="shared" si="1"/>
        <v>1011279</v>
      </c>
      <c r="B339" s="110"/>
      <c r="C339" s="122">
        <v>1011.0</v>
      </c>
      <c r="D339" s="137" t="s">
        <v>483</v>
      </c>
      <c r="E339" s="138" t="s">
        <v>231</v>
      </c>
      <c r="F339" s="139">
        <f>vlookup(G339,terminals!$C$1:$O$73,13,FALSE)</f>
        <v>279</v>
      </c>
      <c r="G339" s="137" t="s">
        <v>312</v>
      </c>
      <c r="H339" s="148"/>
      <c r="I339" s="141"/>
      <c r="J339" s="142"/>
      <c r="K339" s="143">
        <f t="shared" si="7"/>
        <v>7</v>
      </c>
      <c r="L339" s="144"/>
      <c r="M339" s="145"/>
      <c r="N339" s="108"/>
    </row>
    <row r="340">
      <c r="A340" s="136" t="str">
        <f t="shared" si="1"/>
        <v>1011281</v>
      </c>
      <c r="B340" s="110"/>
      <c r="C340" s="122">
        <v>1011.0</v>
      </c>
      <c r="D340" s="137" t="s">
        <v>483</v>
      </c>
      <c r="E340" s="138" t="s">
        <v>567</v>
      </c>
      <c r="F340" s="139">
        <f>vlookup(G340,terminals!$C$1:$O$73,13,FALSE)</f>
        <v>281</v>
      </c>
      <c r="G340" s="137" t="s">
        <v>321</v>
      </c>
      <c r="H340" s="148"/>
      <c r="I340" s="141"/>
      <c r="J340" s="142"/>
      <c r="K340" s="143">
        <f t="shared" si="7"/>
        <v>8</v>
      </c>
      <c r="L340" s="144"/>
      <c r="M340" s="145"/>
      <c r="N340" s="108"/>
    </row>
    <row r="341">
      <c r="A341" s="136" t="str">
        <f t="shared" si="1"/>
        <v>1011282</v>
      </c>
      <c r="B341" s="110"/>
      <c r="C341" s="122">
        <v>1011.0</v>
      </c>
      <c r="D341" s="137" t="s">
        <v>483</v>
      </c>
      <c r="E341" s="138" t="s">
        <v>557</v>
      </c>
      <c r="F341" s="144">
        <f>vlookup(G341,terminals!$C$1:$O$73,13,FALSE)</f>
        <v>282</v>
      </c>
      <c r="G341" s="137" t="s">
        <v>325</v>
      </c>
      <c r="H341" s="148"/>
      <c r="I341" s="141"/>
      <c r="J341" s="142"/>
      <c r="K341" s="143">
        <f t="shared" si="7"/>
        <v>-1</v>
      </c>
      <c r="L341" s="144"/>
      <c r="M341" s="145"/>
      <c r="N341" s="108"/>
    </row>
    <row r="342">
      <c r="A342" s="136" t="str">
        <f t="shared" si="1"/>
        <v>1012287</v>
      </c>
      <c r="B342" s="110"/>
      <c r="C342" s="122">
        <v>1012.0</v>
      </c>
      <c r="D342" s="137" t="s">
        <v>484</v>
      </c>
      <c r="E342" s="138" t="s">
        <v>555</v>
      </c>
      <c r="F342" s="139">
        <f>vlookup(G342,terminals!$C$1:$O$73,13,FALSE)</f>
        <v>287</v>
      </c>
      <c r="G342" s="137" t="s">
        <v>342</v>
      </c>
      <c r="H342" s="140" t="s">
        <v>559</v>
      </c>
      <c r="I342" s="141"/>
      <c r="J342" s="142"/>
      <c r="K342" s="143">
        <f t="shared" si="7"/>
        <v>0</v>
      </c>
      <c r="L342" s="144"/>
      <c r="M342" s="145"/>
      <c r="N342" s="108"/>
    </row>
    <row r="343">
      <c r="A343" s="136" t="str">
        <f t="shared" si="1"/>
        <v>1012266</v>
      </c>
      <c r="B343" s="110"/>
      <c r="C343" s="122">
        <v>1012.0</v>
      </c>
      <c r="D343" s="137" t="s">
        <v>484</v>
      </c>
      <c r="E343" s="138" t="s">
        <v>567</v>
      </c>
      <c r="F343" s="139">
        <f>vlookup(G343,terminals!$C$1:$O$73,13,FALSE)</f>
        <v>266</v>
      </c>
      <c r="G343" s="137" t="s">
        <v>256</v>
      </c>
      <c r="H343" s="148"/>
      <c r="I343" s="141"/>
      <c r="J343" s="142"/>
      <c r="K343" s="143">
        <f t="shared" si="7"/>
        <v>1</v>
      </c>
      <c r="L343" s="144"/>
      <c r="M343" s="145"/>
      <c r="N343" s="108"/>
    </row>
    <row r="344">
      <c r="A344" s="136" t="str">
        <f t="shared" si="1"/>
        <v>1012261</v>
      </c>
      <c r="B344" s="110"/>
      <c r="C344" s="122">
        <v>1012.0</v>
      </c>
      <c r="D344" s="137" t="s">
        <v>484</v>
      </c>
      <c r="E344" s="138" t="s">
        <v>557</v>
      </c>
      <c r="F344" s="144">
        <f>vlookup(G344,terminals!$C$1:$O$73,13,FALSE)</f>
        <v>261</v>
      </c>
      <c r="G344" s="137" t="s">
        <v>240</v>
      </c>
      <c r="H344" s="148"/>
      <c r="I344" s="141"/>
      <c r="J344" s="142"/>
      <c r="K344" s="143">
        <f t="shared" si="7"/>
        <v>-1</v>
      </c>
      <c r="L344" s="144"/>
      <c r="M344" s="145"/>
      <c r="N344" s="108"/>
    </row>
    <row r="345">
      <c r="A345" s="136" t="str">
        <f t="shared" si="1"/>
        <v>1013287</v>
      </c>
      <c r="B345" s="110"/>
      <c r="C345" s="122">
        <v>1013.0</v>
      </c>
      <c r="D345" s="137" t="s">
        <v>484</v>
      </c>
      <c r="E345" s="138" t="s">
        <v>555</v>
      </c>
      <c r="F345" s="139">
        <f>vlookup(G345,terminals!$C$1:$O$73,13,FALSE)</f>
        <v>287</v>
      </c>
      <c r="G345" s="137" t="s">
        <v>342</v>
      </c>
      <c r="H345" s="140" t="s">
        <v>566</v>
      </c>
      <c r="I345" s="141"/>
      <c r="J345" s="142"/>
      <c r="K345" s="143">
        <f t="shared" si="7"/>
        <v>0</v>
      </c>
      <c r="L345" s="144"/>
      <c r="M345" s="145"/>
      <c r="N345" s="108"/>
    </row>
    <row r="346">
      <c r="A346" s="136" t="str">
        <f t="shared" si="1"/>
        <v>1013266</v>
      </c>
      <c r="B346" s="110"/>
      <c r="C346" s="122">
        <v>1013.0</v>
      </c>
      <c r="D346" s="137" t="s">
        <v>484</v>
      </c>
      <c r="E346" s="138" t="s">
        <v>567</v>
      </c>
      <c r="F346" s="139">
        <f>vlookup(G346,terminals!$C$1:$O$73,13,FALSE)</f>
        <v>266</v>
      </c>
      <c r="G346" s="137" t="s">
        <v>256</v>
      </c>
      <c r="H346" s="148"/>
      <c r="I346" s="141"/>
      <c r="J346" s="142"/>
      <c r="K346" s="143">
        <f t="shared" si="7"/>
        <v>1</v>
      </c>
      <c r="L346" s="144"/>
      <c r="M346" s="145"/>
      <c r="N346" s="108"/>
    </row>
    <row r="347">
      <c r="A347" s="136" t="str">
        <f t="shared" si="1"/>
        <v>1013261</v>
      </c>
      <c r="B347" s="110"/>
      <c r="C347" s="122">
        <v>1013.0</v>
      </c>
      <c r="D347" s="137" t="s">
        <v>484</v>
      </c>
      <c r="E347" s="138" t="s">
        <v>557</v>
      </c>
      <c r="F347" s="144">
        <f>vlookup(G347,terminals!$C$1:$O$73,13,FALSE)</f>
        <v>261</v>
      </c>
      <c r="G347" s="137" t="s">
        <v>240</v>
      </c>
      <c r="H347" s="148"/>
      <c r="I347" s="141"/>
      <c r="J347" s="142"/>
      <c r="K347" s="143">
        <f t="shared" si="7"/>
        <v>-1</v>
      </c>
      <c r="L347" s="144"/>
      <c r="M347" s="145"/>
      <c r="N347" s="108"/>
    </row>
    <row r="348">
      <c r="A348" s="136" t="str">
        <f t="shared" si="1"/>
        <v>1014287</v>
      </c>
      <c r="B348" s="110"/>
      <c r="C348" s="122">
        <v>1014.0</v>
      </c>
      <c r="D348" s="137" t="s">
        <v>485</v>
      </c>
      <c r="E348" s="138" t="s">
        <v>555</v>
      </c>
      <c r="F348" s="139">
        <f>vlookup(G348,terminals!$C$1:$O$73,13,FALSE)</f>
        <v>287</v>
      </c>
      <c r="G348" s="137" t="s">
        <v>342</v>
      </c>
      <c r="H348" s="140" t="s">
        <v>559</v>
      </c>
      <c r="I348" s="141"/>
      <c r="J348" s="142"/>
      <c r="K348" s="143">
        <f t="shared" si="7"/>
        <v>0</v>
      </c>
      <c r="L348" s="144"/>
      <c r="M348" s="145"/>
      <c r="N348" s="108"/>
    </row>
    <row r="349">
      <c r="A349" s="136" t="str">
        <f t="shared" si="1"/>
        <v>1014285</v>
      </c>
      <c r="B349" s="110"/>
      <c r="C349" s="122">
        <v>1014.0</v>
      </c>
      <c r="D349" s="137" t="s">
        <v>485</v>
      </c>
      <c r="E349" s="138" t="s">
        <v>231</v>
      </c>
      <c r="F349" s="139">
        <f>vlookup(G349,terminals!$C$1:$O$73,13,FALSE)</f>
        <v>285</v>
      </c>
      <c r="G349" s="137" t="s">
        <v>335</v>
      </c>
      <c r="H349" s="148"/>
      <c r="I349" s="141"/>
      <c r="J349" s="142"/>
      <c r="K349" s="143">
        <f t="shared" si="7"/>
        <v>1</v>
      </c>
      <c r="L349" s="144"/>
      <c r="M349" s="145"/>
      <c r="N349" s="108"/>
    </row>
    <row r="350">
      <c r="A350" s="136" t="str">
        <f t="shared" si="1"/>
        <v>1014283</v>
      </c>
      <c r="B350" s="110"/>
      <c r="C350" s="122">
        <v>1014.0</v>
      </c>
      <c r="D350" s="137" t="s">
        <v>485</v>
      </c>
      <c r="E350" s="138" t="s">
        <v>231</v>
      </c>
      <c r="F350" s="139">
        <f>vlookup(G350,terminals!$C$1:$O$73,13,FALSE)</f>
        <v>283</v>
      </c>
      <c r="G350" s="137" t="s">
        <v>328</v>
      </c>
      <c r="H350" s="148"/>
      <c r="I350" s="141"/>
      <c r="J350" s="142"/>
      <c r="K350" s="143">
        <f t="shared" si="7"/>
        <v>2</v>
      </c>
      <c r="L350" s="144"/>
      <c r="M350" s="145"/>
      <c r="N350" s="108"/>
    </row>
    <row r="351">
      <c r="A351" s="136" t="str">
        <f t="shared" si="1"/>
        <v>1014284</v>
      </c>
      <c r="B351" s="110"/>
      <c r="C351" s="122">
        <v>1014.0</v>
      </c>
      <c r="D351" s="137" t="s">
        <v>485</v>
      </c>
      <c r="E351" s="138" t="s">
        <v>231</v>
      </c>
      <c r="F351" s="139">
        <f>vlookup(G351,terminals!$C$1:$O$73,13,FALSE)</f>
        <v>284</v>
      </c>
      <c r="G351" s="137" t="s">
        <v>331</v>
      </c>
      <c r="H351" s="148"/>
      <c r="I351" s="141"/>
      <c r="J351" s="142"/>
      <c r="K351" s="143">
        <f t="shared" si="7"/>
        <v>3</v>
      </c>
      <c r="L351" s="144"/>
      <c r="M351" s="145"/>
      <c r="N351" s="108"/>
    </row>
    <row r="352">
      <c r="A352" s="136" t="str">
        <f t="shared" si="1"/>
        <v>1014286</v>
      </c>
      <c r="B352" s="110"/>
      <c r="C352" s="122">
        <v>1014.0</v>
      </c>
      <c r="D352" s="137" t="s">
        <v>485</v>
      </c>
      <c r="E352" s="138" t="s">
        <v>231</v>
      </c>
      <c r="F352" s="139">
        <f>vlookup(G352,terminals!$C$1:$O$73,13,FALSE)</f>
        <v>286</v>
      </c>
      <c r="G352" s="137" t="s">
        <v>338</v>
      </c>
      <c r="H352" s="148"/>
      <c r="I352" s="141"/>
      <c r="J352" s="142"/>
      <c r="K352" s="143">
        <f t="shared" si="7"/>
        <v>4</v>
      </c>
      <c r="L352" s="144"/>
      <c r="M352" s="145"/>
      <c r="N352" s="108"/>
    </row>
    <row r="353">
      <c r="A353" s="136" t="str">
        <f t="shared" si="1"/>
        <v>1014288</v>
      </c>
      <c r="B353" s="110"/>
      <c r="C353" s="122">
        <v>1014.0</v>
      </c>
      <c r="D353" s="137" t="s">
        <v>485</v>
      </c>
      <c r="E353" s="138" t="s">
        <v>231</v>
      </c>
      <c r="F353" s="139">
        <f>vlookup(G353,terminals!$C$1:$O$73,13,FALSE)</f>
        <v>288</v>
      </c>
      <c r="G353" s="137" t="s">
        <v>347</v>
      </c>
      <c r="H353" s="148"/>
      <c r="I353" s="141"/>
      <c r="J353" s="142"/>
      <c r="K353" s="143">
        <f t="shared" si="7"/>
        <v>5</v>
      </c>
      <c r="L353" s="144"/>
      <c r="M353" s="145"/>
      <c r="N353" s="108"/>
    </row>
    <row r="354">
      <c r="A354" s="136" t="str">
        <f t="shared" si="1"/>
        <v>1014273</v>
      </c>
      <c r="B354" s="110"/>
      <c r="C354" s="122">
        <v>1014.0</v>
      </c>
      <c r="D354" s="137" t="s">
        <v>485</v>
      </c>
      <c r="E354" s="138" t="s">
        <v>231</v>
      </c>
      <c r="F354" s="139">
        <f>vlookup(G354,terminals!$C$1:$O$73,13,FALSE)</f>
        <v>273</v>
      </c>
      <c r="G354" s="137" t="s">
        <v>287</v>
      </c>
      <c r="H354" s="148"/>
      <c r="I354" s="141"/>
      <c r="J354" s="142"/>
      <c r="K354" s="143">
        <f t="shared" si="7"/>
        <v>6</v>
      </c>
      <c r="L354" s="144"/>
      <c r="M354" s="145"/>
      <c r="N354" s="108"/>
    </row>
    <row r="355">
      <c r="A355" s="136" t="str">
        <f t="shared" si="1"/>
        <v>1014272</v>
      </c>
      <c r="B355" s="110"/>
      <c r="C355" s="122">
        <v>1014.0</v>
      </c>
      <c r="D355" s="137" t="s">
        <v>485</v>
      </c>
      <c r="E355" s="138" t="s">
        <v>231</v>
      </c>
      <c r="F355" s="139">
        <f>vlookup(G355,terminals!$C$1:$O$73,13,FALSE)</f>
        <v>272</v>
      </c>
      <c r="G355" s="137" t="s">
        <v>284</v>
      </c>
      <c r="H355" s="148"/>
      <c r="I355" s="141"/>
      <c r="J355" s="142"/>
      <c r="K355" s="143">
        <f t="shared" si="7"/>
        <v>7</v>
      </c>
      <c r="L355" s="144"/>
      <c r="M355" s="145"/>
      <c r="N355" s="108"/>
    </row>
    <row r="356">
      <c r="A356" s="136" t="str">
        <f t="shared" si="1"/>
        <v>1014266</v>
      </c>
      <c r="B356" s="110"/>
      <c r="C356" s="122">
        <v>1014.0</v>
      </c>
      <c r="D356" s="137" t="s">
        <v>485</v>
      </c>
      <c r="E356" s="138" t="s">
        <v>231</v>
      </c>
      <c r="F356" s="139">
        <f>vlookup(G356,terminals!$C$1:$O$73,13,FALSE)</f>
        <v>266</v>
      </c>
      <c r="G356" s="137" t="s">
        <v>256</v>
      </c>
      <c r="H356" s="148"/>
      <c r="I356" s="141"/>
      <c r="J356" s="142"/>
      <c r="K356" s="143">
        <f t="shared" si="7"/>
        <v>8</v>
      </c>
      <c r="L356" s="144"/>
      <c r="M356" s="145"/>
      <c r="N356" s="108"/>
    </row>
    <row r="357">
      <c r="A357" s="136" t="str">
        <f t="shared" si="1"/>
        <v>1014261</v>
      </c>
      <c r="B357" s="110"/>
      <c r="C357" s="122">
        <v>1014.0</v>
      </c>
      <c r="D357" s="137" t="s">
        <v>485</v>
      </c>
      <c r="E357" s="138" t="s">
        <v>567</v>
      </c>
      <c r="F357" s="139">
        <f>vlookup(G357,terminals!$C$1:$O$73,13,FALSE)</f>
        <v>261</v>
      </c>
      <c r="G357" s="137" t="s">
        <v>240</v>
      </c>
      <c r="H357" s="148"/>
      <c r="I357" s="141"/>
      <c r="J357" s="142"/>
      <c r="K357" s="143">
        <f t="shared" si="7"/>
        <v>9</v>
      </c>
      <c r="L357" s="144"/>
      <c r="M357" s="145"/>
      <c r="N357" s="108"/>
    </row>
    <row r="358">
      <c r="A358" s="136" t="str">
        <f t="shared" si="1"/>
        <v>1014274</v>
      </c>
      <c r="B358" s="110"/>
      <c r="C358" s="122">
        <v>1014.0</v>
      </c>
      <c r="D358" s="137" t="s">
        <v>485</v>
      </c>
      <c r="E358" s="138" t="s">
        <v>557</v>
      </c>
      <c r="F358" s="144">
        <f>vlookup(G358,terminals!$C$1:$O$73,13,FALSE)</f>
        <v>274</v>
      </c>
      <c r="G358" s="137" t="s">
        <v>291</v>
      </c>
      <c r="H358" s="148"/>
      <c r="I358" s="141"/>
      <c r="J358" s="142"/>
      <c r="K358" s="143">
        <f t="shared" si="7"/>
        <v>-1</v>
      </c>
      <c r="L358" s="144"/>
      <c r="M358" s="145"/>
      <c r="N358" s="108"/>
    </row>
    <row r="359">
      <c r="A359" s="136" t="str">
        <f t="shared" si="1"/>
        <v>1015287</v>
      </c>
      <c r="B359" s="110"/>
      <c r="C359" s="122">
        <v>1015.0</v>
      </c>
      <c r="D359" s="137" t="s">
        <v>486</v>
      </c>
      <c r="E359" s="138" t="s">
        <v>555</v>
      </c>
      <c r="F359" s="139">
        <f>vlookup(G359,terminals!$C$1:$O$73,13,FALSE)</f>
        <v>287</v>
      </c>
      <c r="G359" s="137" t="s">
        <v>342</v>
      </c>
      <c r="H359" s="140" t="s">
        <v>559</v>
      </c>
      <c r="I359" s="141"/>
      <c r="J359" s="142"/>
      <c r="K359" s="143">
        <f t="shared" si="7"/>
        <v>0</v>
      </c>
      <c r="L359" s="144"/>
      <c r="M359" s="145"/>
      <c r="N359" s="108"/>
    </row>
    <row r="360">
      <c r="A360" s="136" t="str">
        <f t="shared" si="1"/>
        <v>1015266</v>
      </c>
      <c r="B360" s="110"/>
      <c r="C360" s="122">
        <v>1015.0</v>
      </c>
      <c r="D360" s="137" t="s">
        <v>486</v>
      </c>
      <c r="E360" s="138" t="s">
        <v>231</v>
      </c>
      <c r="F360" s="139">
        <f>vlookup(G360,terminals!$C$1:$O$73,13,FALSE)</f>
        <v>266</v>
      </c>
      <c r="G360" s="137" t="s">
        <v>256</v>
      </c>
      <c r="H360" s="148"/>
      <c r="I360" s="141"/>
      <c r="J360" s="142"/>
      <c r="K360" s="143">
        <f t="shared" si="7"/>
        <v>1</v>
      </c>
      <c r="L360" s="144"/>
      <c r="M360" s="145"/>
      <c r="N360" s="108"/>
    </row>
    <row r="361">
      <c r="A361" s="136" t="str">
        <f t="shared" si="1"/>
        <v>1015261</v>
      </c>
      <c r="B361" s="110"/>
      <c r="C361" s="122">
        <v>1015.0</v>
      </c>
      <c r="D361" s="137" t="s">
        <v>486</v>
      </c>
      <c r="E361" s="138" t="s">
        <v>231</v>
      </c>
      <c r="F361" s="139">
        <f>vlookup(G361,terminals!$C$1:$O$73,13,FALSE)</f>
        <v>261</v>
      </c>
      <c r="G361" s="137" t="s">
        <v>240</v>
      </c>
      <c r="H361" s="148"/>
      <c r="I361" s="141"/>
      <c r="J361" s="142"/>
      <c r="K361" s="143">
        <f t="shared" si="7"/>
        <v>2</v>
      </c>
      <c r="L361" s="144"/>
      <c r="M361" s="145"/>
      <c r="N361" s="108"/>
    </row>
    <row r="362">
      <c r="A362" s="136" t="str">
        <f t="shared" si="1"/>
        <v>1015274</v>
      </c>
      <c r="B362" s="110"/>
      <c r="C362" s="122">
        <v>1015.0</v>
      </c>
      <c r="D362" s="137" t="s">
        <v>486</v>
      </c>
      <c r="E362" s="138" t="s">
        <v>231</v>
      </c>
      <c r="F362" s="139">
        <f>vlookup(G362,terminals!$C$1:$O$73,13,FALSE)</f>
        <v>274</v>
      </c>
      <c r="G362" s="137" t="s">
        <v>291</v>
      </c>
      <c r="H362" s="148"/>
      <c r="I362" s="141"/>
      <c r="J362" s="142"/>
      <c r="K362" s="143">
        <f t="shared" si="7"/>
        <v>3</v>
      </c>
      <c r="L362" s="144"/>
      <c r="M362" s="145"/>
      <c r="N362" s="108"/>
    </row>
    <row r="363">
      <c r="A363" s="136" t="str">
        <f t="shared" si="1"/>
        <v>1015259</v>
      </c>
      <c r="B363" s="110"/>
      <c r="C363" s="122">
        <v>1015.0</v>
      </c>
      <c r="D363" s="137" t="s">
        <v>486</v>
      </c>
      <c r="E363" s="138" t="s">
        <v>567</v>
      </c>
      <c r="F363" s="139">
        <f>vlookup(G363,terminals!$C$1:$O$73,13,FALSE)</f>
        <v>259</v>
      </c>
      <c r="G363" s="137" t="s">
        <v>230</v>
      </c>
      <c r="H363" s="148"/>
      <c r="I363" s="141"/>
      <c r="J363" s="142"/>
      <c r="K363" s="143">
        <f t="shared" si="7"/>
        <v>4</v>
      </c>
      <c r="L363" s="144"/>
      <c r="M363" s="145"/>
      <c r="N363" s="108"/>
    </row>
    <row r="364">
      <c r="A364" s="136" t="str">
        <f t="shared" si="1"/>
        <v>1015260</v>
      </c>
      <c r="B364" s="110"/>
      <c r="C364" s="122">
        <v>1015.0</v>
      </c>
      <c r="D364" s="137" t="s">
        <v>486</v>
      </c>
      <c r="E364" s="138" t="s">
        <v>557</v>
      </c>
      <c r="F364" s="144">
        <f>vlookup(G364,terminals!$C$1:$O$73,13,FALSE)</f>
        <v>260</v>
      </c>
      <c r="G364" s="137" t="s">
        <v>235</v>
      </c>
      <c r="H364" s="148"/>
      <c r="I364" s="141"/>
      <c r="J364" s="142"/>
      <c r="K364" s="143">
        <f t="shared" si="7"/>
        <v>-1</v>
      </c>
      <c r="L364" s="144"/>
      <c r="M364" s="145"/>
      <c r="N364" s="108"/>
    </row>
    <row r="365">
      <c r="A365" s="136" t="str">
        <f t="shared" si="1"/>
        <v>1016278</v>
      </c>
      <c r="B365" s="110"/>
      <c r="C365" s="122">
        <v>1016.0</v>
      </c>
      <c r="D365" s="137" t="s">
        <v>487</v>
      </c>
      <c r="E365" s="138" t="s">
        <v>555</v>
      </c>
      <c r="F365" s="139">
        <f>vlookup(G365,terminals!$C$1:$O$73,13,FALSE)</f>
        <v>278</v>
      </c>
      <c r="G365" s="137" t="s">
        <v>307</v>
      </c>
      <c r="H365" s="140" t="s">
        <v>558</v>
      </c>
      <c r="I365" s="141"/>
      <c r="J365" s="142"/>
      <c r="K365" s="143">
        <f t="shared" si="7"/>
        <v>0</v>
      </c>
      <c r="L365" s="144"/>
      <c r="M365" s="145"/>
      <c r="N365" s="108"/>
    </row>
    <row r="366">
      <c r="A366" s="136" t="str">
        <f t="shared" si="1"/>
        <v>1016285</v>
      </c>
      <c r="B366" s="110"/>
      <c r="C366" s="122">
        <v>1016.0</v>
      </c>
      <c r="D366" s="137" t="s">
        <v>487</v>
      </c>
      <c r="E366" s="138" t="s">
        <v>231</v>
      </c>
      <c r="F366" s="139">
        <f>vlookup(G366,terminals!$C$1:$O$73,13,FALSE)</f>
        <v>285</v>
      </c>
      <c r="G366" s="137" t="s">
        <v>335</v>
      </c>
      <c r="H366" s="148"/>
      <c r="I366" s="141"/>
      <c r="J366" s="142"/>
      <c r="K366" s="143">
        <f t="shared" si="7"/>
        <v>1</v>
      </c>
      <c r="L366" s="144"/>
      <c r="M366" s="145"/>
      <c r="N366" s="108"/>
    </row>
    <row r="367">
      <c r="A367" s="136" t="str">
        <f t="shared" si="1"/>
        <v>1016284</v>
      </c>
      <c r="B367" s="110"/>
      <c r="C367" s="122">
        <v>1016.0</v>
      </c>
      <c r="D367" s="137" t="s">
        <v>487</v>
      </c>
      <c r="E367" s="138" t="s">
        <v>231</v>
      </c>
      <c r="F367" s="139">
        <f>vlookup(G367,terminals!$C$1:$O$73,13,FALSE)</f>
        <v>284</v>
      </c>
      <c r="G367" s="137" t="s">
        <v>331</v>
      </c>
      <c r="H367" s="148"/>
      <c r="I367" s="141"/>
      <c r="J367" s="142"/>
      <c r="K367" s="143">
        <f t="shared" si="7"/>
        <v>2</v>
      </c>
      <c r="L367" s="144"/>
      <c r="M367" s="145"/>
      <c r="N367" s="108"/>
    </row>
    <row r="368">
      <c r="A368" s="136" t="str">
        <f t="shared" si="1"/>
        <v>1016286</v>
      </c>
      <c r="B368" s="110"/>
      <c r="C368" s="122">
        <v>1016.0</v>
      </c>
      <c r="D368" s="137" t="s">
        <v>487</v>
      </c>
      <c r="E368" s="138" t="s">
        <v>231</v>
      </c>
      <c r="F368" s="139">
        <f>vlookup(G368,terminals!$C$1:$O$73,13,FALSE)</f>
        <v>286</v>
      </c>
      <c r="G368" s="137" t="s">
        <v>338</v>
      </c>
      <c r="H368" s="148"/>
      <c r="I368" s="141"/>
      <c r="J368" s="142"/>
      <c r="K368" s="143">
        <f t="shared" si="7"/>
        <v>3</v>
      </c>
      <c r="L368" s="144"/>
      <c r="M368" s="145"/>
      <c r="N368" s="108"/>
    </row>
    <row r="369">
      <c r="A369" s="136" t="str">
        <f t="shared" si="1"/>
        <v>1016288</v>
      </c>
      <c r="B369" s="110"/>
      <c r="C369" s="122">
        <v>1016.0</v>
      </c>
      <c r="D369" s="137" t="s">
        <v>487</v>
      </c>
      <c r="E369" s="138" t="s">
        <v>231</v>
      </c>
      <c r="F369" s="139">
        <f>vlookup(G369,terminals!$C$1:$O$73,13,FALSE)</f>
        <v>288</v>
      </c>
      <c r="G369" s="137" t="s">
        <v>347</v>
      </c>
      <c r="H369" s="148"/>
      <c r="I369" s="141"/>
      <c r="J369" s="142"/>
      <c r="K369" s="143">
        <f t="shared" si="7"/>
        <v>4</v>
      </c>
      <c r="L369" s="144"/>
      <c r="M369" s="145"/>
      <c r="N369" s="108"/>
    </row>
    <row r="370">
      <c r="A370" s="136" t="str">
        <f t="shared" si="1"/>
        <v>1016273</v>
      </c>
      <c r="B370" s="110"/>
      <c r="C370" s="122">
        <v>1016.0</v>
      </c>
      <c r="D370" s="137" t="s">
        <v>487</v>
      </c>
      <c r="E370" s="138" t="s">
        <v>567</v>
      </c>
      <c r="F370" s="139">
        <f>vlookup(G370,terminals!$C$1:$O$73,13,FALSE)</f>
        <v>273</v>
      </c>
      <c r="G370" s="137" t="s">
        <v>287</v>
      </c>
      <c r="H370" s="148"/>
      <c r="I370" s="141"/>
      <c r="J370" s="142"/>
      <c r="K370" s="143">
        <f t="shared" si="7"/>
        <v>5</v>
      </c>
      <c r="L370" s="144"/>
      <c r="M370" s="145"/>
      <c r="N370" s="108"/>
    </row>
    <row r="371">
      <c r="A371" s="136" t="str">
        <f t="shared" si="1"/>
        <v>1016261</v>
      </c>
      <c r="B371" s="110"/>
      <c r="C371" s="122">
        <v>1016.0</v>
      </c>
      <c r="D371" s="137" t="s">
        <v>487</v>
      </c>
      <c r="E371" s="138" t="s">
        <v>557</v>
      </c>
      <c r="F371" s="144">
        <f>vlookup(G371,terminals!$C$1:$O$73,13,FALSE)</f>
        <v>261</v>
      </c>
      <c r="G371" s="137" t="s">
        <v>240</v>
      </c>
      <c r="H371" s="148"/>
      <c r="I371" s="141"/>
      <c r="J371" s="142"/>
      <c r="K371" s="143">
        <f t="shared" si="7"/>
        <v>-1</v>
      </c>
      <c r="L371" s="144"/>
      <c r="M371" s="145"/>
      <c r="N371" s="108"/>
    </row>
    <row r="372">
      <c r="A372" s="136" t="str">
        <f t="shared" si="1"/>
        <v>1017278</v>
      </c>
      <c r="B372" s="110"/>
      <c r="C372" s="122">
        <v>1017.0</v>
      </c>
      <c r="D372" s="137" t="s">
        <v>487</v>
      </c>
      <c r="E372" s="138" t="s">
        <v>555</v>
      </c>
      <c r="F372" s="139">
        <f>vlookup(G372,terminals!$C$1:$O$73,13,FALSE)</f>
        <v>278</v>
      </c>
      <c r="G372" s="137" t="s">
        <v>307</v>
      </c>
      <c r="H372" s="140" t="s">
        <v>563</v>
      </c>
      <c r="I372" s="141"/>
      <c r="J372" s="142"/>
      <c r="K372" s="143">
        <f t="shared" si="7"/>
        <v>0</v>
      </c>
      <c r="L372" s="144"/>
      <c r="M372" s="145"/>
      <c r="N372" s="108"/>
    </row>
    <row r="373">
      <c r="A373" s="136" t="str">
        <f t="shared" si="1"/>
        <v>1017285</v>
      </c>
      <c r="B373" s="110"/>
      <c r="C373" s="122">
        <v>1017.0</v>
      </c>
      <c r="D373" s="137" t="s">
        <v>487</v>
      </c>
      <c r="E373" s="138" t="s">
        <v>231</v>
      </c>
      <c r="F373" s="139">
        <f>vlookup(G373,terminals!$C$1:$O$73,13,FALSE)</f>
        <v>285</v>
      </c>
      <c r="G373" s="137" t="s">
        <v>335</v>
      </c>
      <c r="H373" s="148"/>
      <c r="I373" s="141"/>
      <c r="J373" s="142"/>
      <c r="K373" s="143">
        <f t="shared" si="7"/>
        <v>1</v>
      </c>
      <c r="L373" s="144"/>
      <c r="M373" s="145"/>
      <c r="N373" s="108"/>
    </row>
    <row r="374">
      <c r="A374" s="136" t="str">
        <f t="shared" si="1"/>
        <v>1017284</v>
      </c>
      <c r="B374" s="110"/>
      <c r="C374" s="122">
        <v>1017.0</v>
      </c>
      <c r="D374" s="137" t="s">
        <v>487</v>
      </c>
      <c r="E374" s="138" t="s">
        <v>231</v>
      </c>
      <c r="F374" s="139">
        <f>vlookup(G374,terminals!$C$1:$O$73,13,FALSE)</f>
        <v>284</v>
      </c>
      <c r="G374" s="137" t="s">
        <v>331</v>
      </c>
      <c r="H374" s="148"/>
      <c r="I374" s="141"/>
      <c r="J374" s="142"/>
      <c r="K374" s="143">
        <f t="shared" si="7"/>
        <v>2</v>
      </c>
      <c r="L374" s="144"/>
      <c r="M374" s="145"/>
      <c r="N374" s="108"/>
    </row>
    <row r="375">
      <c r="A375" s="136" t="str">
        <f t="shared" si="1"/>
        <v>1017286</v>
      </c>
      <c r="B375" s="110"/>
      <c r="C375" s="122">
        <v>1017.0</v>
      </c>
      <c r="D375" s="137" t="s">
        <v>487</v>
      </c>
      <c r="E375" s="138" t="s">
        <v>231</v>
      </c>
      <c r="F375" s="139">
        <f>vlookup(G375,terminals!$C$1:$O$73,13,FALSE)</f>
        <v>286</v>
      </c>
      <c r="G375" s="137" t="s">
        <v>338</v>
      </c>
      <c r="H375" s="148"/>
      <c r="I375" s="141"/>
      <c r="J375" s="142"/>
      <c r="K375" s="143">
        <f t="shared" si="7"/>
        <v>3</v>
      </c>
      <c r="L375" s="144"/>
      <c r="M375" s="145"/>
      <c r="N375" s="108"/>
    </row>
    <row r="376">
      <c r="A376" s="136" t="str">
        <f t="shared" si="1"/>
        <v>1017288</v>
      </c>
      <c r="B376" s="110"/>
      <c r="C376" s="122">
        <v>1017.0</v>
      </c>
      <c r="D376" s="137" t="s">
        <v>487</v>
      </c>
      <c r="E376" s="138" t="s">
        <v>231</v>
      </c>
      <c r="F376" s="139">
        <f>vlookup(G376,terminals!$C$1:$O$73,13,FALSE)</f>
        <v>288</v>
      </c>
      <c r="G376" s="137" t="s">
        <v>347</v>
      </c>
      <c r="H376" s="148"/>
      <c r="I376" s="141"/>
      <c r="J376" s="142"/>
      <c r="K376" s="143">
        <f t="shared" si="7"/>
        <v>4</v>
      </c>
      <c r="L376" s="144"/>
      <c r="M376" s="145"/>
      <c r="N376" s="108"/>
    </row>
    <row r="377">
      <c r="A377" s="136" t="str">
        <f t="shared" si="1"/>
        <v>1017273</v>
      </c>
      <c r="B377" s="110"/>
      <c r="C377" s="122">
        <v>1017.0</v>
      </c>
      <c r="D377" s="137" t="s">
        <v>487</v>
      </c>
      <c r="E377" s="138" t="s">
        <v>567</v>
      </c>
      <c r="F377" s="139">
        <f>vlookup(G377,terminals!$C$1:$O$73,13,FALSE)</f>
        <v>273</v>
      </c>
      <c r="G377" s="137" t="s">
        <v>287</v>
      </c>
      <c r="H377" s="148"/>
      <c r="I377" s="141"/>
      <c r="J377" s="142"/>
      <c r="K377" s="143">
        <f t="shared" si="7"/>
        <v>5</v>
      </c>
      <c r="L377" s="144"/>
      <c r="M377" s="145"/>
      <c r="N377" s="108"/>
    </row>
    <row r="378">
      <c r="A378" s="136" t="str">
        <f t="shared" si="1"/>
        <v>1017261</v>
      </c>
      <c r="B378" s="110"/>
      <c r="C378" s="122">
        <v>1017.0</v>
      </c>
      <c r="D378" s="137" t="s">
        <v>487</v>
      </c>
      <c r="E378" s="138" t="s">
        <v>557</v>
      </c>
      <c r="F378" s="144">
        <f>vlookup(G378,terminals!$C$1:$O$73,13,FALSE)</f>
        <v>261</v>
      </c>
      <c r="G378" s="137" t="s">
        <v>240</v>
      </c>
      <c r="H378" s="148"/>
      <c r="I378" s="141"/>
      <c r="J378" s="142"/>
      <c r="K378" s="143">
        <f t="shared" si="7"/>
        <v>-1</v>
      </c>
      <c r="L378" s="144"/>
      <c r="M378" s="145"/>
      <c r="N378" s="108"/>
    </row>
    <row r="379">
      <c r="A379" s="136" t="str">
        <f t="shared" si="1"/>
        <v>1018278</v>
      </c>
      <c r="B379" s="110"/>
      <c r="C379" s="122">
        <v>1018.0</v>
      </c>
      <c r="D379" s="137" t="s">
        <v>487</v>
      </c>
      <c r="E379" s="138" t="s">
        <v>555</v>
      </c>
      <c r="F379" s="139">
        <f>vlookup(G379,terminals!$C$1:$O$73,13,FALSE)</f>
        <v>278</v>
      </c>
      <c r="G379" s="137" t="s">
        <v>307</v>
      </c>
      <c r="H379" s="140" t="s">
        <v>570</v>
      </c>
      <c r="I379" s="141"/>
      <c r="J379" s="142"/>
      <c r="K379" s="143">
        <f t="shared" si="7"/>
        <v>0</v>
      </c>
      <c r="L379" s="144"/>
      <c r="M379" s="145"/>
      <c r="N379" s="108"/>
    </row>
    <row r="380">
      <c r="A380" s="136" t="str">
        <f t="shared" si="1"/>
        <v>1018285</v>
      </c>
      <c r="B380" s="110"/>
      <c r="C380" s="122">
        <v>1018.0</v>
      </c>
      <c r="D380" s="137" t="s">
        <v>487</v>
      </c>
      <c r="E380" s="138" t="s">
        <v>231</v>
      </c>
      <c r="F380" s="139">
        <f>vlookup(G380,terminals!$C$1:$O$73,13,FALSE)</f>
        <v>285</v>
      </c>
      <c r="G380" s="137" t="s">
        <v>335</v>
      </c>
      <c r="H380" s="148"/>
      <c r="I380" s="141"/>
      <c r="J380" s="142"/>
      <c r="K380" s="143">
        <f t="shared" si="7"/>
        <v>1</v>
      </c>
      <c r="L380" s="144"/>
      <c r="M380" s="145"/>
      <c r="N380" s="108"/>
    </row>
    <row r="381">
      <c r="A381" s="136" t="str">
        <f t="shared" si="1"/>
        <v>1018284</v>
      </c>
      <c r="B381" s="110"/>
      <c r="C381" s="122">
        <v>1018.0</v>
      </c>
      <c r="D381" s="137" t="s">
        <v>487</v>
      </c>
      <c r="E381" s="138" t="s">
        <v>231</v>
      </c>
      <c r="F381" s="139">
        <f>vlookup(G381,terminals!$C$1:$O$73,13,FALSE)</f>
        <v>284</v>
      </c>
      <c r="G381" s="137" t="s">
        <v>331</v>
      </c>
      <c r="H381" s="148"/>
      <c r="I381" s="141"/>
      <c r="J381" s="142"/>
      <c r="K381" s="143">
        <f t="shared" si="7"/>
        <v>2</v>
      </c>
      <c r="L381" s="144"/>
      <c r="M381" s="145"/>
      <c r="N381" s="108"/>
    </row>
    <row r="382">
      <c r="A382" s="136" t="str">
        <f t="shared" si="1"/>
        <v>1018286</v>
      </c>
      <c r="B382" s="110"/>
      <c r="C382" s="122">
        <v>1018.0</v>
      </c>
      <c r="D382" s="137" t="s">
        <v>487</v>
      </c>
      <c r="E382" s="138" t="s">
        <v>231</v>
      </c>
      <c r="F382" s="139">
        <f>vlookup(G382,terminals!$C$1:$O$73,13,FALSE)</f>
        <v>286</v>
      </c>
      <c r="G382" s="137" t="s">
        <v>338</v>
      </c>
      <c r="H382" s="148"/>
      <c r="I382" s="141"/>
      <c r="J382" s="142"/>
      <c r="K382" s="143">
        <f t="shared" si="7"/>
        <v>3</v>
      </c>
      <c r="L382" s="144"/>
      <c r="M382" s="145"/>
      <c r="N382" s="108"/>
    </row>
    <row r="383">
      <c r="A383" s="136" t="str">
        <f t="shared" si="1"/>
        <v>1018288</v>
      </c>
      <c r="B383" s="110"/>
      <c r="C383" s="122">
        <v>1018.0</v>
      </c>
      <c r="D383" s="137" t="s">
        <v>487</v>
      </c>
      <c r="E383" s="138" t="s">
        <v>231</v>
      </c>
      <c r="F383" s="139">
        <f>vlookup(G383,terminals!$C$1:$O$73,13,FALSE)</f>
        <v>288</v>
      </c>
      <c r="G383" s="137" t="s">
        <v>347</v>
      </c>
      <c r="H383" s="148"/>
      <c r="I383" s="141"/>
      <c r="J383" s="142"/>
      <c r="K383" s="143">
        <f t="shared" si="7"/>
        <v>4</v>
      </c>
      <c r="L383" s="144"/>
      <c r="M383" s="145"/>
      <c r="N383" s="108"/>
    </row>
    <row r="384">
      <c r="A384" s="136" t="str">
        <f t="shared" si="1"/>
        <v>1018273</v>
      </c>
      <c r="B384" s="110"/>
      <c r="C384" s="122">
        <v>1018.0</v>
      </c>
      <c r="D384" s="137" t="s">
        <v>487</v>
      </c>
      <c r="E384" s="138" t="s">
        <v>567</v>
      </c>
      <c r="F384" s="139">
        <f>vlookup(G384,terminals!$C$1:$O$73,13,FALSE)</f>
        <v>273</v>
      </c>
      <c r="G384" s="137" t="s">
        <v>287</v>
      </c>
      <c r="H384" s="148"/>
      <c r="I384" s="141"/>
      <c r="J384" s="142"/>
      <c r="K384" s="143">
        <f t="shared" si="7"/>
        <v>5</v>
      </c>
      <c r="L384" s="144"/>
      <c r="M384" s="145"/>
      <c r="N384" s="108"/>
    </row>
    <row r="385">
      <c r="A385" s="136" t="str">
        <f t="shared" si="1"/>
        <v>1018261</v>
      </c>
      <c r="B385" s="110"/>
      <c r="C385" s="122">
        <v>1018.0</v>
      </c>
      <c r="D385" s="137" t="s">
        <v>487</v>
      </c>
      <c r="E385" s="138" t="s">
        <v>557</v>
      </c>
      <c r="F385" s="144">
        <f>vlookup(G385,terminals!$C$1:$O$73,13,FALSE)</f>
        <v>261</v>
      </c>
      <c r="G385" s="137" t="s">
        <v>240</v>
      </c>
      <c r="H385" s="148"/>
      <c r="I385" s="141"/>
      <c r="J385" s="142"/>
      <c r="K385" s="143">
        <f t="shared" si="7"/>
        <v>-1</v>
      </c>
      <c r="L385" s="144"/>
      <c r="M385" s="145"/>
      <c r="N385" s="108"/>
    </row>
    <row r="386">
      <c r="A386" s="136" t="str">
        <f t="shared" si="1"/>
        <v>1019278</v>
      </c>
      <c r="B386" s="110"/>
      <c r="C386" s="122">
        <v>1019.0</v>
      </c>
      <c r="D386" s="137" t="s">
        <v>488</v>
      </c>
      <c r="E386" s="138" t="s">
        <v>555</v>
      </c>
      <c r="F386" s="139">
        <f>vlookup(G386,terminals!$C$1:$O$73,13,FALSE)</f>
        <v>278</v>
      </c>
      <c r="G386" s="137" t="s">
        <v>307</v>
      </c>
      <c r="H386" s="140" t="s">
        <v>558</v>
      </c>
      <c r="I386" s="141"/>
      <c r="J386" s="142"/>
      <c r="K386" s="143">
        <f t="shared" si="7"/>
        <v>0</v>
      </c>
      <c r="L386" s="144"/>
      <c r="M386" s="145"/>
      <c r="N386" s="108"/>
    </row>
    <row r="387">
      <c r="A387" s="136" t="str">
        <f t="shared" si="1"/>
        <v>1019287</v>
      </c>
      <c r="B387" s="110"/>
      <c r="C387" s="122">
        <v>1019.0</v>
      </c>
      <c r="D387" s="137" t="s">
        <v>488</v>
      </c>
      <c r="E387" s="138" t="s">
        <v>231</v>
      </c>
      <c r="F387" s="139">
        <f>vlookup(G387,terminals!$C$1:$O$73,13,FALSE)</f>
        <v>287</v>
      </c>
      <c r="G387" s="137" t="s">
        <v>342</v>
      </c>
      <c r="H387" s="148"/>
      <c r="I387" s="141"/>
      <c r="J387" s="142"/>
      <c r="K387" s="143">
        <f t="shared" si="7"/>
        <v>1</v>
      </c>
      <c r="L387" s="144"/>
      <c r="M387" s="145"/>
      <c r="N387" s="108"/>
    </row>
    <row r="388">
      <c r="A388" s="136" t="str">
        <f t="shared" si="1"/>
        <v>1019285</v>
      </c>
      <c r="B388" s="110"/>
      <c r="C388" s="122">
        <v>1019.0</v>
      </c>
      <c r="D388" s="137" t="s">
        <v>488</v>
      </c>
      <c r="E388" s="138" t="s">
        <v>231</v>
      </c>
      <c r="F388" s="139">
        <f>vlookup(G388,terminals!$C$1:$O$73,13,FALSE)</f>
        <v>285</v>
      </c>
      <c r="G388" s="137" t="s">
        <v>335</v>
      </c>
      <c r="H388" s="148"/>
      <c r="I388" s="141"/>
      <c r="J388" s="142"/>
      <c r="K388" s="143">
        <f t="shared" si="7"/>
        <v>2</v>
      </c>
      <c r="L388" s="144"/>
      <c r="M388" s="145"/>
      <c r="N388" s="108"/>
    </row>
    <row r="389">
      <c r="A389" s="136" t="str">
        <f t="shared" si="1"/>
        <v>1019283</v>
      </c>
      <c r="B389" s="110"/>
      <c r="C389" s="122">
        <v>1019.0</v>
      </c>
      <c r="D389" s="137" t="s">
        <v>488</v>
      </c>
      <c r="E389" s="138" t="s">
        <v>231</v>
      </c>
      <c r="F389" s="139">
        <f>vlookup(G389,terminals!$C$1:$O$73,13,FALSE)</f>
        <v>283</v>
      </c>
      <c r="G389" s="137" t="s">
        <v>328</v>
      </c>
      <c r="H389" s="148"/>
      <c r="I389" s="141"/>
      <c r="J389" s="142"/>
      <c r="K389" s="143">
        <f t="shared" si="7"/>
        <v>3</v>
      </c>
      <c r="L389" s="144"/>
      <c r="M389" s="145"/>
      <c r="N389" s="108"/>
    </row>
    <row r="390">
      <c r="A390" s="136" t="str">
        <f t="shared" si="1"/>
        <v>1019284</v>
      </c>
      <c r="B390" s="110"/>
      <c r="C390" s="122">
        <v>1019.0</v>
      </c>
      <c r="D390" s="137" t="s">
        <v>488</v>
      </c>
      <c r="E390" s="138" t="s">
        <v>231</v>
      </c>
      <c r="F390" s="139">
        <f>vlookup(G390,terminals!$C$1:$O$73,13,FALSE)</f>
        <v>284</v>
      </c>
      <c r="G390" s="137" t="s">
        <v>331</v>
      </c>
      <c r="H390" s="148"/>
      <c r="I390" s="141"/>
      <c r="J390" s="142"/>
      <c r="K390" s="143">
        <f t="shared" si="7"/>
        <v>4</v>
      </c>
      <c r="L390" s="144"/>
      <c r="M390" s="145"/>
      <c r="N390" s="108"/>
    </row>
    <row r="391">
      <c r="A391" s="136" t="str">
        <f t="shared" si="1"/>
        <v>1019286</v>
      </c>
      <c r="B391" s="110"/>
      <c r="C391" s="122">
        <v>1019.0</v>
      </c>
      <c r="D391" s="137" t="s">
        <v>488</v>
      </c>
      <c r="E391" s="138" t="s">
        <v>231</v>
      </c>
      <c r="F391" s="139">
        <f>vlookup(G391,terminals!$C$1:$O$73,13,FALSE)</f>
        <v>286</v>
      </c>
      <c r="G391" s="137" t="s">
        <v>338</v>
      </c>
      <c r="H391" s="148"/>
      <c r="I391" s="141"/>
      <c r="J391" s="142"/>
      <c r="K391" s="143">
        <f t="shared" si="7"/>
        <v>5</v>
      </c>
      <c r="L391" s="144"/>
      <c r="M391" s="145"/>
      <c r="N391" s="108"/>
    </row>
    <row r="392">
      <c r="A392" s="136" t="str">
        <f t="shared" si="1"/>
        <v>1019288</v>
      </c>
      <c r="B392" s="110"/>
      <c r="C392" s="122">
        <v>1019.0</v>
      </c>
      <c r="D392" s="137" t="s">
        <v>488</v>
      </c>
      <c r="E392" s="138" t="s">
        <v>231</v>
      </c>
      <c r="F392" s="139">
        <f>vlookup(G392,terminals!$C$1:$O$73,13,FALSE)</f>
        <v>288</v>
      </c>
      <c r="G392" s="137" t="s">
        <v>347</v>
      </c>
      <c r="H392" s="148"/>
      <c r="I392" s="141"/>
      <c r="J392" s="142"/>
      <c r="K392" s="143">
        <f t="shared" si="7"/>
        <v>6</v>
      </c>
      <c r="L392" s="144"/>
      <c r="M392" s="145"/>
      <c r="N392" s="108"/>
    </row>
    <row r="393">
      <c r="A393" s="136" t="str">
        <f t="shared" si="1"/>
        <v>1019273</v>
      </c>
      <c r="B393" s="110"/>
      <c r="C393" s="122">
        <v>1019.0</v>
      </c>
      <c r="D393" s="137" t="s">
        <v>488</v>
      </c>
      <c r="E393" s="138" t="s">
        <v>231</v>
      </c>
      <c r="F393" s="139">
        <f>vlookup(G393,terminals!$C$1:$O$73,13,FALSE)</f>
        <v>273</v>
      </c>
      <c r="G393" s="137" t="s">
        <v>287</v>
      </c>
      <c r="H393" s="148"/>
      <c r="I393" s="141"/>
      <c r="J393" s="142"/>
      <c r="K393" s="143">
        <f t="shared" si="7"/>
        <v>7</v>
      </c>
      <c r="L393" s="144"/>
      <c r="M393" s="145"/>
      <c r="N393" s="108"/>
    </row>
    <row r="394">
      <c r="A394" s="136" t="str">
        <f t="shared" si="1"/>
        <v>1019269</v>
      </c>
      <c r="B394" s="110"/>
      <c r="C394" s="122">
        <v>1019.0</v>
      </c>
      <c r="D394" s="137" t="s">
        <v>488</v>
      </c>
      <c r="E394" s="138" t="s">
        <v>231</v>
      </c>
      <c r="F394" s="139">
        <f>vlookup(G394,terminals!$C$1:$O$73,13,FALSE)</f>
        <v>269</v>
      </c>
      <c r="G394" s="137" t="s">
        <v>269</v>
      </c>
      <c r="H394" s="148"/>
      <c r="I394" s="141"/>
      <c r="J394" s="142"/>
      <c r="K394" s="143">
        <f t="shared" si="7"/>
        <v>8</v>
      </c>
      <c r="L394" s="144"/>
      <c r="M394" s="145"/>
      <c r="N394" s="108"/>
    </row>
    <row r="395">
      <c r="A395" s="136" t="str">
        <f t="shared" si="1"/>
        <v>1019266</v>
      </c>
      <c r="B395" s="110"/>
      <c r="C395" s="122">
        <v>1019.0</v>
      </c>
      <c r="D395" s="137" t="s">
        <v>488</v>
      </c>
      <c r="E395" s="138" t="s">
        <v>231</v>
      </c>
      <c r="F395" s="139">
        <f>vlookup(G395,terminals!$C$1:$O$73,13,FALSE)</f>
        <v>266</v>
      </c>
      <c r="G395" s="137" t="s">
        <v>256</v>
      </c>
      <c r="H395" s="148"/>
      <c r="I395" s="141"/>
      <c r="J395" s="142"/>
      <c r="K395" s="143">
        <f t="shared" si="7"/>
        <v>9</v>
      </c>
      <c r="L395" s="144"/>
      <c r="M395" s="145"/>
      <c r="N395" s="108"/>
    </row>
    <row r="396">
      <c r="A396" s="136" t="str">
        <f t="shared" si="1"/>
        <v>1019261</v>
      </c>
      <c r="B396" s="110"/>
      <c r="C396" s="122">
        <v>1019.0</v>
      </c>
      <c r="D396" s="137" t="s">
        <v>488</v>
      </c>
      <c r="E396" s="138" t="s">
        <v>567</v>
      </c>
      <c r="F396" s="139">
        <f>vlookup(G396,terminals!$C$1:$O$73,13,FALSE)</f>
        <v>261</v>
      </c>
      <c r="G396" s="137" t="s">
        <v>240</v>
      </c>
      <c r="H396" s="148"/>
      <c r="I396" s="141"/>
      <c r="J396" s="142"/>
      <c r="K396" s="143">
        <f t="shared" si="7"/>
        <v>10</v>
      </c>
      <c r="L396" s="144"/>
      <c r="M396" s="145"/>
      <c r="N396" s="108"/>
    </row>
    <row r="397">
      <c r="A397" s="136" t="str">
        <f t="shared" si="1"/>
        <v>1019274</v>
      </c>
      <c r="B397" s="110"/>
      <c r="C397" s="122">
        <v>1019.0</v>
      </c>
      <c r="D397" s="137" t="s">
        <v>488</v>
      </c>
      <c r="E397" s="138" t="s">
        <v>557</v>
      </c>
      <c r="F397" s="144">
        <f>vlookup(G397,terminals!$C$1:$O$73,13,FALSE)</f>
        <v>274</v>
      </c>
      <c r="G397" s="137" t="s">
        <v>291</v>
      </c>
      <c r="H397" s="148"/>
      <c r="I397" s="141"/>
      <c r="J397" s="142"/>
      <c r="K397" s="143">
        <f t="shared" si="7"/>
        <v>-1</v>
      </c>
      <c r="L397" s="144"/>
      <c r="M397" s="145"/>
      <c r="N397" s="108"/>
    </row>
    <row r="398">
      <c r="A398" s="136" t="str">
        <f t="shared" si="1"/>
        <v>1020278</v>
      </c>
      <c r="B398" s="110"/>
      <c r="C398" s="122">
        <v>1020.0</v>
      </c>
      <c r="D398" s="137" t="s">
        <v>489</v>
      </c>
      <c r="E398" s="138" t="s">
        <v>555</v>
      </c>
      <c r="F398" s="139">
        <f>vlookup(G398,terminals!$C$1:$O$73,13,FALSE)</f>
        <v>278</v>
      </c>
      <c r="G398" s="137" t="s">
        <v>307</v>
      </c>
      <c r="H398" s="140" t="s">
        <v>558</v>
      </c>
      <c r="I398" s="141"/>
      <c r="J398" s="142"/>
      <c r="K398" s="143">
        <f t="shared" si="7"/>
        <v>0</v>
      </c>
      <c r="L398" s="144"/>
      <c r="M398" s="145"/>
      <c r="N398" s="108"/>
    </row>
    <row r="399">
      <c r="A399" s="136" t="str">
        <f t="shared" si="1"/>
        <v>1020266</v>
      </c>
      <c r="B399" s="110"/>
      <c r="C399" s="122">
        <v>1020.0</v>
      </c>
      <c r="D399" s="137" t="s">
        <v>489</v>
      </c>
      <c r="E399" s="138" t="s">
        <v>231</v>
      </c>
      <c r="F399" s="139">
        <f>vlookup(G399,terminals!$C$1:$O$73,13,FALSE)</f>
        <v>266</v>
      </c>
      <c r="G399" s="137" t="s">
        <v>256</v>
      </c>
      <c r="H399" s="148"/>
      <c r="I399" s="141"/>
      <c r="J399" s="142"/>
      <c r="K399" s="143">
        <f t="shared" si="7"/>
        <v>1</v>
      </c>
      <c r="L399" s="144"/>
      <c r="M399" s="145"/>
      <c r="N399" s="108"/>
    </row>
    <row r="400">
      <c r="A400" s="136" t="str">
        <f t="shared" si="1"/>
        <v>1020261</v>
      </c>
      <c r="B400" s="110"/>
      <c r="C400" s="122">
        <v>1020.0</v>
      </c>
      <c r="D400" s="137" t="s">
        <v>489</v>
      </c>
      <c r="E400" s="138" t="s">
        <v>231</v>
      </c>
      <c r="F400" s="139">
        <f>vlookup(G400,terminals!$C$1:$O$73,13,FALSE)</f>
        <v>261</v>
      </c>
      <c r="G400" s="137" t="s">
        <v>240</v>
      </c>
      <c r="H400" s="148"/>
      <c r="I400" s="141"/>
      <c r="J400" s="142"/>
      <c r="K400" s="143">
        <f t="shared" si="7"/>
        <v>2</v>
      </c>
      <c r="L400" s="144"/>
      <c r="M400" s="145"/>
      <c r="N400" s="108"/>
    </row>
    <row r="401">
      <c r="A401" s="136" t="str">
        <f t="shared" si="1"/>
        <v>1020274</v>
      </c>
      <c r="B401" s="110"/>
      <c r="C401" s="122">
        <v>1020.0</v>
      </c>
      <c r="D401" s="137" t="s">
        <v>489</v>
      </c>
      <c r="E401" s="138" t="s">
        <v>231</v>
      </c>
      <c r="F401" s="139">
        <f>vlookup(G401,terminals!$C$1:$O$73,13,FALSE)</f>
        <v>274</v>
      </c>
      <c r="G401" s="137" t="s">
        <v>291</v>
      </c>
      <c r="H401" s="148"/>
      <c r="I401" s="141"/>
      <c r="J401" s="142"/>
      <c r="K401" s="143">
        <f t="shared" si="7"/>
        <v>3</v>
      </c>
      <c r="L401" s="144"/>
      <c r="M401" s="145"/>
      <c r="N401" s="108"/>
    </row>
    <row r="402">
      <c r="A402" s="136" t="str">
        <f t="shared" si="1"/>
        <v>1020259</v>
      </c>
      <c r="B402" s="110"/>
      <c r="C402" s="122">
        <v>1020.0</v>
      </c>
      <c r="D402" s="137" t="s">
        <v>489</v>
      </c>
      <c r="E402" s="138" t="s">
        <v>567</v>
      </c>
      <c r="F402" s="139">
        <f>vlookup(G402,terminals!$C$1:$O$73,13,FALSE)</f>
        <v>259</v>
      </c>
      <c r="G402" s="137" t="s">
        <v>230</v>
      </c>
      <c r="H402" s="148"/>
      <c r="I402" s="141"/>
      <c r="J402" s="142"/>
      <c r="K402" s="143">
        <f t="shared" si="7"/>
        <v>4</v>
      </c>
      <c r="L402" s="144"/>
      <c r="M402" s="145"/>
      <c r="N402" s="108"/>
    </row>
    <row r="403">
      <c r="A403" s="136" t="str">
        <f t="shared" si="1"/>
        <v>1020260</v>
      </c>
      <c r="B403" s="110"/>
      <c r="C403" s="122">
        <v>1020.0</v>
      </c>
      <c r="D403" s="137" t="s">
        <v>489</v>
      </c>
      <c r="E403" s="138" t="s">
        <v>557</v>
      </c>
      <c r="F403" s="144">
        <f>vlookup(G403,terminals!$C$1:$O$73,13,FALSE)</f>
        <v>260</v>
      </c>
      <c r="G403" s="137" t="s">
        <v>235</v>
      </c>
      <c r="H403" s="148"/>
      <c r="I403" s="141"/>
      <c r="J403" s="142"/>
      <c r="K403" s="143">
        <f t="shared" si="7"/>
        <v>-1</v>
      </c>
      <c r="L403" s="144"/>
      <c r="M403" s="145"/>
      <c r="N403" s="108"/>
    </row>
    <row r="404">
      <c r="A404" s="136" t="str">
        <f t="shared" si="1"/>
        <v>1021279</v>
      </c>
      <c r="B404" s="110"/>
      <c r="C404" s="122">
        <v>1021.0</v>
      </c>
      <c r="D404" s="137" t="s">
        <v>490</v>
      </c>
      <c r="E404" s="138" t="s">
        <v>555</v>
      </c>
      <c r="F404" s="139">
        <f>vlookup(G404,terminals!$C$1:$O$73,13,FALSE)</f>
        <v>279</v>
      </c>
      <c r="G404" s="137" t="s">
        <v>312</v>
      </c>
      <c r="H404" s="140" t="s">
        <v>558</v>
      </c>
      <c r="I404" s="141"/>
      <c r="J404" s="142"/>
      <c r="K404" s="143">
        <f t="shared" si="7"/>
        <v>0</v>
      </c>
      <c r="L404" s="144"/>
      <c r="M404" s="145"/>
      <c r="N404" s="108"/>
    </row>
    <row r="405">
      <c r="A405" s="136" t="str">
        <f t="shared" si="1"/>
        <v>1021285</v>
      </c>
      <c r="B405" s="110"/>
      <c r="C405" s="122">
        <v>1021.0</v>
      </c>
      <c r="D405" s="137" t="s">
        <v>490</v>
      </c>
      <c r="E405" s="138" t="s">
        <v>231</v>
      </c>
      <c r="F405" s="139">
        <f>vlookup(G405,terminals!$C$1:$O$73,13,FALSE)</f>
        <v>285</v>
      </c>
      <c r="G405" s="137" t="s">
        <v>335</v>
      </c>
      <c r="H405" s="148"/>
      <c r="I405" s="141"/>
      <c r="J405" s="142"/>
      <c r="K405" s="143">
        <f t="shared" si="7"/>
        <v>1</v>
      </c>
      <c r="L405" s="144"/>
      <c r="M405" s="145"/>
      <c r="N405" s="108"/>
    </row>
    <row r="406">
      <c r="A406" s="136" t="str">
        <f t="shared" si="1"/>
        <v>1021288</v>
      </c>
      <c r="B406" s="110"/>
      <c r="C406" s="122">
        <v>1021.0</v>
      </c>
      <c r="D406" s="137" t="s">
        <v>490</v>
      </c>
      <c r="E406" s="138" t="s">
        <v>231</v>
      </c>
      <c r="F406" s="139">
        <f>vlookup(G406,terminals!$C$1:$O$73,13,FALSE)</f>
        <v>288</v>
      </c>
      <c r="G406" s="137" t="s">
        <v>347</v>
      </c>
      <c r="H406" s="148"/>
      <c r="I406" s="141"/>
      <c r="J406" s="142"/>
      <c r="K406" s="143">
        <f t="shared" si="7"/>
        <v>2</v>
      </c>
      <c r="L406" s="144"/>
      <c r="M406" s="145"/>
      <c r="N406" s="108"/>
    </row>
    <row r="407">
      <c r="A407" s="136" t="str">
        <f t="shared" si="1"/>
        <v>1021269</v>
      </c>
      <c r="B407" s="110"/>
      <c r="C407" s="122">
        <v>1021.0</v>
      </c>
      <c r="D407" s="137" t="s">
        <v>490</v>
      </c>
      <c r="E407" s="138" t="s">
        <v>231</v>
      </c>
      <c r="F407" s="139">
        <f>vlookup(G407,terminals!$C$1:$O$73,13,FALSE)</f>
        <v>269</v>
      </c>
      <c r="G407" s="137" t="s">
        <v>269</v>
      </c>
      <c r="H407" s="148"/>
      <c r="I407" s="141"/>
      <c r="J407" s="142"/>
      <c r="K407" s="143">
        <f t="shared" si="7"/>
        <v>3</v>
      </c>
      <c r="L407" s="144"/>
      <c r="M407" s="145"/>
      <c r="N407" s="108"/>
    </row>
    <row r="408">
      <c r="A408" s="136" t="str">
        <f t="shared" si="1"/>
        <v>1021266</v>
      </c>
      <c r="B408" s="110"/>
      <c r="C408" s="122">
        <v>1021.0</v>
      </c>
      <c r="D408" s="137" t="s">
        <v>490</v>
      </c>
      <c r="E408" s="138" t="s">
        <v>567</v>
      </c>
      <c r="F408" s="139">
        <f>vlookup(G408,terminals!$C$1:$O$73,13,FALSE)</f>
        <v>266</v>
      </c>
      <c r="G408" s="137" t="s">
        <v>256</v>
      </c>
      <c r="H408" s="148"/>
      <c r="I408" s="141"/>
      <c r="J408" s="142"/>
      <c r="K408" s="143">
        <f t="shared" si="7"/>
        <v>4</v>
      </c>
      <c r="L408" s="144"/>
      <c r="M408" s="145"/>
      <c r="N408" s="108"/>
    </row>
    <row r="409">
      <c r="A409" s="136" t="str">
        <f t="shared" si="1"/>
        <v>1021261</v>
      </c>
      <c r="B409" s="110"/>
      <c r="C409" s="122">
        <v>1021.0</v>
      </c>
      <c r="D409" s="137" t="s">
        <v>490</v>
      </c>
      <c r="E409" s="138" t="s">
        <v>557</v>
      </c>
      <c r="F409" s="144">
        <f>vlookup(G409,terminals!$C$1:$O$73,13,FALSE)</f>
        <v>261</v>
      </c>
      <c r="G409" s="137" t="s">
        <v>240</v>
      </c>
      <c r="H409" s="148"/>
      <c r="I409" s="141"/>
      <c r="J409" s="142"/>
      <c r="K409" s="143">
        <f t="shared" si="7"/>
        <v>-1</v>
      </c>
      <c r="L409" s="144"/>
      <c r="M409" s="145"/>
      <c r="N409" s="108"/>
    </row>
    <row r="410">
      <c r="A410" s="136" t="str">
        <f t="shared" si="1"/>
        <v>1022279</v>
      </c>
      <c r="B410" s="110"/>
      <c r="C410" s="122">
        <v>1022.0</v>
      </c>
      <c r="D410" s="137" t="s">
        <v>490</v>
      </c>
      <c r="E410" s="138" t="s">
        <v>555</v>
      </c>
      <c r="F410" s="139">
        <f>vlookup(G410,terminals!$C$1:$O$73,13,FALSE)</f>
        <v>279</v>
      </c>
      <c r="G410" s="137" t="s">
        <v>312</v>
      </c>
      <c r="H410" s="140" t="s">
        <v>563</v>
      </c>
      <c r="I410" s="141"/>
      <c r="J410" s="142"/>
      <c r="K410" s="143">
        <f t="shared" si="7"/>
        <v>0</v>
      </c>
      <c r="L410" s="144"/>
      <c r="M410" s="145"/>
      <c r="N410" s="108"/>
    </row>
    <row r="411">
      <c r="A411" s="136" t="str">
        <f t="shared" si="1"/>
        <v>1022285</v>
      </c>
      <c r="B411" s="110"/>
      <c r="C411" s="122">
        <v>1022.0</v>
      </c>
      <c r="D411" s="137" t="s">
        <v>490</v>
      </c>
      <c r="E411" s="138" t="s">
        <v>231</v>
      </c>
      <c r="F411" s="139">
        <f>vlookup(G411,terminals!$C$1:$O$73,13,FALSE)</f>
        <v>285</v>
      </c>
      <c r="G411" s="137" t="s">
        <v>335</v>
      </c>
      <c r="H411" s="148"/>
      <c r="I411" s="141"/>
      <c r="J411" s="142"/>
      <c r="K411" s="143">
        <f t="shared" si="7"/>
        <v>1</v>
      </c>
      <c r="L411" s="144"/>
      <c r="M411" s="145"/>
      <c r="N411" s="108"/>
    </row>
    <row r="412">
      <c r="A412" s="136" t="str">
        <f t="shared" si="1"/>
        <v>1022288</v>
      </c>
      <c r="B412" s="110"/>
      <c r="C412" s="122">
        <v>1022.0</v>
      </c>
      <c r="D412" s="137" t="s">
        <v>490</v>
      </c>
      <c r="E412" s="138" t="s">
        <v>231</v>
      </c>
      <c r="F412" s="139">
        <f>vlookup(G412,terminals!$C$1:$O$73,13,FALSE)</f>
        <v>288</v>
      </c>
      <c r="G412" s="137" t="s">
        <v>347</v>
      </c>
      <c r="H412" s="148"/>
      <c r="I412" s="141"/>
      <c r="J412" s="142"/>
      <c r="K412" s="143">
        <f t="shared" si="7"/>
        <v>2</v>
      </c>
      <c r="L412" s="144"/>
      <c r="M412" s="145"/>
      <c r="N412" s="108"/>
    </row>
    <row r="413">
      <c r="A413" s="136" t="str">
        <f t="shared" si="1"/>
        <v>1022269</v>
      </c>
      <c r="B413" s="110"/>
      <c r="C413" s="122">
        <v>1022.0</v>
      </c>
      <c r="D413" s="137" t="s">
        <v>490</v>
      </c>
      <c r="E413" s="138" t="s">
        <v>231</v>
      </c>
      <c r="F413" s="139">
        <f>vlookup(G413,terminals!$C$1:$O$73,13,FALSE)</f>
        <v>269</v>
      </c>
      <c r="G413" s="137" t="s">
        <v>269</v>
      </c>
      <c r="H413" s="148"/>
      <c r="I413" s="141"/>
      <c r="J413" s="142"/>
      <c r="K413" s="143">
        <f t="shared" si="7"/>
        <v>3</v>
      </c>
      <c r="L413" s="144"/>
      <c r="M413" s="145"/>
      <c r="N413" s="108"/>
    </row>
    <row r="414">
      <c r="A414" s="136" t="str">
        <f t="shared" si="1"/>
        <v>1022266</v>
      </c>
      <c r="B414" s="110"/>
      <c r="C414" s="122">
        <v>1022.0</v>
      </c>
      <c r="D414" s="137" t="s">
        <v>490</v>
      </c>
      <c r="E414" s="138" t="s">
        <v>567</v>
      </c>
      <c r="F414" s="139">
        <f>vlookup(G414,terminals!$C$1:$O$73,13,FALSE)</f>
        <v>266</v>
      </c>
      <c r="G414" s="137" t="s">
        <v>256</v>
      </c>
      <c r="H414" s="148"/>
      <c r="I414" s="141"/>
      <c r="J414" s="142"/>
      <c r="K414" s="143">
        <f t="shared" si="7"/>
        <v>4</v>
      </c>
      <c r="L414" s="144"/>
      <c r="M414" s="145"/>
      <c r="N414" s="108"/>
    </row>
    <row r="415">
      <c r="A415" s="136" t="str">
        <f t="shared" si="1"/>
        <v>1022261</v>
      </c>
      <c r="B415" s="110"/>
      <c r="C415" s="122">
        <v>1022.0</v>
      </c>
      <c r="D415" s="137" t="s">
        <v>490</v>
      </c>
      <c r="E415" s="138" t="s">
        <v>557</v>
      </c>
      <c r="F415" s="144">
        <f>vlookup(G415,terminals!$C$1:$O$73,13,FALSE)</f>
        <v>261</v>
      </c>
      <c r="G415" s="137" t="s">
        <v>240</v>
      </c>
      <c r="H415" s="148"/>
      <c r="I415" s="141"/>
      <c r="J415" s="142"/>
      <c r="K415" s="143">
        <f t="shared" si="7"/>
        <v>-1</v>
      </c>
      <c r="L415" s="144"/>
      <c r="M415" s="145"/>
      <c r="N415" s="108"/>
    </row>
    <row r="416">
      <c r="A416" s="136" t="str">
        <f t="shared" si="1"/>
        <v>1023279</v>
      </c>
      <c r="B416" s="110"/>
      <c r="C416" s="122">
        <v>1023.0</v>
      </c>
      <c r="D416" s="137" t="s">
        <v>490</v>
      </c>
      <c r="E416" s="138" t="s">
        <v>555</v>
      </c>
      <c r="F416" s="139">
        <f>vlookup(G416,terminals!$C$1:$O$73,13,FALSE)</f>
        <v>279</v>
      </c>
      <c r="G416" s="137" t="s">
        <v>312</v>
      </c>
      <c r="H416" s="140" t="s">
        <v>572</v>
      </c>
      <c r="I416" s="141"/>
      <c r="J416" s="142"/>
      <c r="K416" s="143">
        <f t="shared" si="7"/>
        <v>0</v>
      </c>
      <c r="L416" s="144"/>
      <c r="M416" s="145"/>
      <c r="N416" s="108"/>
    </row>
    <row r="417">
      <c r="A417" s="136" t="str">
        <f t="shared" si="1"/>
        <v>1023285</v>
      </c>
      <c r="B417" s="110"/>
      <c r="C417" s="122">
        <v>1023.0</v>
      </c>
      <c r="D417" s="137" t="s">
        <v>490</v>
      </c>
      <c r="E417" s="138" t="s">
        <v>231</v>
      </c>
      <c r="F417" s="139">
        <f>vlookup(G417,terminals!$C$1:$O$73,13,FALSE)</f>
        <v>285</v>
      </c>
      <c r="G417" s="137" t="s">
        <v>335</v>
      </c>
      <c r="H417" s="148"/>
      <c r="I417" s="141"/>
      <c r="J417" s="142"/>
      <c r="K417" s="143">
        <f t="shared" si="7"/>
        <v>1</v>
      </c>
      <c r="L417" s="144"/>
      <c r="M417" s="145"/>
      <c r="N417" s="108"/>
    </row>
    <row r="418">
      <c r="A418" s="136" t="str">
        <f t="shared" si="1"/>
        <v>1023288</v>
      </c>
      <c r="B418" s="110"/>
      <c r="C418" s="122">
        <v>1023.0</v>
      </c>
      <c r="D418" s="137" t="s">
        <v>490</v>
      </c>
      <c r="E418" s="138" t="s">
        <v>231</v>
      </c>
      <c r="F418" s="139">
        <f>vlookup(G418,terminals!$C$1:$O$73,13,FALSE)</f>
        <v>288</v>
      </c>
      <c r="G418" s="137" t="s">
        <v>347</v>
      </c>
      <c r="H418" s="148"/>
      <c r="I418" s="141"/>
      <c r="J418" s="142"/>
      <c r="K418" s="143">
        <f t="shared" si="7"/>
        <v>2</v>
      </c>
      <c r="L418" s="144"/>
      <c r="M418" s="145"/>
      <c r="N418" s="108"/>
    </row>
    <row r="419">
      <c r="A419" s="136" t="str">
        <f t="shared" si="1"/>
        <v>1023269</v>
      </c>
      <c r="B419" s="110"/>
      <c r="C419" s="122">
        <v>1023.0</v>
      </c>
      <c r="D419" s="137" t="s">
        <v>490</v>
      </c>
      <c r="E419" s="138" t="s">
        <v>231</v>
      </c>
      <c r="F419" s="139">
        <f>vlookup(G419,terminals!$C$1:$O$73,13,FALSE)</f>
        <v>269</v>
      </c>
      <c r="G419" s="137" t="s">
        <v>269</v>
      </c>
      <c r="H419" s="148"/>
      <c r="I419" s="141"/>
      <c r="J419" s="142"/>
      <c r="K419" s="143">
        <f t="shared" si="7"/>
        <v>3</v>
      </c>
      <c r="L419" s="144"/>
      <c r="M419" s="145"/>
      <c r="N419" s="108"/>
    </row>
    <row r="420">
      <c r="A420" s="136" t="str">
        <f t="shared" si="1"/>
        <v>1023266</v>
      </c>
      <c r="B420" s="110"/>
      <c r="C420" s="122">
        <v>1023.0</v>
      </c>
      <c r="D420" s="137" t="s">
        <v>490</v>
      </c>
      <c r="E420" s="138" t="s">
        <v>567</v>
      </c>
      <c r="F420" s="139">
        <f>vlookup(G420,terminals!$C$1:$O$73,13,FALSE)</f>
        <v>266</v>
      </c>
      <c r="G420" s="137" t="s">
        <v>256</v>
      </c>
      <c r="H420" s="148"/>
      <c r="I420" s="141"/>
      <c r="J420" s="142"/>
      <c r="K420" s="143">
        <f t="shared" si="7"/>
        <v>4</v>
      </c>
      <c r="L420" s="144"/>
      <c r="M420" s="145"/>
      <c r="N420" s="108"/>
    </row>
    <row r="421">
      <c r="A421" s="136" t="str">
        <f t="shared" si="1"/>
        <v>1023261</v>
      </c>
      <c r="B421" s="110"/>
      <c r="C421" s="122">
        <v>1023.0</v>
      </c>
      <c r="D421" s="137" t="s">
        <v>490</v>
      </c>
      <c r="E421" s="138" t="s">
        <v>557</v>
      </c>
      <c r="F421" s="144">
        <f>vlookup(G421,terminals!$C$1:$O$73,13,FALSE)</f>
        <v>261</v>
      </c>
      <c r="G421" s="137" t="s">
        <v>240</v>
      </c>
      <c r="H421" s="148"/>
      <c r="I421" s="141"/>
      <c r="J421" s="142"/>
      <c r="K421" s="143">
        <f t="shared" si="7"/>
        <v>-1</v>
      </c>
      <c r="L421" s="144"/>
      <c r="M421" s="145"/>
      <c r="N421" s="108"/>
    </row>
    <row r="422">
      <c r="A422" s="136" t="str">
        <f t="shared" si="1"/>
        <v>1024279</v>
      </c>
      <c r="B422" s="110"/>
      <c r="C422" s="122">
        <v>1024.0</v>
      </c>
      <c r="D422" s="137" t="s">
        <v>491</v>
      </c>
      <c r="E422" s="138" t="s">
        <v>555</v>
      </c>
      <c r="F422" s="139">
        <f>vlookup(G422,terminals!$C$1:$O$73,13,FALSE)</f>
        <v>279</v>
      </c>
      <c r="G422" s="137" t="s">
        <v>312</v>
      </c>
      <c r="H422" s="140" t="s">
        <v>558</v>
      </c>
      <c r="I422" s="141"/>
      <c r="J422" s="142"/>
      <c r="K422" s="143">
        <f t="shared" si="7"/>
        <v>0</v>
      </c>
      <c r="L422" s="144"/>
      <c r="M422" s="145"/>
      <c r="N422" s="108"/>
    </row>
    <row r="423">
      <c r="A423" s="136" t="str">
        <f t="shared" si="1"/>
        <v>1024287</v>
      </c>
      <c r="B423" s="110"/>
      <c r="C423" s="122">
        <v>1024.0</v>
      </c>
      <c r="D423" s="137" t="s">
        <v>491</v>
      </c>
      <c r="E423" s="138" t="s">
        <v>231</v>
      </c>
      <c r="F423" s="139">
        <f>vlookup(G423,terminals!$C$1:$O$73,13,FALSE)</f>
        <v>287</v>
      </c>
      <c r="G423" s="137" t="s">
        <v>342</v>
      </c>
      <c r="H423" s="148"/>
      <c r="I423" s="141"/>
      <c r="J423" s="142"/>
      <c r="K423" s="143">
        <f t="shared" si="7"/>
        <v>1</v>
      </c>
      <c r="L423" s="144"/>
      <c r="M423" s="145"/>
      <c r="N423" s="108"/>
    </row>
    <row r="424">
      <c r="A424" s="136" t="str">
        <f t="shared" si="1"/>
        <v>1024285</v>
      </c>
      <c r="B424" s="110"/>
      <c r="C424" s="122">
        <v>1024.0</v>
      </c>
      <c r="D424" s="137" t="s">
        <v>491</v>
      </c>
      <c r="E424" s="138" t="s">
        <v>231</v>
      </c>
      <c r="F424" s="139">
        <f>vlookup(G424,terminals!$C$1:$O$73,13,FALSE)</f>
        <v>285</v>
      </c>
      <c r="G424" s="137" t="s">
        <v>335</v>
      </c>
      <c r="H424" s="148"/>
      <c r="I424" s="141"/>
      <c r="J424" s="142"/>
      <c r="K424" s="143">
        <f t="shared" si="7"/>
        <v>2</v>
      </c>
      <c r="L424" s="144"/>
      <c r="M424" s="145"/>
      <c r="N424" s="108"/>
    </row>
    <row r="425">
      <c r="A425" s="136" t="str">
        <f t="shared" si="1"/>
        <v>1024283</v>
      </c>
      <c r="B425" s="110"/>
      <c r="C425" s="122">
        <v>1024.0</v>
      </c>
      <c r="D425" s="137" t="s">
        <v>491</v>
      </c>
      <c r="E425" s="138" t="s">
        <v>231</v>
      </c>
      <c r="F425" s="139">
        <f>vlookup(G425,terminals!$C$1:$O$73,13,FALSE)</f>
        <v>283</v>
      </c>
      <c r="G425" s="137" t="s">
        <v>328</v>
      </c>
      <c r="H425" s="148"/>
      <c r="I425" s="141"/>
      <c r="J425" s="142"/>
      <c r="K425" s="143">
        <f t="shared" si="7"/>
        <v>3</v>
      </c>
      <c r="L425" s="144"/>
      <c r="M425" s="145"/>
      <c r="N425" s="108"/>
    </row>
    <row r="426">
      <c r="A426" s="136" t="str">
        <f t="shared" si="1"/>
        <v>1024284</v>
      </c>
      <c r="B426" s="110"/>
      <c r="C426" s="122">
        <v>1024.0</v>
      </c>
      <c r="D426" s="137" t="s">
        <v>491</v>
      </c>
      <c r="E426" s="138" t="s">
        <v>231</v>
      </c>
      <c r="F426" s="139">
        <f>vlookup(G426,terminals!$C$1:$O$73,13,FALSE)</f>
        <v>284</v>
      </c>
      <c r="G426" s="137" t="s">
        <v>331</v>
      </c>
      <c r="H426" s="148"/>
      <c r="I426" s="141"/>
      <c r="J426" s="142"/>
      <c r="K426" s="143">
        <f t="shared" si="7"/>
        <v>4</v>
      </c>
      <c r="L426" s="144"/>
      <c r="M426" s="145"/>
      <c r="N426" s="108"/>
    </row>
    <row r="427">
      <c r="A427" s="136" t="str">
        <f t="shared" si="1"/>
        <v>1024286</v>
      </c>
      <c r="B427" s="110"/>
      <c r="C427" s="122">
        <v>1024.0</v>
      </c>
      <c r="D427" s="137" t="s">
        <v>491</v>
      </c>
      <c r="E427" s="138" t="s">
        <v>231</v>
      </c>
      <c r="F427" s="139">
        <f>vlookup(G427,terminals!$C$1:$O$73,13,FALSE)</f>
        <v>286</v>
      </c>
      <c r="G427" s="137" t="s">
        <v>338</v>
      </c>
      <c r="H427" s="148"/>
      <c r="I427" s="141"/>
      <c r="J427" s="142"/>
      <c r="K427" s="143">
        <f t="shared" si="7"/>
        <v>5</v>
      </c>
      <c r="L427" s="144"/>
      <c r="M427" s="145"/>
      <c r="N427" s="108"/>
    </row>
    <row r="428">
      <c r="A428" s="136" t="str">
        <f t="shared" si="1"/>
        <v>1024288</v>
      </c>
      <c r="B428" s="110"/>
      <c r="C428" s="122">
        <v>1024.0</v>
      </c>
      <c r="D428" s="137" t="s">
        <v>491</v>
      </c>
      <c r="E428" s="138" t="s">
        <v>231</v>
      </c>
      <c r="F428" s="139">
        <f>vlookup(G428,terminals!$C$1:$O$73,13,FALSE)</f>
        <v>288</v>
      </c>
      <c r="G428" s="137" t="s">
        <v>347</v>
      </c>
      <c r="H428" s="148"/>
      <c r="I428" s="141"/>
      <c r="J428" s="142"/>
      <c r="K428" s="143">
        <f t="shared" si="7"/>
        <v>6</v>
      </c>
      <c r="L428" s="144"/>
      <c r="M428" s="145"/>
      <c r="N428" s="108"/>
    </row>
    <row r="429">
      <c r="A429" s="136" t="str">
        <f t="shared" si="1"/>
        <v>1024273</v>
      </c>
      <c r="B429" s="110"/>
      <c r="C429" s="122">
        <v>1024.0</v>
      </c>
      <c r="D429" s="137" t="s">
        <v>491</v>
      </c>
      <c r="E429" s="138" t="s">
        <v>231</v>
      </c>
      <c r="F429" s="139">
        <f>vlookup(G429,terminals!$C$1:$O$73,13,FALSE)</f>
        <v>273</v>
      </c>
      <c r="G429" s="137" t="s">
        <v>287</v>
      </c>
      <c r="H429" s="148"/>
      <c r="I429" s="141"/>
      <c r="J429" s="142"/>
      <c r="K429" s="143">
        <f t="shared" si="7"/>
        <v>7</v>
      </c>
      <c r="L429" s="144"/>
      <c r="M429" s="145"/>
      <c r="N429" s="108"/>
    </row>
    <row r="430">
      <c r="A430" s="136" t="str">
        <f t="shared" si="1"/>
        <v>1024272</v>
      </c>
      <c r="B430" s="110"/>
      <c r="C430" s="122">
        <v>1024.0</v>
      </c>
      <c r="D430" s="137" t="s">
        <v>491</v>
      </c>
      <c r="E430" s="138" t="s">
        <v>231</v>
      </c>
      <c r="F430" s="139">
        <f>vlookup(G430,terminals!$C$1:$O$73,13,FALSE)</f>
        <v>272</v>
      </c>
      <c r="G430" s="137" t="s">
        <v>284</v>
      </c>
      <c r="H430" s="148"/>
      <c r="I430" s="141"/>
      <c r="J430" s="142"/>
      <c r="K430" s="143">
        <f t="shared" si="7"/>
        <v>8</v>
      </c>
      <c r="L430" s="144"/>
      <c r="M430" s="145"/>
      <c r="N430" s="108"/>
    </row>
    <row r="431">
      <c r="A431" s="136" t="str">
        <f t="shared" si="1"/>
        <v>1024266</v>
      </c>
      <c r="B431" s="110"/>
      <c r="C431" s="122">
        <v>1024.0</v>
      </c>
      <c r="D431" s="137" t="s">
        <v>491</v>
      </c>
      <c r="E431" s="138" t="s">
        <v>231</v>
      </c>
      <c r="F431" s="139">
        <f>vlookup(G431,terminals!$C$1:$O$73,13,FALSE)</f>
        <v>266</v>
      </c>
      <c r="G431" s="137" t="s">
        <v>256</v>
      </c>
      <c r="H431" s="148"/>
      <c r="I431" s="141"/>
      <c r="J431" s="142"/>
      <c r="K431" s="143">
        <f t="shared" si="7"/>
        <v>9</v>
      </c>
      <c r="L431" s="144"/>
      <c r="M431" s="145"/>
      <c r="N431" s="108"/>
    </row>
    <row r="432">
      <c r="A432" s="136" t="str">
        <f t="shared" si="1"/>
        <v>1024261</v>
      </c>
      <c r="B432" s="110"/>
      <c r="C432" s="122">
        <v>1024.0</v>
      </c>
      <c r="D432" s="137" t="s">
        <v>491</v>
      </c>
      <c r="E432" s="138" t="s">
        <v>567</v>
      </c>
      <c r="F432" s="139">
        <f>vlookup(G432,terminals!$C$1:$O$73,13,FALSE)</f>
        <v>261</v>
      </c>
      <c r="G432" s="137" t="s">
        <v>240</v>
      </c>
      <c r="H432" s="148"/>
      <c r="I432" s="141"/>
      <c r="J432" s="142"/>
      <c r="K432" s="143">
        <f t="shared" si="7"/>
        <v>10</v>
      </c>
      <c r="L432" s="144"/>
      <c r="M432" s="145"/>
      <c r="N432" s="108"/>
    </row>
    <row r="433">
      <c r="A433" s="136" t="str">
        <f t="shared" si="1"/>
        <v>1024274</v>
      </c>
      <c r="B433" s="110"/>
      <c r="C433" s="122">
        <v>1024.0</v>
      </c>
      <c r="D433" s="137" t="s">
        <v>491</v>
      </c>
      <c r="E433" s="138" t="s">
        <v>557</v>
      </c>
      <c r="F433" s="144">
        <f>vlookup(G433,terminals!$C$1:$O$73,13,FALSE)</f>
        <v>274</v>
      </c>
      <c r="G433" s="137" t="s">
        <v>291</v>
      </c>
      <c r="H433" s="148"/>
      <c r="I433" s="141"/>
      <c r="J433" s="142"/>
      <c r="K433" s="143">
        <f t="shared" si="7"/>
        <v>-1</v>
      </c>
      <c r="L433" s="144"/>
      <c r="M433" s="145"/>
      <c r="N433" s="108"/>
    </row>
    <row r="434">
      <c r="A434" s="136" t="str">
        <f t="shared" si="1"/>
        <v>1025279</v>
      </c>
      <c r="B434" s="110"/>
      <c r="C434" s="122">
        <v>1025.0</v>
      </c>
      <c r="D434" s="137" t="s">
        <v>492</v>
      </c>
      <c r="E434" s="138" t="s">
        <v>555</v>
      </c>
      <c r="F434" s="139">
        <f>vlookup(G434,terminals!$C$1:$O$73,13,FALSE)</f>
        <v>279</v>
      </c>
      <c r="G434" s="137" t="s">
        <v>312</v>
      </c>
      <c r="H434" s="140" t="s">
        <v>558</v>
      </c>
      <c r="I434" s="141"/>
      <c r="J434" s="142"/>
      <c r="K434" s="143">
        <f t="shared" si="7"/>
        <v>0</v>
      </c>
      <c r="L434" s="144"/>
      <c r="M434" s="145"/>
      <c r="N434" s="108"/>
    </row>
    <row r="435">
      <c r="A435" s="136" t="str">
        <f t="shared" si="1"/>
        <v>1025266</v>
      </c>
      <c r="B435" s="110"/>
      <c r="C435" s="122">
        <v>1025.0</v>
      </c>
      <c r="D435" s="137" t="s">
        <v>492</v>
      </c>
      <c r="E435" s="138" t="s">
        <v>231</v>
      </c>
      <c r="F435" s="139">
        <f>vlookup(G435,terminals!$C$1:$O$73,13,FALSE)</f>
        <v>266</v>
      </c>
      <c r="G435" s="137" t="s">
        <v>256</v>
      </c>
      <c r="H435" s="148"/>
      <c r="I435" s="141"/>
      <c r="J435" s="142"/>
      <c r="K435" s="143">
        <f t="shared" si="7"/>
        <v>1</v>
      </c>
      <c r="L435" s="144"/>
      <c r="M435" s="145"/>
      <c r="N435" s="108"/>
    </row>
    <row r="436">
      <c r="A436" s="136" t="str">
        <f t="shared" si="1"/>
        <v>1025261</v>
      </c>
      <c r="B436" s="110"/>
      <c r="C436" s="122">
        <v>1025.0</v>
      </c>
      <c r="D436" s="137" t="s">
        <v>492</v>
      </c>
      <c r="E436" s="138" t="s">
        <v>231</v>
      </c>
      <c r="F436" s="139">
        <f>vlookup(G436,terminals!$C$1:$O$73,13,FALSE)</f>
        <v>261</v>
      </c>
      <c r="G436" s="137" t="s">
        <v>240</v>
      </c>
      <c r="H436" s="148"/>
      <c r="I436" s="141"/>
      <c r="J436" s="142"/>
      <c r="K436" s="143">
        <f t="shared" si="7"/>
        <v>2</v>
      </c>
      <c r="L436" s="144"/>
      <c r="M436" s="145"/>
      <c r="N436" s="108"/>
    </row>
    <row r="437">
      <c r="A437" s="136" t="str">
        <f t="shared" si="1"/>
        <v>1025274</v>
      </c>
      <c r="B437" s="110"/>
      <c r="C437" s="122">
        <v>1025.0</v>
      </c>
      <c r="D437" s="137" t="s">
        <v>492</v>
      </c>
      <c r="E437" s="138" t="s">
        <v>231</v>
      </c>
      <c r="F437" s="139">
        <f>vlookup(G437,terminals!$C$1:$O$73,13,FALSE)</f>
        <v>274</v>
      </c>
      <c r="G437" s="137" t="s">
        <v>291</v>
      </c>
      <c r="H437" s="148"/>
      <c r="I437" s="141"/>
      <c r="J437" s="142"/>
      <c r="K437" s="143">
        <f t="shared" si="7"/>
        <v>3</v>
      </c>
      <c r="L437" s="144"/>
      <c r="M437" s="145"/>
      <c r="N437" s="108"/>
    </row>
    <row r="438">
      <c r="A438" s="136" t="str">
        <f t="shared" si="1"/>
        <v>1025259</v>
      </c>
      <c r="B438" s="110"/>
      <c r="C438" s="122">
        <v>1025.0</v>
      </c>
      <c r="D438" s="137" t="s">
        <v>492</v>
      </c>
      <c r="E438" s="138" t="s">
        <v>567</v>
      </c>
      <c r="F438" s="139">
        <f>vlookup(G438,terminals!$C$1:$O$73,13,FALSE)</f>
        <v>259</v>
      </c>
      <c r="G438" s="137" t="s">
        <v>230</v>
      </c>
      <c r="H438" s="148"/>
      <c r="I438" s="141"/>
      <c r="J438" s="142"/>
      <c r="K438" s="143">
        <f t="shared" si="7"/>
        <v>4</v>
      </c>
      <c r="L438" s="144"/>
      <c r="M438" s="145"/>
      <c r="N438" s="108"/>
    </row>
    <row r="439">
      <c r="A439" s="136" t="str">
        <f t="shared" si="1"/>
        <v>1025260</v>
      </c>
      <c r="B439" s="110"/>
      <c r="C439" s="122">
        <v>1025.0</v>
      </c>
      <c r="D439" s="137" t="s">
        <v>492</v>
      </c>
      <c r="E439" s="138" t="s">
        <v>557</v>
      </c>
      <c r="F439" s="144">
        <f>vlookup(G439,terminals!$C$1:$O$73,13,FALSE)</f>
        <v>260</v>
      </c>
      <c r="G439" s="137" t="s">
        <v>235</v>
      </c>
      <c r="H439" s="148"/>
      <c r="I439" s="141"/>
      <c r="J439" s="142"/>
      <c r="K439" s="143">
        <f t="shared" si="7"/>
        <v>-1</v>
      </c>
      <c r="L439" s="144"/>
      <c r="M439" s="145"/>
      <c r="N439" s="108"/>
    </row>
    <row r="440">
      <c r="A440" s="136" t="str">
        <f t="shared" si="1"/>
        <v>1026274</v>
      </c>
      <c r="B440" s="110"/>
      <c r="C440" s="122">
        <v>1026.0</v>
      </c>
      <c r="D440" s="137" t="s">
        <v>493</v>
      </c>
      <c r="E440" s="138" t="s">
        <v>555</v>
      </c>
      <c r="F440" s="139">
        <f>vlookup(G440,terminals!$C$1:$O$73,13,FALSE)</f>
        <v>274</v>
      </c>
      <c r="G440" s="137" t="s">
        <v>291</v>
      </c>
      <c r="H440" s="140" t="s">
        <v>558</v>
      </c>
      <c r="I440" s="141"/>
      <c r="J440" s="142"/>
      <c r="K440" s="143">
        <f t="shared" si="7"/>
        <v>0</v>
      </c>
      <c r="L440" s="144"/>
      <c r="M440" s="145"/>
      <c r="N440" s="108"/>
    </row>
    <row r="441">
      <c r="A441" s="136" t="str">
        <f t="shared" si="1"/>
        <v>1026266</v>
      </c>
      <c r="B441" s="110"/>
      <c r="C441" s="122">
        <v>1026.0</v>
      </c>
      <c r="D441" s="137" t="s">
        <v>493</v>
      </c>
      <c r="E441" s="138" t="s">
        <v>231</v>
      </c>
      <c r="F441" s="139">
        <f>vlookup(G441,terminals!$C$1:$O$73,13,FALSE)</f>
        <v>266</v>
      </c>
      <c r="G441" s="137" t="s">
        <v>256</v>
      </c>
      <c r="H441" s="148"/>
      <c r="I441" s="141"/>
      <c r="J441" s="142"/>
      <c r="K441" s="143">
        <f t="shared" si="7"/>
        <v>1</v>
      </c>
      <c r="L441" s="144"/>
      <c r="M441" s="145"/>
      <c r="N441" s="108"/>
    </row>
    <row r="442">
      <c r="A442" s="136" t="str">
        <f t="shared" si="1"/>
        <v>1026269</v>
      </c>
      <c r="B442" s="110"/>
      <c r="C442" s="122">
        <v>1026.0</v>
      </c>
      <c r="D442" s="137" t="s">
        <v>493</v>
      </c>
      <c r="E442" s="138" t="s">
        <v>231</v>
      </c>
      <c r="F442" s="139">
        <f>vlookup(G442,terminals!$C$1:$O$73,13,FALSE)</f>
        <v>269</v>
      </c>
      <c r="G442" s="137" t="s">
        <v>269</v>
      </c>
      <c r="H442" s="148"/>
      <c r="I442" s="141"/>
      <c r="J442" s="142"/>
      <c r="K442" s="143">
        <f t="shared" si="7"/>
        <v>2</v>
      </c>
      <c r="L442" s="144"/>
      <c r="M442" s="145"/>
      <c r="N442" s="108"/>
    </row>
    <row r="443">
      <c r="A443" s="136" t="str">
        <f t="shared" si="1"/>
        <v>1026273</v>
      </c>
      <c r="B443" s="110"/>
      <c r="C443" s="122">
        <v>1026.0</v>
      </c>
      <c r="D443" s="137" t="s">
        <v>493</v>
      </c>
      <c r="E443" s="138" t="s">
        <v>231</v>
      </c>
      <c r="F443" s="139">
        <f>vlookup(G443,terminals!$C$1:$O$73,13,FALSE)</f>
        <v>273</v>
      </c>
      <c r="G443" s="137" t="s">
        <v>287</v>
      </c>
      <c r="H443" s="148"/>
      <c r="I443" s="141"/>
      <c r="J443" s="142"/>
      <c r="K443" s="143">
        <f t="shared" si="7"/>
        <v>3</v>
      </c>
      <c r="L443" s="144"/>
      <c r="M443" s="145"/>
      <c r="N443" s="108"/>
    </row>
    <row r="444">
      <c r="A444" s="136" t="str">
        <f t="shared" si="1"/>
        <v>1026288</v>
      </c>
      <c r="B444" s="110"/>
      <c r="C444" s="122">
        <v>1026.0</v>
      </c>
      <c r="D444" s="137" t="s">
        <v>493</v>
      </c>
      <c r="E444" s="138" t="s">
        <v>231</v>
      </c>
      <c r="F444" s="139">
        <f>vlookup(G444,terminals!$C$1:$O$73,13,FALSE)</f>
        <v>288</v>
      </c>
      <c r="G444" s="137" t="s">
        <v>347</v>
      </c>
      <c r="H444" s="148"/>
      <c r="I444" s="141"/>
      <c r="J444" s="142"/>
      <c r="K444" s="143">
        <f t="shared" si="7"/>
        <v>4</v>
      </c>
      <c r="L444" s="144"/>
      <c r="M444" s="145"/>
      <c r="N444" s="108"/>
    </row>
    <row r="445">
      <c r="A445" s="136" t="str">
        <f t="shared" si="1"/>
        <v>1026283</v>
      </c>
      <c r="B445" s="110"/>
      <c r="C445" s="122">
        <v>1026.0</v>
      </c>
      <c r="D445" s="137" t="s">
        <v>493</v>
      </c>
      <c r="E445" s="138" t="s">
        <v>231</v>
      </c>
      <c r="F445" s="139">
        <f>vlookup(G445,terminals!$C$1:$O$73,13,FALSE)</f>
        <v>283</v>
      </c>
      <c r="G445" s="137" t="s">
        <v>328</v>
      </c>
      <c r="H445" s="148"/>
      <c r="I445" s="141"/>
      <c r="J445" s="142"/>
      <c r="K445" s="143">
        <f t="shared" si="7"/>
        <v>5</v>
      </c>
      <c r="L445" s="144"/>
      <c r="M445" s="145"/>
      <c r="N445" s="108"/>
    </row>
    <row r="446">
      <c r="A446" s="136" t="str">
        <f t="shared" si="1"/>
        <v>1026284</v>
      </c>
      <c r="B446" s="110"/>
      <c r="C446" s="122">
        <v>1026.0</v>
      </c>
      <c r="D446" s="137" t="s">
        <v>493</v>
      </c>
      <c r="E446" s="138" t="s">
        <v>231</v>
      </c>
      <c r="F446" s="139">
        <f>vlookup(G446,terminals!$C$1:$O$73,13,FALSE)</f>
        <v>284</v>
      </c>
      <c r="G446" s="137" t="s">
        <v>331</v>
      </c>
      <c r="H446" s="148"/>
      <c r="I446" s="141"/>
      <c r="J446" s="142"/>
      <c r="K446" s="143">
        <f t="shared" si="7"/>
        <v>6</v>
      </c>
      <c r="L446" s="144"/>
      <c r="M446" s="145"/>
      <c r="N446" s="108"/>
    </row>
    <row r="447">
      <c r="A447" s="136" t="str">
        <f t="shared" si="1"/>
        <v>1026283</v>
      </c>
      <c r="B447" s="110"/>
      <c r="C447" s="122">
        <v>1026.0</v>
      </c>
      <c r="D447" s="137" t="s">
        <v>493</v>
      </c>
      <c r="E447" s="138" t="s">
        <v>231</v>
      </c>
      <c r="F447" s="139">
        <f>vlookup(G447,terminals!$C$1:$O$73,13,FALSE)</f>
        <v>283</v>
      </c>
      <c r="G447" s="137" t="s">
        <v>328</v>
      </c>
      <c r="H447" s="148"/>
      <c r="I447" s="141"/>
      <c r="J447" s="142"/>
      <c r="K447" s="143">
        <f t="shared" si="7"/>
        <v>7</v>
      </c>
      <c r="L447" s="144"/>
      <c r="M447" s="145"/>
      <c r="N447" s="108"/>
    </row>
    <row r="448">
      <c r="A448" s="136" t="str">
        <f t="shared" si="1"/>
        <v>1026285</v>
      </c>
      <c r="B448" s="110"/>
      <c r="C448" s="122">
        <v>1026.0</v>
      </c>
      <c r="D448" s="137" t="s">
        <v>493</v>
      </c>
      <c r="E448" s="138" t="s">
        <v>231</v>
      </c>
      <c r="F448" s="139">
        <f>vlookup(G448,terminals!$C$1:$O$73,13,FALSE)</f>
        <v>285</v>
      </c>
      <c r="G448" s="137" t="s">
        <v>335</v>
      </c>
      <c r="H448" s="148"/>
      <c r="I448" s="141"/>
      <c r="J448" s="142"/>
      <c r="K448" s="143">
        <f t="shared" si="7"/>
        <v>8</v>
      </c>
      <c r="L448" s="144"/>
      <c r="M448" s="145"/>
      <c r="N448" s="108"/>
    </row>
    <row r="449">
      <c r="A449" s="136" t="str">
        <f t="shared" si="1"/>
        <v>1026287</v>
      </c>
      <c r="B449" s="110"/>
      <c r="C449" s="122">
        <v>1026.0</v>
      </c>
      <c r="D449" s="137" t="s">
        <v>493</v>
      </c>
      <c r="E449" s="138" t="s">
        <v>231</v>
      </c>
      <c r="F449" s="139">
        <f>vlookup(G449,terminals!$C$1:$O$73,13,FALSE)</f>
        <v>287</v>
      </c>
      <c r="G449" s="137" t="s">
        <v>342</v>
      </c>
      <c r="H449" s="148"/>
      <c r="I449" s="141"/>
      <c r="J449" s="142"/>
      <c r="K449" s="143">
        <f t="shared" si="7"/>
        <v>9</v>
      </c>
      <c r="L449" s="144"/>
      <c r="M449" s="145"/>
      <c r="N449" s="108"/>
    </row>
    <row r="450">
      <c r="A450" s="136" t="str">
        <f t="shared" si="1"/>
        <v>1026279</v>
      </c>
      <c r="B450" s="110"/>
      <c r="C450" s="122">
        <v>1026.0</v>
      </c>
      <c r="D450" s="137" t="s">
        <v>493</v>
      </c>
      <c r="E450" s="138" t="s">
        <v>231</v>
      </c>
      <c r="F450" s="139">
        <f>vlookup(G450,terminals!$C$1:$O$73,13,FALSE)</f>
        <v>279</v>
      </c>
      <c r="G450" s="137" t="s">
        <v>312</v>
      </c>
      <c r="H450" s="148"/>
      <c r="I450" s="141"/>
      <c r="J450" s="142"/>
      <c r="K450" s="143">
        <f t="shared" si="7"/>
        <v>10</v>
      </c>
      <c r="L450" s="144"/>
      <c r="M450" s="145"/>
      <c r="N450" s="108"/>
    </row>
    <row r="451">
      <c r="A451" s="136" t="str">
        <f t="shared" si="1"/>
        <v>1026281</v>
      </c>
      <c r="B451" s="110"/>
      <c r="C451" s="122">
        <v>1026.0</v>
      </c>
      <c r="D451" s="137" t="s">
        <v>493</v>
      </c>
      <c r="E451" s="138" t="s">
        <v>567</v>
      </c>
      <c r="F451" s="139">
        <f>vlookup(G451,terminals!$C$1:$O$73,13,FALSE)</f>
        <v>281</v>
      </c>
      <c r="G451" s="137" t="s">
        <v>321</v>
      </c>
      <c r="H451" s="148"/>
      <c r="I451" s="141"/>
      <c r="J451" s="142"/>
      <c r="K451" s="143">
        <f t="shared" si="7"/>
        <v>11</v>
      </c>
      <c r="L451" s="144"/>
      <c r="M451" s="145"/>
      <c r="N451" s="108"/>
    </row>
    <row r="452">
      <c r="A452" s="136" t="str">
        <f t="shared" si="1"/>
        <v>1026282</v>
      </c>
      <c r="B452" s="110"/>
      <c r="C452" s="122">
        <v>1026.0</v>
      </c>
      <c r="D452" s="137" t="s">
        <v>493</v>
      </c>
      <c r="E452" s="138" t="s">
        <v>557</v>
      </c>
      <c r="F452" s="144">
        <f>vlookup(G452,terminals!$C$1:$O$73,13,FALSE)</f>
        <v>282</v>
      </c>
      <c r="G452" s="137" t="s">
        <v>325</v>
      </c>
      <c r="H452" s="148"/>
      <c r="I452" s="141"/>
      <c r="J452" s="142"/>
      <c r="K452" s="143">
        <f t="shared" si="7"/>
        <v>-1</v>
      </c>
      <c r="L452" s="144"/>
      <c r="M452" s="145"/>
      <c r="N452" s="108"/>
    </row>
    <row r="453">
      <c r="A453" s="136" t="str">
        <f t="shared" si="1"/>
        <v>1027269</v>
      </c>
      <c r="B453" s="110"/>
      <c r="C453" s="122">
        <v>1027.0</v>
      </c>
      <c r="D453" s="137" t="s">
        <v>520</v>
      </c>
      <c r="E453" s="138" t="s">
        <v>555</v>
      </c>
      <c r="F453" s="139">
        <f>vlookup(G453,terminals!$C$1:$O$73,13,FALSE)</f>
        <v>269</v>
      </c>
      <c r="G453" s="137" t="s">
        <v>269</v>
      </c>
      <c r="H453" s="140" t="s">
        <v>564</v>
      </c>
      <c r="I453" s="141"/>
      <c r="J453" s="142"/>
      <c r="K453" s="143">
        <f t="shared" si="7"/>
        <v>0</v>
      </c>
      <c r="L453" s="144"/>
      <c r="M453" s="145"/>
      <c r="N453" s="108"/>
    </row>
    <row r="454">
      <c r="A454" s="136" t="str">
        <f t="shared" si="1"/>
        <v>1027273</v>
      </c>
      <c r="B454" s="110"/>
      <c r="C454" s="122">
        <v>1027.0</v>
      </c>
      <c r="D454" s="137" t="s">
        <v>520</v>
      </c>
      <c r="E454" s="138" t="s">
        <v>231</v>
      </c>
      <c r="F454" s="139">
        <f>vlookup(G454,terminals!$C$1:$O$73,13,FALSE)</f>
        <v>273</v>
      </c>
      <c r="G454" s="137" t="s">
        <v>287</v>
      </c>
      <c r="H454" s="148"/>
      <c r="I454" s="141"/>
      <c r="J454" s="142"/>
      <c r="K454" s="143">
        <f t="shared" si="7"/>
        <v>1</v>
      </c>
      <c r="L454" s="144"/>
      <c r="M454" s="145"/>
      <c r="N454" s="108"/>
    </row>
    <row r="455">
      <c r="A455" s="136" t="str">
        <f t="shared" si="1"/>
        <v>1027288</v>
      </c>
      <c r="B455" s="110"/>
      <c r="C455" s="122">
        <v>1027.0</v>
      </c>
      <c r="D455" s="137" t="s">
        <v>520</v>
      </c>
      <c r="E455" s="138" t="s">
        <v>231</v>
      </c>
      <c r="F455" s="139">
        <f>vlookup(G455,terminals!$C$1:$O$73,13,FALSE)</f>
        <v>288</v>
      </c>
      <c r="G455" s="137" t="s">
        <v>347</v>
      </c>
      <c r="H455" s="148"/>
      <c r="I455" s="141"/>
      <c r="J455" s="142"/>
      <c r="K455" s="143">
        <f t="shared" si="7"/>
        <v>2</v>
      </c>
      <c r="L455" s="144"/>
      <c r="M455" s="145"/>
      <c r="N455" s="108"/>
    </row>
    <row r="456">
      <c r="A456" s="136" t="str">
        <f t="shared" si="1"/>
        <v>1027286</v>
      </c>
      <c r="B456" s="110"/>
      <c r="C456" s="122">
        <v>1027.0</v>
      </c>
      <c r="D456" s="137" t="s">
        <v>520</v>
      </c>
      <c r="E456" s="138" t="s">
        <v>231</v>
      </c>
      <c r="F456" s="139">
        <f>vlookup(G456,terminals!$C$1:$O$73,13,FALSE)</f>
        <v>286</v>
      </c>
      <c r="G456" s="137" t="s">
        <v>338</v>
      </c>
      <c r="H456" s="148"/>
      <c r="I456" s="141"/>
      <c r="J456" s="142"/>
      <c r="K456" s="143">
        <f t="shared" si="7"/>
        <v>3</v>
      </c>
      <c r="L456" s="144"/>
      <c r="M456" s="145"/>
      <c r="N456" s="108"/>
    </row>
    <row r="457">
      <c r="A457" s="136" t="str">
        <f t="shared" si="1"/>
        <v>1027284</v>
      </c>
      <c r="B457" s="110"/>
      <c r="C457" s="122">
        <v>1027.0</v>
      </c>
      <c r="D457" s="137" t="s">
        <v>520</v>
      </c>
      <c r="E457" s="138" t="s">
        <v>231</v>
      </c>
      <c r="F457" s="139">
        <f>vlookup(G457,terminals!$C$1:$O$73,13,FALSE)</f>
        <v>284</v>
      </c>
      <c r="G457" s="137" t="s">
        <v>331</v>
      </c>
      <c r="H457" s="148"/>
      <c r="I457" s="141"/>
      <c r="J457" s="142"/>
      <c r="K457" s="143">
        <f t="shared" si="7"/>
        <v>4</v>
      </c>
      <c r="L457" s="144"/>
      <c r="M457" s="145"/>
      <c r="N457" s="108"/>
    </row>
    <row r="458">
      <c r="A458" s="136" t="str">
        <f t="shared" si="1"/>
        <v>1027283</v>
      </c>
      <c r="B458" s="110"/>
      <c r="C458" s="122">
        <v>1027.0</v>
      </c>
      <c r="D458" s="137" t="s">
        <v>520</v>
      </c>
      <c r="E458" s="138" t="s">
        <v>231</v>
      </c>
      <c r="F458" s="139">
        <f>vlookup(G458,terminals!$C$1:$O$73,13,FALSE)</f>
        <v>283</v>
      </c>
      <c r="G458" s="137" t="s">
        <v>328</v>
      </c>
      <c r="H458" s="148"/>
      <c r="I458" s="141"/>
      <c r="J458" s="142"/>
      <c r="K458" s="143">
        <f t="shared" si="7"/>
        <v>5</v>
      </c>
      <c r="L458" s="144"/>
      <c r="M458" s="145"/>
      <c r="N458" s="108"/>
    </row>
    <row r="459">
      <c r="A459" s="136" t="str">
        <f t="shared" si="1"/>
        <v>1027285</v>
      </c>
      <c r="B459" s="110"/>
      <c r="C459" s="122">
        <v>1027.0</v>
      </c>
      <c r="D459" s="137" t="s">
        <v>520</v>
      </c>
      <c r="E459" s="138" t="s">
        <v>231</v>
      </c>
      <c r="F459" s="139">
        <f>vlookup(G459,terminals!$C$1:$O$73,13,FALSE)</f>
        <v>285</v>
      </c>
      <c r="G459" s="137" t="s">
        <v>335</v>
      </c>
      <c r="H459" s="148"/>
      <c r="I459" s="141"/>
      <c r="J459" s="142"/>
      <c r="K459" s="143">
        <f t="shared" si="7"/>
        <v>6</v>
      </c>
      <c r="L459" s="144"/>
      <c r="M459" s="145"/>
      <c r="N459" s="108"/>
    </row>
    <row r="460">
      <c r="A460" s="136" t="str">
        <f t="shared" si="1"/>
        <v>1027279</v>
      </c>
      <c r="B460" s="110"/>
      <c r="C460" s="122">
        <v>1027.0</v>
      </c>
      <c r="D460" s="137" t="s">
        <v>520</v>
      </c>
      <c r="E460" s="138" t="s">
        <v>567</v>
      </c>
      <c r="F460" s="139">
        <f>vlookup(G460,terminals!$C$1:$O$73,13,FALSE)</f>
        <v>279</v>
      </c>
      <c r="G460" s="137" t="s">
        <v>312</v>
      </c>
      <c r="H460" s="148"/>
      <c r="I460" s="141"/>
      <c r="J460" s="142"/>
      <c r="K460" s="143">
        <f t="shared" si="7"/>
        <v>7</v>
      </c>
      <c r="L460" s="144"/>
      <c r="M460" s="145"/>
      <c r="N460" s="108"/>
    </row>
    <row r="461">
      <c r="A461" s="136" t="str">
        <f t="shared" si="1"/>
        <v>1027276</v>
      </c>
      <c r="B461" s="110"/>
      <c r="C461" s="122">
        <v>1027.0</v>
      </c>
      <c r="D461" s="137" t="s">
        <v>520</v>
      </c>
      <c r="E461" s="138" t="s">
        <v>557</v>
      </c>
      <c r="F461" s="144">
        <f>vlookup(G461,terminals!$C$1:$O$73,13,FALSE)</f>
        <v>276</v>
      </c>
      <c r="G461" s="137" t="s">
        <v>298</v>
      </c>
      <c r="H461" s="148"/>
      <c r="I461" s="141"/>
      <c r="J461" s="142"/>
      <c r="K461" s="143">
        <f t="shared" si="7"/>
        <v>-1</v>
      </c>
      <c r="L461" s="144"/>
      <c r="M461" s="145"/>
      <c r="N461" s="108"/>
    </row>
    <row r="462">
      <c r="A462" s="136" t="str">
        <f t="shared" si="1"/>
        <v>1028269</v>
      </c>
      <c r="B462" s="110"/>
      <c r="C462" s="122">
        <v>1028.0</v>
      </c>
      <c r="D462" s="137" t="s">
        <v>494</v>
      </c>
      <c r="E462" s="138" t="s">
        <v>555</v>
      </c>
      <c r="F462" s="139">
        <f>vlookup(G462,terminals!$C$1:$O$73,13,FALSE)</f>
        <v>269</v>
      </c>
      <c r="G462" s="137" t="s">
        <v>269</v>
      </c>
      <c r="H462" s="140" t="s">
        <v>559</v>
      </c>
      <c r="I462" s="141"/>
      <c r="J462" s="142"/>
      <c r="K462" s="143">
        <f t="shared" si="7"/>
        <v>0</v>
      </c>
      <c r="L462" s="144"/>
      <c r="M462" s="145"/>
      <c r="N462" s="108"/>
    </row>
    <row r="463">
      <c r="A463" s="136" t="str">
        <f t="shared" si="1"/>
        <v>1028273</v>
      </c>
      <c r="B463" s="110"/>
      <c r="C463" s="122">
        <v>1028.0</v>
      </c>
      <c r="D463" s="137" t="s">
        <v>494</v>
      </c>
      <c r="E463" s="138" t="s">
        <v>231</v>
      </c>
      <c r="F463" s="139">
        <f>vlookup(G463,terminals!$C$1:$O$73,13,FALSE)</f>
        <v>273</v>
      </c>
      <c r="G463" s="137" t="s">
        <v>287</v>
      </c>
      <c r="H463" s="148"/>
      <c r="I463" s="141"/>
      <c r="J463" s="142"/>
      <c r="K463" s="143">
        <f t="shared" si="7"/>
        <v>1</v>
      </c>
      <c r="L463" s="144"/>
      <c r="M463" s="145"/>
      <c r="N463" s="108"/>
    </row>
    <row r="464">
      <c r="A464" s="136" t="str">
        <f t="shared" si="1"/>
        <v>1028288</v>
      </c>
      <c r="B464" s="110"/>
      <c r="C464" s="122">
        <v>1028.0</v>
      </c>
      <c r="D464" s="137" t="s">
        <v>494</v>
      </c>
      <c r="E464" s="138" t="s">
        <v>231</v>
      </c>
      <c r="F464" s="139">
        <f>vlookup(G464,terminals!$C$1:$O$73,13,FALSE)</f>
        <v>288</v>
      </c>
      <c r="G464" s="137" t="s">
        <v>347</v>
      </c>
      <c r="H464" s="148"/>
      <c r="I464" s="141"/>
      <c r="J464" s="142"/>
      <c r="K464" s="143">
        <f t="shared" si="7"/>
        <v>2</v>
      </c>
      <c r="L464" s="144"/>
      <c r="M464" s="145"/>
      <c r="N464" s="108"/>
    </row>
    <row r="465">
      <c r="A465" s="136" t="str">
        <f t="shared" si="1"/>
        <v>1028286</v>
      </c>
      <c r="B465" s="110"/>
      <c r="C465" s="122">
        <v>1028.0</v>
      </c>
      <c r="D465" s="137" t="s">
        <v>494</v>
      </c>
      <c r="E465" s="138" t="s">
        <v>231</v>
      </c>
      <c r="F465" s="139">
        <f>vlookup(G465,terminals!$C$1:$O$73,13,FALSE)</f>
        <v>286</v>
      </c>
      <c r="G465" s="137" t="s">
        <v>338</v>
      </c>
      <c r="H465" s="148"/>
      <c r="I465" s="141"/>
      <c r="J465" s="142"/>
      <c r="K465" s="143">
        <f t="shared" si="7"/>
        <v>3</v>
      </c>
      <c r="L465" s="144"/>
      <c r="M465" s="145"/>
      <c r="N465" s="108"/>
    </row>
    <row r="466">
      <c r="A466" s="136" t="str">
        <f t="shared" si="1"/>
        <v>1028284</v>
      </c>
      <c r="B466" s="110"/>
      <c r="C466" s="122">
        <v>1028.0</v>
      </c>
      <c r="D466" s="137" t="s">
        <v>494</v>
      </c>
      <c r="E466" s="138" t="s">
        <v>231</v>
      </c>
      <c r="F466" s="139">
        <f>vlookup(G466,terminals!$C$1:$O$73,13,FALSE)</f>
        <v>284</v>
      </c>
      <c r="G466" s="137" t="s">
        <v>331</v>
      </c>
      <c r="H466" s="148"/>
      <c r="I466" s="141"/>
      <c r="J466" s="142"/>
      <c r="K466" s="143">
        <f t="shared" si="7"/>
        <v>4</v>
      </c>
      <c r="L466" s="144"/>
      <c r="M466" s="145"/>
      <c r="N466" s="108"/>
    </row>
    <row r="467">
      <c r="A467" s="136" t="str">
        <f t="shared" si="1"/>
        <v>1028283</v>
      </c>
      <c r="B467" s="110"/>
      <c r="C467" s="122">
        <v>1028.0</v>
      </c>
      <c r="D467" s="137" t="s">
        <v>494</v>
      </c>
      <c r="E467" s="138" t="s">
        <v>231</v>
      </c>
      <c r="F467" s="139">
        <f>vlookup(G467,terminals!$C$1:$O$73,13,FALSE)</f>
        <v>283</v>
      </c>
      <c r="G467" s="137" t="s">
        <v>328</v>
      </c>
      <c r="H467" s="148"/>
      <c r="I467" s="141"/>
      <c r="J467" s="142"/>
      <c r="K467" s="143">
        <f t="shared" si="7"/>
        <v>5</v>
      </c>
      <c r="L467" s="144"/>
      <c r="M467" s="145"/>
      <c r="N467" s="108"/>
    </row>
    <row r="468">
      <c r="A468" s="136" t="str">
        <f t="shared" si="1"/>
        <v>1028285</v>
      </c>
      <c r="B468" s="110"/>
      <c r="C468" s="122">
        <v>1028.0</v>
      </c>
      <c r="D468" s="137" t="s">
        <v>494</v>
      </c>
      <c r="E468" s="138" t="s">
        <v>231</v>
      </c>
      <c r="F468" s="139">
        <f>vlookup(G468,terminals!$C$1:$O$73,13,FALSE)</f>
        <v>285</v>
      </c>
      <c r="G468" s="137" t="s">
        <v>335</v>
      </c>
      <c r="H468" s="148"/>
      <c r="I468" s="141"/>
      <c r="J468" s="142"/>
      <c r="K468" s="143">
        <f t="shared" si="7"/>
        <v>6</v>
      </c>
      <c r="L468" s="144"/>
      <c r="M468" s="145"/>
      <c r="N468" s="108"/>
    </row>
    <row r="469">
      <c r="A469" s="136" t="str">
        <f t="shared" si="1"/>
        <v>1028279</v>
      </c>
      <c r="B469" s="110"/>
      <c r="C469" s="122">
        <v>1028.0</v>
      </c>
      <c r="D469" s="137" t="s">
        <v>494</v>
      </c>
      <c r="E469" s="138" t="s">
        <v>231</v>
      </c>
      <c r="F469" s="139">
        <f>vlookup(G469,terminals!$C$1:$O$73,13,FALSE)</f>
        <v>279</v>
      </c>
      <c r="G469" s="137" t="s">
        <v>312</v>
      </c>
      <c r="H469" s="148"/>
      <c r="I469" s="141"/>
      <c r="J469" s="142"/>
      <c r="K469" s="143">
        <f t="shared" si="7"/>
        <v>7</v>
      </c>
      <c r="L469" s="144"/>
      <c r="M469" s="145"/>
      <c r="N469" s="108"/>
    </row>
    <row r="470">
      <c r="A470" s="136" t="str">
        <f t="shared" si="1"/>
        <v>1028281</v>
      </c>
      <c r="B470" s="110"/>
      <c r="C470" s="122">
        <v>1028.0</v>
      </c>
      <c r="D470" s="137" t="s">
        <v>494</v>
      </c>
      <c r="E470" s="138" t="s">
        <v>567</v>
      </c>
      <c r="F470" s="139">
        <f>vlookup(G470,terminals!$C$1:$O$73,13,FALSE)</f>
        <v>281</v>
      </c>
      <c r="G470" s="137" t="s">
        <v>321</v>
      </c>
      <c r="H470" s="148"/>
      <c r="I470" s="141"/>
      <c r="J470" s="142"/>
      <c r="K470" s="143">
        <f t="shared" si="7"/>
        <v>8</v>
      </c>
      <c r="L470" s="144"/>
      <c r="M470" s="145"/>
      <c r="N470" s="108"/>
    </row>
    <row r="471">
      <c r="A471" s="136" t="str">
        <f t="shared" si="1"/>
        <v>1028282</v>
      </c>
      <c r="B471" s="110"/>
      <c r="C471" s="122">
        <v>1028.0</v>
      </c>
      <c r="D471" s="137" t="s">
        <v>494</v>
      </c>
      <c r="E471" s="138" t="s">
        <v>557</v>
      </c>
      <c r="F471" s="144">
        <f>vlookup(G471,terminals!$C$1:$O$73,13,FALSE)</f>
        <v>282</v>
      </c>
      <c r="G471" s="137" t="s">
        <v>325</v>
      </c>
      <c r="H471" s="148"/>
      <c r="I471" s="141"/>
      <c r="J471" s="142"/>
      <c r="K471" s="143">
        <f t="shared" si="7"/>
        <v>-1</v>
      </c>
      <c r="L471" s="144"/>
      <c r="M471" s="145"/>
      <c r="N471" s="108"/>
    </row>
    <row r="472">
      <c r="A472" s="136" t="str">
        <f t="shared" si="1"/>
        <v>1029269</v>
      </c>
      <c r="B472" s="110"/>
      <c r="C472" s="122">
        <v>1029.0</v>
      </c>
      <c r="D472" s="137" t="s">
        <v>494</v>
      </c>
      <c r="E472" s="138" t="s">
        <v>555</v>
      </c>
      <c r="F472" s="139">
        <f>vlookup(G472,terminals!$C$1:$O$73,13,FALSE)</f>
        <v>269</v>
      </c>
      <c r="G472" s="137" t="s">
        <v>269</v>
      </c>
      <c r="H472" s="140" t="s">
        <v>570</v>
      </c>
      <c r="I472" s="141"/>
      <c r="J472" s="142"/>
      <c r="K472" s="143">
        <f t="shared" si="7"/>
        <v>0</v>
      </c>
      <c r="L472" s="144"/>
      <c r="M472" s="145"/>
      <c r="N472" s="108"/>
    </row>
    <row r="473">
      <c r="A473" s="136" t="str">
        <f t="shared" si="1"/>
        <v>1029273</v>
      </c>
      <c r="B473" s="110"/>
      <c r="C473" s="122">
        <v>1029.0</v>
      </c>
      <c r="D473" s="137" t="s">
        <v>494</v>
      </c>
      <c r="E473" s="138" t="s">
        <v>231</v>
      </c>
      <c r="F473" s="139">
        <f>vlookup(G473,terminals!$C$1:$O$73,13,FALSE)</f>
        <v>273</v>
      </c>
      <c r="G473" s="137" t="s">
        <v>287</v>
      </c>
      <c r="H473" s="148"/>
      <c r="I473" s="141"/>
      <c r="J473" s="142"/>
      <c r="K473" s="143">
        <f t="shared" si="7"/>
        <v>1</v>
      </c>
      <c r="L473" s="144"/>
      <c r="M473" s="145"/>
      <c r="N473" s="108"/>
    </row>
    <row r="474">
      <c r="A474" s="136" t="str">
        <f t="shared" si="1"/>
        <v>1029288</v>
      </c>
      <c r="B474" s="110"/>
      <c r="C474" s="122">
        <v>1029.0</v>
      </c>
      <c r="D474" s="137" t="s">
        <v>494</v>
      </c>
      <c r="E474" s="138" t="s">
        <v>231</v>
      </c>
      <c r="F474" s="139">
        <f>vlookup(G474,terminals!$C$1:$O$73,13,FALSE)</f>
        <v>288</v>
      </c>
      <c r="G474" s="137" t="s">
        <v>347</v>
      </c>
      <c r="H474" s="148"/>
      <c r="I474" s="141"/>
      <c r="J474" s="142"/>
      <c r="K474" s="143">
        <f t="shared" si="7"/>
        <v>2</v>
      </c>
      <c r="L474" s="144"/>
      <c r="M474" s="145"/>
      <c r="N474" s="108"/>
    </row>
    <row r="475">
      <c r="A475" s="136" t="str">
        <f t="shared" si="1"/>
        <v>1029286</v>
      </c>
      <c r="B475" s="110"/>
      <c r="C475" s="122">
        <v>1029.0</v>
      </c>
      <c r="D475" s="137" t="s">
        <v>494</v>
      </c>
      <c r="E475" s="138" t="s">
        <v>231</v>
      </c>
      <c r="F475" s="139">
        <f>vlookup(G475,terminals!$C$1:$O$73,13,FALSE)</f>
        <v>286</v>
      </c>
      <c r="G475" s="137" t="s">
        <v>338</v>
      </c>
      <c r="H475" s="148"/>
      <c r="I475" s="141"/>
      <c r="J475" s="142"/>
      <c r="K475" s="143">
        <f t="shared" si="7"/>
        <v>3</v>
      </c>
      <c r="L475" s="144"/>
      <c r="M475" s="145"/>
      <c r="N475" s="108"/>
    </row>
    <row r="476">
      <c r="A476" s="136" t="str">
        <f t="shared" si="1"/>
        <v>1029284</v>
      </c>
      <c r="B476" s="110"/>
      <c r="C476" s="122">
        <v>1029.0</v>
      </c>
      <c r="D476" s="137" t="s">
        <v>494</v>
      </c>
      <c r="E476" s="138" t="s">
        <v>231</v>
      </c>
      <c r="F476" s="139">
        <f>vlookup(G476,terminals!$C$1:$O$73,13,FALSE)</f>
        <v>284</v>
      </c>
      <c r="G476" s="137" t="s">
        <v>331</v>
      </c>
      <c r="H476" s="148"/>
      <c r="I476" s="141"/>
      <c r="J476" s="142"/>
      <c r="K476" s="143">
        <f t="shared" si="7"/>
        <v>4</v>
      </c>
      <c r="L476" s="144"/>
      <c r="M476" s="145"/>
      <c r="N476" s="108"/>
    </row>
    <row r="477">
      <c r="A477" s="136" t="str">
        <f t="shared" si="1"/>
        <v>1029283</v>
      </c>
      <c r="B477" s="110"/>
      <c r="C477" s="122">
        <v>1029.0</v>
      </c>
      <c r="D477" s="137" t="s">
        <v>494</v>
      </c>
      <c r="E477" s="138" t="s">
        <v>231</v>
      </c>
      <c r="F477" s="139">
        <f>vlookup(G477,terminals!$C$1:$O$73,13,FALSE)</f>
        <v>283</v>
      </c>
      <c r="G477" s="137" t="s">
        <v>328</v>
      </c>
      <c r="H477" s="148"/>
      <c r="I477" s="141"/>
      <c r="J477" s="142"/>
      <c r="K477" s="143">
        <f t="shared" si="7"/>
        <v>5</v>
      </c>
      <c r="L477" s="144"/>
      <c r="M477" s="145"/>
      <c r="N477" s="108"/>
    </row>
    <row r="478">
      <c r="A478" s="136" t="str">
        <f t="shared" si="1"/>
        <v>1029285</v>
      </c>
      <c r="B478" s="110"/>
      <c r="C478" s="122">
        <v>1029.0</v>
      </c>
      <c r="D478" s="137" t="s">
        <v>494</v>
      </c>
      <c r="E478" s="138" t="s">
        <v>231</v>
      </c>
      <c r="F478" s="139">
        <f>vlookup(G478,terminals!$C$1:$O$73,13,FALSE)</f>
        <v>285</v>
      </c>
      <c r="G478" s="137" t="s">
        <v>335</v>
      </c>
      <c r="H478" s="148"/>
      <c r="I478" s="141"/>
      <c r="J478" s="142"/>
      <c r="K478" s="143">
        <f t="shared" si="7"/>
        <v>6</v>
      </c>
      <c r="L478" s="144"/>
      <c r="M478" s="145"/>
      <c r="N478" s="108"/>
    </row>
    <row r="479">
      <c r="A479" s="136" t="str">
        <f t="shared" si="1"/>
        <v>1029281</v>
      </c>
      <c r="B479" s="110"/>
      <c r="C479" s="122">
        <v>1029.0</v>
      </c>
      <c r="D479" s="137" t="s">
        <v>494</v>
      </c>
      <c r="E479" s="138" t="s">
        <v>567</v>
      </c>
      <c r="F479" s="139">
        <f>vlookup(G479,terminals!$C$1:$O$73,13,FALSE)</f>
        <v>281</v>
      </c>
      <c r="G479" s="94" t="s">
        <v>321</v>
      </c>
      <c r="H479" s="148"/>
      <c r="I479" s="141"/>
      <c r="J479" s="142"/>
      <c r="K479" s="143">
        <f t="shared" si="7"/>
        <v>7</v>
      </c>
      <c r="L479" s="144"/>
      <c r="M479" s="145"/>
      <c r="N479" s="108"/>
    </row>
    <row r="480">
      <c r="A480" s="136" t="str">
        <f t="shared" si="1"/>
        <v>1029282</v>
      </c>
      <c r="B480" s="110"/>
      <c r="C480" s="122">
        <v>1029.0</v>
      </c>
      <c r="D480" s="137" t="s">
        <v>494</v>
      </c>
      <c r="E480" s="138" t="s">
        <v>557</v>
      </c>
      <c r="F480" s="144">
        <f>vlookup(G480,terminals!$C$1:$O$73,13,FALSE)</f>
        <v>282</v>
      </c>
      <c r="G480" s="137" t="s">
        <v>325</v>
      </c>
      <c r="H480" s="148"/>
      <c r="I480" s="141"/>
      <c r="J480" s="142"/>
      <c r="K480" s="143">
        <f t="shared" si="7"/>
        <v>-1</v>
      </c>
      <c r="L480" s="144"/>
      <c r="M480" s="145"/>
      <c r="N480" s="108"/>
    </row>
    <row r="481">
      <c r="A481" s="136" t="str">
        <f t="shared" si="1"/>
        <v>1030269</v>
      </c>
      <c r="B481" s="110"/>
      <c r="C481" s="122">
        <v>1030.0</v>
      </c>
      <c r="D481" s="137" t="s">
        <v>494</v>
      </c>
      <c r="E481" s="138" t="s">
        <v>555</v>
      </c>
      <c r="F481" s="139">
        <f>vlookup(G481,terminals!$C$1:$O$73,13,FALSE)</f>
        <v>269</v>
      </c>
      <c r="G481" s="137" t="s">
        <v>269</v>
      </c>
      <c r="H481" s="140" t="s">
        <v>569</v>
      </c>
      <c r="I481" s="141"/>
      <c r="J481" s="142"/>
      <c r="K481" s="143">
        <f t="shared" si="7"/>
        <v>0</v>
      </c>
      <c r="L481" s="144"/>
      <c r="M481" s="145"/>
      <c r="N481" s="108"/>
    </row>
    <row r="482">
      <c r="A482" s="136" t="str">
        <f t="shared" si="1"/>
        <v>1030273</v>
      </c>
      <c r="B482" s="110"/>
      <c r="C482" s="122">
        <v>1030.0</v>
      </c>
      <c r="D482" s="137" t="s">
        <v>494</v>
      </c>
      <c r="E482" s="138" t="s">
        <v>231</v>
      </c>
      <c r="F482" s="139">
        <f>vlookup(G482,terminals!$C$1:$O$73,13,FALSE)</f>
        <v>273</v>
      </c>
      <c r="G482" s="137" t="s">
        <v>287</v>
      </c>
      <c r="H482" s="148"/>
      <c r="I482" s="141"/>
      <c r="J482" s="142"/>
      <c r="K482" s="143">
        <f t="shared" si="7"/>
        <v>1</v>
      </c>
      <c r="L482" s="144"/>
      <c r="M482" s="145"/>
      <c r="N482" s="108"/>
    </row>
    <row r="483">
      <c r="A483" s="136" t="str">
        <f t="shared" si="1"/>
        <v>1030288</v>
      </c>
      <c r="B483" s="110"/>
      <c r="C483" s="122">
        <v>1030.0</v>
      </c>
      <c r="D483" s="137" t="s">
        <v>494</v>
      </c>
      <c r="E483" s="138" t="s">
        <v>231</v>
      </c>
      <c r="F483" s="139">
        <f>vlookup(G483,terminals!$C$1:$O$73,13,FALSE)</f>
        <v>288</v>
      </c>
      <c r="G483" s="137" t="s">
        <v>347</v>
      </c>
      <c r="H483" s="148"/>
      <c r="I483" s="141"/>
      <c r="J483" s="142"/>
      <c r="K483" s="143">
        <f t="shared" si="7"/>
        <v>2</v>
      </c>
      <c r="L483" s="144"/>
      <c r="M483" s="145"/>
      <c r="N483" s="108"/>
    </row>
    <row r="484">
      <c r="A484" s="136" t="str">
        <f t="shared" si="1"/>
        <v>1030286</v>
      </c>
      <c r="B484" s="110"/>
      <c r="C484" s="122">
        <v>1030.0</v>
      </c>
      <c r="D484" s="137" t="s">
        <v>494</v>
      </c>
      <c r="E484" s="138" t="s">
        <v>231</v>
      </c>
      <c r="F484" s="139">
        <f>vlookup(G484,terminals!$C$1:$O$73,13,FALSE)</f>
        <v>286</v>
      </c>
      <c r="G484" s="137" t="s">
        <v>338</v>
      </c>
      <c r="H484" s="148"/>
      <c r="I484" s="141"/>
      <c r="J484" s="142"/>
      <c r="K484" s="143">
        <f t="shared" si="7"/>
        <v>3</v>
      </c>
      <c r="L484" s="144"/>
      <c r="M484" s="145"/>
      <c r="N484" s="108"/>
    </row>
    <row r="485">
      <c r="A485" s="136" t="str">
        <f t="shared" si="1"/>
        <v>1030284</v>
      </c>
      <c r="B485" s="110"/>
      <c r="C485" s="122">
        <v>1030.0</v>
      </c>
      <c r="D485" s="137" t="s">
        <v>494</v>
      </c>
      <c r="E485" s="138" t="s">
        <v>231</v>
      </c>
      <c r="F485" s="139">
        <f>vlookup(G485,terminals!$C$1:$O$73,13,FALSE)</f>
        <v>284</v>
      </c>
      <c r="G485" s="137" t="s">
        <v>331</v>
      </c>
      <c r="H485" s="148"/>
      <c r="I485" s="141"/>
      <c r="J485" s="142"/>
      <c r="K485" s="143">
        <f t="shared" si="7"/>
        <v>4</v>
      </c>
      <c r="L485" s="144"/>
      <c r="M485" s="145"/>
      <c r="N485" s="108"/>
    </row>
    <row r="486">
      <c r="A486" s="136" t="str">
        <f t="shared" si="1"/>
        <v>1030283</v>
      </c>
      <c r="B486" s="110"/>
      <c r="C486" s="122">
        <v>1030.0</v>
      </c>
      <c r="D486" s="137" t="s">
        <v>494</v>
      </c>
      <c r="E486" s="138" t="s">
        <v>231</v>
      </c>
      <c r="F486" s="139">
        <f>vlookup(G486,terminals!$C$1:$O$73,13,FALSE)</f>
        <v>283</v>
      </c>
      <c r="G486" s="137" t="s">
        <v>328</v>
      </c>
      <c r="H486" s="148"/>
      <c r="I486" s="141"/>
      <c r="J486" s="142"/>
      <c r="K486" s="143">
        <f t="shared" si="7"/>
        <v>5</v>
      </c>
      <c r="L486" s="144"/>
      <c r="M486" s="145"/>
      <c r="N486" s="108"/>
    </row>
    <row r="487">
      <c r="A487" s="136" t="str">
        <f t="shared" si="1"/>
        <v>1030285</v>
      </c>
      <c r="B487" s="110"/>
      <c r="C487" s="122">
        <v>1030.0</v>
      </c>
      <c r="D487" s="137" t="s">
        <v>494</v>
      </c>
      <c r="E487" s="138" t="s">
        <v>231</v>
      </c>
      <c r="F487" s="139">
        <f>vlookup(G487,terminals!$C$1:$O$73,13,FALSE)</f>
        <v>285</v>
      </c>
      <c r="G487" s="137" t="s">
        <v>335</v>
      </c>
      <c r="H487" s="148"/>
      <c r="I487" s="141"/>
      <c r="J487" s="142"/>
      <c r="K487" s="143">
        <f t="shared" si="7"/>
        <v>6</v>
      </c>
      <c r="L487" s="144"/>
      <c r="M487" s="145"/>
      <c r="N487" s="108"/>
    </row>
    <row r="488">
      <c r="A488" s="136" t="str">
        <f t="shared" si="1"/>
        <v>1030281</v>
      </c>
      <c r="B488" s="110"/>
      <c r="C488" s="122">
        <v>1030.0</v>
      </c>
      <c r="D488" s="137" t="s">
        <v>494</v>
      </c>
      <c r="E488" s="138" t="s">
        <v>567</v>
      </c>
      <c r="F488" s="139">
        <f>vlookup(G488,terminals!$C$1:$O$73,13,FALSE)</f>
        <v>281</v>
      </c>
      <c r="G488" s="137" t="s">
        <v>321</v>
      </c>
      <c r="H488" s="148"/>
      <c r="I488" s="141"/>
      <c r="J488" s="142"/>
      <c r="K488" s="143">
        <f t="shared" si="7"/>
        <v>7</v>
      </c>
      <c r="L488" s="144"/>
      <c r="M488" s="145"/>
      <c r="N488" s="108"/>
    </row>
    <row r="489">
      <c r="A489" s="136" t="str">
        <f t="shared" si="1"/>
        <v>1030279</v>
      </c>
      <c r="B489" s="110"/>
      <c r="C489" s="122">
        <v>1030.0</v>
      </c>
      <c r="D489" s="137" t="s">
        <v>494</v>
      </c>
      <c r="E489" s="138" t="s">
        <v>557</v>
      </c>
      <c r="F489" s="144">
        <f>vlookup(G489,terminals!$C$1:$O$73,13,FALSE)</f>
        <v>279</v>
      </c>
      <c r="G489" s="94" t="s">
        <v>312</v>
      </c>
      <c r="H489" s="148"/>
      <c r="I489" s="141"/>
      <c r="J489" s="142"/>
      <c r="K489" s="143">
        <f t="shared" si="7"/>
        <v>-1</v>
      </c>
      <c r="L489" s="144"/>
      <c r="M489" s="145"/>
      <c r="N489" s="108"/>
    </row>
    <row r="490">
      <c r="A490" s="136" t="str">
        <f t="shared" si="1"/>
        <v>1031269</v>
      </c>
      <c r="B490" s="110"/>
      <c r="C490" s="122">
        <v>1031.0</v>
      </c>
      <c r="D490" s="137" t="s">
        <v>494</v>
      </c>
      <c r="E490" s="138" t="s">
        <v>555</v>
      </c>
      <c r="F490" s="139">
        <f>vlookup(G490,terminals!$C$1:$O$73,13,FALSE)</f>
        <v>269</v>
      </c>
      <c r="G490" s="137" t="s">
        <v>269</v>
      </c>
      <c r="H490" s="140" t="s">
        <v>571</v>
      </c>
      <c r="I490" s="141"/>
      <c r="J490" s="142"/>
      <c r="K490" s="143">
        <f t="shared" si="7"/>
        <v>0</v>
      </c>
      <c r="L490" s="144"/>
      <c r="M490" s="145"/>
      <c r="N490" s="108"/>
    </row>
    <row r="491">
      <c r="A491" s="136" t="str">
        <f t="shared" si="1"/>
        <v>1031273</v>
      </c>
      <c r="B491" s="110"/>
      <c r="C491" s="122">
        <v>1031.0</v>
      </c>
      <c r="D491" s="137" t="s">
        <v>494</v>
      </c>
      <c r="E491" s="138" t="s">
        <v>231</v>
      </c>
      <c r="F491" s="139">
        <f>vlookup(G491,terminals!$C$1:$O$73,13,FALSE)</f>
        <v>273</v>
      </c>
      <c r="G491" s="137" t="s">
        <v>287</v>
      </c>
      <c r="H491" s="148"/>
      <c r="I491" s="141"/>
      <c r="J491" s="142"/>
      <c r="K491" s="143">
        <f t="shared" si="7"/>
        <v>1</v>
      </c>
      <c r="L491" s="144"/>
      <c r="M491" s="145"/>
      <c r="N491" s="108"/>
    </row>
    <row r="492">
      <c r="A492" s="136" t="str">
        <f t="shared" si="1"/>
        <v>1031288</v>
      </c>
      <c r="B492" s="110"/>
      <c r="C492" s="122">
        <v>1031.0</v>
      </c>
      <c r="D492" s="137" t="s">
        <v>494</v>
      </c>
      <c r="E492" s="138" t="s">
        <v>231</v>
      </c>
      <c r="F492" s="139">
        <f>vlookup(G492,terminals!$C$1:$O$73,13,FALSE)</f>
        <v>288</v>
      </c>
      <c r="G492" s="137" t="s">
        <v>347</v>
      </c>
      <c r="H492" s="148"/>
      <c r="I492" s="141"/>
      <c r="J492" s="142"/>
      <c r="K492" s="143">
        <f t="shared" si="7"/>
        <v>2</v>
      </c>
      <c r="L492" s="144"/>
      <c r="M492" s="145"/>
      <c r="N492" s="108"/>
    </row>
    <row r="493">
      <c r="A493" s="136" t="str">
        <f t="shared" si="1"/>
        <v>1031286</v>
      </c>
      <c r="B493" s="110"/>
      <c r="C493" s="122">
        <v>1031.0</v>
      </c>
      <c r="D493" s="137" t="s">
        <v>494</v>
      </c>
      <c r="E493" s="138" t="s">
        <v>231</v>
      </c>
      <c r="F493" s="139">
        <f>vlookup(G493,terminals!$C$1:$O$73,13,FALSE)</f>
        <v>286</v>
      </c>
      <c r="G493" s="137" t="s">
        <v>338</v>
      </c>
      <c r="H493" s="148"/>
      <c r="I493" s="141"/>
      <c r="J493" s="142"/>
      <c r="K493" s="143">
        <f t="shared" si="7"/>
        <v>3</v>
      </c>
      <c r="L493" s="144"/>
      <c r="M493" s="145"/>
      <c r="N493" s="108"/>
    </row>
    <row r="494">
      <c r="A494" s="136" t="str">
        <f t="shared" si="1"/>
        <v>1031284</v>
      </c>
      <c r="B494" s="110"/>
      <c r="C494" s="122">
        <v>1031.0</v>
      </c>
      <c r="D494" s="137" t="s">
        <v>494</v>
      </c>
      <c r="E494" s="138" t="s">
        <v>231</v>
      </c>
      <c r="F494" s="139">
        <f>vlookup(G494,terminals!$C$1:$O$73,13,FALSE)</f>
        <v>284</v>
      </c>
      <c r="G494" s="137" t="s">
        <v>331</v>
      </c>
      <c r="H494" s="148"/>
      <c r="I494" s="141"/>
      <c r="J494" s="142"/>
      <c r="K494" s="143">
        <f t="shared" si="7"/>
        <v>4</v>
      </c>
      <c r="L494" s="144"/>
      <c r="M494" s="145"/>
      <c r="N494" s="108"/>
    </row>
    <row r="495">
      <c r="A495" s="136" t="str">
        <f t="shared" si="1"/>
        <v>1031283</v>
      </c>
      <c r="B495" s="110"/>
      <c r="C495" s="122">
        <v>1031.0</v>
      </c>
      <c r="D495" s="137" t="s">
        <v>494</v>
      </c>
      <c r="E495" s="138" t="s">
        <v>231</v>
      </c>
      <c r="F495" s="139">
        <f>vlookup(G495,terminals!$C$1:$O$73,13,FALSE)</f>
        <v>283</v>
      </c>
      <c r="G495" s="137" t="s">
        <v>328</v>
      </c>
      <c r="H495" s="148"/>
      <c r="I495" s="141"/>
      <c r="J495" s="142"/>
      <c r="K495" s="143">
        <f t="shared" si="7"/>
        <v>5</v>
      </c>
      <c r="L495" s="144"/>
      <c r="M495" s="145"/>
      <c r="N495" s="108"/>
    </row>
    <row r="496">
      <c r="A496" s="136" t="str">
        <f t="shared" si="1"/>
        <v>1031285</v>
      </c>
      <c r="B496" s="110"/>
      <c r="C496" s="122">
        <v>1031.0</v>
      </c>
      <c r="D496" s="137" t="s">
        <v>494</v>
      </c>
      <c r="E496" s="138" t="s">
        <v>231</v>
      </c>
      <c r="F496" s="139">
        <f>vlookup(G496,terminals!$C$1:$O$73,13,FALSE)</f>
        <v>285</v>
      </c>
      <c r="G496" s="137" t="s">
        <v>335</v>
      </c>
      <c r="H496" s="148"/>
      <c r="I496" s="141"/>
      <c r="J496" s="142"/>
      <c r="K496" s="143">
        <f t="shared" si="7"/>
        <v>6</v>
      </c>
      <c r="L496" s="144"/>
      <c r="M496" s="145"/>
      <c r="N496" s="108"/>
    </row>
    <row r="497">
      <c r="A497" s="136" t="str">
        <f t="shared" si="1"/>
        <v>1031281</v>
      </c>
      <c r="B497" s="110"/>
      <c r="C497" s="122">
        <v>1031.0</v>
      </c>
      <c r="D497" s="137" t="s">
        <v>494</v>
      </c>
      <c r="E497" s="138" t="s">
        <v>567</v>
      </c>
      <c r="F497" s="139">
        <f>vlookup(G497,terminals!$C$1:$O$73,13,FALSE)</f>
        <v>281</v>
      </c>
      <c r="G497" s="137" t="s">
        <v>321</v>
      </c>
      <c r="H497" s="148"/>
      <c r="I497" s="141"/>
      <c r="J497" s="142"/>
      <c r="K497" s="143">
        <f t="shared" si="7"/>
        <v>7</v>
      </c>
      <c r="L497" s="144"/>
      <c r="M497" s="145"/>
      <c r="N497" s="108"/>
    </row>
    <row r="498">
      <c r="A498" s="136" t="str">
        <f t="shared" si="1"/>
        <v>1031282</v>
      </c>
      <c r="B498" s="110"/>
      <c r="C498" s="122">
        <v>1031.0</v>
      </c>
      <c r="D498" s="137" t="s">
        <v>494</v>
      </c>
      <c r="E498" s="138" t="s">
        <v>557</v>
      </c>
      <c r="F498" s="144">
        <f>vlookup(G498,terminals!$C$1:$O$73,13,FALSE)</f>
        <v>282</v>
      </c>
      <c r="G498" s="137" t="s">
        <v>325</v>
      </c>
      <c r="H498" s="148"/>
      <c r="I498" s="141"/>
      <c r="J498" s="142"/>
      <c r="K498" s="143">
        <f t="shared" si="7"/>
        <v>-1</v>
      </c>
      <c r="L498" s="144"/>
      <c r="M498" s="145"/>
      <c r="N498" s="108"/>
    </row>
    <row r="499">
      <c r="A499" s="136" t="str">
        <f t="shared" si="1"/>
        <v>1032281</v>
      </c>
      <c r="B499" s="110"/>
      <c r="C499" s="122">
        <v>1032.0</v>
      </c>
      <c r="D499" s="137" t="s">
        <v>495</v>
      </c>
      <c r="E499" s="138" t="s">
        <v>555</v>
      </c>
      <c r="F499" s="139">
        <f>vlookup(G499,terminals!$C$1:$O$73,13,FALSE)</f>
        <v>281</v>
      </c>
      <c r="G499" s="137" t="s">
        <v>321</v>
      </c>
      <c r="H499" s="140" t="s">
        <v>558</v>
      </c>
      <c r="I499" s="141"/>
      <c r="J499" s="142"/>
      <c r="K499" s="143">
        <f t="shared" si="7"/>
        <v>0</v>
      </c>
      <c r="L499" s="144"/>
      <c r="M499" s="145"/>
      <c r="N499" s="108"/>
    </row>
    <row r="500">
      <c r="A500" s="136" t="str">
        <f t="shared" si="1"/>
        <v>1032285</v>
      </c>
      <c r="B500" s="110"/>
      <c r="C500" s="122">
        <v>1032.0</v>
      </c>
      <c r="D500" s="137" t="s">
        <v>495</v>
      </c>
      <c r="E500" s="138" t="s">
        <v>231</v>
      </c>
      <c r="F500" s="139">
        <f>vlookup(G500,terminals!$C$1:$O$73,13,FALSE)</f>
        <v>285</v>
      </c>
      <c r="G500" s="137" t="s">
        <v>335</v>
      </c>
      <c r="H500" s="148"/>
      <c r="I500" s="141"/>
      <c r="J500" s="142"/>
      <c r="K500" s="143">
        <f t="shared" si="7"/>
        <v>1</v>
      </c>
      <c r="L500" s="144"/>
      <c r="M500" s="145"/>
      <c r="N500" s="108"/>
    </row>
    <row r="501">
      <c r="A501" s="136" t="str">
        <f t="shared" si="1"/>
        <v>1032283</v>
      </c>
      <c r="B501" s="110"/>
      <c r="C501" s="122">
        <v>1032.0</v>
      </c>
      <c r="D501" s="137" t="s">
        <v>495</v>
      </c>
      <c r="E501" s="138" t="s">
        <v>231</v>
      </c>
      <c r="F501" s="139">
        <f>vlookup(G501,terminals!$C$1:$O$73,13,FALSE)</f>
        <v>283</v>
      </c>
      <c r="G501" s="137" t="s">
        <v>328</v>
      </c>
      <c r="H501" s="148"/>
      <c r="I501" s="141"/>
      <c r="J501" s="142"/>
      <c r="K501" s="143">
        <f t="shared" si="7"/>
        <v>2</v>
      </c>
      <c r="L501" s="144"/>
      <c r="M501" s="145"/>
      <c r="N501" s="108"/>
    </row>
    <row r="502">
      <c r="A502" s="136" t="str">
        <f t="shared" si="1"/>
        <v>1032284</v>
      </c>
      <c r="B502" s="110"/>
      <c r="C502" s="122">
        <v>1032.0</v>
      </c>
      <c r="D502" s="137" t="s">
        <v>495</v>
      </c>
      <c r="E502" s="138" t="s">
        <v>231</v>
      </c>
      <c r="F502" s="139">
        <f>vlookup(G502,terminals!$C$1:$O$73,13,FALSE)</f>
        <v>284</v>
      </c>
      <c r="G502" s="137" t="s">
        <v>331</v>
      </c>
      <c r="H502" s="148"/>
      <c r="I502" s="141"/>
      <c r="J502" s="142"/>
      <c r="K502" s="143">
        <f t="shared" si="7"/>
        <v>3</v>
      </c>
      <c r="L502" s="144"/>
      <c r="M502" s="145"/>
      <c r="N502" s="108"/>
    </row>
    <row r="503">
      <c r="A503" s="136" t="str">
        <f t="shared" si="1"/>
        <v>1032286</v>
      </c>
      <c r="B503" s="110"/>
      <c r="C503" s="122">
        <v>1032.0</v>
      </c>
      <c r="D503" s="137" t="s">
        <v>495</v>
      </c>
      <c r="E503" s="138" t="s">
        <v>231</v>
      </c>
      <c r="F503" s="139">
        <f>vlookup(G503,terminals!$C$1:$O$73,13,FALSE)</f>
        <v>286</v>
      </c>
      <c r="G503" s="137" t="s">
        <v>338</v>
      </c>
      <c r="H503" s="148"/>
      <c r="I503" s="141"/>
      <c r="J503" s="142"/>
      <c r="K503" s="143">
        <f t="shared" si="7"/>
        <v>4</v>
      </c>
      <c r="L503" s="144"/>
      <c r="M503" s="145"/>
      <c r="N503" s="108"/>
    </row>
    <row r="504">
      <c r="A504" s="136" t="str">
        <f t="shared" si="1"/>
        <v>1032288</v>
      </c>
      <c r="B504" s="110"/>
      <c r="C504" s="122">
        <v>1032.0</v>
      </c>
      <c r="D504" s="137" t="s">
        <v>495</v>
      </c>
      <c r="E504" s="138" t="s">
        <v>231</v>
      </c>
      <c r="F504" s="139">
        <f>vlookup(G504,terminals!$C$1:$O$73,13,FALSE)</f>
        <v>288</v>
      </c>
      <c r="G504" s="137" t="s">
        <v>347</v>
      </c>
      <c r="H504" s="148"/>
      <c r="I504" s="141"/>
      <c r="J504" s="142"/>
      <c r="K504" s="143">
        <f t="shared" si="7"/>
        <v>5</v>
      </c>
      <c r="L504" s="144"/>
      <c r="M504" s="145"/>
      <c r="N504" s="108"/>
    </row>
    <row r="505">
      <c r="A505" s="136" t="str">
        <f t="shared" si="1"/>
        <v>1032273</v>
      </c>
      <c r="B505" s="110"/>
      <c r="C505" s="122">
        <v>1032.0</v>
      </c>
      <c r="D505" s="137" t="s">
        <v>495</v>
      </c>
      <c r="E505" s="138" t="s">
        <v>231</v>
      </c>
      <c r="F505" s="139">
        <f>vlookup(G505,terminals!$C$1:$O$73,13,FALSE)</f>
        <v>273</v>
      </c>
      <c r="G505" s="137" t="s">
        <v>287</v>
      </c>
      <c r="H505" s="148"/>
      <c r="I505" s="141"/>
      <c r="J505" s="142"/>
      <c r="K505" s="143">
        <f t="shared" si="7"/>
        <v>6</v>
      </c>
      <c r="L505" s="144"/>
      <c r="M505" s="145"/>
      <c r="N505" s="108"/>
    </row>
    <row r="506">
      <c r="A506" s="136" t="str">
        <f t="shared" si="1"/>
        <v>1032271</v>
      </c>
      <c r="B506" s="110"/>
      <c r="C506" s="122">
        <v>1032.0</v>
      </c>
      <c r="D506" s="137" t="s">
        <v>495</v>
      </c>
      <c r="E506" s="138" t="s">
        <v>231</v>
      </c>
      <c r="F506" s="139">
        <f>vlookup(G506,terminals!$C$1:$O$73,13,FALSE)</f>
        <v>271</v>
      </c>
      <c r="G506" s="137" t="s">
        <v>279</v>
      </c>
      <c r="H506" s="148"/>
      <c r="I506" s="141"/>
      <c r="J506" s="142"/>
      <c r="K506" s="143">
        <f t="shared" si="7"/>
        <v>7</v>
      </c>
      <c r="L506" s="144"/>
      <c r="M506" s="145"/>
      <c r="N506" s="108"/>
    </row>
    <row r="507">
      <c r="A507" s="136" t="str">
        <f t="shared" si="1"/>
        <v>1032269</v>
      </c>
      <c r="B507" s="110"/>
      <c r="C507" s="122">
        <v>1032.0</v>
      </c>
      <c r="D507" s="137" t="s">
        <v>495</v>
      </c>
      <c r="E507" s="138" t="s">
        <v>567</v>
      </c>
      <c r="F507" s="139">
        <f>vlookup(G507,terminals!$C$1:$O$73,13,FALSE)</f>
        <v>269</v>
      </c>
      <c r="G507" s="137" t="s">
        <v>269</v>
      </c>
      <c r="H507" s="148"/>
      <c r="I507" s="141"/>
      <c r="J507" s="142"/>
      <c r="K507" s="143">
        <f t="shared" si="7"/>
        <v>8</v>
      </c>
      <c r="L507" s="144"/>
      <c r="M507" s="145"/>
      <c r="N507" s="108"/>
    </row>
    <row r="508">
      <c r="A508" s="136" t="str">
        <f t="shared" si="1"/>
        <v>1032270</v>
      </c>
      <c r="B508" s="110"/>
      <c r="C508" s="122">
        <v>1032.0</v>
      </c>
      <c r="D508" s="137" t="s">
        <v>495</v>
      </c>
      <c r="E508" s="138" t="s">
        <v>557</v>
      </c>
      <c r="F508" s="144">
        <f>vlookup(G508,terminals!$C$1:$O$73,13,FALSE)</f>
        <v>270</v>
      </c>
      <c r="G508" s="137" t="s">
        <v>274</v>
      </c>
      <c r="H508" s="148"/>
      <c r="I508" s="141"/>
      <c r="J508" s="142"/>
      <c r="K508" s="143">
        <f t="shared" si="7"/>
        <v>-1</v>
      </c>
      <c r="L508" s="144"/>
      <c r="M508" s="145"/>
      <c r="N508" s="108"/>
    </row>
    <row r="509">
      <c r="A509" s="136" t="str">
        <f t="shared" si="1"/>
        <v>1033281</v>
      </c>
      <c r="B509" s="110"/>
      <c r="C509" s="122">
        <v>1033.0</v>
      </c>
      <c r="D509" s="137" t="s">
        <v>495</v>
      </c>
      <c r="E509" s="138" t="s">
        <v>555</v>
      </c>
      <c r="F509" s="139">
        <f>vlookup(G509,terminals!$C$1:$O$73,13,FALSE)</f>
        <v>281</v>
      </c>
      <c r="G509" s="137" t="s">
        <v>321</v>
      </c>
      <c r="H509" s="140" t="s">
        <v>564</v>
      </c>
      <c r="I509" s="141"/>
      <c r="J509" s="142"/>
      <c r="K509" s="143">
        <f t="shared" si="7"/>
        <v>0</v>
      </c>
      <c r="L509" s="144"/>
      <c r="M509" s="145"/>
      <c r="N509" s="108"/>
    </row>
    <row r="510">
      <c r="A510" s="136" t="str">
        <f t="shared" si="1"/>
        <v>1033285</v>
      </c>
      <c r="B510" s="110"/>
      <c r="C510" s="122">
        <v>1033.0</v>
      </c>
      <c r="D510" s="137" t="s">
        <v>495</v>
      </c>
      <c r="E510" s="138" t="s">
        <v>231</v>
      </c>
      <c r="F510" s="139">
        <f>vlookup(G510,terminals!$C$1:$O$73,13,FALSE)</f>
        <v>285</v>
      </c>
      <c r="G510" s="137" t="s">
        <v>335</v>
      </c>
      <c r="H510" s="148"/>
      <c r="I510" s="141"/>
      <c r="J510" s="142"/>
      <c r="K510" s="143">
        <f t="shared" si="7"/>
        <v>1</v>
      </c>
      <c r="L510" s="144"/>
      <c r="M510" s="145"/>
      <c r="N510" s="108"/>
    </row>
    <row r="511">
      <c r="A511" s="136" t="str">
        <f t="shared" si="1"/>
        <v>1033283</v>
      </c>
      <c r="B511" s="110"/>
      <c r="C511" s="122">
        <v>1033.0</v>
      </c>
      <c r="D511" s="137" t="s">
        <v>495</v>
      </c>
      <c r="E511" s="138" t="s">
        <v>231</v>
      </c>
      <c r="F511" s="139">
        <f>vlookup(G511,terminals!$C$1:$O$73,13,FALSE)</f>
        <v>283</v>
      </c>
      <c r="G511" s="137" t="s">
        <v>328</v>
      </c>
      <c r="H511" s="148"/>
      <c r="I511" s="141"/>
      <c r="J511" s="142"/>
      <c r="K511" s="143">
        <f t="shared" si="7"/>
        <v>2</v>
      </c>
      <c r="L511" s="144"/>
      <c r="M511" s="145"/>
      <c r="N511" s="108"/>
    </row>
    <row r="512">
      <c r="A512" s="136" t="str">
        <f t="shared" si="1"/>
        <v>1033284</v>
      </c>
      <c r="B512" s="110"/>
      <c r="C512" s="122">
        <v>1033.0</v>
      </c>
      <c r="D512" s="137" t="s">
        <v>495</v>
      </c>
      <c r="E512" s="138" t="s">
        <v>231</v>
      </c>
      <c r="F512" s="139">
        <f>vlookup(G512,terminals!$C$1:$O$73,13,FALSE)</f>
        <v>284</v>
      </c>
      <c r="G512" s="137" t="s">
        <v>331</v>
      </c>
      <c r="H512" s="148"/>
      <c r="I512" s="141"/>
      <c r="J512" s="142"/>
      <c r="K512" s="143">
        <f t="shared" si="7"/>
        <v>3</v>
      </c>
      <c r="L512" s="144"/>
      <c r="M512" s="145"/>
      <c r="N512" s="108"/>
    </row>
    <row r="513">
      <c r="A513" s="136" t="str">
        <f t="shared" si="1"/>
        <v>1033286</v>
      </c>
      <c r="B513" s="110"/>
      <c r="C513" s="122">
        <v>1033.0</v>
      </c>
      <c r="D513" s="137" t="s">
        <v>495</v>
      </c>
      <c r="E513" s="138" t="s">
        <v>231</v>
      </c>
      <c r="F513" s="139">
        <f>vlookup(G513,terminals!$C$1:$O$73,13,FALSE)</f>
        <v>286</v>
      </c>
      <c r="G513" s="137" t="s">
        <v>338</v>
      </c>
      <c r="H513" s="148"/>
      <c r="I513" s="141"/>
      <c r="J513" s="142"/>
      <c r="K513" s="143">
        <f t="shared" si="7"/>
        <v>4</v>
      </c>
      <c r="L513" s="144"/>
      <c r="M513" s="145"/>
      <c r="N513" s="108"/>
    </row>
    <row r="514">
      <c r="A514" s="136" t="str">
        <f t="shared" si="1"/>
        <v>1033288</v>
      </c>
      <c r="B514" s="110"/>
      <c r="C514" s="122">
        <v>1033.0</v>
      </c>
      <c r="D514" s="137" t="s">
        <v>495</v>
      </c>
      <c r="E514" s="138" t="s">
        <v>231</v>
      </c>
      <c r="F514" s="139">
        <f>vlookup(G514,terminals!$C$1:$O$73,13,FALSE)</f>
        <v>288</v>
      </c>
      <c r="G514" s="137" t="s">
        <v>347</v>
      </c>
      <c r="H514" s="148"/>
      <c r="I514" s="141"/>
      <c r="J514" s="142"/>
      <c r="K514" s="143">
        <f t="shared" si="7"/>
        <v>5</v>
      </c>
      <c r="L514" s="144"/>
      <c r="M514" s="145"/>
      <c r="N514" s="108"/>
    </row>
    <row r="515">
      <c r="A515" s="136" t="str">
        <f t="shared" si="1"/>
        <v>1033273</v>
      </c>
      <c r="B515" s="110"/>
      <c r="C515" s="122">
        <v>1033.0</v>
      </c>
      <c r="D515" s="137" t="s">
        <v>495</v>
      </c>
      <c r="E515" s="138" t="s">
        <v>231</v>
      </c>
      <c r="F515" s="139">
        <f>vlookup(G515,terminals!$C$1:$O$73,13,FALSE)</f>
        <v>273</v>
      </c>
      <c r="G515" s="137" t="s">
        <v>287</v>
      </c>
      <c r="H515" s="148"/>
      <c r="I515" s="141"/>
      <c r="J515" s="142"/>
      <c r="K515" s="143">
        <f t="shared" si="7"/>
        <v>6</v>
      </c>
      <c r="L515" s="144"/>
      <c r="M515" s="145"/>
      <c r="N515" s="108"/>
    </row>
    <row r="516">
      <c r="A516" s="136" t="str">
        <f t="shared" si="1"/>
        <v>1033271</v>
      </c>
      <c r="B516" s="110"/>
      <c r="C516" s="122">
        <v>1033.0</v>
      </c>
      <c r="D516" s="137" t="s">
        <v>495</v>
      </c>
      <c r="E516" s="138" t="s">
        <v>231</v>
      </c>
      <c r="F516" s="139">
        <f>vlookup(G516,terminals!$C$1:$O$73,13,FALSE)</f>
        <v>271</v>
      </c>
      <c r="G516" s="137" t="s">
        <v>279</v>
      </c>
      <c r="H516" s="148"/>
      <c r="I516" s="141"/>
      <c r="J516" s="142"/>
      <c r="K516" s="143">
        <f t="shared" si="7"/>
        <v>7</v>
      </c>
      <c r="L516" s="144"/>
      <c r="M516" s="145"/>
      <c r="N516" s="108"/>
    </row>
    <row r="517">
      <c r="A517" s="136" t="str">
        <f t="shared" si="1"/>
        <v>1033269</v>
      </c>
      <c r="B517" s="110"/>
      <c r="C517" s="122">
        <v>1033.0</v>
      </c>
      <c r="D517" s="137" t="s">
        <v>495</v>
      </c>
      <c r="E517" s="138" t="s">
        <v>567</v>
      </c>
      <c r="F517" s="139">
        <f>vlookup(G517,terminals!$C$1:$O$73,13,FALSE)</f>
        <v>269</v>
      </c>
      <c r="G517" s="137" t="s">
        <v>269</v>
      </c>
      <c r="H517" s="148"/>
      <c r="I517" s="141"/>
      <c r="J517" s="142"/>
      <c r="K517" s="143">
        <f t="shared" si="7"/>
        <v>8</v>
      </c>
      <c r="L517" s="144"/>
      <c r="M517" s="145"/>
      <c r="N517" s="108"/>
    </row>
    <row r="518">
      <c r="A518" s="136" t="str">
        <f t="shared" si="1"/>
        <v>1033270</v>
      </c>
      <c r="B518" s="110"/>
      <c r="C518" s="122">
        <v>1033.0</v>
      </c>
      <c r="D518" s="137" t="s">
        <v>495</v>
      </c>
      <c r="E518" s="138" t="s">
        <v>557</v>
      </c>
      <c r="F518" s="144">
        <f>vlookup(G518,terminals!$C$1:$O$73,13,FALSE)</f>
        <v>270</v>
      </c>
      <c r="G518" s="137" t="s">
        <v>274</v>
      </c>
      <c r="H518" s="148"/>
      <c r="I518" s="141"/>
      <c r="J518" s="142"/>
      <c r="K518" s="143">
        <f t="shared" si="7"/>
        <v>-1</v>
      </c>
      <c r="L518" s="144"/>
      <c r="M518" s="145"/>
      <c r="N518" s="108"/>
    </row>
    <row r="519">
      <c r="A519" s="136" t="str">
        <f t="shared" si="1"/>
        <v>1034281</v>
      </c>
      <c r="B519" s="110"/>
      <c r="C519" s="122">
        <v>1034.0</v>
      </c>
      <c r="D519" s="137" t="s">
        <v>496</v>
      </c>
      <c r="E519" s="138" t="s">
        <v>555</v>
      </c>
      <c r="F519" s="139">
        <f>vlookup(G519,terminals!$C$1:$O$73,13,FALSE)</f>
        <v>281</v>
      </c>
      <c r="G519" s="137" t="s">
        <v>321</v>
      </c>
      <c r="H519" s="140" t="s">
        <v>558</v>
      </c>
      <c r="I519" s="141"/>
      <c r="J519" s="142"/>
      <c r="K519" s="143">
        <f t="shared" si="7"/>
        <v>0</v>
      </c>
      <c r="L519" s="144"/>
      <c r="M519" s="145"/>
      <c r="N519" s="108"/>
    </row>
    <row r="520">
      <c r="A520" s="136" t="str">
        <f t="shared" si="1"/>
        <v>1034285</v>
      </c>
      <c r="B520" s="110"/>
      <c r="C520" s="122">
        <v>1034.0</v>
      </c>
      <c r="D520" s="137" t="s">
        <v>496</v>
      </c>
      <c r="E520" s="138" t="s">
        <v>231</v>
      </c>
      <c r="F520" s="139">
        <f>vlookup(G520,terminals!$C$1:$O$73,13,FALSE)</f>
        <v>285</v>
      </c>
      <c r="G520" s="137" t="s">
        <v>335</v>
      </c>
      <c r="H520" s="148"/>
      <c r="I520" s="141"/>
      <c r="J520" s="142"/>
      <c r="K520" s="143">
        <f t="shared" si="7"/>
        <v>1</v>
      </c>
      <c r="L520" s="144"/>
      <c r="M520" s="145"/>
      <c r="N520" s="108"/>
    </row>
    <row r="521">
      <c r="A521" s="136" t="str">
        <f t="shared" si="1"/>
        <v>1034284</v>
      </c>
      <c r="B521" s="110"/>
      <c r="C521" s="122">
        <v>1034.0</v>
      </c>
      <c r="D521" s="137" t="s">
        <v>496</v>
      </c>
      <c r="E521" s="138" t="s">
        <v>231</v>
      </c>
      <c r="F521" s="139">
        <f>vlookup(G521,terminals!$C$1:$O$73,13,FALSE)</f>
        <v>284</v>
      </c>
      <c r="G521" s="137" t="s">
        <v>331</v>
      </c>
      <c r="H521" s="148"/>
      <c r="I521" s="141"/>
      <c r="J521" s="142"/>
      <c r="K521" s="143">
        <f t="shared" si="7"/>
        <v>2</v>
      </c>
      <c r="L521" s="144"/>
      <c r="M521" s="145"/>
      <c r="N521" s="108"/>
    </row>
    <row r="522">
      <c r="A522" s="136" t="str">
        <f t="shared" si="1"/>
        <v>1034286</v>
      </c>
      <c r="B522" s="110"/>
      <c r="C522" s="122">
        <v>1034.0</v>
      </c>
      <c r="D522" s="137" t="s">
        <v>496</v>
      </c>
      <c r="E522" s="138" t="s">
        <v>231</v>
      </c>
      <c r="F522" s="139">
        <f>vlookup(G522,terminals!$C$1:$O$73,13,FALSE)</f>
        <v>286</v>
      </c>
      <c r="G522" s="137" t="s">
        <v>338</v>
      </c>
      <c r="H522" s="148"/>
      <c r="I522" s="141"/>
      <c r="J522" s="142"/>
      <c r="K522" s="143">
        <f t="shared" si="7"/>
        <v>3</v>
      </c>
      <c r="L522" s="144"/>
      <c r="M522" s="145"/>
      <c r="N522" s="108"/>
    </row>
    <row r="523">
      <c r="A523" s="136" t="str">
        <f t="shared" si="1"/>
        <v>1034288</v>
      </c>
      <c r="B523" s="110"/>
      <c r="C523" s="122">
        <v>1034.0</v>
      </c>
      <c r="D523" s="137" t="s">
        <v>496</v>
      </c>
      <c r="E523" s="138" t="s">
        <v>231</v>
      </c>
      <c r="F523" s="139">
        <f>vlookup(G523,terminals!$C$1:$O$73,13,FALSE)</f>
        <v>288</v>
      </c>
      <c r="G523" s="137" t="s">
        <v>347</v>
      </c>
      <c r="H523" s="148"/>
      <c r="I523" s="141"/>
      <c r="J523" s="142"/>
      <c r="K523" s="143">
        <f t="shared" si="7"/>
        <v>4</v>
      </c>
      <c r="L523" s="144"/>
      <c r="M523" s="145"/>
      <c r="N523" s="108"/>
    </row>
    <row r="524">
      <c r="A524" s="136" t="str">
        <f t="shared" si="1"/>
        <v>1034273</v>
      </c>
      <c r="B524" s="110"/>
      <c r="C524" s="122">
        <v>1034.0</v>
      </c>
      <c r="D524" s="137" t="s">
        <v>496</v>
      </c>
      <c r="E524" s="138" t="s">
        <v>231</v>
      </c>
      <c r="F524" s="139">
        <f>vlookup(G524,terminals!$C$1:$O$73,13,FALSE)</f>
        <v>273</v>
      </c>
      <c r="G524" s="137" t="s">
        <v>287</v>
      </c>
      <c r="H524" s="148"/>
      <c r="I524" s="141"/>
      <c r="J524" s="142"/>
      <c r="K524" s="143">
        <f t="shared" si="7"/>
        <v>5</v>
      </c>
      <c r="L524" s="144"/>
      <c r="M524" s="145"/>
      <c r="N524" s="108"/>
    </row>
    <row r="525">
      <c r="A525" s="136" t="str">
        <f t="shared" si="1"/>
        <v>1034266</v>
      </c>
      <c r="B525" s="110"/>
      <c r="C525" s="122">
        <v>1034.0</v>
      </c>
      <c r="D525" s="137" t="s">
        <v>496</v>
      </c>
      <c r="E525" s="138" t="s">
        <v>567</v>
      </c>
      <c r="F525" s="139">
        <f>vlookup(G525,terminals!$C$1:$O$73,13,FALSE)</f>
        <v>266</v>
      </c>
      <c r="G525" s="137" t="s">
        <v>256</v>
      </c>
      <c r="H525" s="148"/>
      <c r="I525" s="141"/>
      <c r="J525" s="142"/>
      <c r="K525" s="143">
        <f t="shared" si="7"/>
        <v>6</v>
      </c>
      <c r="L525" s="144"/>
      <c r="M525" s="145"/>
      <c r="N525" s="108"/>
    </row>
    <row r="526">
      <c r="A526" s="136" t="str">
        <f t="shared" si="1"/>
        <v>1034266</v>
      </c>
      <c r="B526" s="110"/>
      <c r="C526" s="122">
        <v>1034.0</v>
      </c>
      <c r="D526" s="137" t="s">
        <v>496</v>
      </c>
      <c r="E526" s="138" t="s">
        <v>557</v>
      </c>
      <c r="F526" s="144">
        <f>vlookup(G526,terminals!$C$1:$O$73,13,FALSE)</f>
        <v>266</v>
      </c>
      <c r="G526" s="94" t="s">
        <v>256</v>
      </c>
      <c r="H526" s="148"/>
      <c r="I526" s="141"/>
      <c r="J526" s="142"/>
      <c r="K526" s="143">
        <f t="shared" si="7"/>
        <v>-1</v>
      </c>
      <c r="L526" s="144"/>
      <c r="M526" s="145"/>
      <c r="N526" s="108"/>
    </row>
    <row r="527">
      <c r="A527" s="136" t="str">
        <f t="shared" si="1"/>
        <v>1035281</v>
      </c>
      <c r="B527" s="110"/>
      <c r="C527" s="122">
        <v>1035.0</v>
      </c>
      <c r="D527" s="137" t="s">
        <v>496</v>
      </c>
      <c r="E527" s="138" t="s">
        <v>555</v>
      </c>
      <c r="F527" s="139">
        <f>vlookup(G527,terminals!$C$1:$O$73,13,FALSE)</f>
        <v>281</v>
      </c>
      <c r="G527" s="137" t="s">
        <v>321</v>
      </c>
      <c r="H527" s="140" t="s">
        <v>564</v>
      </c>
      <c r="I527" s="141"/>
      <c r="J527" s="142"/>
      <c r="K527" s="143">
        <f t="shared" si="7"/>
        <v>0</v>
      </c>
      <c r="L527" s="144"/>
      <c r="M527" s="145"/>
      <c r="N527" s="108"/>
    </row>
    <row r="528">
      <c r="A528" s="136" t="str">
        <f t="shared" si="1"/>
        <v>1035285</v>
      </c>
      <c r="B528" s="110"/>
      <c r="C528" s="122">
        <v>1035.0</v>
      </c>
      <c r="D528" s="137" t="s">
        <v>496</v>
      </c>
      <c r="E528" s="138" t="s">
        <v>231</v>
      </c>
      <c r="F528" s="139">
        <f>vlookup(G528,terminals!$C$1:$O$73,13,FALSE)</f>
        <v>285</v>
      </c>
      <c r="G528" s="137" t="s">
        <v>335</v>
      </c>
      <c r="H528" s="148"/>
      <c r="I528" s="141"/>
      <c r="J528" s="142"/>
      <c r="K528" s="143">
        <f t="shared" si="7"/>
        <v>1</v>
      </c>
      <c r="L528" s="144"/>
      <c r="M528" s="145"/>
      <c r="N528" s="108"/>
    </row>
    <row r="529">
      <c r="A529" s="136" t="str">
        <f t="shared" si="1"/>
        <v>1035284</v>
      </c>
      <c r="B529" s="110"/>
      <c r="C529" s="122">
        <v>1035.0</v>
      </c>
      <c r="D529" s="137" t="s">
        <v>496</v>
      </c>
      <c r="E529" s="138" t="s">
        <v>231</v>
      </c>
      <c r="F529" s="139">
        <f>vlookup(G529,terminals!$C$1:$O$73,13,FALSE)</f>
        <v>284</v>
      </c>
      <c r="G529" s="137" t="s">
        <v>331</v>
      </c>
      <c r="H529" s="148"/>
      <c r="I529" s="141"/>
      <c r="J529" s="142"/>
      <c r="K529" s="143">
        <f t="shared" si="7"/>
        <v>2</v>
      </c>
      <c r="L529" s="144"/>
      <c r="M529" s="145"/>
      <c r="N529" s="108"/>
    </row>
    <row r="530">
      <c r="A530" s="136" t="str">
        <f t="shared" si="1"/>
        <v>1035286</v>
      </c>
      <c r="B530" s="110"/>
      <c r="C530" s="122">
        <v>1035.0</v>
      </c>
      <c r="D530" s="137" t="s">
        <v>496</v>
      </c>
      <c r="E530" s="138" t="s">
        <v>231</v>
      </c>
      <c r="F530" s="139">
        <f>vlookup(G530,terminals!$C$1:$O$73,13,FALSE)</f>
        <v>286</v>
      </c>
      <c r="G530" s="137" t="s">
        <v>338</v>
      </c>
      <c r="H530" s="148"/>
      <c r="I530" s="141"/>
      <c r="J530" s="142"/>
      <c r="K530" s="143">
        <f t="shared" si="7"/>
        <v>3</v>
      </c>
      <c r="L530" s="144"/>
      <c r="M530" s="145"/>
      <c r="N530" s="108"/>
    </row>
    <row r="531">
      <c r="A531" s="136" t="str">
        <f t="shared" si="1"/>
        <v>1035288</v>
      </c>
      <c r="B531" s="110"/>
      <c r="C531" s="122">
        <v>1035.0</v>
      </c>
      <c r="D531" s="137" t="s">
        <v>496</v>
      </c>
      <c r="E531" s="138" t="s">
        <v>231</v>
      </c>
      <c r="F531" s="139">
        <f>vlookup(G531,terminals!$C$1:$O$73,13,FALSE)</f>
        <v>288</v>
      </c>
      <c r="G531" s="137" t="s">
        <v>347</v>
      </c>
      <c r="H531" s="148"/>
      <c r="I531" s="141"/>
      <c r="J531" s="142"/>
      <c r="K531" s="143">
        <f t="shared" si="7"/>
        <v>4</v>
      </c>
      <c r="L531" s="144"/>
      <c r="M531" s="145"/>
      <c r="N531" s="108"/>
    </row>
    <row r="532">
      <c r="A532" s="136" t="str">
        <f t="shared" si="1"/>
        <v>1035273</v>
      </c>
      <c r="B532" s="110"/>
      <c r="C532" s="122">
        <v>1035.0</v>
      </c>
      <c r="D532" s="137" t="s">
        <v>496</v>
      </c>
      <c r="E532" s="138" t="s">
        <v>231</v>
      </c>
      <c r="F532" s="139">
        <f>vlookup(G532,terminals!$C$1:$O$73,13,FALSE)</f>
        <v>273</v>
      </c>
      <c r="G532" s="137" t="s">
        <v>287</v>
      </c>
      <c r="H532" s="148"/>
      <c r="I532" s="141"/>
      <c r="J532" s="142"/>
      <c r="K532" s="143">
        <f t="shared" si="7"/>
        <v>5</v>
      </c>
      <c r="L532" s="144"/>
      <c r="M532" s="145"/>
      <c r="N532" s="108"/>
    </row>
    <row r="533">
      <c r="A533" s="136" t="str">
        <f t="shared" si="1"/>
        <v>1035266</v>
      </c>
      <c r="B533" s="110"/>
      <c r="C533" s="122">
        <v>1035.0</v>
      </c>
      <c r="D533" s="137" t="s">
        <v>496</v>
      </c>
      <c r="E533" s="138" t="s">
        <v>567</v>
      </c>
      <c r="F533" s="139">
        <f>vlookup(G533,terminals!$C$1:$O$73,13,FALSE)</f>
        <v>266</v>
      </c>
      <c r="G533" s="137" t="s">
        <v>256</v>
      </c>
      <c r="H533" s="148"/>
      <c r="I533" s="141"/>
      <c r="J533" s="142"/>
      <c r="K533" s="143">
        <f t="shared" si="7"/>
        <v>6</v>
      </c>
      <c r="L533" s="144"/>
      <c r="M533" s="145"/>
      <c r="N533" s="108"/>
    </row>
    <row r="534">
      <c r="A534" s="136" t="str">
        <f t="shared" si="1"/>
        <v>1035266</v>
      </c>
      <c r="B534" s="110"/>
      <c r="C534" s="122">
        <v>1035.0</v>
      </c>
      <c r="D534" s="137" t="s">
        <v>496</v>
      </c>
      <c r="E534" s="138" t="s">
        <v>557</v>
      </c>
      <c r="F534" s="144">
        <f>vlookup(G534,terminals!$C$1:$O$73,13,FALSE)</f>
        <v>266</v>
      </c>
      <c r="G534" s="137" t="s">
        <v>256</v>
      </c>
      <c r="H534" s="148"/>
      <c r="I534" s="141"/>
      <c r="J534" s="142"/>
      <c r="K534" s="143">
        <f t="shared" si="7"/>
        <v>-1</v>
      </c>
      <c r="L534" s="144"/>
      <c r="M534" s="145"/>
      <c r="N534" s="108"/>
    </row>
    <row r="535">
      <c r="A535" s="136" t="str">
        <f t="shared" si="1"/>
        <v>1036281</v>
      </c>
      <c r="B535" s="110"/>
      <c r="C535" s="122">
        <v>1036.0</v>
      </c>
      <c r="D535" s="137" t="s">
        <v>497</v>
      </c>
      <c r="E535" s="138" t="s">
        <v>555</v>
      </c>
      <c r="F535" s="139">
        <f>vlookup(G535,terminals!$C$1:$O$73,13,FALSE)</f>
        <v>281</v>
      </c>
      <c r="G535" s="137" t="s">
        <v>321</v>
      </c>
      <c r="H535" s="140" t="s">
        <v>558</v>
      </c>
      <c r="I535" s="141"/>
      <c r="J535" s="142"/>
      <c r="K535" s="143">
        <f t="shared" si="7"/>
        <v>0</v>
      </c>
      <c r="L535" s="144"/>
      <c r="M535" s="145"/>
      <c r="N535" s="108"/>
    </row>
    <row r="536">
      <c r="A536" s="136" t="str">
        <f t="shared" si="1"/>
        <v>1036285</v>
      </c>
      <c r="B536" s="110"/>
      <c r="C536" s="122">
        <v>1036.0</v>
      </c>
      <c r="D536" s="137" t="s">
        <v>497</v>
      </c>
      <c r="E536" s="138" t="s">
        <v>231</v>
      </c>
      <c r="F536" s="139">
        <f>vlookup(G536,terminals!$C$1:$O$73,13,FALSE)</f>
        <v>285</v>
      </c>
      <c r="G536" s="137" t="s">
        <v>335</v>
      </c>
      <c r="H536" s="148"/>
      <c r="I536" s="141"/>
      <c r="J536" s="142"/>
      <c r="K536" s="143">
        <f t="shared" si="7"/>
        <v>1</v>
      </c>
      <c r="L536" s="144"/>
      <c r="M536" s="145"/>
      <c r="N536" s="108"/>
    </row>
    <row r="537">
      <c r="A537" s="136" t="str">
        <f t="shared" si="1"/>
        <v>1036283</v>
      </c>
      <c r="B537" s="110"/>
      <c r="C537" s="122">
        <v>1036.0</v>
      </c>
      <c r="D537" s="137" t="s">
        <v>497</v>
      </c>
      <c r="E537" s="138" t="s">
        <v>231</v>
      </c>
      <c r="F537" s="139">
        <f>vlookup(G537,terminals!$C$1:$O$73,13,FALSE)</f>
        <v>283</v>
      </c>
      <c r="G537" s="137" t="s">
        <v>328</v>
      </c>
      <c r="H537" s="148"/>
      <c r="I537" s="141"/>
      <c r="J537" s="142"/>
      <c r="K537" s="143">
        <f t="shared" si="7"/>
        <v>2</v>
      </c>
      <c r="L537" s="144"/>
      <c r="M537" s="145"/>
      <c r="N537" s="108"/>
    </row>
    <row r="538">
      <c r="A538" s="136" t="str">
        <f t="shared" si="1"/>
        <v>1036284</v>
      </c>
      <c r="B538" s="110"/>
      <c r="C538" s="122">
        <v>1036.0</v>
      </c>
      <c r="D538" s="137" t="s">
        <v>497</v>
      </c>
      <c r="E538" s="138" t="s">
        <v>231</v>
      </c>
      <c r="F538" s="139">
        <f>vlookup(G538,terminals!$C$1:$O$73,13,FALSE)</f>
        <v>284</v>
      </c>
      <c r="G538" s="137" t="s">
        <v>331</v>
      </c>
      <c r="H538" s="148"/>
      <c r="I538" s="141"/>
      <c r="J538" s="142"/>
      <c r="K538" s="143">
        <f t="shared" si="7"/>
        <v>3</v>
      </c>
      <c r="L538" s="144"/>
      <c r="M538" s="145"/>
      <c r="N538" s="108"/>
    </row>
    <row r="539">
      <c r="A539" s="136" t="str">
        <f t="shared" si="1"/>
        <v>1036286</v>
      </c>
      <c r="B539" s="110"/>
      <c r="C539" s="122">
        <v>1036.0</v>
      </c>
      <c r="D539" s="137" t="s">
        <v>497</v>
      </c>
      <c r="E539" s="138" t="s">
        <v>231</v>
      </c>
      <c r="F539" s="139">
        <f>vlookup(G539,terminals!$C$1:$O$73,13,FALSE)</f>
        <v>286</v>
      </c>
      <c r="G539" s="137" t="s">
        <v>338</v>
      </c>
      <c r="H539" s="148"/>
      <c r="I539" s="141"/>
      <c r="J539" s="142"/>
      <c r="K539" s="143">
        <f t="shared" si="7"/>
        <v>4</v>
      </c>
      <c r="L539" s="144"/>
      <c r="M539" s="145"/>
      <c r="N539" s="108"/>
    </row>
    <row r="540">
      <c r="A540" s="136" t="str">
        <f t="shared" si="1"/>
        <v>1036288</v>
      </c>
      <c r="B540" s="110"/>
      <c r="C540" s="122">
        <v>1036.0</v>
      </c>
      <c r="D540" s="137" t="s">
        <v>497</v>
      </c>
      <c r="E540" s="138" t="s">
        <v>231</v>
      </c>
      <c r="F540" s="139">
        <f>vlookup(G540,terminals!$C$1:$O$73,13,FALSE)</f>
        <v>288</v>
      </c>
      <c r="G540" s="137" t="s">
        <v>347</v>
      </c>
      <c r="H540" s="148"/>
      <c r="I540" s="141"/>
      <c r="J540" s="142"/>
      <c r="K540" s="143">
        <f t="shared" si="7"/>
        <v>5</v>
      </c>
      <c r="L540" s="144"/>
      <c r="M540" s="145"/>
      <c r="N540" s="108"/>
    </row>
    <row r="541">
      <c r="A541" s="136" t="str">
        <f t="shared" si="1"/>
        <v>1036273</v>
      </c>
      <c r="B541" s="110"/>
      <c r="C541" s="122">
        <v>1036.0</v>
      </c>
      <c r="D541" s="137" t="s">
        <v>497</v>
      </c>
      <c r="E541" s="138" t="s">
        <v>231</v>
      </c>
      <c r="F541" s="139">
        <f>vlookup(G541,terminals!$C$1:$O$73,13,FALSE)</f>
        <v>273</v>
      </c>
      <c r="G541" s="137" t="s">
        <v>287</v>
      </c>
      <c r="H541" s="148"/>
      <c r="I541" s="141"/>
      <c r="J541" s="142"/>
      <c r="K541" s="143">
        <f t="shared" si="7"/>
        <v>6</v>
      </c>
      <c r="L541" s="144"/>
      <c r="M541" s="145"/>
      <c r="N541" s="108"/>
    </row>
    <row r="542">
      <c r="A542" s="136" t="str">
        <f t="shared" si="1"/>
        <v>1036266</v>
      </c>
      <c r="B542" s="110"/>
      <c r="C542" s="122">
        <v>1036.0</v>
      </c>
      <c r="D542" s="137" t="s">
        <v>497</v>
      </c>
      <c r="E542" s="138" t="s">
        <v>231</v>
      </c>
      <c r="F542" s="139">
        <f>vlookup(G542,terminals!$C$1:$O$73,13,FALSE)</f>
        <v>266</v>
      </c>
      <c r="G542" s="137" t="s">
        <v>256</v>
      </c>
      <c r="H542" s="148"/>
      <c r="I542" s="141"/>
      <c r="J542" s="142"/>
      <c r="K542" s="143">
        <f t="shared" si="7"/>
        <v>7</v>
      </c>
      <c r="L542" s="144"/>
      <c r="M542" s="145"/>
      <c r="N542" s="108"/>
    </row>
    <row r="543">
      <c r="A543" s="136" t="str">
        <f t="shared" si="1"/>
        <v>1036261</v>
      </c>
      <c r="B543" s="110"/>
      <c r="C543" s="122">
        <v>1036.0</v>
      </c>
      <c r="D543" s="137" t="s">
        <v>497</v>
      </c>
      <c r="E543" s="138" t="s">
        <v>567</v>
      </c>
      <c r="F543" s="139">
        <f>vlookup(G543,terminals!$C$1:$O$73,13,FALSE)</f>
        <v>261</v>
      </c>
      <c r="G543" s="137" t="s">
        <v>240</v>
      </c>
      <c r="H543" s="148"/>
      <c r="I543" s="141"/>
      <c r="J543" s="142"/>
      <c r="K543" s="143">
        <f t="shared" si="7"/>
        <v>8</v>
      </c>
      <c r="L543" s="144"/>
      <c r="M543" s="145"/>
      <c r="N543" s="108"/>
    </row>
    <row r="544">
      <c r="A544" s="136" t="str">
        <f t="shared" si="1"/>
        <v>1036274</v>
      </c>
      <c r="B544" s="110"/>
      <c r="C544" s="122">
        <v>1036.0</v>
      </c>
      <c r="D544" s="137" t="s">
        <v>497</v>
      </c>
      <c r="E544" s="138" t="s">
        <v>557</v>
      </c>
      <c r="F544" s="144">
        <f>vlookup(G544,terminals!$C$1:$O$73,13,FALSE)</f>
        <v>274</v>
      </c>
      <c r="G544" s="137" t="s">
        <v>291</v>
      </c>
      <c r="H544" s="148"/>
      <c r="I544" s="141"/>
      <c r="J544" s="142"/>
      <c r="K544" s="143">
        <f t="shared" si="7"/>
        <v>-1</v>
      </c>
      <c r="L544" s="144"/>
      <c r="M544" s="145"/>
      <c r="N544" s="108"/>
    </row>
    <row r="545">
      <c r="A545" s="136" t="str">
        <f t="shared" si="1"/>
        <v>1081299</v>
      </c>
      <c r="B545" s="110"/>
      <c r="C545" s="122">
        <v>1081.0</v>
      </c>
      <c r="D545" s="137" t="s">
        <v>524</v>
      </c>
      <c r="E545" s="138" t="s">
        <v>555</v>
      </c>
      <c r="F545" s="139">
        <f>vlookup(G545,terminals!$C$1:$O$73,13,FALSE)</f>
        <v>299</v>
      </c>
      <c r="G545" s="137" t="s">
        <v>573</v>
      </c>
      <c r="H545" s="140" t="s">
        <v>559</v>
      </c>
      <c r="I545" s="141"/>
      <c r="J545" s="142"/>
      <c r="K545" s="143">
        <f>if(E545="Origin",0,if(E545="Destination",-1,#REF!+1))</f>
        <v>0</v>
      </c>
      <c r="L545" s="144"/>
      <c r="M545" s="145"/>
      <c r="N545" s="108"/>
    </row>
    <row r="546">
      <c r="A546" s="136" t="str">
        <f t="shared" si="1"/>
        <v>1081297</v>
      </c>
      <c r="B546" s="110"/>
      <c r="C546" s="122">
        <v>1081.0</v>
      </c>
      <c r="D546" s="137" t="s">
        <v>524</v>
      </c>
      <c r="E546" s="138" t="s">
        <v>557</v>
      </c>
      <c r="F546" s="144">
        <f>vlookup(G546,terminals!$C$1:$O$73,13,FALSE)</f>
        <v>297</v>
      </c>
      <c r="G546" s="137" t="s">
        <v>574</v>
      </c>
      <c r="H546" s="146"/>
      <c r="I546" s="141"/>
      <c r="J546" s="142"/>
      <c r="K546" s="143">
        <f t="shared" ref="K546:K566" si="8">if(E546="Origin",0,if(E546="Destination",-1,K545+1))</f>
        <v>-1</v>
      </c>
      <c r="L546" s="144"/>
      <c r="M546" s="145"/>
      <c r="N546" s="108"/>
    </row>
    <row r="547">
      <c r="A547" s="136" t="str">
        <f t="shared" si="1"/>
        <v>1082300</v>
      </c>
      <c r="B547" s="110"/>
      <c r="C547" s="122">
        <v>1082.0</v>
      </c>
      <c r="D547" s="137" t="s">
        <v>498</v>
      </c>
      <c r="E547" s="138" t="s">
        <v>555</v>
      </c>
      <c r="F547" s="139">
        <f>vlookup(G547,terminals!$C$1:$O$73,13,FALSE)</f>
        <v>300</v>
      </c>
      <c r="G547" s="137" t="s">
        <v>374</v>
      </c>
      <c r="H547" s="140" t="s">
        <v>559</v>
      </c>
      <c r="I547" s="141"/>
      <c r="J547" s="142"/>
      <c r="K547" s="143">
        <f t="shared" si="8"/>
        <v>0</v>
      </c>
      <c r="L547" s="144"/>
      <c r="M547" s="145"/>
      <c r="N547" s="108"/>
    </row>
    <row r="548">
      <c r="A548" s="136" t="str">
        <f t="shared" si="1"/>
        <v>1082297</v>
      </c>
      <c r="B548" s="110"/>
      <c r="C548" s="122">
        <v>1082.0</v>
      </c>
      <c r="D548" s="137" t="s">
        <v>498</v>
      </c>
      <c r="E548" s="138" t="s">
        <v>557</v>
      </c>
      <c r="F548" s="144">
        <f>vlookup(G548,terminals!$C$1:$O$73,13,FALSE)</f>
        <v>297</v>
      </c>
      <c r="G548" s="137" t="s">
        <v>574</v>
      </c>
      <c r="H548" s="146"/>
      <c r="I548" s="141"/>
      <c r="J548" s="142"/>
      <c r="K548" s="143">
        <f t="shared" si="8"/>
        <v>-1</v>
      </c>
      <c r="L548" s="144"/>
      <c r="M548" s="145"/>
      <c r="N548" s="108"/>
    </row>
    <row r="549">
      <c r="A549" s="136" t="str">
        <f t="shared" si="1"/>
        <v>1083301</v>
      </c>
      <c r="B549" s="110"/>
      <c r="C549" s="122">
        <v>1083.0</v>
      </c>
      <c r="D549" s="137" t="s">
        <v>499</v>
      </c>
      <c r="E549" s="138" t="s">
        <v>555</v>
      </c>
      <c r="F549" s="139">
        <f>vlookup(G549,terminals!$C$1:$O$73,13,FALSE)</f>
        <v>301</v>
      </c>
      <c r="G549" s="137" t="s">
        <v>378</v>
      </c>
      <c r="H549" s="140" t="s">
        <v>559</v>
      </c>
      <c r="I549" s="141"/>
      <c r="J549" s="142"/>
      <c r="K549" s="143">
        <f t="shared" si="8"/>
        <v>0</v>
      </c>
      <c r="L549" s="144"/>
      <c r="M549" s="145"/>
      <c r="N549" s="108"/>
    </row>
    <row r="550">
      <c r="A550" s="136" t="str">
        <f t="shared" si="1"/>
        <v>1083297</v>
      </c>
      <c r="B550" s="110"/>
      <c r="C550" s="122">
        <v>1083.0</v>
      </c>
      <c r="D550" s="137" t="s">
        <v>499</v>
      </c>
      <c r="E550" s="138" t="s">
        <v>557</v>
      </c>
      <c r="F550" s="144">
        <f>vlookup(G550,terminals!$C$1:$O$73,13,FALSE)</f>
        <v>297</v>
      </c>
      <c r="G550" s="137" t="s">
        <v>574</v>
      </c>
      <c r="H550" s="146"/>
      <c r="I550" s="141"/>
      <c r="J550" s="142"/>
      <c r="K550" s="143">
        <f t="shared" si="8"/>
        <v>-1</v>
      </c>
      <c r="L550" s="144"/>
      <c r="M550" s="145"/>
      <c r="N550" s="108"/>
    </row>
    <row r="551">
      <c r="A551" s="136" t="str">
        <f t="shared" si="1"/>
        <v>1084301</v>
      </c>
      <c r="B551" s="110"/>
      <c r="C551" s="122">
        <v>1084.0</v>
      </c>
      <c r="D551" s="137" t="s">
        <v>499</v>
      </c>
      <c r="E551" s="138" t="s">
        <v>555</v>
      </c>
      <c r="F551" s="139">
        <f>vlookup(G551,terminals!$C$1:$O$73,13,FALSE)</f>
        <v>301</v>
      </c>
      <c r="G551" s="137" t="s">
        <v>378</v>
      </c>
      <c r="H551" s="140" t="s">
        <v>575</v>
      </c>
      <c r="I551" s="141"/>
      <c r="J551" s="142"/>
      <c r="K551" s="143">
        <f t="shared" si="8"/>
        <v>0</v>
      </c>
      <c r="L551" s="144"/>
      <c r="M551" s="145"/>
      <c r="N551" s="108"/>
    </row>
    <row r="552">
      <c r="A552" s="136" t="str">
        <f t="shared" si="1"/>
        <v>1084297</v>
      </c>
      <c r="B552" s="110"/>
      <c r="C552" s="122">
        <v>1084.0</v>
      </c>
      <c r="D552" s="137" t="s">
        <v>499</v>
      </c>
      <c r="E552" s="138" t="s">
        <v>557</v>
      </c>
      <c r="F552" s="144">
        <f>vlookup(G552,terminals!$C$1:$O$73,13,FALSE)</f>
        <v>297</v>
      </c>
      <c r="G552" s="137" t="s">
        <v>574</v>
      </c>
      <c r="H552" s="146"/>
      <c r="I552" s="141"/>
      <c r="J552" s="142"/>
      <c r="K552" s="143">
        <f t="shared" si="8"/>
        <v>-1</v>
      </c>
      <c r="L552" s="144"/>
      <c r="M552" s="145"/>
      <c r="N552" s="108"/>
    </row>
    <row r="553">
      <c r="A553" s="136" t="str">
        <f t="shared" si="1"/>
        <v>1085302</v>
      </c>
      <c r="B553" s="110"/>
      <c r="C553" s="122">
        <v>1085.0</v>
      </c>
      <c r="D553" s="137" t="s">
        <v>525</v>
      </c>
      <c r="E553" s="138" t="s">
        <v>555</v>
      </c>
      <c r="F553" s="139">
        <f>vlookup(G553,terminals!$C$1:$O$73,13,FALSE)</f>
        <v>302</v>
      </c>
      <c r="G553" s="137" t="s">
        <v>381</v>
      </c>
      <c r="H553" s="140" t="s">
        <v>559</v>
      </c>
      <c r="I553" s="141"/>
      <c r="J553" s="142"/>
      <c r="K553" s="143">
        <f t="shared" si="8"/>
        <v>0</v>
      </c>
      <c r="L553" s="144"/>
      <c r="M553" s="145"/>
      <c r="N553" s="108"/>
    </row>
    <row r="554">
      <c r="A554" s="136" t="str">
        <f t="shared" si="1"/>
        <v>1085297</v>
      </c>
      <c r="B554" s="110"/>
      <c r="C554" s="122">
        <v>1085.0</v>
      </c>
      <c r="D554" s="137" t="s">
        <v>525</v>
      </c>
      <c r="E554" s="138" t="s">
        <v>557</v>
      </c>
      <c r="F554" s="144">
        <f>vlookup(G554,terminals!$C$1:$O$73,13,FALSE)</f>
        <v>297</v>
      </c>
      <c r="G554" s="137" t="s">
        <v>574</v>
      </c>
      <c r="H554" s="146"/>
      <c r="I554" s="141"/>
      <c r="J554" s="142"/>
      <c r="K554" s="143">
        <f t="shared" si="8"/>
        <v>-1</v>
      </c>
      <c r="L554" s="144"/>
      <c r="M554" s="145"/>
      <c r="N554" s="108"/>
    </row>
    <row r="555">
      <c r="A555" s="136" t="str">
        <f t="shared" si="1"/>
        <v>1086297</v>
      </c>
      <c r="B555" s="110"/>
      <c r="C555" s="122">
        <v>1086.0</v>
      </c>
      <c r="D555" s="137" t="s">
        <v>526</v>
      </c>
      <c r="E555" s="138" t="s">
        <v>555</v>
      </c>
      <c r="F555" s="139">
        <f>vlookup(G555,terminals!$C$1:$O$73,13,FALSE)</f>
        <v>297</v>
      </c>
      <c r="G555" s="137" t="s">
        <v>574</v>
      </c>
      <c r="H555" s="140" t="s">
        <v>563</v>
      </c>
      <c r="I555" s="141"/>
      <c r="J555" s="142"/>
      <c r="K555" s="143">
        <f t="shared" si="8"/>
        <v>0</v>
      </c>
      <c r="L555" s="144"/>
      <c r="M555" s="145"/>
      <c r="N555" s="108"/>
    </row>
    <row r="556">
      <c r="A556" s="136" t="str">
        <f t="shared" si="1"/>
        <v>1086299</v>
      </c>
      <c r="B556" s="110"/>
      <c r="C556" s="122">
        <v>1086.0</v>
      </c>
      <c r="D556" s="137" t="s">
        <v>526</v>
      </c>
      <c r="E556" s="138" t="s">
        <v>557</v>
      </c>
      <c r="F556" s="144">
        <f>vlookup(G556,terminals!$C$1:$O$73,13,FALSE)</f>
        <v>299</v>
      </c>
      <c r="G556" s="137" t="s">
        <v>573</v>
      </c>
      <c r="H556" s="146"/>
      <c r="I556" s="141"/>
      <c r="J556" s="142"/>
      <c r="K556" s="143">
        <f t="shared" si="8"/>
        <v>-1</v>
      </c>
      <c r="L556" s="144"/>
      <c r="M556" s="145"/>
      <c r="N556" s="108"/>
    </row>
    <row r="557">
      <c r="A557" s="136" t="str">
        <f t="shared" si="1"/>
        <v>1087297</v>
      </c>
      <c r="B557" s="110"/>
      <c r="C557" s="122">
        <v>1087.0</v>
      </c>
      <c r="D557" s="137" t="s">
        <v>500</v>
      </c>
      <c r="E557" s="138" t="s">
        <v>555</v>
      </c>
      <c r="F557" s="139">
        <f>vlookup(G557,terminals!$C$1:$O$73,13,FALSE)</f>
        <v>297</v>
      </c>
      <c r="G557" s="137" t="s">
        <v>574</v>
      </c>
      <c r="H557" s="140" t="s">
        <v>563</v>
      </c>
      <c r="I557" s="141"/>
      <c r="J557" s="142"/>
      <c r="K557" s="143">
        <f t="shared" si="8"/>
        <v>0</v>
      </c>
      <c r="L557" s="144"/>
      <c r="M557" s="145"/>
      <c r="N557" s="108"/>
    </row>
    <row r="558">
      <c r="A558" s="136" t="str">
        <f t="shared" si="1"/>
        <v>1087300</v>
      </c>
      <c r="B558" s="110"/>
      <c r="C558" s="122">
        <v>1087.0</v>
      </c>
      <c r="D558" s="137" t="s">
        <v>500</v>
      </c>
      <c r="E558" s="138" t="s">
        <v>557</v>
      </c>
      <c r="F558" s="144">
        <f>vlookup(G558,terminals!$C$1:$O$73,13,FALSE)</f>
        <v>300</v>
      </c>
      <c r="G558" s="137" t="s">
        <v>374</v>
      </c>
      <c r="H558" s="146"/>
      <c r="I558" s="141"/>
      <c r="J558" s="142"/>
      <c r="K558" s="143">
        <f t="shared" si="8"/>
        <v>-1</v>
      </c>
      <c r="L558" s="144"/>
      <c r="M558" s="145"/>
      <c r="N558" s="108"/>
    </row>
    <row r="559">
      <c r="A559" s="136" t="str">
        <f t="shared" si="1"/>
        <v>1088297</v>
      </c>
      <c r="B559" s="110"/>
      <c r="C559" s="122">
        <v>1088.0</v>
      </c>
      <c r="D559" s="137" t="s">
        <v>501</v>
      </c>
      <c r="E559" s="138" t="s">
        <v>555</v>
      </c>
      <c r="F559" s="139">
        <f>vlookup(G559,terminals!$C$1:$O$73,13,FALSE)</f>
        <v>297</v>
      </c>
      <c r="G559" s="137" t="s">
        <v>574</v>
      </c>
      <c r="H559" s="140" t="s">
        <v>559</v>
      </c>
      <c r="I559" s="141"/>
      <c r="J559" s="142"/>
      <c r="K559" s="143">
        <f t="shared" si="8"/>
        <v>0</v>
      </c>
      <c r="L559" s="144"/>
      <c r="M559" s="145"/>
      <c r="N559" s="108"/>
    </row>
    <row r="560">
      <c r="A560" s="136" t="str">
        <f t="shared" si="1"/>
        <v>1088301</v>
      </c>
      <c r="B560" s="110"/>
      <c r="C560" s="122">
        <v>1088.0</v>
      </c>
      <c r="D560" s="137" t="s">
        <v>501</v>
      </c>
      <c r="E560" s="138" t="s">
        <v>557</v>
      </c>
      <c r="F560" s="144">
        <f>vlookup(G560,terminals!$C$1:$O$73,13,FALSE)</f>
        <v>301</v>
      </c>
      <c r="G560" s="137" t="s">
        <v>378</v>
      </c>
      <c r="H560" s="146"/>
      <c r="I560" s="141"/>
      <c r="J560" s="142"/>
      <c r="K560" s="143">
        <f t="shared" si="8"/>
        <v>-1</v>
      </c>
      <c r="L560" s="144"/>
      <c r="M560" s="145"/>
      <c r="N560" s="108"/>
    </row>
    <row r="561">
      <c r="A561" s="136" t="str">
        <f t="shared" si="1"/>
        <v>1089297</v>
      </c>
      <c r="B561" s="110"/>
      <c r="C561" s="122">
        <v>1089.0</v>
      </c>
      <c r="D561" s="137" t="s">
        <v>501</v>
      </c>
      <c r="E561" s="138" t="s">
        <v>555</v>
      </c>
      <c r="F561" s="139">
        <f>vlookup(G561,terminals!$C$1:$O$73,13,FALSE)</f>
        <v>297</v>
      </c>
      <c r="G561" s="137" t="s">
        <v>574</v>
      </c>
      <c r="H561" s="140" t="s">
        <v>576</v>
      </c>
      <c r="I561" s="141"/>
      <c r="J561" s="142"/>
      <c r="K561" s="143">
        <f t="shared" si="8"/>
        <v>0</v>
      </c>
      <c r="L561" s="144"/>
      <c r="M561" s="145"/>
      <c r="N561" s="108"/>
    </row>
    <row r="562">
      <c r="A562" s="136" t="str">
        <f t="shared" si="1"/>
        <v>1089301</v>
      </c>
      <c r="B562" s="110"/>
      <c r="C562" s="122">
        <v>1089.0</v>
      </c>
      <c r="D562" s="137" t="s">
        <v>501</v>
      </c>
      <c r="E562" s="138" t="s">
        <v>557</v>
      </c>
      <c r="F562" s="144">
        <f>vlookup(G562,terminals!$C$1:$O$73,13,FALSE)</f>
        <v>301</v>
      </c>
      <c r="G562" s="137" t="s">
        <v>378</v>
      </c>
      <c r="H562" s="146"/>
      <c r="I562" s="141"/>
      <c r="J562" s="142"/>
      <c r="K562" s="143">
        <f t="shared" si="8"/>
        <v>-1</v>
      </c>
      <c r="L562" s="144"/>
      <c r="M562" s="145"/>
      <c r="N562" s="108"/>
    </row>
    <row r="563">
      <c r="A563" s="136" t="str">
        <f t="shared" si="1"/>
        <v>1090297</v>
      </c>
      <c r="B563" s="110"/>
      <c r="C563" s="122">
        <v>1090.0</v>
      </c>
      <c r="D563" s="137" t="s">
        <v>527</v>
      </c>
      <c r="E563" s="138" t="s">
        <v>555</v>
      </c>
      <c r="F563" s="139">
        <f>vlookup(G563,terminals!$C$1:$O$73,13,FALSE)</f>
        <v>297</v>
      </c>
      <c r="G563" s="137" t="s">
        <v>574</v>
      </c>
      <c r="H563" s="140" t="s">
        <v>559</v>
      </c>
      <c r="I563" s="141"/>
      <c r="J563" s="142"/>
      <c r="K563" s="143">
        <f t="shared" si="8"/>
        <v>0</v>
      </c>
      <c r="L563" s="144"/>
      <c r="M563" s="145"/>
      <c r="N563" s="108"/>
    </row>
    <row r="564">
      <c r="A564" s="136" t="str">
        <f t="shared" si="1"/>
        <v>1090298</v>
      </c>
      <c r="B564" s="110"/>
      <c r="C564" s="122">
        <v>1090.0</v>
      </c>
      <c r="D564" s="137" t="s">
        <v>527</v>
      </c>
      <c r="E564" s="138" t="s">
        <v>557</v>
      </c>
      <c r="F564" s="144">
        <f>vlookup(G564,terminals!$C$1:$O$73,13,FALSE)</f>
        <v>298</v>
      </c>
      <c r="G564" s="137" t="s">
        <v>577</v>
      </c>
      <c r="H564" s="146"/>
      <c r="I564" s="141"/>
      <c r="J564" s="142"/>
      <c r="K564" s="143">
        <f t="shared" si="8"/>
        <v>-1</v>
      </c>
      <c r="L564" s="144"/>
      <c r="M564" s="145"/>
      <c r="N564" s="108"/>
    </row>
    <row r="565">
      <c r="A565" s="136" t="str">
        <f t="shared" si="1"/>
        <v>1091297</v>
      </c>
      <c r="B565" s="110"/>
      <c r="C565" s="122">
        <v>1091.0</v>
      </c>
      <c r="D565" s="137" t="s">
        <v>528</v>
      </c>
      <c r="E565" s="138" t="s">
        <v>555</v>
      </c>
      <c r="F565" s="139">
        <f>vlookup(G565,terminals!$C$1:$O$73,13,FALSE)</f>
        <v>297</v>
      </c>
      <c r="G565" s="137" t="s">
        <v>574</v>
      </c>
      <c r="H565" s="140" t="s">
        <v>559</v>
      </c>
      <c r="I565" s="141"/>
      <c r="J565" s="142"/>
      <c r="K565" s="143">
        <f t="shared" si="8"/>
        <v>0</v>
      </c>
      <c r="L565" s="144"/>
      <c r="M565" s="145"/>
      <c r="N565" s="108"/>
    </row>
    <row r="566">
      <c r="A566" s="136" t="str">
        <f t="shared" si="1"/>
        <v>1091302</v>
      </c>
      <c r="B566" s="110"/>
      <c r="C566" s="122">
        <v>1091.0</v>
      </c>
      <c r="D566" s="137" t="s">
        <v>528</v>
      </c>
      <c r="E566" s="138" t="s">
        <v>557</v>
      </c>
      <c r="F566" s="144">
        <f>vlookup(G566,terminals!$C$1:$O$73,13,FALSE)</f>
        <v>302</v>
      </c>
      <c r="G566" s="137" t="s">
        <v>381</v>
      </c>
      <c r="H566" s="146"/>
      <c r="I566" s="141"/>
      <c r="J566" s="142"/>
      <c r="K566" s="143">
        <f t="shared" si="8"/>
        <v>-1</v>
      </c>
      <c r="L566" s="144"/>
      <c r="M566" s="145"/>
      <c r="N566" s="108"/>
    </row>
    <row r="567">
      <c r="A567" s="136" t="str">
        <f t="shared" si="1"/>
        <v>1152352</v>
      </c>
      <c r="B567" s="110"/>
      <c r="C567" s="122">
        <v>1152.0</v>
      </c>
      <c r="D567" s="137" t="s">
        <v>529</v>
      </c>
      <c r="E567" s="138" t="s">
        <v>555</v>
      </c>
      <c r="F567" s="139">
        <f>vlookup(G567,terminals!$C$1:$O$73,13,FALSE)</f>
        <v>352</v>
      </c>
      <c r="G567" s="137" t="s">
        <v>400</v>
      </c>
      <c r="H567" s="140" t="s">
        <v>578</v>
      </c>
      <c r="I567" s="141"/>
      <c r="J567" s="142"/>
      <c r="K567" s="143">
        <f>if(E567="Origin",0,if(E567="Destination",-1,#REF!+1))</f>
        <v>0</v>
      </c>
      <c r="L567" s="144"/>
      <c r="M567" s="145"/>
      <c r="N567" s="108"/>
    </row>
    <row r="568">
      <c r="A568" s="136" t="str">
        <f t="shared" si="1"/>
        <v>1152348</v>
      </c>
      <c r="B568" s="110"/>
      <c r="C568" s="122">
        <v>1152.0</v>
      </c>
      <c r="D568" s="137" t="s">
        <v>529</v>
      </c>
      <c r="E568" s="138" t="s">
        <v>557</v>
      </c>
      <c r="F568" s="144">
        <f>vlookup(G568,terminals!$C$1:$O$73,13,FALSE)</f>
        <v>348</v>
      </c>
      <c r="G568" s="137" t="s">
        <v>387</v>
      </c>
      <c r="H568" s="146"/>
      <c r="I568" s="141"/>
      <c r="J568" s="142"/>
      <c r="K568" s="143">
        <f t="shared" ref="K568:K578" si="9">if(E568="Origin",0,if(E568="Destination",-1,K567+1))</f>
        <v>-1</v>
      </c>
      <c r="L568" s="144"/>
      <c r="M568" s="145"/>
      <c r="N568" s="108"/>
    </row>
    <row r="569">
      <c r="A569" s="136" t="str">
        <f t="shared" si="1"/>
        <v>1153352</v>
      </c>
      <c r="B569" s="110"/>
      <c r="C569" s="122">
        <v>1153.0</v>
      </c>
      <c r="D569" s="137" t="s">
        <v>529</v>
      </c>
      <c r="E569" s="138" t="s">
        <v>555</v>
      </c>
      <c r="F569" s="139">
        <f>vlookup(G569,terminals!$C$1:$O$73,13,FALSE)</f>
        <v>352</v>
      </c>
      <c r="G569" s="137" t="s">
        <v>400</v>
      </c>
      <c r="H569" s="140" t="s">
        <v>558</v>
      </c>
      <c r="I569" s="141"/>
      <c r="J569" s="142"/>
      <c r="K569" s="143">
        <f t="shared" si="9"/>
        <v>0</v>
      </c>
      <c r="L569" s="144"/>
      <c r="M569" s="145"/>
      <c r="N569" s="108"/>
    </row>
    <row r="570">
      <c r="A570" s="136" t="str">
        <f t="shared" si="1"/>
        <v>1153348</v>
      </c>
      <c r="B570" s="110"/>
      <c r="C570" s="122">
        <v>1153.0</v>
      </c>
      <c r="D570" s="137" t="s">
        <v>529</v>
      </c>
      <c r="E570" s="138" t="s">
        <v>557</v>
      </c>
      <c r="F570" s="144">
        <f>vlookup(G570,terminals!$C$1:$O$73,13,FALSE)</f>
        <v>348</v>
      </c>
      <c r="G570" s="137" t="s">
        <v>387</v>
      </c>
      <c r="H570" s="146"/>
      <c r="I570" s="141"/>
      <c r="J570" s="142"/>
      <c r="K570" s="143">
        <f t="shared" si="9"/>
        <v>-1</v>
      </c>
      <c r="L570" s="144"/>
      <c r="M570" s="145"/>
      <c r="N570" s="108"/>
    </row>
    <row r="571">
      <c r="A571" s="136" t="str">
        <f t="shared" si="1"/>
        <v>1154348</v>
      </c>
      <c r="B571" s="110"/>
      <c r="C571" s="122">
        <v>1154.0</v>
      </c>
      <c r="D571" s="137" t="s">
        <v>530</v>
      </c>
      <c r="E571" s="138" t="s">
        <v>555</v>
      </c>
      <c r="F571" s="139">
        <f>vlookup(G571,terminals!$C$1:$O$73,13,FALSE)</f>
        <v>348</v>
      </c>
      <c r="G571" s="137" t="s">
        <v>387</v>
      </c>
      <c r="H571" s="140" t="s">
        <v>578</v>
      </c>
      <c r="I571" s="141"/>
      <c r="J571" s="142"/>
      <c r="K571" s="143">
        <f t="shared" si="9"/>
        <v>0</v>
      </c>
      <c r="L571" s="144"/>
      <c r="M571" s="145"/>
      <c r="N571" s="108"/>
    </row>
    <row r="572">
      <c r="A572" s="136" t="str">
        <f t="shared" si="1"/>
        <v>1154352</v>
      </c>
      <c r="B572" s="110"/>
      <c r="C572" s="122">
        <v>1154.0</v>
      </c>
      <c r="D572" s="137" t="s">
        <v>530</v>
      </c>
      <c r="E572" s="138" t="s">
        <v>557</v>
      </c>
      <c r="F572" s="144">
        <f>vlookup(G572,terminals!$C$1:$O$73,13,FALSE)</f>
        <v>352</v>
      </c>
      <c r="G572" s="137" t="s">
        <v>400</v>
      </c>
      <c r="H572" s="146"/>
      <c r="I572" s="141"/>
      <c r="J572" s="142"/>
      <c r="K572" s="143">
        <f t="shared" si="9"/>
        <v>-1</v>
      </c>
      <c r="L572" s="144"/>
      <c r="M572" s="145"/>
      <c r="N572" s="108"/>
    </row>
    <row r="573">
      <c r="A573" s="136" t="str">
        <f t="shared" si="1"/>
        <v>1155348</v>
      </c>
      <c r="B573" s="110"/>
      <c r="C573" s="122">
        <v>1155.0</v>
      </c>
      <c r="D573" s="137" t="s">
        <v>531</v>
      </c>
      <c r="E573" s="138" t="s">
        <v>555</v>
      </c>
      <c r="F573" s="139">
        <f>vlookup(G573,terminals!$C$1:$O$73,13,FALSE)</f>
        <v>348</v>
      </c>
      <c r="G573" s="137" t="s">
        <v>387</v>
      </c>
      <c r="H573" s="140" t="s">
        <v>578</v>
      </c>
      <c r="I573" s="141"/>
      <c r="J573" s="142"/>
      <c r="K573" s="143">
        <f t="shared" si="9"/>
        <v>0</v>
      </c>
      <c r="L573" s="144"/>
      <c r="M573" s="145"/>
      <c r="N573" s="108"/>
    </row>
    <row r="574">
      <c r="A574" s="136" t="str">
        <f t="shared" si="1"/>
        <v>1155350</v>
      </c>
      <c r="B574" s="110"/>
      <c r="C574" s="122">
        <v>1155.0</v>
      </c>
      <c r="D574" s="137" t="s">
        <v>531</v>
      </c>
      <c r="E574" s="138" t="s">
        <v>557</v>
      </c>
      <c r="F574" s="144">
        <f>vlookup(G574,terminals!$C$1:$O$73,13,FALSE)</f>
        <v>350</v>
      </c>
      <c r="G574" s="137" t="s">
        <v>394</v>
      </c>
      <c r="H574" s="146"/>
      <c r="I574" s="141"/>
      <c r="J574" s="142"/>
      <c r="K574" s="143">
        <f t="shared" si="9"/>
        <v>-1</v>
      </c>
      <c r="L574" s="144"/>
      <c r="M574" s="145"/>
      <c r="N574" s="108"/>
    </row>
    <row r="575">
      <c r="A575" s="136" t="str">
        <f t="shared" si="1"/>
        <v>1156348</v>
      </c>
      <c r="B575" s="110"/>
      <c r="C575" s="122">
        <v>1156.0</v>
      </c>
      <c r="D575" s="137" t="s">
        <v>532</v>
      </c>
      <c r="E575" s="138" t="s">
        <v>555</v>
      </c>
      <c r="F575" s="139">
        <f>vlookup(G575,terminals!$C$1:$O$73,13,FALSE)</f>
        <v>348</v>
      </c>
      <c r="G575" s="137" t="s">
        <v>387</v>
      </c>
      <c r="H575" s="140" t="s">
        <v>578</v>
      </c>
      <c r="I575" s="141"/>
      <c r="J575" s="142"/>
      <c r="K575" s="143">
        <f t="shared" si="9"/>
        <v>0</v>
      </c>
      <c r="L575" s="144"/>
      <c r="M575" s="145"/>
      <c r="N575" s="108"/>
    </row>
    <row r="576">
      <c r="A576" s="136" t="str">
        <f t="shared" si="1"/>
        <v>1156351</v>
      </c>
      <c r="B576" s="110"/>
      <c r="C576" s="122">
        <v>1156.0</v>
      </c>
      <c r="D576" s="137" t="s">
        <v>532</v>
      </c>
      <c r="E576" s="138" t="s">
        <v>557</v>
      </c>
      <c r="F576" s="144">
        <f>vlookup(G576,terminals!$C$1:$O$73,13,FALSE)</f>
        <v>351</v>
      </c>
      <c r="G576" s="137" t="s">
        <v>396</v>
      </c>
      <c r="H576" s="146"/>
      <c r="I576" s="141"/>
      <c r="J576" s="142"/>
      <c r="K576" s="143">
        <f t="shared" si="9"/>
        <v>-1</v>
      </c>
      <c r="L576" s="144"/>
      <c r="M576" s="145"/>
      <c r="N576" s="108"/>
    </row>
    <row r="577">
      <c r="A577" s="136" t="str">
        <f t="shared" si="1"/>
        <v>1157351</v>
      </c>
      <c r="B577" s="110"/>
      <c r="C577" s="122">
        <v>1157.0</v>
      </c>
      <c r="D577" s="137" t="s">
        <v>533</v>
      </c>
      <c r="E577" s="138" t="s">
        <v>555</v>
      </c>
      <c r="F577" s="139">
        <f>vlookup(G577,terminals!$C$1:$O$73,13,FALSE)</f>
        <v>351</v>
      </c>
      <c r="G577" s="137" t="s">
        <v>396</v>
      </c>
      <c r="H577" s="140" t="s">
        <v>578</v>
      </c>
      <c r="I577" s="141"/>
      <c r="J577" s="142"/>
      <c r="K577" s="143">
        <f t="shared" si="9"/>
        <v>0</v>
      </c>
      <c r="L577" s="144"/>
      <c r="M577" s="145"/>
      <c r="N577" s="108"/>
    </row>
    <row r="578">
      <c r="A578" s="136" t="str">
        <f t="shared" si="1"/>
        <v>1157348</v>
      </c>
      <c r="B578" s="110"/>
      <c r="C578" s="122">
        <v>1157.0</v>
      </c>
      <c r="D578" s="137" t="s">
        <v>533</v>
      </c>
      <c r="E578" s="138" t="s">
        <v>557</v>
      </c>
      <c r="F578" s="144">
        <f>vlookup(G578,terminals!$C$1:$O$73,13,FALSE)</f>
        <v>348</v>
      </c>
      <c r="G578" s="137" t="s">
        <v>387</v>
      </c>
      <c r="H578" s="146"/>
      <c r="I578" s="141"/>
      <c r="J578" s="142"/>
      <c r="K578" s="143">
        <f t="shared" si="9"/>
        <v>-1</v>
      </c>
      <c r="L578" s="144"/>
      <c r="M578" s="145"/>
      <c r="N578" s="108"/>
    </row>
    <row r="579">
      <c r="A579" s="136" t="str">
        <f t="shared" si="1"/>
        <v>1166365</v>
      </c>
      <c r="B579" s="110"/>
      <c r="C579" s="122">
        <v>1166.0</v>
      </c>
      <c r="D579" s="137" t="s">
        <v>534</v>
      </c>
      <c r="E579" s="138" t="s">
        <v>555</v>
      </c>
      <c r="F579" s="139">
        <f>vlookup(G579,terminals!$C$1:$O$73,13,FALSE)</f>
        <v>365</v>
      </c>
      <c r="G579" s="137" t="s">
        <v>429</v>
      </c>
      <c r="H579" s="140" t="s">
        <v>570</v>
      </c>
      <c r="I579" s="141"/>
      <c r="J579" s="142"/>
      <c r="K579" s="143">
        <f>if(E579="Origin",0,if(E579="Destination",-1,#REF!+1))</f>
        <v>0</v>
      </c>
      <c r="L579" s="144"/>
      <c r="M579" s="145"/>
      <c r="N579" s="108"/>
    </row>
    <row r="580">
      <c r="A580" s="136" t="str">
        <f t="shared" si="1"/>
        <v>1166361</v>
      </c>
      <c r="B580" s="110"/>
      <c r="C580" s="122">
        <v>1166.0</v>
      </c>
      <c r="D580" s="137" t="s">
        <v>534</v>
      </c>
      <c r="E580" s="138" t="s">
        <v>557</v>
      </c>
      <c r="F580" s="144">
        <f>vlookup(G580,terminals!$C$1:$O$73,13,FALSE)</f>
        <v>361</v>
      </c>
      <c r="G580" s="137" t="s">
        <v>410</v>
      </c>
      <c r="H580" s="146"/>
      <c r="I580" s="141"/>
      <c r="J580" s="142"/>
      <c r="K580" s="143">
        <f t="shared" ref="K580:K606" si="10">if(E580="Origin",0,if(E580="Destination",-1,K579+1))</f>
        <v>-1</v>
      </c>
      <c r="L580" s="144"/>
      <c r="M580" s="145"/>
      <c r="N580" s="108"/>
    </row>
    <row r="581">
      <c r="A581" s="136" t="str">
        <f t="shared" si="1"/>
        <v>1167365</v>
      </c>
      <c r="B581" s="110"/>
      <c r="C581" s="122">
        <v>1167.0</v>
      </c>
      <c r="D581" s="137" t="s">
        <v>535</v>
      </c>
      <c r="E581" s="138" t="s">
        <v>555</v>
      </c>
      <c r="F581" s="139">
        <f>vlookup(G581,terminals!$C$1:$O$73,13,FALSE)</f>
        <v>365</v>
      </c>
      <c r="G581" s="137" t="s">
        <v>429</v>
      </c>
      <c r="H581" s="140" t="s">
        <v>564</v>
      </c>
      <c r="I581" s="141"/>
      <c r="J581" s="142"/>
      <c r="K581" s="143">
        <f t="shared" si="10"/>
        <v>0</v>
      </c>
      <c r="L581" s="144"/>
      <c r="M581" s="145"/>
      <c r="N581" s="108"/>
    </row>
    <row r="582">
      <c r="A582" s="136" t="str">
        <f t="shared" si="1"/>
        <v>1167360</v>
      </c>
      <c r="B582" s="110"/>
      <c r="C582" s="122">
        <v>1167.0</v>
      </c>
      <c r="D582" s="137" t="s">
        <v>535</v>
      </c>
      <c r="E582" s="138" t="s">
        <v>557</v>
      </c>
      <c r="F582" s="144">
        <f>vlookup(G582,terminals!$C$1:$O$73,13,FALSE)</f>
        <v>360</v>
      </c>
      <c r="G582" s="137" t="s">
        <v>405</v>
      </c>
      <c r="H582" s="146"/>
      <c r="I582" s="141"/>
      <c r="J582" s="142"/>
      <c r="K582" s="143">
        <f t="shared" si="10"/>
        <v>-1</v>
      </c>
      <c r="L582" s="144"/>
      <c r="M582" s="145"/>
      <c r="N582" s="108"/>
    </row>
    <row r="583">
      <c r="A583" s="136" t="str">
        <f t="shared" si="1"/>
        <v>1168365</v>
      </c>
      <c r="B583" s="110"/>
      <c r="C583" s="122">
        <v>1168.0</v>
      </c>
      <c r="D583" s="137" t="s">
        <v>536</v>
      </c>
      <c r="E583" s="138" t="s">
        <v>555</v>
      </c>
      <c r="F583" s="139">
        <f>vlookup(G583,terminals!$C$1:$O$73,13,FALSE)</f>
        <v>365</v>
      </c>
      <c r="G583" s="137" t="s">
        <v>429</v>
      </c>
      <c r="H583" s="140" t="s">
        <v>564</v>
      </c>
      <c r="I583" s="141"/>
      <c r="J583" s="142"/>
      <c r="K583" s="143">
        <f t="shared" si="10"/>
        <v>0</v>
      </c>
      <c r="L583" s="144"/>
      <c r="M583" s="145"/>
      <c r="N583" s="108"/>
    </row>
    <row r="584">
      <c r="A584" s="136" t="str">
        <f t="shared" si="1"/>
        <v>1168362</v>
      </c>
      <c r="B584" s="110"/>
      <c r="C584" s="122">
        <v>1168.0</v>
      </c>
      <c r="D584" s="137" t="s">
        <v>536</v>
      </c>
      <c r="E584" s="138" t="s">
        <v>557</v>
      </c>
      <c r="F584" s="144">
        <f>vlookup(G584,terminals!$C$1:$O$73,13,FALSE)</f>
        <v>362</v>
      </c>
      <c r="G584" s="137" t="s">
        <v>415</v>
      </c>
      <c r="H584" s="146"/>
      <c r="I584" s="141"/>
      <c r="J584" s="142"/>
      <c r="K584" s="143">
        <f t="shared" si="10"/>
        <v>-1</v>
      </c>
      <c r="L584" s="144"/>
      <c r="M584" s="145"/>
      <c r="N584" s="108"/>
    </row>
    <row r="585">
      <c r="A585" s="136" t="str">
        <f t="shared" si="1"/>
        <v>1169365</v>
      </c>
      <c r="B585" s="110"/>
      <c r="C585" s="122">
        <v>1169.0</v>
      </c>
      <c r="D585" s="137" t="s">
        <v>537</v>
      </c>
      <c r="E585" s="138" t="s">
        <v>555</v>
      </c>
      <c r="F585" s="139">
        <f>vlookup(G585,terminals!$C$1:$O$73,13,FALSE)</f>
        <v>365</v>
      </c>
      <c r="G585" s="137" t="s">
        <v>429</v>
      </c>
      <c r="H585" s="140" t="s">
        <v>570</v>
      </c>
      <c r="I585" s="141"/>
      <c r="J585" s="142"/>
      <c r="K585" s="143">
        <f t="shared" si="10"/>
        <v>0</v>
      </c>
      <c r="L585" s="144"/>
      <c r="M585" s="145"/>
      <c r="N585" s="108"/>
    </row>
    <row r="586">
      <c r="A586" s="136" t="str">
        <f t="shared" si="1"/>
        <v>1169363</v>
      </c>
      <c r="B586" s="110"/>
      <c r="C586" s="122">
        <v>1169.0</v>
      </c>
      <c r="D586" s="137" t="s">
        <v>537</v>
      </c>
      <c r="E586" s="138" t="s">
        <v>557</v>
      </c>
      <c r="F586" s="144">
        <f>vlookup(G586,terminals!$C$1:$O$73,13,FALSE)</f>
        <v>363</v>
      </c>
      <c r="G586" s="137" t="s">
        <v>420</v>
      </c>
      <c r="H586" s="146"/>
      <c r="I586" s="141"/>
      <c r="J586" s="142"/>
      <c r="K586" s="143">
        <f t="shared" si="10"/>
        <v>-1</v>
      </c>
      <c r="L586" s="144"/>
      <c r="M586" s="145"/>
      <c r="N586" s="108"/>
    </row>
    <row r="587">
      <c r="A587" s="136" t="str">
        <f t="shared" si="1"/>
        <v>1170361</v>
      </c>
      <c r="B587" s="110"/>
      <c r="C587" s="122">
        <v>1170.0</v>
      </c>
      <c r="D587" s="137" t="s">
        <v>538</v>
      </c>
      <c r="E587" s="138" t="s">
        <v>555</v>
      </c>
      <c r="F587" s="139">
        <f>vlookup(G587,terminals!$C$1:$O$73,13,FALSE)</f>
        <v>361</v>
      </c>
      <c r="G587" s="137" t="s">
        <v>410</v>
      </c>
      <c r="H587" s="140" t="s">
        <v>564</v>
      </c>
      <c r="I587" s="141"/>
      <c r="J587" s="142"/>
      <c r="K587" s="143">
        <f t="shared" si="10"/>
        <v>0</v>
      </c>
      <c r="L587" s="144"/>
      <c r="M587" s="145"/>
      <c r="N587" s="108"/>
    </row>
    <row r="588">
      <c r="A588" s="136" t="str">
        <f t="shared" si="1"/>
        <v>1170365</v>
      </c>
      <c r="B588" s="110"/>
      <c r="C588" s="122">
        <v>1170.0</v>
      </c>
      <c r="D588" s="137" t="s">
        <v>538</v>
      </c>
      <c r="E588" s="138" t="s">
        <v>557</v>
      </c>
      <c r="F588" s="144">
        <f>vlookup(G588,terminals!$C$1:$O$73,13,FALSE)</f>
        <v>365</v>
      </c>
      <c r="G588" s="137" t="s">
        <v>429</v>
      </c>
      <c r="H588" s="146"/>
      <c r="I588" s="141"/>
      <c r="J588" s="142"/>
      <c r="K588" s="143">
        <f t="shared" si="10"/>
        <v>-1</v>
      </c>
      <c r="L588" s="144"/>
      <c r="M588" s="145"/>
      <c r="N588" s="108"/>
    </row>
    <row r="589">
      <c r="A589" s="136" t="str">
        <f t="shared" si="1"/>
        <v>1171361</v>
      </c>
      <c r="B589" s="110"/>
      <c r="C589" s="122">
        <v>1171.0</v>
      </c>
      <c r="D589" s="137" t="s">
        <v>539</v>
      </c>
      <c r="E589" s="138" t="s">
        <v>555</v>
      </c>
      <c r="F589" s="139">
        <f>vlookup(G589,terminals!$C$1:$O$73,13,FALSE)</f>
        <v>361</v>
      </c>
      <c r="G589" s="137" t="s">
        <v>410</v>
      </c>
      <c r="H589" s="140" t="s">
        <v>559</v>
      </c>
      <c r="I589" s="141"/>
      <c r="J589" s="142"/>
      <c r="K589" s="143">
        <f t="shared" si="10"/>
        <v>0</v>
      </c>
      <c r="L589" s="144"/>
      <c r="M589" s="145"/>
      <c r="N589" s="108"/>
    </row>
    <row r="590">
      <c r="A590" s="136" t="str">
        <f t="shared" si="1"/>
        <v>1171362</v>
      </c>
      <c r="B590" s="110"/>
      <c r="C590" s="122">
        <v>1171.0</v>
      </c>
      <c r="D590" s="137" t="s">
        <v>539</v>
      </c>
      <c r="E590" s="138" t="s">
        <v>557</v>
      </c>
      <c r="F590" s="144">
        <f>vlookup(G590,terminals!$C$1:$O$73,13,FALSE)</f>
        <v>362</v>
      </c>
      <c r="G590" s="137" t="s">
        <v>415</v>
      </c>
      <c r="H590" s="146"/>
      <c r="I590" s="141"/>
      <c r="J590" s="142"/>
      <c r="K590" s="143">
        <f t="shared" si="10"/>
        <v>-1</v>
      </c>
      <c r="L590" s="144"/>
      <c r="M590" s="145"/>
      <c r="N590" s="108"/>
    </row>
    <row r="591">
      <c r="A591" s="136" t="str">
        <f t="shared" si="1"/>
        <v>1172360</v>
      </c>
      <c r="B591" s="110"/>
      <c r="C591" s="122">
        <v>1172.0</v>
      </c>
      <c r="D591" s="137" t="s">
        <v>540</v>
      </c>
      <c r="E591" s="138" t="s">
        <v>555</v>
      </c>
      <c r="F591" s="139">
        <f>vlookup(G591,terminals!$C$1:$O$73,13,FALSE)</f>
        <v>360</v>
      </c>
      <c r="G591" s="137" t="s">
        <v>405</v>
      </c>
      <c r="H591" s="140" t="s">
        <v>564</v>
      </c>
      <c r="I591" s="141"/>
      <c r="J591" s="142"/>
      <c r="K591" s="143">
        <f t="shared" si="10"/>
        <v>0</v>
      </c>
      <c r="L591" s="144"/>
      <c r="M591" s="145"/>
      <c r="N591" s="108"/>
    </row>
    <row r="592">
      <c r="A592" s="136" t="str">
        <f t="shared" si="1"/>
        <v>1172365</v>
      </c>
      <c r="B592" s="110"/>
      <c r="C592" s="122">
        <v>1172.0</v>
      </c>
      <c r="D592" s="137" t="s">
        <v>540</v>
      </c>
      <c r="E592" s="138" t="s">
        <v>557</v>
      </c>
      <c r="F592" s="144">
        <f>vlookup(G592,terminals!$C$1:$O$73,13,FALSE)</f>
        <v>365</v>
      </c>
      <c r="G592" s="137" t="s">
        <v>429</v>
      </c>
      <c r="H592" s="146"/>
      <c r="I592" s="141"/>
      <c r="J592" s="142"/>
      <c r="K592" s="143">
        <f t="shared" si="10"/>
        <v>-1</v>
      </c>
      <c r="L592" s="144"/>
      <c r="M592" s="145"/>
      <c r="N592" s="108"/>
    </row>
    <row r="593">
      <c r="A593" s="136" t="str">
        <f t="shared" si="1"/>
        <v>1173360</v>
      </c>
      <c r="B593" s="110"/>
      <c r="C593" s="122">
        <v>1173.0</v>
      </c>
      <c r="D593" s="137" t="s">
        <v>541</v>
      </c>
      <c r="E593" s="138" t="s">
        <v>555</v>
      </c>
      <c r="F593" s="139">
        <f>vlookup(G593,terminals!$C$1:$O$73,13,FALSE)</f>
        <v>360</v>
      </c>
      <c r="G593" s="137" t="s">
        <v>405</v>
      </c>
      <c r="H593" s="140" t="s">
        <v>559</v>
      </c>
      <c r="I593" s="141"/>
      <c r="J593" s="142"/>
      <c r="K593" s="143">
        <f t="shared" si="10"/>
        <v>0</v>
      </c>
      <c r="L593" s="144"/>
      <c r="M593" s="145"/>
      <c r="N593" s="108"/>
    </row>
    <row r="594">
      <c r="A594" s="136" t="str">
        <f t="shared" si="1"/>
        <v>1173362</v>
      </c>
      <c r="B594" s="110"/>
      <c r="C594" s="122">
        <v>1173.0</v>
      </c>
      <c r="D594" s="137" t="s">
        <v>541</v>
      </c>
      <c r="E594" s="138" t="s">
        <v>557</v>
      </c>
      <c r="F594" s="144">
        <f>vlookup(G594,terminals!$C$1:$O$73,13,FALSE)</f>
        <v>362</v>
      </c>
      <c r="G594" s="137" t="s">
        <v>415</v>
      </c>
      <c r="H594" s="146"/>
      <c r="I594" s="141"/>
      <c r="J594" s="142"/>
      <c r="K594" s="143">
        <f t="shared" si="10"/>
        <v>-1</v>
      </c>
      <c r="L594" s="144"/>
      <c r="M594" s="145"/>
      <c r="N594" s="108"/>
    </row>
    <row r="595">
      <c r="A595" s="136" t="str">
        <f t="shared" si="1"/>
        <v>1174360</v>
      </c>
      <c r="B595" s="110"/>
      <c r="C595" s="122">
        <v>1174.0</v>
      </c>
      <c r="D595" s="137" t="s">
        <v>542</v>
      </c>
      <c r="E595" s="138" t="s">
        <v>555</v>
      </c>
      <c r="F595" s="139">
        <f>vlookup(G595,terminals!$C$1:$O$73,13,FALSE)</f>
        <v>360</v>
      </c>
      <c r="G595" s="137" t="s">
        <v>405</v>
      </c>
      <c r="H595" s="140" t="s">
        <v>564</v>
      </c>
      <c r="I595" s="141"/>
      <c r="J595" s="142"/>
      <c r="K595" s="143">
        <f t="shared" si="10"/>
        <v>0</v>
      </c>
      <c r="L595" s="144"/>
      <c r="M595" s="145"/>
      <c r="N595" s="108"/>
    </row>
    <row r="596">
      <c r="A596" s="136" t="str">
        <f t="shared" si="1"/>
        <v>1174363</v>
      </c>
      <c r="B596" s="110"/>
      <c r="C596" s="122">
        <v>1174.0</v>
      </c>
      <c r="D596" s="137" t="s">
        <v>542</v>
      </c>
      <c r="E596" s="138" t="s">
        <v>557</v>
      </c>
      <c r="F596" s="144">
        <f>vlookup(G596,terminals!$C$1:$O$73,13,FALSE)</f>
        <v>363</v>
      </c>
      <c r="G596" s="137" t="s">
        <v>420</v>
      </c>
      <c r="H596" s="146"/>
      <c r="I596" s="141"/>
      <c r="J596" s="142"/>
      <c r="K596" s="143">
        <f t="shared" si="10"/>
        <v>-1</v>
      </c>
      <c r="L596" s="144"/>
      <c r="M596" s="145"/>
      <c r="N596" s="108"/>
    </row>
    <row r="597">
      <c r="A597" s="136" t="str">
        <f t="shared" si="1"/>
        <v>1175362</v>
      </c>
      <c r="B597" s="110"/>
      <c r="C597" s="122">
        <v>1175.0</v>
      </c>
      <c r="D597" s="137" t="s">
        <v>543</v>
      </c>
      <c r="E597" s="138" t="s">
        <v>555</v>
      </c>
      <c r="F597" s="139">
        <f>vlookup(G597,terminals!$C$1:$O$73,13,FALSE)</f>
        <v>362</v>
      </c>
      <c r="G597" s="137" t="s">
        <v>415</v>
      </c>
      <c r="H597" s="140" t="s">
        <v>564</v>
      </c>
      <c r="I597" s="149"/>
      <c r="J597" s="90"/>
      <c r="K597" s="143">
        <f t="shared" si="10"/>
        <v>0</v>
      </c>
      <c r="L597" s="144"/>
      <c r="M597" s="145"/>
      <c r="N597" s="108"/>
    </row>
    <row r="598">
      <c r="A598" s="136" t="str">
        <f t="shared" si="1"/>
        <v>1175365</v>
      </c>
      <c r="B598" s="110"/>
      <c r="C598" s="122">
        <v>1175.0</v>
      </c>
      <c r="D598" s="137" t="s">
        <v>543</v>
      </c>
      <c r="E598" s="80" t="s">
        <v>557</v>
      </c>
      <c r="F598" s="144">
        <f>vlookup(G598,terminals!$C$1:$O$73,13,FALSE)</f>
        <v>365</v>
      </c>
      <c r="G598" s="137" t="s">
        <v>429</v>
      </c>
      <c r="H598" s="146"/>
      <c r="I598" s="149"/>
      <c r="J598" s="90"/>
      <c r="K598" s="143">
        <f t="shared" si="10"/>
        <v>-1</v>
      </c>
      <c r="L598" s="144"/>
      <c r="M598" s="145"/>
      <c r="N598" s="108"/>
    </row>
    <row r="599">
      <c r="A599" s="136" t="str">
        <f t="shared" si="1"/>
        <v>1176362</v>
      </c>
      <c r="B599" s="110"/>
      <c r="C599" s="122">
        <v>1176.0</v>
      </c>
      <c r="D599" s="137" t="s">
        <v>544</v>
      </c>
      <c r="E599" s="138" t="s">
        <v>555</v>
      </c>
      <c r="F599" s="139">
        <f>vlookup(G599,terminals!$C$1:$O$73,13,FALSE)</f>
        <v>362</v>
      </c>
      <c r="G599" s="137" t="s">
        <v>415</v>
      </c>
      <c r="H599" s="140" t="s">
        <v>559</v>
      </c>
      <c r="I599" s="149"/>
      <c r="J599" s="90"/>
      <c r="K599" s="143">
        <f t="shared" si="10"/>
        <v>0</v>
      </c>
      <c r="L599" s="144"/>
      <c r="M599" s="145"/>
      <c r="N599" s="108"/>
    </row>
    <row r="600">
      <c r="A600" s="136" t="str">
        <f t="shared" si="1"/>
        <v>1176361</v>
      </c>
      <c r="B600" s="110"/>
      <c r="C600" s="122">
        <v>1176.0</v>
      </c>
      <c r="D600" s="137" t="s">
        <v>544</v>
      </c>
      <c r="E600" s="80" t="s">
        <v>557</v>
      </c>
      <c r="F600" s="144">
        <f>vlookup(G600,terminals!$C$1:$O$73,13,FALSE)</f>
        <v>361</v>
      </c>
      <c r="G600" s="137" t="s">
        <v>410</v>
      </c>
      <c r="H600" s="146"/>
      <c r="I600" s="149"/>
      <c r="J600" s="90"/>
      <c r="K600" s="143">
        <f t="shared" si="10"/>
        <v>-1</v>
      </c>
      <c r="L600" s="144"/>
      <c r="M600" s="145"/>
      <c r="N600" s="108"/>
    </row>
    <row r="601">
      <c r="A601" s="136" t="str">
        <f t="shared" si="1"/>
        <v>1177362</v>
      </c>
      <c r="B601" s="110"/>
      <c r="C601" s="122">
        <v>1177.0</v>
      </c>
      <c r="D601" s="137" t="s">
        <v>545</v>
      </c>
      <c r="E601" s="138" t="s">
        <v>555</v>
      </c>
      <c r="F601" s="139">
        <f>vlookup(G601,terminals!$C$1:$O$73,13,FALSE)</f>
        <v>362</v>
      </c>
      <c r="G601" s="137" t="s">
        <v>415</v>
      </c>
      <c r="H601" s="140" t="s">
        <v>559</v>
      </c>
      <c r="I601" s="149"/>
      <c r="J601" s="90"/>
      <c r="K601" s="143">
        <f t="shared" si="10"/>
        <v>0</v>
      </c>
      <c r="L601" s="144"/>
      <c r="M601" s="145"/>
      <c r="N601" s="108"/>
    </row>
    <row r="602">
      <c r="A602" s="136" t="str">
        <f t="shared" si="1"/>
        <v>1177360</v>
      </c>
      <c r="B602" s="110"/>
      <c r="C602" s="122">
        <v>1177.0</v>
      </c>
      <c r="D602" s="137" t="s">
        <v>545</v>
      </c>
      <c r="E602" s="80" t="s">
        <v>557</v>
      </c>
      <c r="F602" s="144">
        <f>vlookup(G602,terminals!$C$1:$O$73,13,FALSE)</f>
        <v>360</v>
      </c>
      <c r="G602" s="137" t="s">
        <v>405</v>
      </c>
      <c r="H602" s="146"/>
      <c r="I602" s="149"/>
      <c r="J602" s="90"/>
      <c r="K602" s="143">
        <f t="shared" si="10"/>
        <v>-1</v>
      </c>
      <c r="L602" s="144"/>
      <c r="M602" s="145"/>
      <c r="N602" s="108"/>
    </row>
    <row r="603">
      <c r="A603" s="136" t="str">
        <f t="shared" si="1"/>
        <v>1178363</v>
      </c>
      <c r="B603" s="110"/>
      <c r="C603" s="122">
        <v>1178.0</v>
      </c>
      <c r="D603" s="137" t="s">
        <v>546</v>
      </c>
      <c r="E603" s="138" t="s">
        <v>555</v>
      </c>
      <c r="F603" s="139">
        <f>vlookup(G603,terminals!$C$1:$O$73,13,FALSE)</f>
        <v>363</v>
      </c>
      <c r="G603" s="137" t="s">
        <v>420</v>
      </c>
      <c r="H603" s="140" t="s">
        <v>570</v>
      </c>
      <c r="I603" s="149"/>
      <c r="J603" s="90"/>
      <c r="K603" s="143">
        <f t="shared" si="10"/>
        <v>0</v>
      </c>
      <c r="L603" s="144"/>
      <c r="M603" s="145"/>
      <c r="N603" s="108"/>
    </row>
    <row r="604">
      <c r="A604" s="136" t="str">
        <f t="shared" si="1"/>
        <v>1178365</v>
      </c>
      <c r="B604" s="110"/>
      <c r="C604" s="122">
        <v>1178.0</v>
      </c>
      <c r="D604" s="137" t="s">
        <v>546</v>
      </c>
      <c r="E604" s="80" t="s">
        <v>557</v>
      </c>
      <c r="F604" s="144">
        <f>vlookup(G604,terminals!$C$1:$O$73,13,FALSE)</f>
        <v>365</v>
      </c>
      <c r="G604" s="137" t="s">
        <v>429</v>
      </c>
      <c r="H604" s="146"/>
      <c r="I604" s="149"/>
      <c r="J604" s="90"/>
      <c r="K604" s="143">
        <f t="shared" si="10"/>
        <v>-1</v>
      </c>
      <c r="L604" s="144"/>
      <c r="M604" s="145"/>
      <c r="N604" s="108"/>
    </row>
    <row r="605">
      <c r="A605" s="136" t="str">
        <f t="shared" si="1"/>
        <v>1179363</v>
      </c>
      <c r="B605" s="110"/>
      <c r="C605" s="122">
        <v>1179.0</v>
      </c>
      <c r="D605" s="137" t="s">
        <v>547</v>
      </c>
      <c r="E605" s="138" t="s">
        <v>555</v>
      </c>
      <c r="F605" s="139">
        <f>vlookup(G605,terminals!$C$1:$O$73,13,FALSE)</f>
        <v>363</v>
      </c>
      <c r="G605" s="137" t="s">
        <v>420</v>
      </c>
      <c r="H605" s="140" t="s">
        <v>570</v>
      </c>
      <c r="I605" s="149"/>
      <c r="J605" s="90"/>
      <c r="K605" s="143">
        <f t="shared" si="10"/>
        <v>0</v>
      </c>
      <c r="L605" s="144"/>
      <c r="M605" s="145"/>
      <c r="N605" s="108"/>
    </row>
    <row r="606">
      <c r="A606" s="136" t="str">
        <f t="shared" si="1"/>
        <v>1179360</v>
      </c>
      <c r="B606" s="110"/>
      <c r="C606" s="122">
        <v>1179.0</v>
      </c>
      <c r="D606" s="137" t="s">
        <v>547</v>
      </c>
      <c r="E606" s="80" t="s">
        <v>557</v>
      </c>
      <c r="F606" s="144">
        <f>vlookup(G606,terminals!$C$1:$O$73,13,FALSE)</f>
        <v>360</v>
      </c>
      <c r="G606" s="137" t="s">
        <v>405</v>
      </c>
      <c r="H606" s="146"/>
      <c r="I606" s="149"/>
      <c r="J606" s="90"/>
      <c r="K606" s="143">
        <f t="shared" si="10"/>
        <v>-1</v>
      </c>
      <c r="L606" s="144"/>
      <c r="M606" s="145"/>
      <c r="N606" s="108"/>
    </row>
  </sheetData>
  <customSheetViews>
    <customSheetView guid="{035999A1-E14D-4D13-8C9E-3A2DC1CE9AA4}" filter="1" showAutoFilter="1">
      <autoFilter ref="$A$2:$K$606">
        <filterColumn colId="4">
          <filters>
            <filter val="Destination"/>
          </filters>
        </filterColumn>
        <filterColumn colId="6">
          <filters>
            <filter val="EFX-Epe junction"/>
            <filter val="EFX-Ijebu-Ode"/>
            <filter val="EFX-Mowe"/>
            <filter val="EFX-Ore-Akure"/>
            <filter val="EFX-Sagamu"/>
            <filter val="EFX-Iyaro"/>
            <filter val="EFX-Okada"/>
            <filter val="EFX-Benin By pass"/>
            <filter val="EFX-Uselu"/>
            <filter val="EFX-Yaba"/>
            <filter val="EFX-Ogbere"/>
            <filter val="EFX-Ojodu Beger"/>
          </filters>
        </filterColumn>
      </autoFilter>
    </customSheetView>
    <customSheetView guid="{A102D3AE-F379-4F5C-A5D4-0EB87E3D4848}" filter="1" showAutoFilter="1">
      <autoFilter ref="$A$2:$A$606"/>
    </customSheetView>
  </customSheetViews>
  <conditionalFormatting sqref="C3:M606">
    <cfRule type="expression" dxfId="4" priority="1">
      <formula>AND($K3=0,#REF!&lt;&gt;-1)</formula>
    </cfRule>
  </conditionalFormatting>
  <dataValidations>
    <dataValidation type="list" allowBlank="1" showErrorMessage="1" sqref="G3:G606">
      <formula1>terminals!$C$1:$C$73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3" max="3" width="18.13"/>
    <col customWidth="1" min="4" max="4" width="18.25"/>
    <col customWidth="1" min="5" max="5" width="17.63"/>
    <col customWidth="1" min="7" max="7" width="21.38"/>
    <col customWidth="1" min="11" max="11" width="13.5"/>
    <col customWidth="1" min="12" max="12" width="12.25"/>
    <col customWidth="1" min="13" max="13" width="15.13"/>
    <col customWidth="1" min="14" max="14" width="9.63"/>
    <col customWidth="1" min="15" max="17" width="12.88"/>
  </cols>
  <sheetData>
    <row r="1">
      <c r="A1" s="150" t="s">
        <v>428</v>
      </c>
      <c r="B1" s="111"/>
      <c r="C1" s="151"/>
      <c r="D1" s="122"/>
      <c r="E1" s="151"/>
      <c r="F1" s="111"/>
      <c r="G1" s="151"/>
      <c r="H1" s="122"/>
      <c r="I1" s="122" t="s">
        <v>579</v>
      </c>
      <c r="J1" s="122" t="s">
        <v>580</v>
      </c>
      <c r="K1" s="108"/>
      <c r="L1" s="110"/>
      <c r="M1" s="108"/>
      <c r="N1" s="108"/>
      <c r="O1" s="118"/>
      <c r="P1" s="122"/>
      <c r="Q1" s="108"/>
      <c r="R1" s="118"/>
      <c r="S1" s="123"/>
      <c r="T1" s="118"/>
      <c r="U1" s="123"/>
      <c r="V1" s="108"/>
    </row>
    <row r="2">
      <c r="A2" s="104" t="s">
        <v>581</v>
      </c>
      <c r="B2" s="104" t="s">
        <v>434</v>
      </c>
      <c r="C2" s="104" t="s">
        <v>548</v>
      </c>
      <c r="D2" s="104" t="s">
        <v>550</v>
      </c>
      <c r="E2" s="104" t="s">
        <v>551</v>
      </c>
      <c r="F2" s="104" t="s">
        <v>582</v>
      </c>
      <c r="G2" s="104" t="s">
        <v>583</v>
      </c>
      <c r="H2" s="104" t="s">
        <v>584</v>
      </c>
      <c r="I2" s="104" t="s">
        <v>585</v>
      </c>
      <c r="J2" s="104" t="s">
        <v>586</v>
      </c>
      <c r="K2" s="152" t="s">
        <v>587</v>
      </c>
      <c r="L2" s="152" t="s">
        <v>588</v>
      </c>
      <c r="M2" s="153"/>
      <c r="N2" s="154"/>
      <c r="O2" s="152" t="s">
        <v>589</v>
      </c>
      <c r="P2" s="152" t="s">
        <v>590</v>
      </c>
      <c r="Q2" s="154"/>
      <c r="R2" s="154"/>
      <c r="S2" s="154"/>
      <c r="T2" s="154"/>
      <c r="U2" s="154"/>
      <c r="V2" s="118"/>
    </row>
    <row r="3">
      <c r="A3" s="155"/>
      <c r="B3" s="80">
        <v>873.0</v>
      </c>
      <c r="C3" s="156" t="s">
        <v>502</v>
      </c>
      <c r="D3" s="138">
        <f>vlookup(E3,terminals!$C$1:$O$73,13,FALSE)</f>
        <v>254</v>
      </c>
      <c r="E3" s="156" t="s">
        <v>208</v>
      </c>
      <c r="F3" s="138">
        <f>vlookup(G3,terminals!$C$1:$O$73,13,FALSE)</f>
        <v>256</v>
      </c>
      <c r="G3" s="156" t="s">
        <v>217</v>
      </c>
      <c r="H3" s="115" t="s">
        <v>591</v>
      </c>
      <c r="I3" s="157">
        <v>11000.0</v>
      </c>
      <c r="J3" s="90"/>
      <c r="K3" s="158"/>
      <c r="L3" s="159"/>
      <c r="M3" s="160"/>
      <c r="N3" s="160"/>
      <c r="O3" s="143" t="s">
        <v>592</v>
      </c>
      <c r="P3" s="161">
        <v>568.0</v>
      </c>
      <c r="Q3" s="160"/>
      <c r="R3" s="80" t="str">
        <f t="shared" ref="R3:R434" si="1">CONCAT(B3,D3)</f>
        <v>873254</v>
      </c>
      <c r="S3" s="162" t="str">
        <f>vlookup(R3,route!$A$3:$L$606,5,FALSE)</f>
        <v>Origin</v>
      </c>
      <c r="T3" s="80" t="str">
        <f t="shared" ref="T3:T434" si="2"> concat(B3,F3)</f>
        <v>873256</v>
      </c>
      <c r="U3" s="151" t="str">
        <f>vlookup(T3,route!$A$3:$L$606,5,FALSE)</f>
        <v>Destination</v>
      </c>
      <c r="V3" s="108"/>
    </row>
    <row r="4">
      <c r="A4" s="155"/>
      <c r="B4" s="80">
        <v>874.0</v>
      </c>
      <c r="C4" s="156" t="s">
        <v>505</v>
      </c>
      <c r="D4" s="138">
        <f>vlookup(E4,terminals!$C$1:$O$73,13,FALSE)</f>
        <v>254</v>
      </c>
      <c r="E4" s="156" t="s">
        <v>208</v>
      </c>
      <c r="F4" s="138">
        <f>vlookup(G4,terminals!$C$1:$O$73,13,FALSE)</f>
        <v>257</v>
      </c>
      <c r="G4" s="156" t="s">
        <v>220</v>
      </c>
      <c r="H4" s="115" t="s">
        <v>591</v>
      </c>
      <c r="I4" s="163">
        <v>12000.0</v>
      </c>
      <c r="J4" s="90"/>
      <c r="K4" s="158"/>
      <c r="L4" s="159"/>
      <c r="M4" s="160"/>
      <c r="N4" s="160"/>
      <c r="O4" s="143" t="s">
        <v>593</v>
      </c>
      <c r="P4" s="161">
        <v>609.0</v>
      </c>
      <c r="Q4" s="160"/>
      <c r="R4" s="80" t="str">
        <f t="shared" si="1"/>
        <v>874254</v>
      </c>
      <c r="S4" s="162" t="str">
        <f>vlookup(R4,route!$A$3:$L$606,5,FALSE)</f>
        <v>#N/A</v>
      </c>
      <c r="T4" s="80" t="str">
        <f t="shared" si="2"/>
        <v>874257</v>
      </c>
      <c r="U4" s="151" t="str">
        <f>vlookup(T4,route!$A$3:$L$606,5,FALSE)</f>
        <v>#N/A</v>
      </c>
      <c r="V4" s="108"/>
    </row>
    <row r="5">
      <c r="A5" s="155"/>
      <c r="B5" s="80">
        <v>875.0</v>
      </c>
      <c r="C5" s="156" t="s">
        <v>506</v>
      </c>
      <c r="D5" s="138">
        <f>vlookup(E5,terminals!$C$1:$O$73,13,FALSE)</f>
        <v>254</v>
      </c>
      <c r="E5" s="156" t="s">
        <v>208</v>
      </c>
      <c r="F5" s="138">
        <f>vlookup(G5,terminals!$C$1:$O$73,13,FALSE)</f>
        <v>247</v>
      </c>
      <c r="G5" s="156" t="s">
        <v>176</v>
      </c>
      <c r="H5" s="115" t="s">
        <v>591</v>
      </c>
      <c r="I5" s="163">
        <v>12000.0</v>
      </c>
      <c r="J5" s="90"/>
      <c r="K5" s="158"/>
      <c r="L5" s="159"/>
      <c r="M5" s="160"/>
      <c r="N5" s="160"/>
      <c r="O5" s="143" t="s">
        <v>594</v>
      </c>
      <c r="P5" s="161">
        <v>609.0</v>
      </c>
      <c r="Q5" s="160"/>
      <c r="R5" s="80" t="str">
        <f t="shared" si="1"/>
        <v>875254</v>
      </c>
      <c r="S5" s="162" t="str">
        <f>vlookup(R5,route!$A$3:$L$606,5,FALSE)</f>
        <v>#N/A</v>
      </c>
      <c r="T5" s="80" t="str">
        <f t="shared" si="2"/>
        <v>875247</v>
      </c>
      <c r="U5" s="151" t="str">
        <f>vlookup(T5,route!$A$3:$L$606,5,FALSE)</f>
        <v>#N/A</v>
      </c>
      <c r="V5" s="108"/>
    </row>
    <row r="6">
      <c r="A6" s="155"/>
      <c r="B6" s="80">
        <v>876.0</v>
      </c>
      <c r="C6" s="156" t="s">
        <v>507</v>
      </c>
      <c r="D6" s="138">
        <f>vlookup(E6,terminals!$C$1:$O$73,13,FALSE)</f>
        <v>254</v>
      </c>
      <c r="E6" s="156" t="s">
        <v>208</v>
      </c>
      <c r="F6" s="138">
        <f>vlookup(G6,terminals!$C$1:$O$73,13,FALSE)</f>
        <v>258</v>
      </c>
      <c r="G6" s="156" t="s">
        <v>225</v>
      </c>
      <c r="H6" s="115" t="s">
        <v>591</v>
      </c>
      <c r="I6" s="163">
        <v>12000.0</v>
      </c>
      <c r="J6" s="90"/>
      <c r="K6" s="158"/>
      <c r="L6" s="159"/>
      <c r="M6" s="160"/>
      <c r="N6" s="160"/>
      <c r="O6" s="143" t="s">
        <v>595</v>
      </c>
      <c r="P6" s="161">
        <v>493.0</v>
      </c>
      <c r="Q6" s="160"/>
      <c r="R6" s="80" t="str">
        <f t="shared" si="1"/>
        <v>876254</v>
      </c>
      <c r="S6" s="162" t="str">
        <f>vlookup(R6,route!$A$3:$L$606,5,FALSE)</f>
        <v>Origin</v>
      </c>
      <c r="T6" s="80" t="str">
        <f t="shared" si="2"/>
        <v>876258</v>
      </c>
      <c r="U6" s="151" t="str">
        <f>vlookup(T6,route!$A$3:$L$606,5,FALSE)</f>
        <v>Destination</v>
      </c>
      <c r="V6" s="108"/>
    </row>
    <row r="7">
      <c r="A7" s="155"/>
      <c r="B7" s="80">
        <v>877.0</v>
      </c>
      <c r="C7" s="156" t="s">
        <v>443</v>
      </c>
      <c r="D7" s="138">
        <f>vlookup(E7,terminals!$C$1:$O$73,13,FALSE)</f>
        <v>249</v>
      </c>
      <c r="E7" s="156" t="s">
        <v>185</v>
      </c>
      <c r="F7" s="138">
        <f>vlookup(G7,terminals!$C$1:$O$73,13,FALSE)</f>
        <v>238</v>
      </c>
      <c r="G7" s="156" t="s">
        <v>130</v>
      </c>
      <c r="H7" s="115" t="s">
        <v>591</v>
      </c>
      <c r="I7" s="163">
        <v>9500.0</v>
      </c>
      <c r="J7" s="90"/>
      <c r="K7" s="158"/>
      <c r="L7" s="159"/>
      <c r="M7" s="160"/>
      <c r="N7" s="160"/>
      <c r="O7" s="143" t="s">
        <v>596</v>
      </c>
      <c r="P7" s="161">
        <v>556.0</v>
      </c>
      <c r="Q7" s="160"/>
      <c r="R7" s="80" t="str">
        <f t="shared" si="1"/>
        <v>877249</v>
      </c>
      <c r="S7" s="162" t="str">
        <f>vlookup(R7,route!$A$3:$L$606,5,FALSE)</f>
        <v>Origin</v>
      </c>
      <c r="T7" s="80" t="str">
        <f t="shared" si="2"/>
        <v>877238</v>
      </c>
      <c r="U7" s="151" t="str">
        <f>vlookup(T7,route!$A$3:$L$606,5,FALSE)</f>
        <v>Destination</v>
      </c>
      <c r="V7" s="108"/>
    </row>
    <row r="8">
      <c r="A8" s="155"/>
      <c r="B8" s="80">
        <v>878.0</v>
      </c>
      <c r="C8" s="156" t="s">
        <v>443</v>
      </c>
      <c r="D8" s="138">
        <f>vlookup(E8,terminals!$C$1:$O$73,13,FALSE)</f>
        <v>249</v>
      </c>
      <c r="E8" s="156" t="s">
        <v>185</v>
      </c>
      <c r="F8" s="138">
        <f>vlookup(G8,terminals!$C$1:$O$73,13,FALSE)</f>
        <v>238</v>
      </c>
      <c r="G8" s="156" t="s">
        <v>130</v>
      </c>
      <c r="H8" s="115" t="s">
        <v>591</v>
      </c>
      <c r="I8" s="163">
        <v>9500.0</v>
      </c>
      <c r="J8" s="90"/>
      <c r="K8" s="158"/>
      <c r="L8" s="159"/>
      <c r="M8" s="160"/>
      <c r="N8" s="160"/>
      <c r="O8" s="143" t="s">
        <v>596</v>
      </c>
      <c r="P8" s="161">
        <v>989.0</v>
      </c>
      <c r="Q8" s="160"/>
      <c r="R8" s="80" t="str">
        <f t="shared" si="1"/>
        <v>878249</v>
      </c>
      <c r="S8" s="162" t="str">
        <f>vlookup(R8,route!$A$3:$L$606,5,FALSE)</f>
        <v>Origin</v>
      </c>
      <c r="T8" s="80" t="str">
        <f t="shared" si="2"/>
        <v>878238</v>
      </c>
      <c r="U8" s="151" t="str">
        <f>vlookup(T8,route!$A$3:$L$606,5,FALSE)</f>
        <v>Destination</v>
      </c>
      <c r="V8" s="108"/>
    </row>
    <row r="9">
      <c r="A9" s="155"/>
      <c r="B9" s="80">
        <v>879.0</v>
      </c>
      <c r="C9" s="156" t="s">
        <v>447</v>
      </c>
      <c r="D9" s="138">
        <f>vlookup(E9,terminals!$C$1:$O$73,13,FALSE)</f>
        <v>249</v>
      </c>
      <c r="E9" s="156" t="s">
        <v>185</v>
      </c>
      <c r="F9" s="138">
        <f>vlookup(G9,terminals!$C$1:$O$73,13,FALSE)</f>
        <v>240</v>
      </c>
      <c r="G9" s="156" t="s">
        <v>143</v>
      </c>
      <c r="H9" s="115" t="s">
        <v>591</v>
      </c>
      <c r="I9" s="163">
        <v>8500.0</v>
      </c>
      <c r="J9" s="90"/>
      <c r="K9" s="158"/>
      <c r="L9" s="159"/>
      <c r="M9" s="160"/>
      <c r="N9" s="160"/>
      <c r="O9" s="143" t="s">
        <v>597</v>
      </c>
      <c r="P9" s="161">
        <v>989.0</v>
      </c>
      <c r="Q9" s="160"/>
      <c r="R9" s="80" t="str">
        <f t="shared" si="1"/>
        <v>879249</v>
      </c>
      <c r="S9" s="162" t="str">
        <f>vlookup(R9,route!$A$3:$L$606,5,FALSE)</f>
        <v>Origin</v>
      </c>
      <c r="T9" s="80" t="str">
        <f t="shared" si="2"/>
        <v>879240</v>
      </c>
      <c r="U9" s="151" t="str">
        <f>vlookup(T9,route!$A$3:$L$606,5,FALSE)</f>
        <v>Destination</v>
      </c>
      <c r="V9" s="108"/>
    </row>
    <row r="10">
      <c r="A10" s="155"/>
      <c r="B10" s="80">
        <v>880.0</v>
      </c>
      <c r="C10" s="156" t="s">
        <v>448</v>
      </c>
      <c r="D10" s="138">
        <f>vlookup(E10,terminals!$C$1:$O$73,13,FALSE)</f>
        <v>249</v>
      </c>
      <c r="E10" s="156" t="s">
        <v>185</v>
      </c>
      <c r="F10" s="138">
        <f>vlookup(G10,terminals!$C$1:$O$73,13,FALSE)</f>
        <v>243</v>
      </c>
      <c r="G10" s="156" t="s">
        <v>157</v>
      </c>
      <c r="H10" s="115" t="s">
        <v>591</v>
      </c>
      <c r="I10" s="163">
        <v>8500.0</v>
      </c>
      <c r="J10" s="90"/>
      <c r="K10" s="158"/>
      <c r="L10" s="159"/>
      <c r="M10" s="160"/>
      <c r="N10" s="160"/>
      <c r="O10" s="143" t="s">
        <v>598</v>
      </c>
      <c r="P10" s="161">
        <v>685.0</v>
      </c>
      <c r="Q10" s="160"/>
      <c r="R10" s="80" t="str">
        <f t="shared" si="1"/>
        <v>880249</v>
      </c>
      <c r="S10" s="162" t="str">
        <f>vlookup(R10,route!$A$3:$L$606,5,FALSE)</f>
        <v>Origin</v>
      </c>
      <c r="T10" s="80" t="str">
        <f t="shared" si="2"/>
        <v>880243</v>
      </c>
      <c r="U10" s="151" t="str">
        <f>vlookup(T10,route!$A$3:$L$606,5,FALSE)</f>
        <v>Destination</v>
      </c>
      <c r="V10" s="108"/>
    </row>
    <row r="11">
      <c r="A11" s="155"/>
      <c r="B11" s="80">
        <v>881.0</v>
      </c>
      <c r="C11" s="156" t="s">
        <v>508</v>
      </c>
      <c r="D11" s="138">
        <f>vlookup(E11,terminals!$C$1:$O$73,13,FALSE)</f>
        <v>249</v>
      </c>
      <c r="E11" s="156" t="s">
        <v>185</v>
      </c>
      <c r="F11" s="138">
        <f>vlookup(G11,terminals!$C$1:$O$73,13,FALSE)</f>
        <v>256</v>
      </c>
      <c r="G11" s="156" t="s">
        <v>217</v>
      </c>
      <c r="H11" s="115" t="s">
        <v>591</v>
      </c>
      <c r="I11" s="163">
        <v>9500.0</v>
      </c>
      <c r="J11" s="90"/>
      <c r="K11" s="158"/>
      <c r="L11" s="159"/>
      <c r="M11" s="160"/>
      <c r="N11" s="160"/>
      <c r="O11" s="143" t="s">
        <v>599</v>
      </c>
      <c r="P11" s="161">
        <v>685.0</v>
      </c>
      <c r="Q11" s="160"/>
      <c r="R11" s="80" t="str">
        <f t="shared" si="1"/>
        <v>881249</v>
      </c>
      <c r="S11" s="162" t="str">
        <f>vlookup(R11,route!$A$3:$L$606,5,FALSE)</f>
        <v>Origin</v>
      </c>
      <c r="T11" s="80" t="str">
        <f t="shared" si="2"/>
        <v>881256</v>
      </c>
      <c r="U11" s="151" t="str">
        <f>vlookup(T11,route!$A$3:$L$606,5,FALSE)</f>
        <v>Destination</v>
      </c>
      <c r="V11" s="108"/>
    </row>
    <row r="12">
      <c r="A12" s="155"/>
      <c r="B12" s="80">
        <v>882.0</v>
      </c>
      <c r="C12" s="156" t="s">
        <v>508</v>
      </c>
      <c r="D12" s="138">
        <f>vlookup(E12,terminals!$C$1:$O$73,13,FALSE)</f>
        <v>249</v>
      </c>
      <c r="E12" s="156" t="s">
        <v>185</v>
      </c>
      <c r="F12" s="138">
        <f>vlookup(G12,terminals!$C$1:$O$73,13,FALSE)</f>
        <v>256</v>
      </c>
      <c r="G12" s="156" t="s">
        <v>217</v>
      </c>
      <c r="H12" s="115" t="s">
        <v>591</v>
      </c>
      <c r="I12" s="163">
        <v>9500.0</v>
      </c>
      <c r="J12" s="90"/>
      <c r="K12" s="158"/>
      <c r="L12" s="159"/>
      <c r="M12" s="160"/>
      <c r="N12" s="160"/>
      <c r="O12" s="143" t="s">
        <v>599</v>
      </c>
      <c r="P12" s="161">
        <v>506.0</v>
      </c>
      <c r="Q12" s="160"/>
      <c r="R12" s="80" t="str">
        <f t="shared" si="1"/>
        <v>882249</v>
      </c>
      <c r="S12" s="162" t="str">
        <f>vlookup(R12,route!$A$3:$L$606,5,FALSE)</f>
        <v>Origin</v>
      </c>
      <c r="T12" s="80" t="str">
        <f t="shared" si="2"/>
        <v>882256</v>
      </c>
      <c r="U12" s="151" t="str">
        <f>vlookup(T12,route!$A$3:$L$606,5,FALSE)</f>
        <v>Destination</v>
      </c>
      <c r="V12" s="108"/>
    </row>
    <row r="13">
      <c r="A13" s="155"/>
      <c r="B13" s="80">
        <v>883.0</v>
      </c>
      <c r="C13" s="156" t="s">
        <v>449</v>
      </c>
      <c r="D13" s="138">
        <f>vlookup(E13,terminals!$C$1:$O$73,13,FALSE)</f>
        <v>249</v>
      </c>
      <c r="E13" s="156" t="s">
        <v>185</v>
      </c>
      <c r="F13" s="138">
        <f>vlookup(G13,terminals!$C$1:$O$73,13,FALSE)</f>
        <v>257</v>
      </c>
      <c r="G13" s="156" t="s">
        <v>220</v>
      </c>
      <c r="H13" s="115" t="s">
        <v>591</v>
      </c>
      <c r="I13" s="163">
        <v>13000.0</v>
      </c>
      <c r="J13" s="90"/>
      <c r="K13" s="158"/>
      <c r="L13" s="159"/>
      <c r="M13" s="160"/>
      <c r="N13" s="160"/>
      <c r="O13" s="143" t="s">
        <v>600</v>
      </c>
      <c r="P13" s="161">
        <v>506.0</v>
      </c>
      <c r="Q13" s="160"/>
      <c r="R13" s="80" t="str">
        <f t="shared" si="1"/>
        <v>883249</v>
      </c>
      <c r="S13" s="162" t="str">
        <f>vlookup(R13,route!$A$3:$L$606,5,FALSE)</f>
        <v>Origin</v>
      </c>
      <c r="T13" s="80" t="str">
        <f t="shared" si="2"/>
        <v>883257</v>
      </c>
      <c r="U13" s="151" t="str">
        <f>vlookup(T13,route!$A$3:$L$606,5,FALSE)</f>
        <v>Destination</v>
      </c>
      <c r="V13" s="108"/>
    </row>
    <row r="14">
      <c r="A14" s="155"/>
      <c r="B14" s="80">
        <v>884.0</v>
      </c>
      <c r="C14" s="156" t="s">
        <v>449</v>
      </c>
      <c r="D14" s="138">
        <f>vlookup(E14,terminals!$C$1:$O$73,13,FALSE)</f>
        <v>249</v>
      </c>
      <c r="E14" s="156" t="s">
        <v>185</v>
      </c>
      <c r="F14" s="138">
        <f>vlookup(G14,terminals!$C$1:$O$73,13,FALSE)</f>
        <v>257</v>
      </c>
      <c r="G14" s="156" t="s">
        <v>220</v>
      </c>
      <c r="H14" s="115" t="s">
        <v>591</v>
      </c>
      <c r="I14" s="163">
        <v>13000.0</v>
      </c>
      <c r="J14" s="90"/>
      <c r="K14" s="158"/>
      <c r="L14" s="159"/>
      <c r="M14" s="160"/>
      <c r="N14" s="160"/>
      <c r="O14" s="143" t="s">
        <v>600</v>
      </c>
      <c r="P14" s="161">
        <v>506.0</v>
      </c>
      <c r="Q14" s="160"/>
      <c r="R14" s="80" t="str">
        <f t="shared" si="1"/>
        <v>884249</v>
      </c>
      <c r="S14" s="162" t="str">
        <f>vlookup(R14,route!$A$3:$L$606,5,FALSE)</f>
        <v>Origin</v>
      </c>
      <c r="T14" s="80" t="str">
        <f t="shared" si="2"/>
        <v>884257</v>
      </c>
      <c r="U14" s="151" t="str">
        <f>vlookup(T14,route!$A$3:$L$606,5,FALSE)</f>
        <v>Destination</v>
      </c>
      <c r="V14" s="108"/>
    </row>
    <row r="15">
      <c r="A15" s="155"/>
      <c r="B15" s="80">
        <v>885.0</v>
      </c>
      <c r="C15" s="156" t="s">
        <v>450</v>
      </c>
      <c r="D15" s="138">
        <f>vlookup(E15,terminals!$C$1:$O$73,13,FALSE)</f>
        <v>249</v>
      </c>
      <c r="E15" s="156" t="s">
        <v>185</v>
      </c>
      <c r="F15" s="138">
        <f>vlookup(G15,terminals!$C$1:$O$73,13,FALSE)</f>
        <v>247</v>
      </c>
      <c r="G15" s="156" t="s">
        <v>176</v>
      </c>
      <c r="H15" s="115" t="s">
        <v>591</v>
      </c>
      <c r="I15" s="163">
        <v>8500.0</v>
      </c>
      <c r="J15" s="90"/>
      <c r="K15" s="158"/>
      <c r="L15" s="159"/>
      <c r="M15" s="160"/>
      <c r="N15" s="160"/>
      <c r="O15" s="143" t="s">
        <v>598</v>
      </c>
      <c r="P15" s="161">
        <v>506.0</v>
      </c>
      <c r="Q15" s="160"/>
      <c r="R15" s="80" t="str">
        <f t="shared" si="1"/>
        <v>885249</v>
      </c>
      <c r="S15" s="162" t="str">
        <f>vlookup(R15,route!$A$3:$L$606,5,FALSE)</f>
        <v>Origin</v>
      </c>
      <c r="T15" s="80" t="str">
        <f t="shared" si="2"/>
        <v>885247</v>
      </c>
      <c r="U15" s="151" t="str">
        <f>vlookup(T15,route!$A$3:$L$606,5,FALSE)</f>
        <v>Destination</v>
      </c>
      <c r="V15" s="108"/>
    </row>
    <row r="16">
      <c r="A16" s="155"/>
      <c r="B16" s="80">
        <v>886.0</v>
      </c>
      <c r="C16" s="156" t="s">
        <v>450</v>
      </c>
      <c r="D16" s="138">
        <f>vlookup(E16,terminals!$C$1:$O$73,13,FALSE)</f>
        <v>249</v>
      </c>
      <c r="E16" s="156" t="s">
        <v>185</v>
      </c>
      <c r="F16" s="138">
        <f>vlookup(G16,terminals!$C$1:$O$73,13,FALSE)</f>
        <v>247</v>
      </c>
      <c r="G16" s="156" t="s">
        <v>176</v>
      </c>
      <c r="H16" s="115" t="s">
        <v>591</v>
      </c>
      <c r="I16" s="163">
        <v>8500.0</v>
      </c>
      <c r="J16" s="90"/>
      <c r="K16" s="158"/>
      <c r="L16" s="159"/>
      <c r="M16" s="160"/>
      <c r="N16" s="160"/>
      <c r="O16" s="143" t="s">
        <v>598</v>
      </c>
      <c r="P16" s="161">
        <v>453.0</v>
      </c>
      <c r="Q16" s="160"/>
      <c r="R16" s="80" t="str">
        <f t="shared" si="1"/>
        <v>886249</v>
      </c>
      <c r="S16" s="162" t="str">
        <f>vlookup(R16,route!$A$3:$L$606,5,FALSE)</f>
        <v>Origin</v>
      </c>
      <c r="T16" s="80" t="str">
        <f t="shared" si="2"/>
        <v>886247</v>
      </c>
      <c r="U16" s="151" t="str">
        <f>vlookup(T16,route!$A$3:$L$606,5,FALSE)</f>
        <v>Destination</v>
      </c>
      <c r="V16" s="108"/>
    </row>
    <row r="17">
      <c r="A17" s="155"/>
      <c r="B17" s="80">
        <v>887.0</v>
      </c>
      <c r="C17" s="156" t="s">
        <v>450</v>
      </c>
      <c r="D17" s="138">
        <f>vlookup(E17,terminals!$C$1:$O$73,13,FALSE)</f>
        <v>249</v>
      </c>
      <c r="E17" s="156" t="s">
        <v>185</v>
      </c>
      <c r="F17" s="138">
        <f>vlookup(G17,terminals!$C$1:$O$73,13,FALSE)</f>
        <v>247</v>
      </c>
      <c r="G17" s="156" t="s">
        <v>176</v>
      </c>
      <c r="H17" s="115" t="s">
        <v>591</v>
      </c>
      <c r="I17" s="163">
        <v>13000.0</v>
      </c>
      <c r="J17" s="90"/>
      <c r="K17" s="158"/>
      <c r="L17" s="159"/>
      <c r="M17" s="160"/>
      <c r="N17" s="160"/>
      <c r="O17" s="143" t="s">
        <v>598</v>
      </c>
      <c r="P17" s="161">
        <v>453.0</v>
      </c>
      <c r="Q17" s="160"/>
      <c r="R17" s="80" t="str">
        <f t="shared" si="1"/>
        <v>887249</v>
      </c>
      <c r="S17" s="162" t="str">
        <f>vlookup(R17,route!$A$3:$L$606,5,FALSE)</f>
        <v>Origin</v>
      </c>
      <c r="T17" s="80" t="str">
        <f t="shared" si="2"/>
        <v>887247</v>
      </c>
      <c r="U17" s="151" t="str">
        <f>vlookup(T17,route!$A$3:$L$606,5,FALSE)</f>
        <v>Destination</v>
      </c>
      <c r="V17" s="108"/>
    </row>
    <row r="18">
      <c r="A18" s="155"/>
      <c r="B18" s="80">
        <v>888.0</v>
      </c>
      <c r="C18" s="156" t="s">
        <v>450</v>
      </c>
      <c r="D18" s="138">
        <f>vlookup(E18,terminals!$C$1:$O$73,13,FALSE)</f>
        <v>249</v>
      </c>
      <c r="E18" s="156" t="s">
        <v>185</v>
      </c>
      <c r="F18" s="138">
        <f>vlookup(G18,terminals!$C$1:$O$73,13,FALSE)</f>
        <v>247</v>
      </c>
      <c r="G18" s="156" t="s">
        <v>176</v>
      </c>
      <c r="H18" s="115" t="s">
        <v>591</v>
      </c>
      <c r="I18" s="163">
        <v>13000.0</v>
      </c>
      <c r="J18" s="90"/>
      <c r="K18" s="158"/>
      <c r="L18" s="159"/>
      <c r="M18" s="160"/>
      <c r="N18" s="160"/>
      <c r="O18" s="143" t="s">
        <v>598</v>
      </c>
      <c r="P18" s="161">
        <v>453.0</v>
      </c>
      <c r="Q18" s="160"/>
      <c r="R18" s="80" t="str">
        <f t="shared" si="1"/>
        <v>888249</v>
      </c>
      <c r="S18" s="162" t="str">
        <f>vlookup(R18,route!$A$3:$L$606,5,FALSE)</f>
        <v>Origin</v>
      </c>
      <c r="T18" s="80" t="str">
        <f t="shared" si="2"/>
        <v>888247</v>
      </c>
      <c r="U18" s="151" t="str">
        <f>vlookup(T18,route!$A$3:$L$606,5,FALSE)</f>
        <v>Destination</v>
      </c>
      <c r="V18" s="108"/>
    </row>
    <row r="19">
      <c r="A19" s="155"/>
      <c r="B19" s="80">
        <v>889.0</v>
      </c>
      <c r="C19" s="156" t="s">
        <v>451</v>
      </c>
      <c r="D19" s="138">
        <f>vlookup(E19,terminals!$C$1:$O$73,13,FALSE)</f>
        <v>249</v>
      </c>
      <c r="E19" s="156" t="s">
        <v>185</v>
      </c>
      <c r="F19" s="138">
        <f>vlookup(G19,terminals!$C$1:$O$73,13,FALSE)</f>
        <v>241</v>
      </c>
      <c r="G19" s="156" t="s">
        <v>147</v>
      </c>
      <c r="H19" s="115" t="s">
        <v>591</v>
      </c>
      <c r="I19" s="163">
        <v>8500.0</v>
      </c>
      <c r="J19" s="90"/>
      <c r="K19" s="158"/>
      <c r="L19" s="159"/>
      <c r="M19" s="160"/>
      <c r="N19" s="160"/>
      <c r="O19" s="143" t="s">
        <v>601</v>
      </c>
      <c r="P19" s="161">
        <v>453.0</v>
      </c>
      <c r="Q19" s="160"/>
      <c r="R19" s="80" t="str">
        <f t="shared" si="1"/>
        <v>889249</v>
      </c>
      <c r="S19" s="162" t="str">
        <f>vlookup(R19,route!$A$3:$L$606,5,FALSE)</f>
        <v>Origin</v>
      </c>
      <c r="T19" s="80" t="str">
        <f t="shared" si="2"/>
        <v>889241</v>
      </c>
      <c r="U19" s="151" t="str">
        <f>vlookup(T19,route!$A$3:$L$606,5,FALSE)</f>
        <v>Destination</v>
      </c>
      <c r="V19" s="108"/>
    </row>
    <row r="20">
      <c r="A20" s="155"/>
      <c r="B20" s="80">
        <v>890.0</v>
      </c>
      <c r="C20" s="156" t="s">
        <v>452</v>
      </c>
      <c r="D20" s="138">
        <f>vlookup(E20,terminals!$C$1:$O$73,13,FALSE)</f>
        <v>249</v>
      </c>
      <c r="E20" s="156" t="s">
        <v>185</v>
      </c>
      <c r="F20" s="138">
        <f>vlookup(G20,terminals!$C$1:$O$73,13,FALSE)</f>
        <v>241</v>
      </c>
      <c r="G20" s="156" t="s">
        <v>147</v>
      </c>
      <c r="H20" s="115" t="s">
        <v>591</v>
      </c>
      <c r="I20" s="163">
        <v>8500.0</v>
      </c>
      <c r="J20" s="90"/>
      <c r="K20" s="158"/>
      <c r="L20" s="159"/>
      <c r="M20" s="160"/>
      <c r="N20" s="160"/>
      <c r="O20" s="143" t="s">
        <v>601</v>
      </c>
      <c r="P20" s="161">
        <v>539.0</v>
      </c>
      <c r="Q20" s="160"/>
      <c r="R20" s="80" t="str">
        <f t="shared" si="1"/>
        <v>890249</v>
      </c>
      <c r="S20" s="162" t="str">
        <f>vlookup(R20,route!$A$3:$L$606,5,FALSE)</f>
        <v>Origin</v>
      </c>
      <c r="T20" s="80" t="str">
        <f t="shared" si="2"/>
        <v>890241</v>
      </c>
      <c r="U20" s="151" t="str">
        <f>vlookup(T20,route!$A$3:$L$606,5,FALSE)</f>
        <v>Destination</v>
      </c>
      <c r="V20" s="108"/>
    </row>
    <row r="21">
      <c r="A21" s="155"/>
      <c r="B21" s="80">
        <v>890.0</v>
      </c>
      <c r="C21" s="156" t="s">
        <v>452</v>
      </c>
      <c r="D21" s="138">
        <f>vlookup(E21,terminals!$C$1:$O$73,13,FALSE)</f>
        <v>249</v>
      </c>
      <c r="E21" s="156" t="s">
        <v>185</v>
      </c>
      <c r="F21" s="138">
        <f>vlookup(G21,terminals!$C$1:$O$73,13,FALSE)</f>
        <v>241</v>
      </c>
      <c r="G21" s="156" t="s">
        <v>147</v>
      </c>
      <c r="H21" s="115" t="s">
        <v>591</v>
      </c>
      <c r="I21" s="163">
        <v>8500.0</v>
      </c>
      <c r="J21" s="90"/>
      <c r="K21" s="158"/>
      <c r="L21" s="159"/>
      <c r="M21" s="160"/>
      <c r="N21" s="160"/>
      <c r="O21" s="143" t="s">
        <v>601</v>
      </c>
      <c r="P21" s="161">
        <v>539.0</v>
      </c>
      <c r="Q21" s="160"/>
      <c r="R21" s="80" t="str">
        <f t="shared" si="1"/>
        <v>890249</v>
      </c>
      <c r="S21" s="162" t="str">
        <f>vlookup(R21,route!$A$3:$L$606,5,FALSE)</f>
        <v>Origin</v>
      </c>
      <c r="T21" s="80" t="str">
        <f t="shared" si="2"/>
        <v>890241</v>
      </c>
      <c r="U21" s="151" t="str">
        <f>vlookup(T21,route!$A$3:$L$606,5,FALSE)</f>
        <v>Destination</v>
      </c>
      <c r="V21" s="108"/>
    </row>
    <row r="22">
      <c r="A22" s="155"/>
      <c r="B22" s="80">
        <v>891.0</v>
      </c>
      <c r="C22" s="156" t="s">
        <v>452</v>
      </c>
      <c r="D22" s="138">
        <f>vlookup(E22,terminals!$C$1:$O$73,13,FALSE)</f>
        <v>249</v>
      </c>
      <c r="E22" s="156" t="s">
        <v>185</v>
      </c>
      <c r="F22" s="138">
        <f>vlookup(G22,terminals!$C$1:$O$73,13,FALSE)</f>
        <v>241</v>
      </c>
      <c r="G22" s="156" t="s">
        <v>147</v>
      </c>
      <c r="H22" s="115" t="s">
        <v>591</v>
      </c>
      <c r="I22" s="163">
        <v>8000.0</v>
      </c>
      <c r="J22" s="90"/>
      <c r="K22" s="158"/>
      <c r="L22" s="159"/>
      <c r="M22" s="160"/>
      <c r="N22" s="160"/>
      <c r="O22" s="143" t="s">
        <v>601</v>
      </c>
      <c r="P22" s="161">
        <v>539.0</v>
      </c>
      <c r="Q22" s="160"/>
      <c r="R22" s="80" t="str">
        <f t="shared" si="1"/>
        <v>891249</v>
      </c>
      <c r="S22" s="162" t="str">
        <f>vlookup(R22,route!$A$3:$L$606,5,FALSE)</f>
        <v>Origin</v>
      </c>
      <c r="T22" s="80" t="str">
        <f t="shared" si="2"/>
        <v>891241</v>
      </c>
      <c r="U22" s="151" t="str">
        <f>vlookup(T22,route!$A$3:$L$606,5,FALSE)</f>
        <v>Destination</v>
      </c>
      <c r="V22" s="108"/>
    </row>
    <row r="23">
      <c r="A23" s="155"/>
      <c r="B23" s="80">
        <v>892.0</v>
      </c>
      <c r="C23" s="156" t="s">
        <v>453</v>
      </c>
      <c r="D23" s="138">
        <f>vlookup(E23,terminals!$C$1:$O$73,13,FALSE)</f>
        <v>249</v>
      </c>
      <c r="E23" s="156" t="s">
        <v>185</v>
      </c>
      <c r="F23" s="138">
        <f>vlookup(G23,terminals!$C$1:$O$73,13,FALSE)</f>
        <v>244</v>
      </c>
      <c r="G23" s="156" t="s">
        <v>161</v>
      </c>
      <c r="H23" s="115" t="s">
        <v>591</v>
      </c>
      <c r="I23" s="163">
        <v>8000.0</v>
      </c>
      <c r="J23" s="90"/>
      <c r="K23" s="158"/>
      <c r="L23" s="159"/>
      <c r="M23" s="160"/>
      <c r="N23" s="160"/>
      <c r="O23" s="143" t="s">
        <v>602</v>
      </c>
      <c r="P23" s="161">
        <v>610.0</v>
      </c>
      <c r="Q23" s="160"/>
      <c r="R23" s="80" t="str">
        <f t="shared" si="1"/>
        <v>892249</v>
      </c>
      <c r="S23" s="162" t="str">
        <f>vlookup(R23,route!$A$3:$L$606,5,FALSE)</f>
        <v>Origin</v>
      </c>
      <c r="T23" s="80" t="str">
        <f t="shared" si="2"/>
        <v>892244</v>
      </c>
      <c r="U23" s="151" t="str">
        <f>vlookup(T23,route!$A$3:$L$606,5,FALSE)</f>
        <v>Destination</v>
      </c>
      <c r="V23" s="108"/>
    </row>
    <row r="24">
      <c r="A24" s="155"/>
      <c r="B24" s="80">
        <v>893.0</v>
      </c>
      <c r="C24" s="156" t="s">
        <v>453</v>
      </c>
      <c r="D24" s="138">
        <f>vlookup(E24,terminals!$C$1:$O$73,13,FALSE)</f>
        <v>249</v>
      </c>
      <c r="E24" s="156" t="s">
        <v>185</v>
      </c>
      <c r="F24" s="138">
        <f>vlookup(G24,terminals!$C$1:$O$73,13,FALSE)</f>
        <v>244</v>
      </c>
      <c r="G24" s="156" t="s">
        <v>161</v>
      </c>
      <c r="H24" s="115" t="s">
        <v>591</v>
      </c>
      <c r="I24" s="163">
        <v>8500.0</v>
      </c>
      <c r="J24" s="90"/>
      <c r="K24" s="158"/>
      <c r="L24" s="159"/>
      <c r="M24" s="160"/>
      <c r="N24" s="160"/>
      <c r="O24" s="143" t="s">
        <v>602</v>
      </c>
      <c r="P24" s="161">
        <v>610.0</v>
      </c>
      <c r="Q24" s="160"/>
      <c r="R24" s="80" t="str">
        <f t="shared" si="1"/>
        <v>893249</v>
      </c>
      <c r="S24" s="162" t="str">
        <f>vlookup(R24,route!$A$3:$L$606,5,FALSE)</f>
        <v>Origin</v>
      </c>
      <c r="T24" s="80" t="str">
        <f t="shared" si="2"/>
        <v>893244</v>
      </c>
      <c r="U24" s="151" t="str">
        <f>vlookup(T24,route!$A$3:$L$606,5,FALSE)</f>
        <v>Destination</v>
      </c>
      <c r="V24" s="108"/>
    </row>
    <row r="25">
      <c r="A25" s="155"/>
      <c r="B25" s="80">
        <v>894.0</v>
      </c>
      <c r="C25" s="156" t="s">
        <v>453</v>
      </c>
      <c r="D25" s="138">
        <f>vlookup(E25,terminals!$C$1:$O$73,13,FALSE)</f>
        <v>249</v>
      </c>
      <c r="E25" s="156" t="s">
        <v>185</v>
      </c>
      <c r="F25" s="138">
        <f>vlookup(G25,terminals!$C$1:$O$73,13,FALSE)</f>
        <v>244</v>
      </c>
      <c r="G25" s="156" t="s">
        <v>161</v>
      </c>
      <c r="H25" s="115" t="s">
        <v>591</v>
      </c>
      <c r="I25" s="163">
        <v>8500.0</v>
      </c>
      <c r="J25" s="90"/>
      <c r="K25" s="158"/>
      <c r="L25" s="159"/>
      <c r="M25" s="160"/>
      <c r="N25" s="160"/>
      <c r="O25" s="143" t="s">
        <v>602</v>
      </c>
      <c r="P25" s="161">
        <v>576.0</v>
      </c>
      <c r="Q25" s="160"/>
      <c r="R25" s="80" t="str">
        <f t="shared" si="1"/>
        <v>894249</v>
      </c>
      <c r="S25" s="162" t="str">
        <f>vlookup(R25,route!$A$3:$L$606,5,FALSE)</f>
        <v>Origin</v>
      </c>
      <c r="T25" s="80" t="str">
        <f t="shared" si="2"/>
        <v>894244</v>
      </c>
      <c r="U25" s="151" t="str">
        <f>vlookup(T25,route!$A$3:$L$606,5,FALSE)</f>
        <v>Destination</v>
      </c>
      <c r="V25" s="108"/>
    </row>
    <row r="26">
      <c r="A26" s="155"/>
      <c r="B26" s="80">
        <v>895.0</v>
      </c>
      <c r="C26" s="156" t="s">
        <v>454</v>
      </c>
      <c r="D26" s="138">
        <f>vlookup(E26,terminals!$C$1:$O$73,13,FALSE)</f>
        <v>249</v>
      </c>
      <c r="E26" s="156" t="s">
        <v>185</v>
      </c>
      <c r="F26" s="138">
        <f>vlookup(G26,terminals!$C$1:$O$73,13,FALSE)</f>
        <v>255</v>
      </c>
      <c r="G26" s="156" t="s">
        <v>212</v>
      </c>
      <c r="H26" s="115" t="s">
        <v>591</v>
      </c>
      <c r="I26" s="163">
        <v>8000.0</v>
      </c>
      <c r="J26" s="90"/>
      <c r="K26" s="158"/>
      <c r="L26" s="159"/>
      <c r="M26" s="160"/>
      <c r="N26" s="160"/>
      <c r="O26" s="143" t="s">
        <v>603</v>
      </c>
      <c r="P26" s="161">
        <v>576.0</v>
      </c>
      <c r="Q26" s="160"/>
      <c r="R26" s="80" t="str">
        <f t="shared" si="1"/>
        <v>895249</v>
      </c>
      <c r="S26" s="162" t="str">
        <f>vlookup(R26,route!$A$3:$L$606,5,FALSE)</f>
        <v>Origin</v>
      </c>
      <c r="T26" s="80" t="str">
        <f t="shared" si="2"/>
        <v>895255</v>
      </c>
      <c r="U26" s="151" t="str">
        <f>vlookup(T26,route!$A$3:$L$606,5,FALSE)</f>
        <v>Destination</v>
      </c>
      <c r="V26" s="108"/>
    </row>
    <row r="27">
      <c r="A27" s="155"/>
      <c r="B27" s="80">
        <v>896.0</v>
      </c>
      <c r="C27" s="156" t="s">
        <v>454</v>
      </c>
      <c r="D27" s="138">
        <f>vlookup(E27,terminals!$C$1:$O$73,13,FALSE)</f>
        <v>249</v>
      </c>
      <c r="E27" s="156" t="s">
        <v>185</v>
      </c>
      <c r="F27" s="138">
        <f>vlookup(G27,terminals!$C$1:$O$73,13,FALSE)</f>
        <v>255</v>
      </c>
      <c r="G27" s="156" t="s">
        <v>212</v>
      </c>
      <c r="H27" s="115" t="s">
        <v>591</v>
      </c>
      <c r="I27" s="163">
        <v>8500.0</v>
      </c>
      <c r="J27" s="90"/>
      <c r="K27" s="158"/>
      <c r="L27" s="159"/>
      <c r="M27" s="160"/>
      <c r="N27" s="160"/>
      <c r="O27" s="143" t="s">
        <v>603</v>
      </c>
      <c r="P27" s="161">
        <v>699.0</v>
      </c>
      <c r="Q27" s="160"/>
      <c r="R27" s="80" t="str">
        <f t="shared" si="1"/>
        <v>896249</v>
      </c>
      <c r="S27" s="162" t="str">
        <f>vlookup(R27,route!$A$3:$L$606,5,FALSE)</f>
        <v>Origin</v>
      </c>
      <c r="T27" s="80" t="str">
        <f t="shared" si="2"/>
        <v>896255</v>
      </c>
      <c r="U27" s="151" t="str">
        <f>vlookup(T27,route!$A$3:$L$606,5,FALSE)</f>
        <v>Destination</v>
      </c>
      <c r="V27" s="108"/>
    </row>
    <row r="28">
      <c r="A28" s="155"/>
      <c r="B28" s="80">
        <v>897.0</v>
      </c>
      <c r="C28" s="156" t="s">
        <v>455</v>
      </c>
      <c r="D28" s="138">
        <f>vlookup(E28,terminals!$C$1:$O$73,13,FALSE)</f>
        <v>249</v>
      </c>
      <c r="E28" s="156" t="s">
        <v>185</v>
      </c>
      <c r="F28" s="138">
        <f>vlookup(G28,terminals!$C$1:$O$73,13,FALSE)</f>
        <v>239</v>
      </c>
      <c r="G28" s="156" t="s">
        <v>137</v>
      </c>
      <c r="H28" s="115" t="s">
        <v>591</v>
      </c>
      <c r="I28" s="163">
        <v>9500.0</v>
      </c>
      <c r="J28" s="90"/>
      <c r="K28" s="158"/>
      <c r="L28" s="159"/>
      <c r="M28" s="160"/>
      <c r="N28" s="160"/>
      <c r="O28" s="143" t="s">
        <v>604</v>
      </c>
      <c r="P28" s="161">
        <v>699.0</v>
      </c>
      <c r="Q28" s="160"/>
      <c r="R28" s="80" t="str">
        <f t="shared" si="1"/>
        <v>897249</v>
      </c>
      <c r="S28" s="162" t="str">
        <f>vlookup(R28,route!$A$3:$L$606,5,FALSE)</f>
        <v>Origin</v>
      </c>
      <c r="T28" s="80" t="str">
        <f t="shared" si="2"/>
        <v>897239</v>
      </c>
      <c r="U28" s="151" t="str">
        <f>vlookup(T28,route!$A$3:$L$606,5,FALSE)</f>
        <v>Destination</v>
      </c>
      <c r="V28" s="108"/>
    </row>
    <row r="29">
      <c r="A29" s="155"/>
      <c r="B29" s="80">
        <v>898.0</v>
      </c>
      <c r="C29" s="156" t="s">
        <v>455</v>
      </c>
      <c r="D29" s="138">
        <f>vlookup(E29,terminals!$C$1:$O$73,13,FALSE)</f>
        <v>249</v>
      </c>
      <c r="E29" s="156" t="s">
        <v>185</v>
      </c>
      <c r="F29" s="138">
        <f>vlookup(G29,terminals!$C$1:$O$73,13,FALSE)</f>
        <v>239</v>
      </c>
      <c r="G29" s="156" t="s">
        <v>137</v>
      </c>
      <c r="H29" s="115" t="s">
        <v>591</v>
      </c>
      <c r="I29" s="163">
        <v>9500.0</v>
      </c>
      <c r="J29" s="90"/>
      <c r="K29" s="158"/>
      <c r="L29" s="159"/>
      <c r="M29" s="160"/>
      <c r="N29" s="160"/>
      <c r="O29" s="143" t="s">
        <v>604</v>
      </c>
      <c r="P29" s="161">
        <v>699.0</v>
      </c>
      <c r="Q29" s="160"/>
      <c r="R29" s="80" t="str">
        <f t="shared" si="1"/>
        <v>898249</v>
      </c>
      <c r="S29" s="162" t="str">
        <f>vlookup(R29,route!$A$3:$L$606,5,FALSE)</f>
        <v>Origin</v>
      </c>
      <c r="T29" s="80" t="str">
        <f t="shared" si="2"/>
        <v>898239</v>
      </c>
      <c r="U29" s="151" t="str">
        <f>vlookup(T29,route!$A$3:$L$606,5,FALSE)</f>
        <v>Destination</v>
      </c>
      <c r="V29" s="108"/>
    </row>
    <row r="30">
      <c r="A30" s="155"/>
      <c r="B30" s="80">
        <v>899.0</v>
      </c>
      <c r="C30" s="156" t="s">
        <v>456</v>
      </c>
      <c r="D30" s="138">
        <f>vlookup(E30,terminals!$C$1:$O$73,13,FALSE)</f>
        <v>249</v>
      </c>
      <c r="E30" s="156" t="s">
        <v>185</v>
      </c>
      <c r="F30" s="138">
        <f>vlookup(G30,terminals!$C$1:$O$73,13,FALSE)</f>
        <v>258</v>
      </c>
      <c r="G30" s="156" t="s">
        <v>225</v>
      </c>
      <c r="H30" s="115" t="s">
        <v>591</v>
      </c>
      <c r="I30" s="163">
        <v>9500.0</v>
      </c>
      <c r="J30" s="90"/>
      <c r="K30" s="158"/>
      <c r="L30" s="159"/>
      <c r="M30" s="160"/>
      <c r="N30" s="160"/>
      <c r="O30" s="143" t="s">
        <v>605</v>
      </c>
      <c r="P30" s="161">
        <v>699.0</v>
      </c>
      <c r="Q30" s="160"/>
      <c r="R30" s="80" t="str">
        <f t="shared" si="1"/>
        <v>899249</v>
      </c>
      <c r="S30" s="162" t="str">
        <f>vlookup(R30,route!$A$3:$L$606,5,FALSE)</f>
        <v>Origin</v>
      </c>
      <c r="T30" s="80" t="str">
        <f t="shared" si="2"/>
        <v>899258</v>
      </c>
      <c r="U30" s="151" t="str">
        <f>vlookup(T30,route!$A$3:$L$606,5,FALSE)</f>
        <v>Destination</v>
      </c>
      <c r="V30" s="108"/>
    </row>
    <row r="31">
      <c r="A31" s="155"/>
      <c r="B31" s="80">
        <v>900.0</v>
      </c>
      <c r="C31" s="156" t="s">
        <v>456</v>
      </c>
      <c r="D31" s="138">
        <f>vlookup(E31,terminals!$C$1:$O$73,13,FALSE)</f>
        <v>249</v>
      </c>
      <c r="E31" s="156" t="s">
        <v>185</v>
      </c>
      <c r="F31" s="138">
        <f>vlookup(G31,terminals!$C$1:$O$73,13,FALSE)</f>
        <v>258</v>
      </c>
      <c r="G31" s="156" t="s">
        <v>225</v>
      </c>
      <c r="H31" s="115" t="s">
        <v>591</v>
      </c>
      <c r="I31" s="163">
        <v>9500.0</v>
      </c>
      <c r="J31" s="90"/>
      <c r="K31" s="158"/>
      <c r="L31" s="159"/>
      <c r="M31" s="160"/>
      <c r="N31" s="160"/>
      <c r="O31" s="143" t="s">
        <v>605</v>
      </c>
      <c r="P31" s="161">
        <v>702.0</v>
      </c>
      <c r="Q31" s="160"/>
      <c r="R31" s="80" t="str">
        <f t="shared" si="1"/>
        <v>900249</v>
      </c>
      <c r="S31" s="162" t="str">
        <f>vlookup(R31,route!$A$3:$L$606,5,FALSE)</f>
        <v>Origin</v>
      </c>
      <c r="T31" s="80" t="str">
        <f t="shared" si="2"/>
        <v>900258</v>
      </c>
      <c r="U31" s="151" t="str">
        <f>vlookup(T31,route!$A$3:$L$606,5,FALSE)</f>
        <v>Destination</v>
      </c>
      <c r="V31" s="108"/>
    </row>
    <row r="32">
      <c r="A32" s="155"/>
      <c r="B32" s="80">
        <v>901.0</v>
      </c>
      <c r="C32" s="156" t="s">
        <v>456</v>
      </c>
      <c r="D32" s="138">
        <f>vlookup(E32,terminals!$C$1:$O$73,13,FALSE)</f>
        <v>249</v>
      </c>
      <c r="E32" s="156" t="s">
        <v>185</v>
      </c>
      <c r="F32" s="138">
        <f>vlookup(G32,terminals!$C$1:$O$73,13,FALSE)</f>
        <v>258</v>
      </c>
      <c r="G32" s="156" t="s">
        <v>225</v>
      </c>
      <c r="H32" s="115" t="s">
        <v>591</v>
      </c>
      <c r="I32" s="163">
        <v>13000.0</v>
      </c>
      <c r="J32" s="90"/>
      <c r="K32" s="158"/>
      <c r="L32" s="159"/>
      <c r="M32" s="160"/>
      <c r="N32" s="160"/>
      <c r="O32" s="143" t="s">
        <v>605</v>
      </c>
      <c r="P32" s="161">
        <v>833.0</v>
      </c>
      <c r="Q32" s="160"/>
      <c r="R32" s="80" t="str">
        <f t="shared" si="1"/>
        <v>901249</v>
      </c>
      <c r="S32" s="162" t="str">
        <f>vlookup(R32,route!$A$3:$L$606,5,FALSE)</f>
        <v>Origin</v>
      </c>
      <c r="T32" s="80" t="str">
        <f t="shared" si="2"/>
        <v>901258</v>
      </c>
      <c r="U32" s="151" t="str">
        <f>vlookup(T32,route!$A$3:$L$606,5,FALSE)</f>
        <v>Destination</v>
      </c>
      <c r="V32" s="108"/>
    </row>
    <row r="33">
      <c r="A33" s="155"/>
      <c r="B33" s="80">
        <v>902.0</v>
      </c>
      <c r="C33" s="156" t="s">
        <v>456</v>
      </c>
      <c r="D33" s="138">
        <f>vlookup(E33,terminals!$C$1:$O$73,13,FALSE)</f>
        <v>249</v>
      </c>
      <c r="E33" s="156" t="s">
        <v>185</v>
      </c>
      <c r="F33" s="138">
        <f>vlookup(G33,terminals!$C$1:$O$73,13,FALSE)</f>
        <v>258</v>
      </c>
      <c r="G33" s="156" t="s">
        <v>225</v>
      </c>
      <c r="H33" s="115" t="s">
        <v>591</v>
      </c>
      <c r="I33" s="163">
        <v>13000.0</v>
      </c>
      <c r="J33" s="90"/>
      <c r="K33" s="158"/>
      <c r="L33" s="159"/>
      <c r="M33" s="160"/>
      <c r="N33" s="160"/>
      <c r="O33" s="143" t="s">
        <v>605</v>
      </c>
      <c r="P33" s="161">
        <v>493.0</v>
      </c>
      <c r="Q33" s="160"/>
      <c r="R33" s="80" t="str">
        <f t="shared" si="1"/>
        <v>902249</v>
      </c>
      <c r="S33" s="162" t="str">
        <f>vlookup(R33,route!$A$3:$L$606,5,FALSE)</f>
        <v>Origin</v>
      </c>
      <c r="T33" s="80" t="str">
        <f t="shared" si="2"/>
        <v>902258</v>
      </c>
      <c r="U33" s="151" t="str">
        <f>vlookup(T33,route!$A$3:$L$606,5,FALSE)</f>
        <v>Destination</v>
      </c>
      <c r="V33" s="108"/>
    </row>
    <row r="34">
      <c r="A34" s="155"/>
      <c r="B34" s="80">
        <v>903.0</v>
      </c>
      <c r="C34" s="156" t="s">
        <v>510</v>
      </c>
      <c r="D34" s="138">
        <f>vlookup(E34,terminals!$C$1:$O$73,13,FALSE)</f>
        <v>245</v>
      </c>
      <c r="E34" s="156" t="s">
        <v>166</v>
      </c>
      <c r="F34" s="138">
        <f>vlookup(G34,terminals!$C$1:$O$73,13,FALSE)</f>
        <v>254</v>
      </c>
      <c r="G34" s="156" t="s">
        <v>208</v>
      </c>
      <c r="H34" s="115" t="s">
        <v>591</v>
      </c>
      <c r="I34" s="163">
        <v>9500.0</v>
      </c>
      <c r="J34" s="90"/>
      <c r="K34" s="158"/>
      <c r="L34" s="159"/>
      <c r="M34" s="160"/>
      <c r="N34" s="160"/>
      <c r="O34" s="143" t="s">
        <v>606</v>
      </c>
      <c r="P34" s="161">
        <v>1006.0</v>
      </c>
      <c r="Q34" s="160"/>
      <c r="R34" s="80" t="str">
        <f t="shared" si="1"/>
        <v>903245</v>
      </c>
      <c r="S34" s="162" t="str">
        <f>vlookup(R34,route!$A$3:$L$606,5,FALSE)</f>
        <v>Origin</v>
      </c>
      <c r="T34" s="80" t="str">
        <f t="shared" si="2"/>
        <v>903254</v>
      </c>
      <c r="U34" s="151" t="str">
        <f>vlookup(T34,route!$A$3:$L$606,5,FALSE)</f>
        <v>Destination</v>
      </c>
      <c r="V34" s="108"/>
    </row>
    <row r="35">
      <c r="A35" s="155"/>
      <c r="B35" s="80">
        <v>904.0</v>
      </c>
      <c r="C35" s="156" t="s">
        <v>511</v>
      </c>
      <c r="D35" s="138">
        <f>vlookup(E35,terminals!$C$1:$O$73,13,FALSE)</f>
        <v>245</v>
      </c>
      <c r="E35" s="156" t="s">
        <v>166</v>
      </c>
      <c r="F35" s="138">
        <f>vlookup(G35,terminals!$C$1:$O$73,13,FALSE)</f>
        <v>249</v>
      </c>
      <c r="G35" s="156" t="s">
        <v>185</v>
      </c>
      <c r="H35" s="115" t="s">
        <v>591</v>
      </c>
      <c r="I35" s="163">
        <v>9500.0</v>
      </c>
      <c r="J35" s="90"/>
      <c r="K35" s="158"/>
      <c r="L35" s="159"/>
      <c r="M35" s="160"/>
      <c r="N35" s="160"/>
      <c r="O35" s="143" t="s">
        <v>607</v>
      </c>
      <c r="P35" s="161">
        <v>701.0</v>
      </c>
      <c r="Q35" s="160"/>
      <c r="R35" s="80" t="str">
        <f t="shared" si="1"/>
        <v>904245</v>
      </c>
      <c r="S35" s="162" t="str">
        <f>vlookup(R35,route!$A$3:$L$606,5,FALSE)</f>
        <v>Origin</v>
      </c>
      <c r="T35" s="80" t="str">
        <f t="shared" si="2"/>
        <v>904249</v>
      </c>
      <c r="U35" s="151" t="str">
        <f>vlookup(T35,route!$A$3:$L$606,5,FALSE)</f>
        <v>Destination</v>
      </c>
      <c r="V35" s="108"/>
    </row>
    <row r="36">
      <c r="A36" s="155"/>
      <c r="B36" s="80">
        <v>905.0</v>
      </c>
      <c r="C36" s="156" t="s">
        <v>512</v>
      </c>
      <c r="D36" s="138">
        <f>vlookup(E36,terminals!$C$1:$O$73,13,FALSE)</f>
        <v>247</v>
      </c>
      <c r="E36" s="156" t="s">
        <v>176</v>
      </c>
      <c r="F36" s="138">
        <f>vlookup(G36,terminals!$C$1:$O$73,13,FALSE)</f>
        <v>249</v>
      </c>
      <c r="G36" s="156" t="s">
        <v>185</v>
      </c>
      <c r="H36" s="115" t="s">
        <v>591</v>
      </c>
      <c r="I36" s="163">
        <v>9500.0</v>
      </c>
      <c r="J36" s="90"/>
      <c r="K36" s="158"/>
      <c r="L36" s="159"/>
      <c r="M36" s="160"/>
      <c r="N36" s="160"/>
      <c r="O36" s="143" t="s">
        <v>608</v>
      </c>
      <c r="P36" s="161">
        <v>522.0</v>
      </c>
      <c r="Q36" s="160"/>
      <c r="R36" s="80" t="str">
        <f t="shared" si="1"/>
        <v>905247</v>
      </c>
      <c r="S36" s="162" t="str">
        <f>vlookup(R36,route!$A$3:$L$606,5,FALSE)</f>
        <v>Origin</v>
      </c>
      <c r="T36" s="80" t="str">
        <f t="shared" si="2"/>
        <v>905249</v>
      </c>
      <c r="U36" s="151" t="str">
        <f>vlookup(T36,route!$A$3:$L$606,5,FALSE)</f>
        <v>Destination</v>
      </c>
      <c r="V36" s="108"/>
    </row>
    <row r="37">
      <c r="A37" s="155"/>
      <c r="B37" s="80">
        <v>906.0</v>
      </c>
      <c r="C37" s="156" t="s">
        <v>513</v>
      </c>
      <c r="D37" s="138">
        <f>vlookup(E37,terminals!$C$1:$O$73,13,FALSE)</f>
        <v>250</v>
      </c>
      <c r="E37" s="156" t="s">
        <v>190</v>
      </c>
      <c r="F37" s="138">
        <f>vlookup(G37,terminals!$C$1:$O$73,13,FALSE)</f>
        <v>256</v>
      </c>
      <c r="G37" s="156" t="s">
        <v>217</v>
      </c>
      <c r="H37" s="115" t="s">
        <v>591</v>
      </c>
      <c r="I37" s="163">
        <v>9000.0</v>
      </c>
      <c r="J37" s="90"/>
      <c r="K37" s="158"/>
      <c r="L37" s="159"/>
      <c r="M37" s="160"/>
      <c r="N37" s="160"/>
      <c r="O37" s="143" t="s">
        <v>609</v>
      </c>
      <c r="P37" s="161">
        <v>469.0</v>
      </c>
      <c r="Q37" s="160"/>
      <c r="R37" s="80" t="str">
        <f t="shared" si="1"/>
        <v>906250</v>
      </c>
      <c r="S37" s="162" t="str">
        <f>vlookup(R37,route!$A$3:$L$606,5,FALSE)</f>
        <v>Origin</v>
      </c>
      <c r="T37" s="80" t="str">
        <f t="shared" si="2"/>
        <v>906256</v>
      </c>
      <c r="U37" s="151" t="str">
        <f>vlookup(T37,route!$A$3:$L$606,5,FALSE)</f>
        <v>Destination</v>
      </c>
      <c r="V37" s="108"/>
    </row>
    <row r="38">
      <c r="A38" s="155"/>
      <c r="B38" s="80">
        <v>907.0</v>
      </c>
      <c r="C38" s="156" t="s">
        <v>457</v>
      </c>
      <c r="D38" s="138">
        <f>vlookup(E38,terminals!$C$1:$O$73,13,FALSE)</f>
        <v>250</v>
      </c>
      <c r="E38" s="156" t="s">
        <v>190</v>
      </c>
      <c r="F38" s="138">
        <f>vlookup(G38,terminals!$C$1:$O$73,13,FALSE)</f>
        <v>257</v>
      </c>
      <c r="G38" s="156" t="s">
        <v>220</v>
      </c>
      <c r="H38" s="115" t="s">
        <v>591</v>
      </c>
      <c r="I38" s="163">
        <v>11000.0</v>
      </c>
      <c r="J38" s="90"/>
      <c r="K38" s="158"/>
      <c r="L38" s="159"/>
      <c r="M38" s="160"/>
      <c r="N38" s="160"/>
      <c r="O38" s="143" t="s">
        <v>610</v>
      </c>
      <c r="P38" s="161">
        <v>469.0</v>
      </c>
      <c r="Q38" s="160"/>
      <c r="R38" s="80" t="str">
        <f t="shared" si="1"/>
        <v>907250</v>
      </c>
      <c r="S38" s="162" t="str">
        <f>vlookup(R38,route!$A$3:$L$606,5,FALSE)</f>
        <v>Origin</v>
      </c>
      <c r="T38" s="80" t="str">
        <f t="shared" si="2"/>
        <v>907257</v>
      </c>
      <c r="U38" s="151" t="str">
        <f>vlookup(T38,route!$A$3:$L$606,5,FALSE)</f>
        <v>Destination</v>
      </c>
      <c r="V38" s="108"/>
    </row>
    <row r="39">
      <c r="A39" s="155"/>
      <c r="B39" s="80">
        <v>908.0</v>
      </c>
      <c r="C39" s="156" t="s">
        <v>514</v>
      </c>
      <c r="D39" s="138">
        <f>vlookup(E39,terminals!$C$1:$O$73,13,FALSE)</f>
        <v>250</v>
      </c>
      <c r="E39" s="156" t="s">
        <v>190</v>
      </c>
      <c r="F39" s="138">
        <f>vlookup(G39,terminals!$C$1:$O$73,13,FALSE)</f>
        <v>247</v>
      </c>
      <c r="G39" s="156" t="s">
        <v>176</v>
      </c>
      <c r="H39" s="115" t="s">
        <v>591</v>
      </c>
      <c r="I39" s="163">
        <v>9000.0</v>
      </c>
      <c r="J39" s="90"/>
      <c r="K39" s="158"/>
      <c r="L39" s="159"/>
      <c r="M39" s="160"/>
      <c r="N39" s="160"/>
      <c r="O39" s="143" t="s">
        <v>611</v>
      </c>
      <c r="P39" s="161">
        <v>555.0</v>
      </c>
      <c r="Q39" s="160"/>
      <c r="R39" s="80" t="str">
        <f t="shared" si="1"/>
        <v>908250</v>
      </c>
      <c r="S39" s="162" t="str">
        <f>vlookup(R39,route!$A$3:$L$606,5,FALSE)</f>
        <v>Origin</v>
      </c>
      <c r="T39" s="80" t="str">
        <f t="shared" si="2"/>
        <v>908247</v>
      </c>
      <c r="U39" s="151" t="str">
        <f>vlookup(T39,route!$A$3:$L$606,5,FALSE)</f>
        <v>Destination</v>
      </c>
      <c r="V39" s="108"/>
    </row>
    <row r="40">
      <c r="A40" s="155"/>
      <c r="B40" s="80">
        <v>909.0</v>
      </c>
      <c r="C40" s="156" t="s">
        <v>458</v>
      </c>
      <c r="D40" s="138">
        <f>vlookup(E40,terminals!$C$1:$O$73,13,FALSE)</f>
        <v>250</v>
      </c>
      <c r="E40" s="156" t="s">
        <v>190</v>
      </c>
      <c r="F40" s="138">
        <f>vlookup(G40,terminals!$C$1:$O$73,13,FALSE)</f>
        <v>241</v>
      </c>
      <c r="G40" s="156" t="s">
        <v>147</v>
      </c>
      <c r="H40" s="115" t="s">
        <v>591</v>
      </c>
      <c r="I40" s="163">
        <v>6500.0</v>
      </c>
      <c r="J40" s="90"/>
      <c r="K40" s="158"/>
      <c r="L40" s="159"/>
      <c r="M40" s="160"/>
      <c r="N40" s="160"/>
      <c r="O40" s="143" t="s">
        <v>612</v>
      </c>
      <c r="P40" s="161">
        <v>626.0</v>
      </c>
      <c r="Q40" s="160"/>
      <c r="R40" s="80" t="str">
        <f t="shared" si="1"/>
        <v>909250</v>
      </c>
      <c r="S40" s="162" t="str">
        <f>vlookup(R40,route!$A$3:$L$606,5,FALSE)</f>
        <v>Origin</v>
      </c>
      <c r="T40" s="80" t="str">
        <f t="shared" si="2"/>
        <v>909241</v>
      </c>
      <c r="U40" s="151" t="str">
        <f>vlookup(T40,route!$A$3:$L$606,5,FALSE)</f>
        <v>Destination</v>
      </c>
      <c r="V40" s="108"/>
    </row>
    <row r="41">
      <c r="A41" s="155"/>
      <c r="B41" s="80">
        <v>910.0</v>
      </c>
      <c r="C41" s="156" t="s">
        <v>458</v>
      </c>
      <c r="D41" s="138">
        <f>vlookup(E41,terminals!$C$1:$O$73,13,FALSE)</f>
        <v>250</v>
      </c>
      <c r="E41" s="156" t="s">
        <v>190</v>
      </c>
      <c r="F41" s="138">
        <f>vlookup(G41,terminals!$C$1:$O$73,13,FALSE)</f>
        <v>241</v>
      </c>
      <c r="G41" s="156" t="s">
        <v>147</v>
      </c>
      <c r="H41" s="115" t="s">
        <v>591</v>
      </c>
      <c r="I41" s="163">
        <v>8000.0</v>
      </c>
      <c r="J41" s="90"/>
      <c r="K41" s="158"/>
      <c r="L41" s="159"/>
      <c r="M41" s="160"/>
      <c r="N41" s="160"/>
      <c r="O41" s="143" t="s">
        <v>612</v>
      </c>
      <c r="P41" s="161">
        <v>626.0</v>
      </c>
      <c r="Q41" s="160"/>
      <c r="R41" s="80" t="str">
        <f t="shared" si="1"/>
        <v>910250</v>
      </c>
      <c r="S41" s="162" t="str">
        <f>vlookup(R41,route!$A$3:$L$606,5,FALSE)</f>
        <v>Origin</v>
      </c>
      <c r="T41" s="80" t="str">
        <f t="shared" si="2"/>
        <v>910241</v>
      </c>
      <c r="U41" s="151" t="str">
        <f>vlookup(T41,route!$A$3:$L$606,5,FALSE)</f>
        <v>Destination</v>
      </c>
      <c r="V41" s="108"/>
    </row>
    <row r="42">
      <c r="A42" s="155"/>
      <c r="B42" s="80">
        <v>911.0</v>
      </c>
      <c r="C42" s="156" t="s">
        <v>459</v>
      </c>
      <c r="D42" s="138">
        <f>vlookup(E42,terminals!$C$1:$O$73,13,FALSE)</f>
        <v>250</v>
      </c>
      <c r="E42" s="156" t="s">
        <v>190</v>
      </c>
      <c r="F42" s="138">
        <f>vlookup(G42,terminals!$C$1:$O$73,13,FALSE)</f>
        <v>244</v>
      </c>
      <c r="G42" s="156" t="s">
        <v>161</v>
      </c>
      <c r="H42" s="115" t="s">
        <v>591</v>
      </c>
      <c r="I42" s="163">
        <v>8000.0</v>
      </c>
      <c r="J42" s="90"/>
      <c r="K42" s="158"/>
      <c r="L42" s="159"/>
      <c r="M42" s="160"/>
      <c r="N42" s="160"/>
      <c r="O42" s="143" t="s">
        <v>613</v>
      </c>
      <c r="P42" s="161">
        <v>715.0</v>
      </c>
      <c r="Q42" s="160"/>
      <c r="R42" s="80" t="str">
        <f t="shared" si="1"/>
        <v>911250</v>
      </c>
      <c r="S42" s="162" t="str">
        <f>vlookup(R42,route!$A$3:$L$606,5,FALSE)</f>
        <v>Origin</v>
      </c>
      <c r="T42" s="80" t="str">
        <f t="shared" si="2"/>
        <v>911244</v>
      </c>
      <c r="U42" s="151" t="str">
        <f>vlookup(T42,route!$A$3:$L$606,5,FALSE)</f>
        <v>Destination</v>
      </c>
      <c r="V42" s="108"/>
    </row>
    <row r="43">
      <c r="A43" s="155"/>
      <c r="B43" s="80">
        <v>912.0</v>
      </c>
      <c r="C43" s="156" t="s">
        <v>460</v>
      </c>
      <c r="D43" s="138">
        <f>vlookup(E43,terminals!$C$1:$O$73,13,FALSE)</f>
        <v>250</v>
      </c>
      <c r="E43" s="156" t="s">
        <v>190</v>
      </c>
      <c r="F43" s="138">
        <f>vlookup(G43,terminals!$C$1:$O$73,13,FALSE)</f>
        <v>255</v>
      </c>
      <c r="G43" s="156" t="s">
        <v>212</v>
      </c>
      <c r="H43" s="115" t="s">
        <v>591</v>
      </c>
      <c r="I43" s="163">
        <v>6500.0</v>
      </c>
      <c r="J43" s="90"/>
      <c r="K43" s="158"/>
      <c r="L43" s="159"/>
      <c r="M43" s="160"/>
      <c r="N43" s="160"/>
      <c r="O43" s="143" t="s">
        <v>614</v>
      </c>
      <c r="P43" s="161">
        <v>715.0</v>
      </c>
      <c r="Q43" s="160"/>
      <c r="R43" s="80" t="str">
        <f t="shared" si="1"/>
        <v>912250</v>
      </c>
      <c r="S43" s="162" t="str">
        <f>vlookup(R43,route!$A$3:$L$606,5,FALSE)</f>
        <v>Origin</v>
      </c>
      <c r="T43" s="80" t="str">
        <f t="shared" si="2"/>
        <v>912255</v>
      </c>
      <c r="U43" s="151" t="str">
        <f>vlookup(T43,route!$A$3:$L$606,5,FALSE)</f>
        <v>Destination</v>
      </c>
      <c r="V43" s="108"/>
    </row>
    <row r="44">
      <c r="A44" s="155"/>
      <c r="B44" s="80">
        <v>913.0</v>
      </c>
      <c r="C44" s="156" t="s">
        <v>460</v>
      </c>
      <c r="D44" s="138">
        <f>vlookup(E44,terminals!$C$1:$O$73,13,FALSE)</f>
        <v>250</v>
      </c>
      <c r="E44" s="156" t="s">
        <v>190</v>
      </c>
      <c r="F44" s="138">
        <f>vlookup(G44,terminals!$C$1:$O$73,13,FALSE)</f>
        <v>255</v>
      </c>
      <c r="G44" s="156" t="s">
        <v>212</v>
      </c>
      <c r="H44" s="115" t="s">
        <v>591</v>
      </c>
      <c r="I44" s="163">
        <v>8000.0</v>
      </c>
      <c r="J44" s="90"/>
      <c r="K44" s="158"/>
      <c r="L44" s="159"/>
      <c r="M44" s="160"/>
      <c r="N44" s="160"/>
      <c r="O44" s="143" t="s">
        <v>614</v>
      </c>
      <c r="P44" s="161">
        <v>555.0</v>
      </c>
      <c r="Q44" s="160"/>
      <c r="R44" s="80" t="str">
        <f t="shared" si="1"/>
        <v>913250</v>
      </c>
      <c r="S44" s="162" t="str">
        <f>vlookup(R44,route!$A$3:$L$606,5,FALSE)</f>
        <v>Origin</v>
      </c>
      <c r="T44" s="80" t="str">
        <f t="shared" si="2"/>
        <v>913255</v>
      </c>
      <c r="U44" s="151" t="str">
        <f>vlookup(T44,route!$A$3:$L$606,5,FALSE)</f>
        <v>Destination</v>
      </c>
      <c r="V44" s="108"/>
    </row>
    <row r="45">
      <c r="A45" s="155"/>
      <c r="B45" s="80">
        <v>914.0</v>
      </c>
      <c r="C45" s="156" t="s">
        <v>461</v>
      </c>
      <c r="D45" s="138">
        <f>vlookup(E45,terminals!$C$1:$O$73,13,FALSE)</f>
        <v>250</v>
      </c>
      <c r="E45" s="156" t="s">
        <v>190</v>
      </c>
      <c r="F45" s="138">
        <f>vlookup(G45,terminals!$C$1:$O$73,13,FALSE)</f>
        <v>258</v>
      </c>
      <c r="G45" s="156" t="s">
        <v>225</v>
      </c>
      <c r="H45" s="115" t="s">
        <v>591</v>
      </c>
      <c r="I45" s="163">
        <v>9000.0</v>
      </c>
      <c r="J45" s="90"/>
      <c r="K45" s="158"/>
      <c r="L45" s="159"/>
      <c r="M45" s="160"/>
      <c r="N45" s="160"/>
      <c r="O45" s="143" t="s">
        <v>615</v>
      </c>
      <c r="P45" s="161">
        <v>982.0</v>
      </c>
      <c r="Q45" s="160"/>
      <c r="R45" s="80" t="str">
        <f t="shared" si="1"/>
        <v>914250</v>
      </c>
      <c r="S45" s="162" t="str">
        <f>vlookup(R45,route!$A$3:$L$606,5,FALSE)</f>
        <v>Origin</v>
      </c>
      <c r="T45" s="80" t="str">
        <f t="shared" si="2"/>
        <v>914258</v>
      </c>
      <c r="U45" s="151" t="str">
        <f>vlookup(T45,route!$A$3:$L$606,5,FALSE)</f>
        <v>Destination</v>
      </c>
      <c r="V45" s="108"/>
    </row>
    <row r="46">
      <c r="A46" s="155"/>
      <c r="B46" s="80">
        <v>915.0</v>
      </c>
      <c r="C46" s="156" t="s">
        <v>461</v>
      </c>
      <c r="D46" s="138">
        <f>vlookup(E46,terminals!$C$1:$O$73,13,FALSE)</f>
        <v>250</v>
      </c>
      <c r="E46" s="156" t="s">
        <v>190</v>
      </c>
      <c r="F46" s="138">
        <f>vlookup(G46,terminals!$C$1:$O$73,13,FALSE)</f>
        <v>258</v>
      </c>
      <c r="G46" s="156" t="s">
        <v>225</v>
      </c>
      <c r="H46" s="115" t="s">
        <v>591</v>
      </c>
      <c r="I46" s="163">
        <v>11000.0</v>
      </c>
      <c r="J46" s="90"/>
      <c r="K46" s="158"/>
      <c r="L46" s="159"/>
      <c r="M46" s="160"/>
      <c r="N46" s="160"/>
      <c r="O46" s="143" t="s">
        <v>615</v>
      </c>
      <c r="P46" s="161">
        <v>982.0</v>
      </c>
      <c r="Q46" s="160"/>
      <c r="R46" s="80" t="str">
        <f t="shared" si="1"/>
        <v>915250</v>
      </c>
      <c r="S46" s="162" t="str">
        <f>vlookup(R46,route!$A$3:$L$606,5,FALSE)</f>
        <v>Origin</v>
      </c>
      <c r="T46" s="80" t="str">
        <f t="shared" si="2"/>
        <v>915258</v>
      </c>
      <c r="U46" s="151" t="str">
        <f>vlookup(T46,route!$A$3:$L$606,5,FALSE)</f>
        <v>Destination</v>
      </c>
      <c r="V46" s="108"/>
    </row>
    <row r="47">
      <c r="A47" s="155"/>
      <c r="B47" s="80">
        <v>916.0</v>
      </c>
      <c r="C47" s="156" t="s">
        <v>515</v>
      </c>
      <c r="D47" s="138">
        <f>vlookup(E47,terminals!$C$1:$O$73,13,FALSE)</f>
        <v>250</v>
      </c>
      <c r="E47" s="156" t="s">
        <v>190</v>
      </c>
      <c r="F47" s="138">
        <f>vlookup(G47,terminals!$C$1:$O$73,13,FALSE)</f>
        <v>244</v>
      </c>
      <c r="G47" s="156" t="s">
        <v>161</v>
      </c>
      <c r="H47" s="115" t="s">
        <v>591</v>
      </c>
      <c r="I47" s="163">
        <v>6500.0</v>
      </c>
      <c r="J47" s="90"/>
      <c r="K47" s="158"/>
      <c r="L47" s="159"/>
      <c r="M47" s="160"/>
      <c r="N47" s="160"/>
      <c r="O47" s="143" t="s">
        <v>613</v>
      </c>
      <c r="P47" s="161">
        <v>834.0</v>
      </c>
      <c r="Q47" s="160"/>
      <c r="R47" s="80" t="str">
        <f t="shared" si="1"/>
        <v>916250</v>
      </c>
      <c r="S47" s="162" t="str">
        <f>vlookup(R47,route!$A$3:$L$606,5,FALSE)</f>
        <v>Origin</v>
      </c>
      <c r="T47" s="80" t="str">
        <f t="shared" si="2"/>
        <v>916244</v>
      </c>
      <c r="U47" s="151" t="str">
        <f>vlookup(T47,route!$A$3:$L$606,5,FALSE)</f>
        <v>Destination</v>
      </c>
      <c r="V47" s="108"/>
    </row>
    <row r="48">
      <c r="A48" s="155"/>
      <c r="B48" s="80">
        <v>944.0</v>
      </c>
      <c r="C48" s="156" t="s">
        <v>522</v>
      </c>
      <c r="D48" s="138">
        <f>vlookup(E48,terminals!$C$1:$O$73,13,FALSE)</f>
        <v>244</v>
      </c>
      <c r="E48" s="156" t="s">
        <v>161</v>
      </c>
      <c r="F48" s="138">
        <f>vlookup(G48,terminals!$C$1:$O$73,13,FALSE)</f>
        <v>250</v>
      </c>
      <c r="G48" s="156" t="s">
        <v>190</v>
      </c>
      <c r="H48" s="115" t="s">
        <v>591</v>
      </c>
      <c r="I48" s="163">
        <v>10000.0</v>
      </c>
      <c r="J48" s="90"/>
      <c r="K48" s="158"/>
      <c r="L48" s="159"/>
      <c r="M48" s="160"/>
      <c r="N48" s="160"/>
      <c r="O48" s="143" t="s">
        <v>616</v>
      </c>
      <c r="P48" s="161">
        <v>557.0</v>
      </c>
      <c r="Q48" s="160"/>
      <c r="R48" s="80" t="str">
        <f t="shared" si="1"/>
        <v>944244</v>
      </c>
      <c r="S48" s="162" t="str">
        <f>vlookup(R48,route!$A$3:$L$606,5,FALSE)</f>
        <v>Origin</v>
      </c>
      <c r="T48" s="80" t="str">
        <f t="shared" si="2"/>
        <v>944250</v>
      </c>
      <c r="U48" s="151" t="str">
        <f>vlookup(T48,route!$A$3:$L$606,5,FALSE)</f>
        <v>Destination</v>
      </c>
      <c r="V48" s="108"/>
    </row>
    <row r="49">
      <c r="A49" s="155"/>
      <c r="B49" s="80">
        <v>945.0</v>
      </c>
      <c r="C49" s="156" t="s">
        <v>462</v>
      </c>
      <c r="D49" s="138">
        <f>vlookup(E49,terminals!$C$1:$O$73,13,FALSE)</f>
        <v>244</v>
      </c>
      <c r="E49" s="156" t="s">
        <v>161</v>
      </c>
      <c r="F49" s="138">
        <f>vlookup(G49,terminals!$C$1:$O$73,13,FALSE)</f>
        <v>250</v>
      </c>
      <c r="G49" s="156" t="s">
        <v>190</v>
      </c>
      <c r="H49" s="115" t="s">
        <v>591</v>
      </c>
      <c r="I49" s="163">
        <v>9500.0</v>
      </c>
      <c r="J49" s="90"/>
      <c r="K49" s="158"/>
      <c r="L49" s="159"/>
      <c r="M49" s="160"/>
      <c r="N49" s="160"/>
      <c r="O49" s="143" t="s">
        <v>616</v>
      </c>
      <c r="P49" s="161">
        <v>557.0</v>
      </c>
      <c r="Q49" s="160"/>
      <c r="R49" s="80" t="str">
        <f t="shared" si="1"/>
        <v>945244</v>
      </c>
      <c r="S49" s="162" t="str">
        <f>vlookup(R49,route!$A$3:$L$606,5,FALSE)</f>
        <v>Origin</v>
      </c>
      <c r="T49" s="80" t="str">
        <f t="shared" si="2"/>
        <v>945250</v>
      </c>
      <c r="U49" s="151" t="str">
        <f>vlookup(T49,route!$A$3:$L$606,5,FALSE)</f>
        <v>Destination</v>
      </c>
      <c r="V49" s="108"/>
    </row>
    <row r="50">
      <c r="A50" s="155"/>
      <c r="B50" s="80">
        <v>946.0</v>
      </c>
      <c r="C50" s="156" t="s">
        <v>462</v>
      </c>
      <c r="D50" s="138">
        <f>vlookup(E50,terminals!$C$1:$O$73,13,FALSE)</f>
        <v>244</v>
      </c>
      <c r="E50" s="156" t="s">
        <v>161</v>
      </c>
      <c r="F50" s="138">
        <f>vlookup(G50,terminals!$C$1:$O$73,13,FALSE)</f>
        <v>250</v>
      </c>
      <c r="G50" s="156" t="s">
        <v>190</v>
      </c>
      <c r="H50" s="115" t="s">
        <v>591</v>
      </c>
      <c r="I50" s="163">
        <v>9500.0</v>
      </c>
      <c r="J50" s="90"/>
      <c r="K50" s="158"/>
      <c r="L50" s="159"/>
      <c r="M50" s="160"/>
      <c r="N50" s="160"/>
      <c r="O50" s="143" t="s">
        <v>616</v>
      </c>
      <c r="P50" s="161">
        <v>538.0</v>
      </c>
      <c r="Q50" s="160"/>
      <c r="R50" s="80" t="str">
        <f t="shared" si="1"/>
        <v>946244</v>
      </c>
      <c r="S50" s="162" t="str">
        <f>vlookup(R50,route!$A$3:$L$606,5,FALSE)</f>
        <v>Origin</v>
      </c>
      <c r="T50" s="80" t="str">
        <f t="shared" si="2"/>
        <v>946250</v>
      </c>
      <c r="U50" s="151" t="str">
        <f>vlookup(T50,route!$A$3:$L$606,5,FALSE)</f>
        <v>Destination</v>
      </c>
      <c r="V50" s="108"/>
    </row>
    <row r="51">
      <c r="A51" s="155"/>
      <c r="B51" s="80">
        <v>947.0</v>
      </c>
      <c r="C51" s="156" t="s">
        <v>462</v>
      </c>
      <c r="D51" s="138">
        <f>vlookup(E51,terminals!$C$1:$O$73,13,FALSE)</f>
        <v>244</v>
      </c>
      <c r="E51" s="156" t="s">
        <v>161</v>
      </c>
      <c r="F51" s="138">
        <f>vlookup(G51,terminals!$C$1:$O$73,13,FALSE)</f>
        <v>250</v>
      </c>
      <c r="G51" s="156" t="s">
        <v>190</v>
      </c>
      <c r="H51" s="115" t="s">
        <v>591</v>
      </c>
      <c r="I51" s="163">
        <v>8500.0</v>
      </c>
      <c r="J51" s="90"/>
      <c r="K51" s="158"/>
      <c r="L51" s="159"/>
      <c r="M51" s="160"/>
      <c r="N51" s="160"/>
      <c r="O51" s="143" t="s">
        <v>616</v>
      </c>
      <c r="P51" s="161">
        <v>538.0</v>
      </c>
      <c r="Q51" s="160"/>
      <c r="R51" s="80" t="str">
        <f t="shared" si="1"/>
        <v>947244</v>
      </c>
      <c r="S51" s="162" t="str">
        <f>vlookup(R51,route!$A$3:$L$606,5,FALSE)</f>
        <v>Origin</v>
      </c>
      <c r="T51" s="80" t="str">
        <f t="shared" si="2"/>
        <v>947250</v>
      </c>
      <c r="U51" s="151" t="str">
        <f>vlookup(T51,route!$A$3:$L$606,5,FALSE)</f>
        <v>Destination</v>
      </c>
      <c r="V51" s="108"/>
    </row>
    <row r="52">
      <c r="A52" s="155"/>
      <c r="B52" s="80">
        <v>948.0</v>
      </c>
      <c r="C52" s="156" t="s">
        <v>462</v>
      </c>
      <c r="D52" s="138">
        <f>vlookup(E52,terminals!$C$1:$O$73,13,FALSE)</f>
        <v>244</v>
      </c>
      <c r="E52" s="156" t="s">
        <v>161</v>
      </c>
      <c r="F52" s="138">
        <f>vlookup(G52,terminals!$C$1:$O$73,13,FALSE)</f>
        <v>250</v>
      </c>
      <c r="G52" s="156" t="s">
        <v>190</v>
      </c>
      <c r="H52" s="115" t="s">
        <v>591</v>
      </c>
      <c r="I52" s="163">
        <v>8500.0</v>
      </c>
      <c r="J52" s="90"/>
      <c r="K52" s="158"/>
      <c r="L52" s="159"/>
      <c r="M52" s="160"/>
      <c r="N52" s="160"/>
      <c r="O52" s="143" t="s">
        <v>616</v>
      </c>
      <c r="P52" s="161">
        <v>538.0</v>
      </c>
      <c r="Q52" s="160"/>
      <c r="R52" s="80" t="str">
        <f t="shared" si="1"/>
        <v>948244</v>
      </c>
      <c r="S52" s="162" t="str">
        <f>vlookup(R52,route!$A$3:$L$606,5,FALSE)</f>
        <v>Origin</v>
      </c>
      <c r="T52" s="80" t="str">
        <f t="shared" si="2"/>
        <v>948250</v>
      </c>
      <c r="U52" s="151" t="str">
        <f>vlookup(T52,route!$A$3:$L$606,5,FALSE)</f>
        <v>Destination</v>
      </c>
      <c r="V52" s="108"/>
    </row>
    <row r="53">
      <c r="A53" s="155"/>
      <c r="B53" s="80">
        <v>949.0</v>
      </c>
      <c r="C53" s="156" t="s">
        <v>463</v>
      </c>
      <c r="D53" s="138">
        <f>vlookup(E53,terminals!$C$1:$O$73,13,FALSE)</f>
        <v>244</v>
      </c>
      <c r="E53" s="156" t="s">
        <v>161</v>
      </c>
      <c r="F53" s="138">
        <f>vlookup(G53,terminals!$C$1:$O$73,13,FALSE)</f>
        <v>249</v>
      </c>
      <c r="G53" s="156" t="s">
        <v>185</v>
      </c>
      <c r="H53" s="115" t="s">
        <v>591</v>
      </c>
      <c r="I53" s="163">
        <v>8000.0</v>
      </c>
      <c r="J53" s="90"/>
      <c r="K53" s="158"/>
      <c r="L53" s="159"/>
      <c r="M53" s="160"/>
      <c r="N53" s="160"/>
      <c r="O53" s="143" t="s">
        <v>617</v>
      </c>
      <c r="P53" s="161">
        <v>538.0</v>
      </c>
      <c r="Q53" s="160"/>
      <c r="R53" s="80" t="str">
        <f t="shared" si="1"/>
        <v>949244</v>
      </c>
      <c r="S53" s="162" t="str">
        <f>vlookup(R53,route!$A$3:$L$606,5,FALSE)</f>
        <v>Origin</v>
      </c>
      <c r="T53" s="80" t="str">
        <f t="shared" si="2"/>
        <v>949249</v>
      </c>
      <c r="U53" s="151" t="str">
        <f>vlookup(T53,route!$A$3:$L$606,5,FALSE)</f>
        <v>Destination</v>
      </c>
      <c r="V53" s="108"/>
    </row>
    <row r="54">
      <c r="A54" s="155"/>
      <c r="B54" s="80">
        <v>950.0</v>
      </c>
      <c r="C54" s="156" t="s">
        <v>463</v>
      </c>
      <c r="D54" s="138">
        <f>vlookup(E54,terminals!$C$1:$O$73,13,FALSE)</f>
        <v>244</v>
      </c>
      <c r="E54" s="156" t="s">
        <v>161</v>
      </c>
      <c r="F54" s="138">
        <f>vlookup(G54,terminals!$C$1:$O$73,13,FALSE)</f>
        <v>249</v>
      </c>
      <c r="G54" s="156" t="s">
        <v>185</v>
      </c>
      <c r="H54" s="115" t="s">
        <v>591</v>
      </c>
      <c r="I54" s="163">
        <v>10000.0</v>
      </c>
      <c r="J54" s="90"/>
      <c r="K54" s="158"/>
      <c r="L54" s="159"/>
      <c r="M54" s="160"/>
      <c r="N54" s="160"/>
      <c r="O54" s="143" t="s">
        <v>617</v>
      </c>
      <c r="P54" s="161">
        <v>538.0</v>
      </c>
      <c r="Q54" s="160"/>
      <c r="R54" s="80" t="str">
        <f t="shared" si="1"/>
        <v>950244</v>
      </c>
      <c r="S54" s="162" t="str">
        <f>vlookup(R54,route!$A$3:$L$606,5,FALSE)</f>
        <v>Origin</v>
      </c>
      <c r="T54" s="80" t="str">
        <f t="shared" si="2"/>
        <v>950249</v>
      </c>
      <c r="U54" s="151" t="str">
        <f>vlookup(T54,route!$A$3:$L$606,5,FALSE)</f>
        <v>Destination</v>
      </c>
      <c r="V54" s="108"/>
    </row>
    <row r="55">
      <c r="A55" s="155"/>
      <c r="B55" s="80">
        <v>951.0</v>
      </c>
      <c r="C55" s="156" t="s">
        <v>463</v>
      </c>
      <c r="D55" s="138">
        <f>vlookup(E55,terminals!$C$1:$O$73,13,FALSE)</f>
        <v>244</v>
      </c>
      <c r="E55" s="156" t="s">
        <v>161</v>
      </c>
      <c r="F55" s="138">
        <f>vlookup(G55,terminals!$C$1:$O$73,13,FALSE)</f>
        <v>249</v>
      </c>
      <c r="G55" s="156" t="s">
        <v>185</v>
      </c>
      <c r="H55" s="115" t="s">
        <v>591</v>
      </c>
      <c r="I55" s="163">
        <v>9500.0</v>
      </c>
      <c r="J55" s="90"/>
      <c r="K55" s="158"/>
      <c r="L55" s="159"/>
      <c r="M55" s="160"/>
      <c r="N55" s="160"/>
      <c r="O55" s="143" t="s">
        <v>617</v>
      </c>
      <c r="P55" s="161">
        <v>538.0</v>
      </c>
      <c r="Q55" s="160"/>
      <c r="R55" s="80" t="str">
        <f t="shared" si="1"/>
        <v>951244</v>
      </c>
      <c r="S55" s="162" t="str">
        <f>vlookup(R55,route!$A$3:$L$606,5,FALSE)</f>
        <v>Origin</v>
      </c>
      <c r="T55" s="80" t="str">
        <f t="shared" si="2"/>
        <v>951249</v>
      </c>
      <c r="U55" s="151" t="str">
        <f>vlookup(T55,route!$A$3:$L$606,5,FALSE)</f>
        <v>Destination</v>
      </c>
      <c r="V55" s="108"/>
    </row>
    <row r="56">
      <c r="A56" s="155"/>
      <c r="B56" s="80">
        <v>952.0</v>
      </c>
      <c r="C56" s="156" t="s">
        <v>463</v>
      </c>
      <c r="D56" s="138">
        <f>vlookup(E56,terminals!$C$1:$O$73,13,FALSE)</f>
        <v>244</v>
      </c>
      <c r="E56" s="156" t="s">
        <v>161</v>
      </c>
      <c r="F56" s="138">
        <f>vlookup(G56,terminals!$C$1:$O$73,13,FALSE)</f>
        <v>249</v>
      </c>
      <c r="G56" s="156" t="s">
        <v>185</v>
      </c>
      <c r="H56" s="115" t="s">
        <v>591</v>
      </c>
      <c r="I56" s="163">
        <v>9500.0</v>
      </c>
      <c r="J56" s="90"/>
      <c r="K56" s="158"/>
      <c r="L56" s="159"/>
      <c r="M56" s="160"/>
      <c r="N56" s="160"/>
      <c r="O56" s="143" t="s">
        <v>617</v>
      </c>
      <c r="P56" s="161">
        <v>542.0</v>
      </c>
      <c r="Q56" s="160"/>
      <c r="R56" s="80" t="str">
        <f t="shared" si="1"/>
        <v>952244</v>
      </c>
      <c r="S56" s="162" t="str">
        <f>vlookup(R56,route!$A$3:$L$606,5,FALSE)</f>
        <v>Origin</v>
      </c>
      <c r="T56" s="80" t="str">
        <f t="shared" si="2"/>
        <v>952249</v>
      </c>
      <c r="U56" s="151" t="str">
        <f>vlookup(T56,route!$A$3:$L$606,5,FALSE)</f>
        <v>Destination</v>
      </c>
      <c r="V56" s="108"/>
    </row>
    <row r="57">
      <c r="A57" s="155"/>
      <c r="B57" s="80">
        <v>953.0</v>
      </c>
      <c r="C57" s="156" t="s">
        <v>463</v>
      </c>
      <c r="D57" s="138">
        <f>vlookup(E57,terminals!$C$1:$O$73,13,FALSE)</f>
        <v>244</v>
      </c>
      <c r="E57" s="156" t="s">
        <v>161</v>
      </c>
      <c r="F57" s="138">
        <f>vlookup(G57,terminals!$C$1:$O$73,13,FALSE)</f>
        <v>249</v>
      </c>
      <c r="G57" s="156" t="s">
        <v>185</v>
      </c>
      <c r="H57" s="115" t="s">
        <v>591</v>
      </c>
      <c r="I57" s="163">
        <v>8500.0</v>
      </c>
      <c r="J57" s="90"/>
      <c r="K57" s="158"/>
      <c r="L57" s="159"/>
      <c r="M57" s="160"/>
      <c r="N57" s="160"/>
      <c r="O57" s="143" t="s">
        <v>617</v>
      </c>
      <c r="P57" s="161">
        <v>542.0</v>
      </c>
      <c r="Q57" s="160"/>
      <c r="R57" s="80" t="str">
        <f t="shared" si="1"/>
        <v>953244</v>
      </c>
      <c r="S57" s="162" t="str">
        <f>vlookup(R57,route!$A$3:$L$606,5,FALSE)</f>
        <v>Origin</v>
      </c>
      <c r="T57" s="80" t="str">
        <f t="shared" si="2"/>
        <v>953249</v>
      </c>
      <c r="U57" s="151" t="str">
        <f>vlookup(T57,route!$A$3:$L$606,5,FALSE)</f>
        <v>Destination</v>
      </c>
      <c r="V57" s="108"/>
    </row>
    <row r="58">
      <c r="A58" s="155"/>
      <c r="B58" s="80">
        <v>954.0</v>
      </c>
      <c r="C58" s="156" t="s">
        <v>463</v>
      </c>
      <c r="D58" s="138">
        <f>vlookup(E58,terminals!$C$1:$O$73,13,FALSE)</f>
        <v>244</v>
      </c>
      <c r="E58" s="156" t="s">
        <v>161</v>
      </c>
      <c r="F58" s="138">
        <f>vlookup(G58,terminals!$C$1:$O$73,13,FALSE)</f>
        <v>249</v>
      </c>
      <c r="G58" s="156" t="s">
        <v>185</v>
      </c>
      <c r="H58" s="115" t="s">
        <v>591</v>
      </c>
      <c r="I58" s="163">
        <v>8500.0</v>
      </c>
      <c r="J58" s="90"/>
      <c r="K58" s="158"/>
      <c r="L58" s="159"/>
      <c r="M58" s="160"/>
      <c r="N58" s="160"/>
      <c r="O58" s="143" t="s">
        <v>617</v>
      </c>
      <c r="P58" s="161">
        <v>542.0</v>
      </c>
      <c r="Q58" s="160"/>
      <c r="R58" s="80" t="str">
        <f t="shared" si="1"/>
        <v>954244</v>
      </c>
      <c r="S58" s="162" t="str">
        <f>vlookup(R58,route!$A$3:$L$606,5,FALSE)</f>
        <v>Origin</v>
      </c>
      <c r="T58" s="80" t="str">
        <f t="shared" si="2"/>
        <v>954249</v>
      </c>
      <c r="U58" s="151" t="str">
        <f>vlookup(T58,route!$A$3:$L$606,5,FALSE)</f>
        <v>Destination</v>
      </c>
      <c r="V58" s="108"/>
    </row>
    <row r="59">
      <c r="A59" s="155"/>
      <c r="B59" s="80">
        <v>955.0</v>
      </c>
      <c r="C59" s="156" t="s">
        <v>464</v>
      </c>
      <c r="D59" s="138">
        <f>vlookup(E59,terminals!$C$1:$O$73,13,FALSE)</f>
        <v>244</v>
      </c>
      <c r="E59" s="156" t="s">
        <v>161</v>
      </c>
      <c r="F59" s="138">
        <f>vlookup(G59,terminals!$C$1:$O$73,13,FALSE)</f>
        <v>257</v>
      </c>
      <c r="G59" s="156" t="s">
        <v>220</v>
      </c>
      <c r="H59" s="115" t="s">
        <v>591</v>
      </c>
      <c r="I59" s="163">
        <v>10000.0</v>
      </c>
      <c r="J59" s="90"/>
      <c r="K59" s="158"/>
      <c r="L59" s="159"/>
      <c r="M59" s="160"/>
      <c r="N59" s="160"/>
      <c r="O59" s="143" t="s">
        <v>618</v>
      </c>
      <c r="P59" s="161">
        <v>542.0</v>
      </c>
      <c r="Q59" s="160"/>
      <c r="R59" s="80" t="str">
        <f t="shared" si="1"/>
        <v>955244</v>
      </c>
      <c r="S59" s="162" t="str">
        <f>vlookup(R59,route!$A$3:$L$606,5,FALSE)</f>
        <v>Origin</v>
      </c>
      <c r="T59" s="80" t="str">
        <f t="shared" si="2"/>
        <v>955257</v>
      </c>
      <c r="U59" s="151" t="str">
        <f>vlookup(T59,route!$A$3:$L$606,5,FALSE)</f>
        <v>Destination</v>
      </c>
      <c r="V59" s="108"/>
    </row>
    <row r="60">
      <c r="A60" s="155"/>
      <c r="B60" s="80">
        <v>956.0</v>
      </c>
      <c r="C60" s="156" t="s">
        <v>464</v>
      </c>
      <c r="D60" s="138">
        <f>vlookup(E60,terminals!$C$1:$O$73,13,FALSE)</f>
        <v>244</v>
      </c>
      <c r="E60" s="156" t="s">
        <v>161</v>
      </c>
      <c r="F60" s="138">
        <f>vlookup(G60,terminals!$C$1:$O$73,13,FALSE)</f>
        <v>257</v>
      </c>
      <c r="G60" s="156" t="s">
        <v>220</v>
      </c>
      <c r="H60" s="115" t="s">
        <v>591</v>
      </c>
      <c r="I60" s="163">
        <v>10000.0</v>
      </c>
      <c r="J60" s="90"/>
      <c r="K60" s="158"/>
      <c r="L60" s="159"/>
      <c r="M60" s="160"/>
      <c r="N60" s="160"/>
      <c r="O60" s="143" t="s">
        <v>618</v>
      </c>
      <c r="P60" s="161">
        <v>547.0</v>
      </c>
      <c r="Q60" s="160"/>
      <c r="R60" s="80" t="str">
        <f t="shared" si="1"/>
        <v>956244</v>
      </c>
      <c r="S60" s="162" t="str">
        <f>vlookup(R60,route!$A$3:$L$606,5,FALSE)</f>
        <v>Origin</v>
      </c>
      <c r="T60" s="80" t="str">
        <f t="shared" si="2"/>
        <v>956257</v>
      </c>
      <c r="U60" s="151" t="str">
        <f>vlookup(T60,route!$A$3:$L$606,5,FALSE)</f>
        <v>Destination</v>
      </c>
      <c r="V60" s="108"/>
    </row>
    <row r="61">
      <c r="A61" s="155"/>
      <c r="B61" s="80">
        <v>957.0</v>
      </c>
      <c r="C61" s="156" t="s">
        <v>464</v>
      </c>
      <c r="D61" s="138">
        <f>vlookup(E61,terminals!$C$1:$O$73,13,FALSE)</f>
        <v>244</v>
      </c>
      <c r="E61" s="156" t="s">
        <v>161</v>
      </c>
      <c r="F61" s="138">
        <f>vlookup(G61,terminals!$C$1:$O$73,13,FALSE)</f>
        <v>257</v>
      </c>
      <c r="G61" s="156" t="s">
        <v>220</v>
      </c>
      <c r="H61" s="115" t="s">
        <v>591</v>
      </c>
      <c r="I61" s="163">
        <v>9500.0</v>
      </c>
      <c r="J61" s="90"/>
      <c r="K61" s="158"/>
      <c r="L61" s="159"/>
      <c r="M61" s="160"/>
      <c r="N61" s="160"/>
      <c r="O61" s="143" t="s">
        <v>618</v>
      </c>
      <c r="P61" s="161">
        <v>547.0</v>
      </c>
      <c r="Q61" s="160"/>
      <c r="R61" s="80" t="str">
        <f t="shared" si="1"/>
        <v>957244</v>
      </c>
      <c r="S61" s="162" t="str">
        <f>vlookup(R61,route!$A$3:$L$606,5,FALSE)</f>
        <v>Origin</v>
      </c>
      <c r="T61" s="80" t="str">
        <f t="shared" si="2"/>
        <v>957257</v>
      </c>
      <c r="U61" s="151" t="str">
        <f>vlookup(T61,route!$A$3:$L$606,5,FALSE)</f>
        <v>Destination</v>
      </c>
      <c r="V61" s="108"/>
    </row>
    <row r="62">
      <c r="A62" s="155"/>
      <c r="B62" s="80">
        <v>958.0</v>
      </c>
      <c r="C62" s="156" t="s">
        <v>464</v>
      </c>
      <c r="D62" s="138">
        <f>vlookup(E62,terminals!$C$1:$O$73,13,FALSE)</f>
        <v>244</v>
      </c>
      <c r="E62" s="156" t="s">
        <v>161</v>
      </c>
      <c r="F62" s="138">
        <f>vlookup(G62,terminals!$C$1:$O$73,13,FALSE)</f>
        <v>257</v>
      </c>
      <c r="G62" s="156" t="s">
        <v>220</v>
      </c>
      <c r="H62" s="115" t="s">
        <v>591</v>
      </c>
      <c r="I62" s="163">
        <v>9500.0</v>
      </c>
      <c r="J62" s="90"/>
      <c r="K62" s="158"/>
      <c r="L62" s="159"/>
      <c r="M62" s="160"/>
      <c r="N62" s="160"/>
      <c r="O62" s="143" t="s">
        <v>618</v>
      </c>
      <c r="P62" s="161">
        <v>547.0</v>
      </c>
      <c r="Q62" s="160"/>
      <c r="R62" s="80" t="str">
        <f t="shared" si="1"/>
        <v>958244</v>
      </c>
      <c r="S62" s="162" t="str">
        <f>vlookup(R62,route!$A$3:$L$606,5,FALSE)</f>
        <v>Origin</v>
      </c>
      <c r="T62" s="80" t="str">
        <f t="shared" si="2"/>
        <v>958257</v>
      </c>
      <c r="U62" s="151" t="str">
        <f>vlookup(T62,route!$A$3:$L$606,5,FALSE)</f>
        <v>Destination</v>
      </c>
      <c r="V62" s="108"/>
    </row>
    <row r="63">
      <c r="A63" s="155"/>
      <c r="B63" s="80">
        <v>959.0</v>
      </c>
      <c r="C63" s="156" t="s">
        <v>465</v>
      </c>
      <c r="D63" s="138">
        <f>vlookup(E63,terminals!$C$1:$O$73,13,FALSE)</f>
        <v>244</v>
      </c>
      <c r="E63" s="156" t="s">
        <v>161</v>
      </c>
      <c r="F63" s="138">
        <f>vlookup(G63,terminals!$C$1:$O$73,13,FALSE)</f>
        <v>252</v>
      </c>
      <c r="G63" s="156" t="s">
        <v>199</v>
      </c>
      <c r="H63" s="115" t="s">
        <v>591</v>
      </c>
      <c r="I63" s="163">
        <v>8000.0</v>
      </c>
      <c r="J63" s="90"/>
      <c r="K63" s="158"/>
      <c r="L63" s="159"/>
      <c r="M63" s="160"/>
      <c r="N63" s="160"/>
      <c r="O63" s="143" t="s">
        <v>619</v>
      </c>
      <c r="P63" s="161">
        <v>547.0</v>
      </c>
      <c r="Q63" s="160"/>
      <c r="R63" s="80" t="str">
        <f t="shared" si="1"/>
        <v>959244</v>
      </c>
      <c r="S63" s="162" t="str">
        <f>vlookup(R63,route!$A$3:$L$606,5,FALSE)</f>
        <v>Origin</v>
      </c>
      <c r="T63" s="80" t="str">
        <f t="shared" si="2"/>
        <v>959252</v>
      </c>
      <c r="U63" s="151" t="str">
        <f>vlookup(T63,route!$A$3:$L$606,5,FALSE)</f>
        <v>Destination</v>
      </c>
      <c r="V63" s="108"/>
    </row>
    <row r="64">
      <c r="A64" s="155"/>
      <c r="B64" s="80">
        <v>960.0</v>
      </c>
      <c r="C64" s="156" t="s">
        <v>465</v>
      </c>
      <c r="D64" s="138">
        <f>vlookup(E64,terminals!$C$1:$O$73,13,FALSE)</f>
        <v>244</v>
      </c>
      <c r="E64" s="156" t="s">
        <v>161</v>
      </c>
      <c r="F64" s="138">
        <f>vlookup(G64,terminals!$C$1:$O$73,13,FALSE)</f>
        <v>252</v>
      </c>
      <c r="G64" s="156" t="s">
        <v>199</v>
      </c>
      <c r="H64" s="115" t="s">
        <v>591</v>
      </c>
      <c r="I64" s="163">
        <v>10000.0</v>
      </c>
      <c r="J64" s="90"/>
      <c r="K64" s="158"/>
      <c r="L64" s="159"/>
      <c r="M64" s="160"/>
      <c r="N64" s="160"/>
      <c r="O64" s="143" t="s">
        <v>619</v>
      </c>
      <c r="P64" s="161">
        <v>547.0</v>
      </c>
      <c r="Q64" s="160"/>
      <c r="R64" s="80" t="str">
        <f t="shared" si="1"/>
        <v>960244</v>
      </c>
      <c r="S64" s="162" t="str">
        <f>vlookup(R64,route!$A$3:$L$606,5,FALSE)</f>
        <v>Origin</v>
      </c>
      <c r="T64" s="80" t="str">
        <f t="shared" si="2"/>
        <v>960252</v>
      </c>
      <c r="U64" s="151" t="str">
        <f>vlookup(T64,route!$A$3:$L$606,5,FALSE)</f>
        <v>Destination</v>
      </c>
      <c r="V64" s="108"/>
    </row>
    <row r="65">
      <c r="A65" s="155"/>
      <c r="B65" s="80">
        <v>961.0</v>
      </c>
      <c r="C65" s="156" t="s">
        <v>465</v>
      </c>
      <c r="D65" s="138">
        <f>vlookup(E65,terminals!$C$1:$O$73,13,FALSE)</f>
        <v>244</v>
      </c>
      <c r="E65" s="156" t="s">
        <v>161</v>
      </c>
      <c r="F65" s="138">
        <f>vlookup(G65,terminals!$C$1:$O$73,13,FALSE)</f>
        <v>252</v>
      </c>
      <c r="G65" s="156" t="s">
        <v>199</v>
      </c>
      <c r="H65" s="115" t="s">
        <v>591</v>
      </c>
      <c r="I65" s="163">
        <v>9500.0</v>
      </c>
      <c r="J65" s="90"/>
      <c r="K65" s="158"/>
      <c r="L65" s="159"/>
      <c r="M65" s="160"/>
      <c r="N65" s="160"/>
      <c r="O65" s="143" t="s">
        <v>619</v>
      </c>
      <c r="P65" s="161">
        <v>547.0</v>
      </c>
      <c r="Q65" s="160"/>
      <c r="R65" s="80" t="str">
        <f t="shared" si="1"/>
        <v>961244</v>
      </c>
      <c r="S65" s="162" t="str">
        <f>vlookup(R65,route!$A$3:$L$606,5,FALSE)</f>
        <v>Origin</v>
      </c>
      <c r="T65" s="80" t="str">
        <f t="shared" si="2"/>
        <v>961252</v>
      </c>
      <c r="U65" s="151" t="str">
        <f>vlookup(T65,route!$A$3:$L$606,5,FALSE)</f>
        <v>Destination</v>
      </c>
      <c r="V65" s="108"/>
    </row>
    <row r="66">
      <c r="A66" s="155"/>
      <c r="B66" s="80">
        <v>962.0</v>
      </c>
      <c r="C66" s="156" t="s">
        <v>465</v>
      </c>
      <c r="D66" s="138">
        <f>vlookup(E66,terminals!$C$1:$O$73,13,FALSE)</f>
        <v>244</v>
      </c>
      <c r="E66" s="156" t="s">
        <v>161</v>
      </c>
      <c r="F66" s="138">
        <f>vlookup(G66,terminals!$C$1:$O$73,13,FALSE)</f>
        <v>252</v>
      </c>
      <c r="G66" s="156" t="s">
        <v>199</v>
      </c>
      <c r="H66" s="115" t="s">
        <v>591</v>
      </c>
      <c r="I66" s="163">
        <v>9500.0</v>
      </c>
      <c r="J66" s="90"/>
      <c r="K66" s="158"/>
      <c r="L66" s="159"/>
      <c r="M66" s="160"/>
      <c r="N66" s="160"/>
      <c r="O66" s="143" t="s">
        <v>619</v>
      </c>
      <c r="P66" s="161">
        <v>533.0</v>
      </c>
      <c r="Q66" s="160"/>
      <c r="R66" s="80" t="str">
        <f t="shared" si="1"/>
        <v>962244</v>
      </c>
      <c r="S66" s="162" t="str">
        <f>vlookup(R66,route!$A$3:$L$606,5,FALSE)</f>
        <v>Origin</v>
      </c>
      <c r="T66" s="80" t="str">
        <f t="shared" si="2"/>
        <v>962252</v>
      </c>
      <c r="U66" s="151" t="str">
        <f>vlookup(T66,route!$A$3:$L$606,5,FALSE)</f>
        <v>Destination</v>
      </c>
      <c r="V66" s="108"/>
    </row>
    <row r="67">
      <c r="A67" s="155"/>
      <c r="B67" s="80">
        <v>963.0</v>
      </c>
      <c r="C67" s="156" t="s">
        <v>465</v>
      </c>
      <c r="D67" s="138">
        <f>vlookup(E67,terminals!$C$1:$O$73,13,FALSE)</f>
        <v>244</v>
      </c>
      <c r="E67" s="156" t="s">
        <v>161</v>
      </c>
      <c r="F67" s="138">
        <f>vlookup(G67,terminals!$C$1:$O$73,13,FALSE)</f>
        <v>252</v>
      </c>
      <c r="G67" s="156" t="s">
        <v>199</v>
      </c>
      <c r="H67" s="115" t="s">
        <v>591</v>
      </c>
      <c r="I67" s="163">
        <v>8500.0</v>
      </c>
      <c r="J67" s="90"/>
      <c r="K67" s="158"/>
      <c r="L67" s="159"/>
      <c r="M67" s="160"/>
      <c r="N67" s="160"/>
      <c r="O67" s="143" t="s">
        <v>619</v>
      </c>
      <c r="P67" s="161">
        <v>557.0</v>
      </c>
      <c r="Q67" s="160"/>
      <c r="R67" s="80" t="str">
        <f t="shared" si="1"/>
        <v>963244</v>
      </c>
      <c r="S67" s="162" t="str">
        <f>vlookup(R67,route!$A$3:$L$606,5,FALSE)</f>
        <v>Origin</v>
      </c>
      <c r="T67" s="80" t="str">
        <f t="shared" si="2"/>
        <v>963252</v>
      </c>
      <c r="U67" s="151" t="str">
        <f>vlookup(T67,route!$A$3:$L$606,5,FALSE)</f>
        <v>Destination</v>
      </c>
      <c r="V67" s="108"/>
    </row>
    <row r="68">
      <c r="A68" s="155"/>
      <c r="B68" s="80">
        <v>964.0</v>
      </c>
      <c r="C68" s="156" t="s">
        <v>465</v>
      </c>
      <c r="D68" s="138">
        <f>vlookup(E68,terminals!$C$1:$O$73,13,FALSE)</f>
        <v>244</v>
      </c>
      <c r="E68" s="156" t="s">
        <v>161</v>
      </c>
      <c r="F68" s="138">
        <f>vlookup(G68,terminals!$C$1:$O$73,13,FALSE)</f>
        <v>252</v>
      </c>
      <c r="G68" s="156" t="s">
        <v>199</v>
      </c>
      <c r="H68" s="115" t="s">
        <v>591</v>
      </c>
      <c r="I68" s="163">
        <v>8500.0</v>
      </c>
      <c r="J68" s="90"/>
      <c r="K68" s="158"/>
      <c r="L68" s="159"/>
      <c r="M68" s="160"/>
      <c r="N68" s="160"/>
      <c r="O68" s="143" t="s">
        <v>619</v>
      </c>
      <c r="P68" s="161">
        <v>557.0</v>
      </c>
      <c r="Q68" s="160"/>
      <c r="R68" s="80" t="str">
        <f t="shared" si="1"/>
        <v>964244</v>
      </c>
      <c r="S68" s="162" t="str">
        <f>vlookup(R68,route!$A$3:$L$606,5,FALSE)</f>
        <v>Origin</v>
      </c>
      <c r="T68" s="80" t="str">
        <f t="shared" si="2"/>
        <v>964252</v>
      </c>
      <c r="U68" s="151" t="str">
        <f>vlookup(T68,route!$A$3:$L$606,5,FALSE)</f>
        <v>Destination</v>
      </c>
      <c r="V68" s="108"/>
    </row>
    <row r="69">
      <c r="A69" s="155"/>
      <c r="B69" s="80">
        <v>966.0</v>
      </c>
      <c r="C69" s="156" t="s">
        <v>466</v>
      </c>
      <c r="D69" s="138">
        <f>vlookup(E69,terminals!$C$1:$O$73,13,FALSE)</f>
        <v>244</v>
      </c>
      <c r="E69" s="156" t="s">
        <v>161</v>
      </c>
      <c r="F69" s="138">
        <f>vlookup(G69,terminals!$C$1:$O$73,13,FALSE)</f>
        <v>258</v>
      </c>
      <c r="G69" s="156" t="s">
        <v>225</v>
      </c>
      <c r="H69" s="115" t="s">
        <v>591</v>
      </c>
      <c r="I69" s="163">
        <v>10000.0</v>
      </c>
      <c r="J69" s="90"/>
      <c r="K69" s="158"/>
      <c r="L69" s="159"/>
      <c r="M69" s="160"/>
      <c r="N69" s="160"/>
      <c r="O69" s="143" t="s">
        <v>598</v>
      </c>
      <c r="P69" s="161">
        <v>557.0</v>
      </c>
      <c r="Q69" s="160"/>
      <c r="R69" s="80" t="str">
        <f t="shared" si="1"/>
        <v>966244</v>
      </c>
      <c r="S69" s="162" t="str">
        <f>vlookup(R69,route!$A$3:$L$606,5,FALSE)</f>
        <v>Origin</v>
      </c>
      <c r="T69" s="80" t="str">
        <f t="shared" si="2"/>
        <v>966258</v>
      </c>
      <c r="U69" s="151" t="str">
        <f>vlookup(T69,route!$A$3:$L$606,5,FALSE)</f>
        <v>Destination</v>
      </c>
      <c r="V69" s="108"/>
    </row>
    <row r="70">
      <c r="A70" s="155"/>
      <c r="B70" s="80">
        <v>967.0</v>
      </c>
      <c r="C70" s="156" t="s">
        <v>466</v>
      </c>
      <c r="D70" s="138">
        <f>vlookup(E70,terminals!$C$1:$O$73,13,FALSE)</f>
        <v>244</v>
      </c>
      <c r="E70" s="156" t="s">
        <v>161</v>
      </c>
      <c r="F70" s="138">
        <f>vlookup(G70,terminals!$C$1:$O$73,13,FALSE)</f>
        <v>258</v>
      </c>
      <c r="G70" s="156" t="s">
        <v>225</v>
      </c>
      <c r="H70" s="115" t="s">
        <v>591</v>
      </c>
      <c r="I70" s="163">
        <v>10000.0</v>
      </c>
      <c r="J70" s="90"/>
      <c r="K70" s="158"/>
      <c r="L70" s="159"/>
      <c r="M70" s="160"/>
      <c r="N70" s="160"/>
      <c r="O70" s="143" t="s">
        <v>598</v>
      </c>
      <c r="P70" s="161">
        <v>848.0</v>
      </c>
      <c r="Q70" s="160"/>
      <c r="R70" s="80" t="str">
        <f t="shared" si="1"/>
        <v>967244</v>
      </c>
      <c r="S70" s="162" t="str">
        <f>vlookup(R70,route!$A$3:$L$606,5,FALSE)</f>
        <v>Origin</v>
      </c>
      <c r="T70" s="80" t="str">
        <f t="shared" si="2"/>
        <v>967258</v>
      </c>
      <c r="U70" s="151" t="str">
        <f>vlookup(T70,route!$A$3:$L$606,5,FALSE)</f>
        <v>Destination</v>
      </c>
      <c r="V70" s="108"/>
    </row>
    <row r="71">
      <c r="A71" s="155"/>
      <c r="B71" s="80">
        <v>968.0</v>
      </c>
      <c r="C71" s="156" t="s">
        <v>466</v>
      </c>
      <c r="D71" s="138">
        <f>vlookup(E71,terminals!$C$1:$O$73,13,FALSE)</f>
        <v>244</v>
      </c>
      <c r="E71" s="156" t="s">
        <v>161</v>
      </c>
      <c r="F71" s="138">
        <f>vlookup(G71,terminals!$C$1:$O$73,13,FALSE)</f>
        <v>258</v>
      </c>
      <c r="G71" s="156" t="s">
        <v>225</v>
      </c>
      <c r="H71" s="115" t="s">
        <v>591</v>
      </c>
      <c r="I71" s="163">
        <v>9500.0</v>
      </c>
      <c r="J71" s="90"/>
      <c r="K71" s="158"/>
      <c r="L71" s="159"/>
      <c r="M71" s="160"/>
      <c r="N71" s="160"/>
      <c r="O71" s="143" t="s">
        <v>598</v>
      </c>
      <c r="P71" s="161">
        <v>996.0</v>
      </c>
      <c r="Q71" s="160"/>
      <c r="R71" s="80" t="str">
        <f t="shared" si="1"/>
        <v>968244</v>
      </c>
      <c r="S71" s="162" t="str">
        <f>vlookup(R71,route!$A$3:$L$606,5,FALSE)</f>
        <v>Origin</v>
      </c>
      <c r="T71" s="80" t="str">
        <f t="shared" si="2"/>
        <v>968258</v>
      </c>
      <c r="U71" s="151" t="str">
        <f>vlookup(T71,route!$A$3:$L$606,5,FALSE)</f>
        <v>Destination</v>
      </c>
      <c r="V71" s="108"/>
    </row>
    <row r="72">
      <c r="A72" s="155"/>
      <c r="B72" s="80">
        <v>969.0</v>
      </c>
      <c r="C72" s="156" t="s">
        <v>466</v>
      </c>
      <c r="D72" s="138">
        <f>vlookup(E72,terminals!$C$1:$O$73,13,FALSE)</f>
        <v>244</v>
      </c>
      <c r="E72" s="156" t="s">
        <v>161</v>
      </c>
      <c r="F72" s="138">
        <f>vlookup(G72,terminals!$C$1:$O$73,13,FALSE)</f>
        <v>258</v>
      </c>
      <c r="G72" s="156" t="s">
        <v>225</v>
      </c>
      <c r="H72" s="115" t="s">
        <v>591</v>
      </c>
      <c r="I72" s="163">
        <v>9500.0</v>
      </c>
      <c r="J72" s="90"/>
      <c r="K72" s="158"/>
      <c r="L72" s="159"/>
      <c r="M72" s="160"/>
      <c r="N72" s="160"/>
      <c r="O72" s="143" t="s">
        <v>598</v>
      </c>
      <c r="P72" s="161">
        <v>705.0</v>
      </c>
      <c r="Q72" s="160"/>
      <c r="R72" s="80" t="str">
        <f t="shared" si="1"/>
        <v>969244</v>
      </c>
      <c r="S72" s="162" t="str">
        <f>vlookup(R72,route!$A$3:$L$606,5,FALSE)</f>
        <v>Origin</v>
      </c>
      <c r="T72" s="80" t="str">
        <f t="shared" si="2"/>
        <v>969258</v>
      </c>
      <c r="U72" s="151" t="str">
        <f>vlookup(T72,route!$A$3:$L$606,5,FALSE)</f>
        <v>Destination</v>
      </c>
      <c r="V72" s="108"/>
    </row>
    <row r="73">
      <c r="A73" s="155"/>
      <c r="B73" s="80">
        <v>970.0</v>
      </c>
      <c r="C73" s="156" t="s">
        <v>516</v>
      </c>
      <c r="D73" s="138">
        <f>vlookup(E73,terminals!$C$1:$O$73,13,FALSE)</f>
        <v>252</v>
      </c>
      <c r="E73" s="156" t="s">
        <v>199</v>
      </c>
      <c r="F73" s="138">
        <f>vlookup(G73,terminals!$C$1:$O$73,13,FALSE)</f>
        <v>245</v>
      </c>
      <c r="G73" s="156" t="s">
        <v>166</v>
      </c>
      <c r="H73" s="115" t="s">
        <v>591</v>
      </c>
      <c r="I73" s="163">
        <v>10000.0</v>
      </c>
      <c r="J73" s="90"/>
      <c r="K73" s="158"/>
      <c r="L73" s="159"/>
      <c r="M73" s="160"/>
      <c r="N73" s="160"/>
      <c r="O73" s="143" t="s">
        <v>620</v>
      </c>
      <c r="P73" s="161">
        <v>608.0</v>
      </c>
      <c r="Q73" s="160"/>
      <c r="R73" s="80" t="str">
        <f t="shared" si="1"/>
        <v>970252</v>
      </c>
      <c r="S73" s="162" t="str">
        <f>vlookup(R73,route!$A$3:$L$606,5,FALSE)</f>
        <v>Origin</v>
      </c>
      <c r="T73" s="80" t="str">
        <f t="shared" si="2"/>
        <v>970245</v>
      </c>
      <c r="U73" s="151" t="str">
        <f>vlookup(T73,route!$A$3:$L$606,5,FALSE)</f>
        <v>Destination</v>
      </c>
      <c r="V73" s="108"/>
    </row>
    <row r="74">
      <c r="A74" s="155"/>
      <c r="B74" s="80">
        <v>971.0</v>
      </c>
      <c r="C74" s="156" t="s">
        <v>517</v>
      </c>
      <c r="D74" s="138">
        <f>vlookup(E74,terminals!$C$1:$O$73,13,FALSE)</f>
        <v>252</v>
      </c>
      <c r="E74" s="156" t="s">
        <v>199</v>
      </c>
      <c r="F74" s="138">
        <f>vlookup(G74,terminals!$C$1:$O$73,13,FALSE)</f>
        <v>246</v>
      </c>
      <c r="G74" s="156" t="s">
        <v>171</v>
      </c>
      <c r="H74" s="115" t="s">
        <v>591</v>
      </c>
      <c r="I74" s="163">
        <v>12000.0</v>
      </c>
      <c r="J74" s="90"/>
      <c r="K74" s="158"/>
      <c r="L74" s="159"/>
      <c r="M74" s="160"/>
      <c r="N74" s="160"/>
      <c r="O74" s="143" t="s">
        <v>621</v>
      </c>
      <c r="P74" s="161">
        <v>608.0</v>
      </c>
      <c r="Q74" s="160"/>
      <c r="R74" s="80" t="str">
        <f t="shared" si="1"/>
        <v>971252</v>
      </c>
      <c r="S74" s="162" t="str">
        <f>vlookup(R74,route!$A$3:$L$606,5,FALSE)</f>
        <v>Origin</v>
      </c>
      <c r="T74" s="80" t="str">
        <f t="shared" si="2"/>
        <v>971246</v>
      </c>
      <c r="U74" s="151" t="str">
        <f>vlookup(T74,route!$A$3:$L$606,5,FALSE)</f>
        <v>Destination</v>
      </c>
      <c r="V74" s="108"/>
    </row>
    <row r="75">
      <c r="A75" s="155"/>
      <c r="B75" s="80">
        <v>973.0</v>
      </c>
      <c r="C75" s="156" t="s">
        <v>467</v>
      </c>
      <c r="D75" s="138">
        <f>vlookup(E75,terminals!$C$1:$O$73,13,FALSE)</f>
        <v>255</v>
      </c>
      <c r="E75" s="156" t="s">
        <v>212</v>
      </c>
      <c r="F75" s="138">
        <f>vlookup(G75,terminals!$C$1:$O$73,13,FALSE)</f>
        <v>249</v>
      </c>
      <c r="G75" s="156" t="s">
        <v>185</v>
      </c>
      <c r="H75" s="115" t="s">
        <v>591</v>
      </c>
      <c r="I75" s="163">
        <v>8000.0</v>
      </c>
      <c r="J75" s="90"/>
      <c r="K75" s="158"/>
      <c r="L75" s="159"/>
      <c r="M75" s="160"/>
      <c r="N75" s="160"/>
      <c r="O75" s="143" t="s">
        <v>622</v>
      </c>
      <c r="P75" s="161">
        <v>627.0</v>
      </c>
      <c r="Q75" s="160"/>
      <c r="R75" s="80" t="str">
        <f t="shared" si="1"/>
        <v>973255</v>
      </c>
      <c r="S75" s="162" t="str">
        <f>vlookup(R75,route!$A$3:$L$606,5,FALSE)</f>
        <v>Origin</v>
      </c>
      <c r="T75" s="80" t="str">
        <f t="shared" si="2"/>
        <v>973249</v>
      </c>
      <c r="U75" s="151" t="str">
        <f>vlookup(T75,route!$A$3:$L$606,5,FALSE)</f>
        <v>Destination</v>
      </c>
      <c r="V75" s="108"/>
    </row>
    <row r="76">
      <c r="A76" s="155"/>
      <c r="B76" s="80">
        <v>974.0</v>
      </c>
      <c r="C76" s="156" t="s">
        <v>467</v>
      </c>
      <c r="D76" s="138">
        <f>vlookup(E76,terminals!$C$1:$O$73,13,FALSE)</f>
        <v>255</v>
      </c>
      <c r="E76" s="156" t="s">
        <v>212</v>
      </c>
      <c r="F76" s="138">
        <f>vlookup(G76,terminals!$C$1:$O$73,13,FALSE)</f>
        <v>249</v>
      </c>
      <c r="G76" s="156" t="s">
        <v>185</v>
      </c>
      <c r="H76" s="115" t="s">
        <v>591</v>
      </c>
      <c r="I76" s="163">
        <v>7500.0</v>
      </c>
      <c r="J76" s="90"/>
      <c r="K76" s="158"/>
      <c r="L76" s="159"/>
      <c r="M76" s="160"/>
      <c r="N76" s="160"/>
      <c r="O76" s="143" t="s">
        <v>622</v>
      </c>
      <c r="P76" s="161">
        <v>627.0</v>
      </c>
      <c r="Q76" s="160"/>
      <c r="R76" s="80" t="str">
        <f t="shared" si="1"/>
        <v>974255</v>
      </c>
      <c r="S76" s="162" t="str">
        <f>vlookup(R76,route!$A$3:$L$606,5,FALSE)</f>
        <v>Origin</v>
      </c>
      <c r="T76" s="80" t="str">
        <f t="shared" si="2"/>
        <v>974249</v>
      </c>
      <c r="U76" s="151" t="str">
        <f>vlookup(T76,route!$A$3:$L$606,5,FALSE)</f>
        <v>Destination</v>
      </c>
      <c r="V76" s="108"/>
    </row>
    <row r="77">
      <c r="A77" s="155"/>
      <c r="B77" s="80">
        <v>975.0</v>
      </c>
      <c r="C77" s="156" t="s">
        <v>468</v>
      </c>
      <c r="D77" s="138">
        <f>vlookup(E77,terminals!$C$1:$O$73,13,FALSE)</f>
        <v>255</v>
      </c>
      <c r="E77" s="156" t="s">
        <v>212</v>
      </c>
      <c r="F77" s="138">
        <f>vlookup(G77,terminals!$C$1:$O$73,13,FALSE)</f>
        <v>257</v>
      </c>
      <c r="G77" s="156" t="s">
        <v>220</v>
      </c>
      <c r="H77" s="115" t="s">
        <v>591</v>
      </c>
      <c r="I77" s="163">
        <v>10000.0</v>
      </c>
      <c r="J77" s="90"/>
      <c r="K77" s="158"/>
      <c r="L77" s="159"/>
      <c r="M77" s="160"/>
      <c r="N77" s="160"/>
      <c r="O77" s="143" t="s">
        <v>623</v>
      </c>
      <c r="P77" s="161">
        <v>648.0</v>
      </c>
      <c r="Q77" s="160"/>
      <c r="R77" s="80" t="str">
        <f t="shared" si="1"/>
        <v>975255</v>
      </c>
      <c r="S77" s="162" t="str">
        <f>vlookup(R77,route!$A$3:$L$606,5,FALSE)</f>
        <v>Origin</v>
      </c>
      <c r="T77" s="80" t="str">
        <f t="shared" si="2"/>
        <v>975257</v>
      </c>
      <c r="U77" s="151" t="str">
        <f>vlookup(T77,route!$A$3:$L$606,5,FALSE)</f>
        <v>Destination</v>
      </c>
      <c r="V77" s="108"/>
    </row>
    <row r="78">
      <c r="A78" s="155"/>
      <c r="B78" s="80">
        <v>976.0</v>
      </c>
      <c r="C78" s="156" t="s">
        <v>469</v>
      </c>
      <c r="D78" s="138">
        <f>vlookup(E78,terminals!$C$1:$O$73,13,FALSE)</f>
        <v>255</v>
      </c>
      <c r="E78" s="156" t="s">
        <v>212</v>
      </c>
      <c r="F78" s="138">
        <f>vlookup(G78,terminals!$C$1:$O$73,13,FALSE)</f>
        <v>250</v>
      </c>
      <c r="G78" s="156" t="s">
        <v>190</v>
      </c>
      <c r="H78" s="115" t="s">
        <v>591</v>
      </c>
      <c r="I78" s="163">
        <v>8000.0</v>
      </c>
      <c r="J78" s="90"/>
      <c r="K78" s="158"/>
      <c r="L78" s="159"/>
      <c r="M78" s="160"/>
      <c r="N78" s="160"/>
      <c r="O78" s="143" t="s">
        <v>624</v>
      </c>
      <c r="P78" s="161">
        <v>559.0</v>
      </c>
      <c r="Q78" s="160"/>
      <c r="R78" s="80" t="str">
        <f t="shared" si="1"/>
        <v>976255</v>
      </c>
      <c r="S78" s="162" t="str">
        <f>vlookup(R78,route!$A$3:$L$606,5,FALSE)</f>
        <v>Origin</v>
      </c>
      <c r="T78" s="80" t="str">
        <f t="shared" si="2"/>
        <v>976250</v>
      </c>
      <c r="U78" s="151" t="str">
        <f>vlookup(T78,route!$A$3:$L$606,5,FALSE)</f>
        <v>Destination</v>
      </c>
      <c r="V78" s="108"/>
    </row>
    <row r="79">
      <c r="A79" s="155"/>
      <c r="B79" s="80">
        <v>977.0</v>
      </c>
      <c r="C79" s="156" t="s">
        <v>469</v>
      </c>
      <c r="D79" s="138">
        <f>vlookup(E79,terminals!$C$1:$O$73,13,FALSE)</f>
        <v>255</v>
      </c>
      <c r="E79" s="156" t="s">
        <v>212</v>
      </c>
      <c r="F79" s="138">
        <f>vlookup(G79,terminals!$C$1:$O$73,13,FALSE)</f>
        <v>250</v>
      </c>
      <c r="G79" s="156" t="s">
        <v>190</v>
      </c>
      <c r="H79" s="115" t="s">
        <v>591</v>
      </c>
      <c r="I79" s="163">
        <v>7500.0</v>
      </c>
      <c r="J79" s="90"/>
      <c r="K79" s="158"/>
      <c r="L79" s="159"/>
      <c r="M79" s="160"/>
      <c r="N79" s="160"/>
      <c r="O79" s="143" t="s">
        <v>624</v>
      </c>
      <c r="P79" s="161">
        <v>559.0</v>
      </c>
      <c r="Q79" s="160"/>
      <c r="R79" s="80" t="str">
        <f t="shared" si="1"/>
        <v>977255</v>
      </c>
      <c r="S79" s="162" t="str">
        <f>vlookup(R79,route!$A$3:$L$606,5,FALSE)</f>
        <v>Origin</v>
      </c>
      <c r="T79" s="80" t="str">
        <f t="shared" si="2"/>
        <v>977250</v>
      </c>
      <c r="U79" s="151" t="str">
        <f>vlookup(T79,route!$A$3:$L$606,5,FALSE)</f>
        <v>Destination</v>
      </c>
      <c r="V79" s="108"/>
    </row>
    <row r="80">
      <c r="A80" s="155"/>
      <c r="B80" s="80">
        <v>978.0</v>
      </c>
      <c r="C80" s="156" t="s">
        <v>470</v>
      </c>
      <c r="D80" s="138">
        <f>vlookup(E80,terminals!$C$1:$O$73,13,FALSE)</f>
        <v>255</v>
      </c>
      <c r="E80" s="156" t="s">
        <v>212</v>
      </c>
      <c r="F80" s="138">
        <f>vlookup(G80,terminals!$C$1:$O$73,13,FALSE)</f>
        <v>258</v>
      </c>
      <c r="G80" s="156" t="s">
        <v>225</v>
      </c>
      <c r="H80" s="115" t="s">
        <v>591</v>
      </c>
      <c r="I80" s="163">
        <v>10000.0</v>
      </c>
      <c r="J80" s="90"/>
      <c r="K80" s="158"/>
      <c r="L80" s="159"/>
      <c r="M80" s="160"/>
      <c r="N80" s="160"/>
      <c r="O80" s="143" t="s">
        <v>625</v>
      </c>
      <c r="P80" s="161">
        <v>559.0</v>
      </c>
      <c r="Q80" s="160"/>
      <c r="R80" s="80" t="str">
        <f t="shared" si="1"/>
        <v>978255</v>
      </c>
      <c r="S80" s="162" t="str">
        <f>vlookup(R80,route!$A$3:$L$606,5,FALSE)</f>
        <v>Origin</v>
      </c>
      <c r="T80" s="80" t="str">
        <f t="shared" si="2"/>
        <v>978258</v>
      </c>
      <c r="U80" s="151" t="str">
        <f>vlookup(T80,route!$A$3:$L$606,5,FALSE)</f>
        <v>Destination</v>
      </c>
      <c r="V80" s="108"/>
    </row>
    <row r="81">
      <c r="A81" s="155"/>
      <c r="B81" s="80">
        <v>979.0</v>
      </c>
      <c r="C81" s="156" t="s">
        <v>518</v>
      </c>
      <c r="D81" s="138">
        <f>vlookup(E81,terminals!$C$1:$O$73,13,FALSE)</f>
        <v>258</v>
      </c>
      <c r="E81" s="156" t="s">
        <v>225</v>
      </c>
      <c r="F81" s="138">
        <f>vlookup(G81,terminals!$C$1:$O$73,13,FALSE)</f>
        <v>254</v>
      </c>
      <c r="G81" s="156" t="s">
        <v>208</v>
      </c>
      <c r="H81" s="115" t="s">
        <v>591</v>
      </c>
      <c r="I81" s="163">
        <v>9500.0</v>
      </c>
      <c r="J81" s="90"/>
      <c r="K81" s="158"/>
      <c r="L81" s="159"/>
      <c r="M81" s="160"/>
      <c r="N81" s="160"/>
      <c r="O81" s="143" t="s">
        <v>626</v>
      </c>
      <c r="P81" s="161">
        <v>559.0</v>
      </c>
      <c r="Q81" s="160"/>
      <c r="R81" s="80" t="str">
        <f t="shared" si="1"/>
        <v>979258</v>
      </c>
      <c r="S81" s="162" t="str">
        <f>vlookup(R81,route!$A$3:$L$606,5,FALSE)</f>
        <v>Origin</v>
      </c>
      <c r="T81" s="80" t="str">
        <f t="shared" si="2"/>
        <v>979254</v>
      </c>
      <c r="U81" s="151" t="str">
        <f>vlookup(T81,route!$A$3:$L$606,5,FALSE)</f>
        <v>Destination</v>
      </c>
      <c r="V81" s="108"/>
    </row>
    <row r="82">
      <c r="A82" s="155"/>
      <c r="B82" s="80">
        <v>980.0</v>
      </c>
      <c r="C82" s="156" t="s">
        <v>518</v>
      </c>
      <c r="D82" s="138">
        <f>vlookup(E82,terminals!$C$1:$O$73,13,FALSE)</f>
        <v>258</v>
      </c>
      <c r="E82" s="156" t="s">
        <v>225</v>
      </c>
      <c r="F82" s="138">
        <f>vlookup(G82,terminals!$C$1:$O$73,13,FALSE)</f>
        <v>254</v>
      </c>
      <c r="G82" s="156" t="s">
        <v>208</v>
      </c>
      <c r="H82" s="115" t="s">
        <v>591</v>
      </c>
      <c r="I82" s="163">
        <v>9500.0</v>
      </c>
      <c r="J82" s="90"/>
      <c r="K82" s="158"/>
      <c r="L82" s="159"/>
      <c r="M82" s="160"/>
      <c r="N82" s="160"/>
      <c r="O82" s="143" t="s">
        <v>626</v>
      </c>
      <c r="P82" s="161">
        <v>690.0</v>
      </c>
      <c r="Q82" s="160"/>
      <c r="R82" s="80" t="str">
        <f t="shared" si="1"/>
        <v>980258</v>
      </c>
      <c r="S82" s="162" t="str">
        <f>vlookup(R82,route!$A$3:$L$606,5,FALSE)</f>
        <v>Origin</v>
      </c>
      <c r="T82" s="80" t="str">
        <f t="shared" si="2"/>
        <v>980254</v>
      </c>
      <c r="U82" s="151" t="str">
        <f>vlookup(T82,route!$A$3:$L$606,5,FALSE)</f>
        <v>Destination</v>
      </c>
      <c r="V82" s="108"/>
    </row>
    <row r="83">
      <c r="A83" s="155"/>
      <c r="B83" s="80">
        <v>983.0</v>
      </c>
      <c r="C83" s="156" t="s">
        <v>471</v>
      </c>
      <c r="D83" s="138">
        <f>vlookup(E83,terminals!$C$1:$O$73,13,FALSE)</f>
        <v>258</v>
      </c>
      <c r="E83" s="156" t="s">
        <v>225</v>
      </c>
      <c r="F83" s="138">
        <f>vlookup(G83,terminals!$C$1:$O$73,13,FALSE)</f>
        <v>249</v>
      </c>
      <c r="G83" s="156" t="s">
        <v>185</v>
      </c>
      <c r="H83" s="115" t="s">
        <v>591</v>
      </c>
      <c r="I83" s="163">
        <v>9500.0</v>
      </c>
      <c r="J83" s="90"/>
      <c r="K83" s="158"/>
      <c r="L83" s="159"/>
      <c r="M83" s="160"/>
      <c r="N83" s="160"/>
      <c r="O83" s="143" t="s">
        <v>627</v>
      </c>
      <c r="P83" s="161">
        <v>690.0</v>
      </c>
      <c r="Q83" s="160"/>
      <c r="R83" s="80" t="str">
        <f t="shared" si="1"/>
        <v>983258</v>
      </c>
      <c r="S83" s="162" t="str">
        <f>vlookup(R83,route!$A$3:$L$606,5,FALSE)</f>
        <v>Origin</v>
      </c>
      <c r="T83" s="80" t="str">
        <f t="shared" si="2"/>
        <v>983249</v>
      </c>
      <c r="U83" s="151" t="str">
        <f>vlookup(T83,route!$A$3:$L$606,5,FALSE)</f>
        <v>Destination</v>
      </c>
      <c r="V83" s="108"/>
    </row>
    <row r="84">
      <c r="A84" s="155"/>
      <c r="B84" s="80">
        <v>984.0</v>
      </c>
      <c r="C84" s="156" t="s">
        <v>471</v>
      </c>
      <c r="D84" s="138">
        <f>vlookup(E84,terminals!$C$1:$O$73,13,FALSE)</f>
        <v>258</v>
      </c>
      <c r="E84" s="156" t="s">
        <v>225</v>
      </c>
      <c r="F84" s="138">
        <f>vlookup(G84,terminals!$C$1:$O$73,13,FALSE)</f>
        <v>249</v>
      </c>
      <c r="G84" s="156" t="s">
        <v>185</v>
      </c>
      <c r="H84" s="115" t="s">
        <v>591</v>
      </c>
      <c r="I84" s="163">
        <v>9500.0</v>
      </c>
      <c r="J84" s="90"/>
      <c r="K84" s="158"/>
      <c r="L84" s="159"/>
      <c r="M84" s="160"/>
      <c r="N84" s="160"/>
      <c r="O84" s="143" t="s">
        <v>627</v>
      </c>
      <c r="P84" s="161">
        <v>474.0</v>
      </c>
      <c r="Q84" s="160"/>
      <c r="R84" s="80" t="str">
        <f t="shared" si="1"/>
        <v>984258</v>
      </c>
      <c r="S84" s="162" t="str">
        <f>vlookup(R84,route!$A$3:$L$606,5,FALSE)</f>
        <v>Origin</v>
      </c>
      <c r="T84" s="80" t="str">
        <f t="shared" si="2"/>
        <v>984249</v>
      </c>
      <c r="U84" s="151" t="str">
        <f>vlookup(T84,route!$A$3:$L$606,5,FALSE)</f>
        <v>Destination</v>
      </c>
      <c r="V84" s="108"/>
    </row>
    <row r="85">
      <c r="A85" s="155"/>
      <c r="B85" s="80">
        <v>985.0</v>
      </c>
      <c r="C85" s="156" t="s">
        <v>471</v>
      </c>
      <c r="D85" s="138">
        <f>vlookup(E85,terminals!$C$1:$O$73,13,FALSE)</f>
        <v>258</v>
      </c>
      <c r="E85" s="156" t="s">
        <v>225</v>
      </c>
      <c r="F85" s="138">
        <f>vlookup(G85,terminals!$C$1:$O$73,13,FALSE)</f>
        <v>249</v>
      </c>
      <c r="G85" s="156" t="s">
        <v>185</v>
      </c>
      <c r="H85" s="115" t="s">
        <v>591</v>
      </c>
      <c r="I85" s="163">
        <v>13000.0</v>
      </c>
      <c r="J85" s="90"/>
      <c r="K85" s="158"/>
      <c r="L85" s="159"/>
      <c r="M85" s="160"/>
      <c r="N85" s="160"/>
      <c r="O85" s="143" t="s">
        <v>627</v>
      </c>
      <c r="P85" s="161">
        <v>474.0</v>
      </c>
      <c r="Q85" s="160"/>
      <c r="R85" s="80" t="str">
        <f t="shared" si="1"/>
        <v>985258</v>
      </c>
      <c r="S85" s="162" t="str">
        <f>vlookup(R85,route!$A$3:$L$606,5,FALSE)</f>
        <v>Origin</v>
      </c>
      <c r="T85" s="80" t="str">
        <f t="shared" si="2"/>
        <v>985249</v>
      </c>
      <c r="U85" s="151" t="str">
        <f>vlookup(T85,route!$A$3:$L$606,5,FALSE)</f>
        <v>Destination</v>
      </c>
      <c r="V85" s="108"/>
    </row>
    <row r="86">
      <c r="A86" s="155"/>
      <c r="B86" s="80">
        <v>986.0</v>
      </c>
      <c r="C86" s="156" t="s">
        <v>471</v>
      </c>
      <c r="D86" s="138">
        <f>vlookup(E86,terminals!$C$1:$O$73,13,FALSE)</f>
        <v>258</v>
      </c>
      <c r="E86" s="156" t="s">
        <v>225</v>
      </c>
      <c r="F86" s="138">
        <f>vlookup(G86,terminals!$C$1:$O$73,13,FALSE)</f>
        <v>249</v>
      </c>
      <c r="G86" s="156" t="s">
        <v>185</v>
      </c>
      <c r="H86" s="115" t="s">
        <v>591</v>
      </c>
      <c r="I86" s="163">
        <v>13000.0</v>
      </c>
      <c r="J86" s="90"/>
      <c r="K86" s="158"/>
      <c r="L86" s="159"/>
      <c r="M86" s="160"/>
      <c r="N86" s="160"/>
      <c r="O86" s="143" t="s">
        <v>627</v>
      </c>
      <c r="P86" s="161">
        <v>474.0</v>
      </c>
      <c r="Q86" s="160"/>
      <c r="R86" s="80" t="str">
        <f t="shared" si="1"/>
        <v>986258</v>
      </c>
      <c r="S86" s="162" t="str">
        <f>vlookup(R86,route!$A$3:$L$606,5,FALSE)</f>
        <v>Origin</v>
      </c>
      <c r="T86" s="80" t="str">
        <f t="shared" si="2"/>
        <v>986249</v>
      </c>
      <c r="U86" s="151" t="str">
        <f>vlookup(T86,route!$A$3:$L$606,5,FALSE)</f>
        <v>Destination</v>
      </c>
      <c r="V86" s="108"/>
    </row>
    <row r="87">
      <c r="A87" s="155"/>
      <c r="B87" s="80">
        <v>987.0</v>
      </c>
      <c r="C87" s="156" t="s">
        <v>472</v>
      </c>
      <c r="D87" s="138">
        <f>vlookup(E87,terminals!$C$1:$O$73,13,FALSE)</f>
        <v>258</v>
      </c>
      <c r="E87" s="156" t="s">
        <v>225</v>
      </c>
      <c r="F87" s="138">
        <f>vlookup(G87,terminals!$C$1:$O$73,13,FALSE)</f>
        <v>241</v>
      </c>
      <c r="G87" s="156" t="s">
        <v>147</v>
      </c>
      <c r="H87" s="115" t="s">
        <v>591</v>
      </c>
      <c r="I87" s="163">
        <v>10000.0</v>
      </c>
      <c r="J87" s="90"/>
      <c r="K87" s="158"/>
      <c r="L87" s="159"/>
      <c r="M87" s="160"/>
      <c r="N87" s="160"/>
      <c r="O87" s="143" t="s">
        <v>628</v>
      </c>
      <c r="P87" s="161">
        <v>474.0</v>
      </c>
      <c r="Q87" s="160"/>
      <c r="R87" s="80" t="str">
        <f t="shared" si="1"/>
        <v>987258</v>
      </c>
      <c r="S87" s="162" t="str">
        <f>vlookup(R87,route!$A$3:$L$606,5,FALSE)</f>
        <v>Origin</v>
      </c>
      <c r="T87" s="80" t="str">
        <f t="shared" si="2"/>
        <v>987241</v>
      </c>
      <c r="U87" s="151" t="str">
        <f>vlookup(T87,route!$A$3:$L$606,5,FALSE)</f>
        <v>Destination</v>
      </c>
      <c r="V87" s="108"/>
    </row>
    <row r="88">
      <c r="A88" s="155"/>
      <c r="B88" s="80">
        <v>988.0</v>
      </c>
      <c r="C88" s="156" t="s">
        <v>472</v>
      </c>
      <c r="D88" s="138">
        <f>vlookup(E88,terminals!$C$1:$O$73,13,FALSE)</f>
        <v>258</v>
      </c>
      <c r="E88" s="156" t="s">
        <v>225</v>
      </c>
      <c r="F88" s="138">
        <f>vlookup(G88,terminals!$C$1:$O$73,13,FALSE)</f>
        <v>241</v>
      </c>
      <c r="G88" s="156" t="s">
        <v>147</v>
      </c>
      <c r="H88" s="115" t="s">
        <v>591</v>
      </c>
      <c r="I88" s="163">
        <v>10000.0</v>
      </c>
      <c r="J88" s="90"/>
      <c r="K88" s="158"/>
      <c r="L88" s="159"/>
      <c r="M88" s="160"/>
      <c r="N88" s="160"/>
      <c r="O88" s="143" t="s">
        <v>628</v>
      </c>
      <c r="P88" s="161">
        <v>560.0</v>
      </c>
      <c r="Q88" s="160"/>
      <c r="R88" s="80" t="str">
        <f t="shared" si="1"/>
        <v>988258</v>
      </c>
      <c r="S88" s="162" t="str">
        <f>vlookup(R88,route!$A$3:$L$606,5,FALSE)</f>
        <v>Origin</v>
      </c>
      <c r="T88" s="80" t="str">
        <f t="shared" si="2"/>
        <v>988241</v>
      </c>
      <c r="U88" s="151" t="str">
        <f>vlookup(T88,route!$A$3:$L$606,5,FALSE)</f>
        <v>Destination</v>
      </c>
      <c r="V88" s="108"/>
    </row>
    <row r="89">
      <c r="A89" s="155"/>
      <c r="B89" s="80">
        <v>989.0</v>
      </c>
      <c r="C89" s="156" t="s">
        <v>473</v>
      </c>
      <c r="D89" s="138">
        <f>vlookup(E89,terminals!$C$1:$O$73,13,FALSE)</f>
        <v>258</v>
      </c>
      <c r="E89" s="156" t="s">
        <v>225</v>
      </c>
      <c r="F89" s="138">
        <f>vlookup(G89,terminals!$C$1:$O$73,13,FALSE)</f>
        <v>241</v>
      </c>
      <c r="G89" s="156" t="s">
        <v>147</v>
      </c>
      <c r="H89" s="115" t="s">
        <v>591</v>
      </c>
      <c r="I89" s="163">
        <v>10000.0</v>
      </c>
      <c r="J89" s="90"/>
      <c r="K89" s="158"/>
      <c r="L89" s="159"/>
      <c r="M89" s="160"/>
      <c r="N89" s="160"/>
      <c r="O89" s="143" t="s">
        <v>628</v>
      </c>
      <c r="P89" s="161">
        <v>560.0</v>
      </c>
      <c r="Q89" s="160"/>
      <c r="R89" s="80" t="str">
        <f t="shared" si="1"/>
        <v>989258</v>
      </c>
      <c r="S89" s="162" t="str">
        <f>vlookup(R89,route!$A$3:$L$606,5,FALSE)</f>
        <v>Origin</v>
      </c>
      <c r="T89" s="80" t="str">
        <f t="shared" si="2"/>
        <v>989241</v>
      </c>
      <c r="U89" s="151" t="str">
        <f>vlookup(T89,route!$A$3:$L$606,5,FALSE)</f>
        <v>Destination</v>
      </c>
      <c r="V89" s="108"/>
    </row>
    <row r="90">
      <c r="A90" s="155"/>
      <c r="B90" s="80">
        <v>990.0</v>
      </c>
      <c r="C90" s="156" t="s">
        <v>473</v>
      </c>
      <c r="D90" s="138">
        <f>vlookup(E90,terminals!$C$1:$O$73,13,FALSE)</f>
        <v>258</v>
      </c>
      <c r="E90" s="156" t="s">
        <v>225</v>
      </c>
      <c r="F90" s="138">
        <f>vlookup(G90,terminals!$C$1:$O$73,13,FALSE)</f>
        <v>241</v>
      </c>
      <c r="G90" s="156" t="s">
        <v>147</v>
      </c>
      <c r="H90" s="115" t="s">
        <v>591</v>
      </c>
      <c r="I90" s="163">
        <v>10000.0</v>
      </c>
      <c r="J90" s="90"/>
      <c r="K90" s="158"/>
      <c r="L90" s="159"/>
      <c r="M90" s="160"/>
      <c r="N90" s="160"/>
      <c r="O90" s="143" t="s">
        <v>628</v>
      </c>
      <c r="P90" s="161">
        <v>653.0</v>
      </c>
      <c r="Q90" s="160"/>
      <c r="R90" s="80" t="str">
        <f t="shared" si="1"/>
        <v>990258</v>
      </c>
      <c r="S90" s="162" t="str">
        <f>vlookup(R90,route!$A$3:$L$606,5,FALSE)</f>
        <v>Origin</v>
      </c>
      <c r="T90" s="80" t="str">
        <f t="shared" si="2"/>
        <v>990241</v>
      </c>
      <c r="U90" s="151" t="str">
        <f>vlookup(T90,route!$A$3:$L$606,5,FALSE)</f>
        <v>Destination</v>
      </c>
      <c r="V90" s="108"/>
    </row>
    <row r="91">
      <c r="A91" s="155"/>
      <c r="B91" s="80">
        <v>991.0</v>
      </c>
      <c r="C91" s="156" t="s">
        <v>474</v>
      </c>
      <c r="D91" s="138">
        <f>vlookup(E91,terminals!$C$1:$O$73,13,FALSE)</f>
        <v>258</v>
      </c>
      <c r="E91" s="156" t="s">
        <v>225</v>
      </c>
      <c r="F91" s="138">
        <f>vlookup(G91,terminals!$C$1:$O$73,13,FALSE)</f>
        <v>244</v>
      </c>
      <c r="G91" s="156" t="s">
        <v>161</v>
      </c>
      <c r="H91" s="115" t="s">
        <v>591</v>
      </c>
      <c r="I91" s="163">
        <v>10000.0</v>
      </c>
      <c r="J91" s="90"/>
      <c r="K91" s="158"/>
      <c r="L91" s="159"/>
      <c r="M91" s="160"/>
      <c r="N91" s="160"/>
      <c r="O91" s="143" t="s">
        <v>629</v>
      </c>
      <c r="P91" s="161">
        <v>653.0</v>
      </c>
      <c r="Q91" s="160"/>
      <c r="R91" s="80" t="str">
        <f t="shared" si="1"/>
        <v>991258</v>
      </c>
      <c r="S91" s="162" t="str">
        <f>vlookup(R91,route!$A$3:$L$606,5,FALSE)</f>
        <v>Origin</v>
      </c>
      <c r="T91" s="80" t="str">
        <f t="shared" si="2"/>
        <v>991244</v>
      </c>
      <c r="U91" s="151" t="str">
        <f>vlookup(T91,route!$A$3:$L$606,5,FALSE)</f>
        <v>Destination</v>
      </c>
      <c r="V91" s="108"/>
    </row>
    <row r="92">
      <c r="A92" s="155"/>
      <c r="B92" s="80">
        <v>992.0</v>
      </c>
      <c r="C92" s="156" t="s">
        <v>474</v>
      </c>
      <c r="D92" s="138">
        <f>vlookup(E92,terminals!$C$1:$O$73,13,FALSE)</f>
        <v>258</v>
      </c>
      <c r="E92" s="156" t="s">
        <v>225</v>
      </c>
      <c r="F92" s="138">
        <f>vlookup(G92,terminals!$C$1:$O$73,13,FALSE)</f>
        <v>244</v>
      </c>
      <c r="G92" s="156" t="s">
        <v>161</v>
      </c>
      <c r="H92" s="115" t="s">
        <v>591</v>
      </c>
      <c r="I92" s="163">
        <v>10000.0</v>
      </c>
      <c r="J92" s="90"/>
      <c r="K92" s="158"/>
      <c r="L92" s="159"/>
      <c r="M92" s="160"/>
      <c r="N92" s="160"/>
      <c r="O92" s="143" t="s">
        <v>629</v>
      </c>
      <c r="P92" s="161">
        <v>123.0</v>
      </c>
      <c r="Q92" s="160"/>
      <c r="R92" s="80" t="str">
        <f t="shared" si="1"/>
        <v>992258</v>
      </c>
      <c r="S92" s="162" t="str">
        <f>vlookup(R92,route!$A$3:$L$606,5,FALSE)</f>
        <v>Origin</v>
      </c>
      <c r="T92" s="80" t="str">
        <f t="shared" si="2"/>
        <v>992244</v>
      </c>
      <c r="U92" s="151" t="str">
        <f>vlookup(T92,route!$A$3:$L$606,5,FALSE)</f>
        <v>Destination</v>
      </c>
      <c r="V92" s="108"/>
    </row>
    <row r="93">
      <c r="A93" s="155"/>
      <c r="B93" s="80">
        <v>993.0</v>
      </c>
      <c r="C93" s="156" t="s">
        <v>475</v>
      </c>
      <c r="D93" s="138">
        <f>vlookup(E93,terminals!$C$1:$O$73,13,FALSE)</f>
        <v>258</v>
      </c>
      <c r="E93" s="156" t="s">
        <v>225</v>
      </c>
      <c r="F93" s="138">
        <f>vlookup(G93,terminals!$C$1:$O$73,13,FALSE)</f>
        <v>255</v>
      </c>
      <c r="G93" s="156" t="s">
        <v>212</v>
      </c>
      <c r="H93" s="115" t="s">
        <v>591</v>
      </c>
      <c r="I93" s="163">
        <v>12000.0</v>
      </c>
      <c r="J93" s="90"/>
      <c r="K93" s="158"/>
      <c r="L93" s="159"/>
      <c r="M93" s="160"/>
      <c r="N93" s="160"/>
      <c r="O93" s="143" t="s">
        <v>630</v>
      </c>
      <c r="P93" s="161">
        <v>125.0</v>
      </c>
      <c r="Q93" s="160"/>
      <c r="R93" s="80" t="str">
        <f t="shared" si="1"/>
        <v>993258</v>
      </c>
      <c r="S93" s="162" t="str">
        <f>vlookup(R93,route!$A$3:$L$606,5,FALSE)</f>
        <v>Origin</v>
      </c>
      <c r="T93" s="80" t="str">
        <f t="shared" si="2"/>
        <v>993255</v>
      </c>
      <c r="U93" s="151" t="str">
        <f>vlookup(T93,route!$A$3:$L$606,5,FALSE)</f>
        <v>Destination</v>
      </c>
      <c r="V93" s="108"/>
    </row>
    <row r="94">
      <c r="A94" s="155"/>
      <c r="B94" s="80">
        <v>994.0</v>
      </c>
      <c r="C94" s="156" t="s">
        <v>475</v>
      </c>
      <c r="D94" s="138">
        <f>vlookup(E94,terminals!$C$1:$O$73,13,FALSE)</f>
        <v>258</v>
      </c>
      <c r="E94" s="156" t="s">
        <v>225</v>
      </c>
      <c r="F94" s="138">
        <f>vlookup(G94,terminals!$C$1:$O$73,13,FALSE)</f>
        <v>255</v>
      </c>
      <c r="G94" s="156" t="s">
        <v>212</v>
      </c>
      <c r="H94" s="115" t="s">
        <v>591</v>
      </c>
      <c r="I94" s="163">
        <v>12000.0</v>
      </c>
      <c r="J94" s="90"/>
      <c r="K94" s="158"/>
      <c r="L94" s="159"/>
      <c r="M94" s="160"/>
      <c r="N94" s="160"/>
      <c r="O94" s="143" t="s">
        <v>630</v>
      </c>
      <c r="P94" s="161">
        <v>227.0</v>
      </c>
      <c r="Q94" s="160"/>
      <c r="R94" s="80" t="str">
        <f t="shared" si="1"/>
        <v>994258</v>
      </c>
      <c r="S94" s="162" t="str">
        <f>vlookup(R94,route!$A$3:$L$606,5,FALSE)</f>
        <v>Origin</v>
      </c>
      <c r="T94" s="80" t="str">
        <f t="shared" si="2"/>
        <v>994255</v>
      </c>
      <c r="U94" s="151" t="str">
        <f>vlookup(T94,route!$A$3:$L$606,5,FALSE)</f>
        <v>Destination</v>
      </c>
      <c r="V94" s="108"/>
    </row>
    <row r="95">
      <c r="A95" s="160"/>
      <c r="B95" s="80">
        <v>995.0</v>
      </c>
      <c r="C95" s="156" t="s">
        <v>476</v>
      </c>
      <c r="D95" s="138">
        <f>vlookup(E95,terminals!$C$1:$O$73,13,FALSE)</f>
        <v>266</v>
      </c>
      <c r="E95" s="156" t="s">
        <v>256</v>
      </c>
      <c r="F95" s="164">
        <f>vlookup(G95,terminals!$C$1:$O$73,13,FALSE)</f>
        <v>269</v>
      </c>
      <c r="G95" s="156" t="s">
        <v>269</v>
      </c>
      <c r="H95" s="115" t="s">
        <v>591</v>
      </c>
      <c r="I95" s="163">
        <v>6270.0</v>
      </c>
      <c r="J95" s="90"/>
      <c r="K95" s="158"/>
      <c r="L95" s="159"/>
      <c r="M95" s="160"/>
      <c r="N95" s="160"/>
      <c r="O95" s="143" t="s">
        <v>631</v>
      </c>
      <c r="P95" s="161">
        <v>342.0</v>
      </c>
      <c r="Q95" s="160"/>
      <c r="R95" s="80" t="str">
        <f t="shared" si="1"/>
        <v>995266</v>
      </c>
      <c r="S95" s="162" t="str">
        <f>vlookup(R95,route!$A$3:$L$606,5,FALSE)</f>
        <v>Origin</v>
      </c>
      <c r="T95" s="80" t="str">
        <f t="shared" si="2"/>
        <v>995269</v>
      </c>
      <c r="U95" s="151" t="str">
        <f>vlookup(T95,route!$A$3:$L$606,5,FALSE)</f>
        <v>Dropoff</v>
      </c>
      <c r="V95" s="108"/>
    </row>
    <row r="96">
      <c r="A96" s="160"/>
      <c r="B96" s="80">
        <v>995.0</v>
      </c>
      <c r="C96" s="156" t="s">
        <v>476</v>
      </c>
      <c r="D96" s="138">
        <f>vlookup(E96,terminals!$C$1:$O$73,13,FALSE)</f>
        <v>266</v>
      </c>
      <c r="E96" s="156" t="s">
        <v>256</v>
      </c>
      <c r="F96" s="164">
        <f>vlookup(G96,terminals!$C$1:$O$73,13,FALSE)</f>
        <v>273</v>
      </c>
      <c r="G96" s="156" t="s">
        <v>287</v>
      </c>
      <c r="H96" s="115" t="s">
        <v>591</v>
      </c>
      <c r="I96" s="163">
        <v>6270.0</v>
      </c>
      <c r="J96" s="90"/>
      <c r="K96" s="158"/>
      <c r="L96" s="159"/>
      <c r="M96" s="160"/>
      <c r="N96" s="160"/>
      <c r="O96" s="143" t="s">
        <v>632</v>
      </c>
      <c r="P96" s="161">
        <v>355.0</v>
      </c>
      <c r="Q96" s="160"/>
      <c r="R96" s="80" t="str">
        <f t="shared" si="1"/>
        <v>995266</v>
      </c>
      <c r="S96" s="162" t="str">
        <f>vlookup(R96,route!$A$3:$L$606,5,FALSE)</f>
        <v>Origin</v>
      </c>
      <c r="T96" s="80" t="str">
        <f t="shared" si="2"/>
        <v>995273</v>
      </c>
      <c r="U96" s="151" t="str">
        <f>vlookup(T96,route!$A$3:$L$606,5,FALSE)</f>
        <v>Dropoff</v>
      </c>
      <c r="V96" s="108"/>
    </row>
    <row r="97">
      <c r="A97" s="160"/>
      <c r="B97" s="80">
        <v>995.0</v>
      </c>
      <c r="C97" s="156" t="s">
        <v>476</v>
      </c>
      <c r="D97" s="138">
        <f>vlookup(E97,terminals!$C$1:$O$73,13,FALSE)</f>
        <v>266</v>
      </c>
      <c r="E97" s="156" t="s">
        <v>256</v>
      </c>
      <c r="F97" s="164">
        <f>vlookup(G97,terminals!$C$1:$O$73,13,FALSE)</f>
        <v>288</v>
      </c>
      <c r="G97" s="156" t="s">
        <v>347</v>
      </c>
      <c r="H97" s="115" t="s">
        <v>591</v>
      </c>
      <c r="I97" s="163">
        <v>6270.0</v>
      </c>
      <c r="J97" s="90"/>
      <c r="K97" s="158"/>
      <c r="L97" s="159"/>
      <c r="M97" s="160"/>
      <c r="N97" s="160"/>
      <c r="O97" s="143" t="s">
        <v>633</v>
      </c>
      <c r="P97" s="161">
        <v>373.0</v>
      </c>
      <c r="Q97" s="160"/>
      <c r="R97" s="80" t="str">
        <f t="shared" si="1"/>
        <v>995266</v>
      </c>
      <c r="S97" s="162" t="str">
        <f>vlookup(R97,route!$A$3:$L$606,5,FALSE)</f>
        <v>Origin</v>
      </c>
      <c r="T97" s="80" t="str">
        <f t="shared" si="2"/>
        <v>995288</v>
      </c>
      <c r="U97" s="151" t="str">
        <f>vlookup(T97,route!$A$3:$L$606,5,FALSE)</f>
        <v>Dropoff</v>
      </c>
      <c r="V97" s="108"/>
    </row>
    <row r="98">
      <c r="A98" s="160"/>
      <c r="B98" s="80">
        <v>995.0</v>
      </c>
      <c r="C98" s="156" t="s">
        <v>476</v>
      </c>
      <c r="D98" s="138">
        <f>vlookup(E98,terminals!$C$1:$O$73,13,FALSE)</f>
        <v>266</v>
      </c>
      <c r="E98" s="156" t="s">
        <v>256</v>
      </c>
      <c r="F98" s="164">
        <f>vlookup(G98,terminals!$C$1:$O$73,13,FALSE)</f>
        <v>283</v>
      </c>
      <c r="G98" s="156" t="s">
        <v>328</v>
      </c>
      <c r="H98" s="115" t="s">
        <v>591</v>
      </c>
      <c r="I98" s="163">
        <v>6270.0</v>
      </c>
      <c r="J98" s="90"/>
      <c r="K98" s="158"/>
      <c r="L98" s="159"/>
      <c r="M98" s="160"/>
      <c r="N98" s="160"/>
      <c r="O98" s="143" t="s">
        <v>634</v>
      </c>
      <c r="P98" s="161">
        <v>400.0</v>
      </c>
      <c r="Q98" s="160"/>
      <c r="R98" s="80" t="str">
        <f t="shared" si="1"/>
        <v>995266</v>
      </c>
      <c r="S98" s="162" t="str">
        <f>vlookup(R98,route!$A$3:$L$606,5,FALSE)</f>
        <v>Origin</v>
      </c>
      <c r="T98" s="80" t="str">
        <f t="shared" si="2"/>
        <v>995283</v>
      </c>
      <c r="U98" s="151" t="str">
        <f>vlookup(T98,route!$A$3:$L$606,5,FALSE)</f>
        <v>Dropoff</v>
      </c>
      <c r="V98" s="108"/>
    </row>
    <row r="99">
      <c r="A99" s="160"/>
      <c r="B99" s="80">
        <v>995.0</v>
      </c>
      <c r="C99" s="156" t="s">
        <v>476</v>
      </c>
      <c r="D99" s="138">
        <f>vlookup(E99,terminals!$C$1:$O$73,13,FALSE)</f>
        <v>266</v>
      </c>
      <c r="E99" s="156" t="s">
        <v>256</v>
      </c>
      <c r="F99" s="164">
        <f>vlookup(G99,terminals!$C$1:$O$73,13,FALSE)</f>
        <v>284</v>
      </c>
      <c r="G99" s="156" t="s">
        <v>331</v>
      </c>
      <c r="H99" s="115" t="s">
        <v>591</v>
      </c>
      <c r="I99" s="163">
        <v>6270.0</v>
      </c>
      <c r="J99" s="90"/>
      <c r="K99" s="158"/>
      <c r="L99" s="159"/>
      <c r="M99" s="160"/>
      <c r="N99" s="160"/>
      <c r="O99" s="143" t="s">
        <v>635</v>
      </c>
      <c r="P99" s="161">
        <v>423.0</v>
      </c>
      <c r="Q99" s="160"/>
      <c r="R99" s="80" t="str">
        <f t="shared" si="1"/>
        <v>995266</v>
      </c>
      <c r="S99" s="162" t="str">
        <f>vlookup(R99,route!$A$3:$L$606,5,FALSE)</f>
        <v>Origin</v>
      </c>
      <c r="T99" s="80" t="str">
        <f t="shared" si="2"/>
        <v>995284</v>
      </c>
      <c r="U99" s="151" t="str">
        <f>vlookup(T99,route!$A$3:$L$606,5,FALSE)</f>
        <v>Dropoff</v>
      </c>
      <c r="V99" s="108"/>
    </row>
    <row r="100">
      <c r="A100" s="160"/>
      <c r="B100" s="80">
        <v>995.0</v>
      </c>
      <c r="C100" s="156" t="s">
        <v>476</v>
      </c>
      <c r="D100" s="138">
        <f>vlookup(E100,terminals!$C$1:$O$73,13,FALSE)</f>
        <v>266</v>
      </c>
      <c r="E100" s="156" t="s">
        <v>256</v>
      </c>
      <c r="F100" s="164">
        <f>vlookup(G100,terminals!$C$1:$O$73,13,FALSE)</f>
        <v>285</v>
      </c>
      <c r="G100" s="156" t="s">
        <v>335</v>
      </c>
      <c r="H100" s="115" t="s">
        <v>591</v>
      </c>
      <c r="I100" s="163">
        <v>6270.0</v>
      </c>
      <c r="J100" s="90"/>
      <c r="K100" s="158"/>
      <c r="L100" s="159"/>
      <c r="M100" s="160"/>
      <c r="N100" s="160"/>
      <c r="O100" s="143" t="s">
        <v>636</v>
      </c>
      <c r="P100" s="161">
        <v>433.0</v>
      </c>
      <c r="Q100" s="160"/>
      <c r="R100" s="80" t="str">
        <f t="shared" si="1"/>
        <v>995266</v>
      </c>
      <c r="S100" s="162" t="str">
        <f>vlookup(R100,route!$A$3:$L$606,5,FALSE)</f>
        <v>Origin</v>
      </c>
      <c r="T100" s="80" t="str">
        <f t="shared" si="2"/>
        <v>995285</v>
      </c>
      <c r="U100" s="151" t="str">
        <f>vlookup(T100,route!$A$3:$L$606,5,FALSE)</f>
        <v>Dropoff</v>
      </c>
      <c r="V100" s="108"/>
    </row>
    <row r="101">
      <c r="A101" s="160"/>
      <c r="B101" s="80">
        <v>995.0</v>
      </c>
      <c r="C101" s="156" t="s">
        <v>476</v>
      </c>
      <c r="D101" s="138">
        <f>vlookup(E101,terminals!$C$1:$O$73,13,FALSE)</f>
        <v>266</v>
      </c>
      <c r="E101" s="156" t="s">
        <v>256</v>
      </c>
      <c r="F101" s="164">
        <f>vlookup(G101,terminals!$C$1:$O$73,13,FALSE)</f>
        <v>287</v>
      </c>
      <c r="G101" s="156" t="s">
        <v>342</v>
      </c>
      <c r="H101" s="115" t="s">
        <v>591</v>
      </c>
      <c r="I101" s="163">
        <v>6270.0</v>
      </c>
      <c r="J101" s="90"/>
      <c r="K101" s="158"/>
      <c r="L101" s="159"/>
      <c r="M101" s="160"/>
      <c r="N101" s="160"/>
      <c r="O101" s="143" t="s">
        <v>637</v>
      </c>
      <c r="P101" s="161">
        <v>455.0</v>
      </c>
      <c r="Q101" s="160"/>
      <c r="R101" s="80" t="str">
        <f t="shared" si="1"/>
        <v>995266</v>
      </c>
      <c r="S101" s="162" t="str">
        <f>vlookup(R101,route!$A$3:$L$606,5,FALSE)</f>
        <v>Origin</v>
      </c>
      <c r="T101" s="80" t="str">
        <f t="shared" si="2"/>
        <v>995287</v>
      </c>
      <c r="U101" s="151" t="str">
        <f>vlookup(T101,route!$A$3:$L$606,5,FALSE)</f>
        <v>Dropoff</v>
      </c>
      <c r="V101" s="108"/>
    </row>
    <row r="102">
      <c r="A102" s="160"/>
      <c r="B102" s="80">
        <v>995.0</v>
      </c>
      <c r="C102" s="156" t="s">
        <v>476</v>
      </c>
      <c r="D102" s="138">
        <f>vlookup(E102,terminals!$C$1:$O$73,13,FALSE)</f>
        <v>266</v>
      </c>
      <c r="E102" s="156" t="s">
        <v>256</v>
      </c>
      <c r="F102" s="164">
        <f>vlookup(G102,terminals!$C$1:$O$73,13,FALSE)</f>
        <v>279</v>
      </c>
      <c r="G102" s="156" t="s">
        <v>312</v>
      </c>
      <c r="H102" s="115" t="s">
        <v>591</v>
      </c>
      <c r="I102" s="163">
        <v>6270.0</v>
      </c>
      <c r="J102" s="90"/>
      <c r="K102" s="158"/>
      <c r="L102" s="159"/>
      <c r="M102" s="160"/>
      <c r="N102" s="160"/>
      <c r="O102" s="143" t="s">
        <v>638</v>
      </c>
      <c r="P102" s="161">
        <v>123.0</v>
      </c>
      <c r="Q102" s="160"/>
      <c r="R102" s="80" t="str">
        <f t="shared" si="1"/>
        <v>995266</v>
      </c>
      <c r="S102" s="162" t="str">
        <f>vlookup(R102,route!$A$3:$L$606,5,FALSE)</f>
        <v>Origin</v>
      </c>
      <c r="T102" s="80" t="str">
        <f t="shared" si="2"/>
        <v>995279</v>
      </c>
      <c r="U102" s="151" t="str">
        <f>vlookup(T102,route!$A$3:$L$606,5,FALSE)</f>
        <v>Dropoff</v>
      </c>
      <c r="V102" s="108"/>
    </row>
    <row r="103">
      <c r="A103" s="160"/>
      <c r="B103" s="80">
        <v>995.0</v>
      </c>
      <c r="C103" s="156" t="s">
        <v>476</v>
      </c>
      <c r="D103" s="138">
        <f>vlookup(E103,terminals!$C$1:$O$73,13,FALSE)</f>
        <v>266</v>
      </c>
      <c r="E103" s="156" t="s">
        <v>256</v>
      </c>
      <c r="F103" s="164">
        <f>vlookup(G103,terminals!$C$1:$O$73,13,FALSE)</f>
        <v>281</v>
      </c>
      <c r="G103" s="156" t="s">
        <v>321</v>
      </c>
      <c r="H103" s="115" t="s">
        <v>591</v>
      </c>
      <c r="I103" s="163">
        <v>6270.0</v>
      </c>
      <c r="J103" s="90"/>
      <c r="K103" s="158"/>
      <c r="L103" s="159"/>
      <c r="M103" s="160"/>
      <c r="N103" s="160"/>
      <c r="O103" s="143" t="s">
        <v>639</v>
      </c>
      <c r="P103" s="161">
        <v>125.0</v>
      </c>
      <c r="Q103" s="160"/>
      <c r="R103" s="80" t="str">
        <f t="shared" si="1"/>
        <v>995266</v>
      </c>
      <c r="S103" s="162" t="str">
        <f>vlookup(R103,route!$A$3:$L$606,5,FALSE)</f>
        <v>Origin</v>
      </c>
      <c r="T103" s="80" t="str">
        <f t="shared" si="2"/>
        <v>995281</v>
      </c>
      <c r="U103" s="151" t="str">
        <f>vlookup(T103,route!$A$3:$L$606,5,FALSE)</f>
        <v>Lastdrop</v>
      </c>
      <c r="V103" s="108"/>
    </row>
    <row r="104">
      <c r="A104" s="160"/>
      <c r="B104" s="80">
        <v>995.0</v>
      </c>
      <c r="C104" s="156" t="s">
        <v>476</v>
      </c>
      <c r="D104" s="138">
        <f>vlookup(E104,terminals!$C$1:$O$73,13,FALSE)</f>
        <v>266</v>
      </c>
      <c r="E104" s="156" t="s">
        <v>256</v>
      </c>
      <c r="F104" s="164">
        <f>vlookup(G104,terminals!$C$1:$O$73,13,FALSE)</f>
        <v>282</v>
      </c>
      <c r="G104" s="156" t="s">
        <v>325</v>
      </c>
      <c r="H104" s="115" t="s">
        <v>591</v>
      </c>
      <c r="I104" s="163">
        <v>6270.0</v>
      </c>
      <c r="J104" s="90"/>
      <c r="K104" s="158"/>
      <c r="L104" s="159"/>
      <c r="M104" s="160"/>
      <c r="N104" s="160"/>
      <c r="O104" s="143" t="s">
        <v>640</v>
      </c>
      <c r="P104" s="161">
        <v>227.0</v>
      </c>
      <c r="Q104" s="160"/>
      <c r="R104" s="80" t="str">
        <f t="shared" si="1"/>
        <v>995266</v>
      </c>
      <c r="S104" s="162" t="str">
        <f>vlookup(R104,route!$A$3:$L$606,5,FALSE)</f>
        <v>Origin</v>
      </c>
      <c r="T104" s="80" t="str">
        <f t="shared" si="2"/>
        <v>995282</v>
      </c>
      <c r="U104" s="151" t="str">
        <f>vlookup(T104,route!$A$3:$L$606,5,FALSE)</f>
        <v>Destination</v>
      </c>
      <c r="V104" s="108"/>
    </row>
    <row r="105">
      <c r="A105" s="160"/>
      <c r="B105" s="165">
        <v>996.0</v>
      </c>
      <c r="C105" s="156" t="s">
        <v>476</v>
      </c>
      <c r="D105" s="138">
        <f>vlookup(E105,terminals!$C$1:$O$73,13,FALSE)</f>
        <v>266</v>
      </c>
      <c r="E105" s="156" t="s">
        <v>256</v>
      </c>
      <c r="F105" s="164">
        <f>vlookup(G105,terminals!$C$1:$O$73,13,FALSE)</f>
        <v>269</v>
      </c>
      <c r="G105" s="166" t="s">
        <v>269</v>
      </c>
      <c r="H105" s="115" t="s">
        <v>591</v>
      </c>
      <c r="I105" s="163">
        <v>6270.0</v>
      </c>
      <c r="J105" s="90"/>
      <c r="K105" s="158"/>
      <c r="L105" s="159"/>
      <c r="M105" s="160"/>
      <c r="N105" s="160"/>
      <c r="O105" s="143" t="s">
        <v>631</v>
      </c>
      <c r="P105" s="161">
        <v>342.0</v>
      </c>
      <c r="Q105" s="160"/>
      <c r="R105" s="80" t="str">
        <f t="shared" si="1"/>
        <v>996266</v>
      </c>
      <c r="S105" s="162" t="str">
        <f>vlookup(R105,route!$A$3:$L$606,5,FALSE)</f>
        <v>Origin</v>
      </c>
      <c r="T105" s="80" t="str">
        <f t="shared" si="2"/>
        <v>996269</v>
      </c>
      <c r="U105" s="151" t="str">
        <f>vlookup(T105,route!$A$3:$L$606,5,FALSE)</f>
        <v>Dropoff</v>
      </c>
      <c r="V105" s="108"/>
    </row>
    <row r="106">
      <c r="A106" s="160"/>
      <c r="B106" s="80">
        <v>996.0</v>
      </c>
      <c r="C106" s="156" t="s">
        <v>476</v>
      </c>
      <c r="D106" s="138">
        <f>vlookup(E106,terminals!$C$1:$O$73,13,FALSE)</f>
        <v>266</v>
      </c>
      <c r="E106" s="156" t="s">
        <v>256</v>
      </c>
      <c r="F106" s="164">
        <f>vlookup(G106,terminals!$C$1:$O$73,13,FALSE)</f>
        <v>273</v>
      </c>
      <c r="G106" s="156" t="s">
        <v>287</v>
      </c>
      <c r="H106" s="115" t="s">
        <v>591</v>
      </c>
      <c r="I106" s="163">
        <v>6270.0</v>
      </c>
      <c r="J106" s="90"/>
      <c r="K106" s="158"/>
      <c r="L106" s="159"/>
      <c r="M106" s="160"/>
      <c r="N106" s="160"/>
      <c r="O106" s="143" t="s">
        <v>632</v>
      </c>
      <c r="P106" s="161">
        <v>355.0</v>
      </c>
      <c r="Q106" s="160"/>
      <c r="R106" s="80" t="str">
        <f t="shared" si="1"/>
        <v>996266</v>
      </c>
      <c r="S106" s="162" t="str">
        <f>vlookup(R106,route!$A$3:$L$606,5,FALSE)</f>
        <v>Origin</v>
      </c>
      <c r="T106" s="80" t="str">
        <f t="shared" si="2"/>
        <v>996273</v>
      </c>
      <c r="U106" s="151" t="str">
        <f>vlookup(T106,route!$A$3:$L$606,5,FALSE)</f>
        <v>Dropoff</v>
      </c>
      <c r="V106" s="108"/>
    </row>
    <row r="107">
      <c r="A107" s="160"/>
      <c r="B107" s="80">
        <v>996.0</v>
      </c>
      <c r="C107" s="156" t="s">
        <v>476</v>
      </c>
      <c r="D107" s="138">
        <f>vlookup(E107,terminals!$C$1:$O$73,13,FALSE)</f>
        <v>266</v>
      </c>
      <c r="E107" s="156" t="s">
        <v>256</v>
      </c>
      <c r="F107" s="164">
        <f>vlookup(G107,terminals!$C$1:$O$73,13,FALSE)</f>
        <v>288</v>
      </c>
      <c r="G107" s="156" t="s">
        <v>347</v>
      </c>
      <c r="H107" s="115" t="s">
        <v>591</v>
      </c>
      <c r="I107" s="163">
        <v>6270.0</v>
      </c>
      <c r="J107" s="90"/>
      <c r="K107" s="158"/>
      <c r="L107" s="159"/>
      <c r="M107" s="160"/>
      <c r="N107" s="160"/>
      <c r="O107" s="143" t="s">
        <v>633</v>
      </c>
      <c r="P107" s="161">
        <v>373.0</v>
      </c>
      <c r="Q107" s="160"/>
      <c r="R107" s="80" t="str">
        <f t="shared" si="1"/>
        <v>996266</v>
      </c>
      <c r="S107" s="162" t="str">
        <f>vlookup(R107,route!$A$3:$L$606,5,FALSE)</f>
        <v>Origin</v>
      </c>
      <c r="T107" s="80" t="str">
        <f t="shared" si="2"/>
        <v>996288</v>
      </c>
      <c r="U107" s="151" t="str">
        <f>vlookup(T107,route!$A$3:$L$606,5,FALSE)</f>
        <v>Dropoff</v>
      </c>
      <c r="V107" s="108"/>
    </row>
    <row r="108">
      <c r="A108" s="160"/>
      <c r="B108" s="80">
        <v>996.0</v>
      </c>
      <c r="C108" s="156" t="s">
        <v>476</v>
      </c>
      <c r="D108" s="138">
        <f>vlookup(E108,terminals!$C$1:$O$73,13,FALSE)</f>
        <v>266</v>
      </c>
      <c r="E108" s="156" t="s">
        <v>256</v>
      </c>
      <c r="F108" s="164">
        <f>vlookup(G108,terminals!$C$1:$O$73,13,FALSE)</f>
        <v>283</v>
      </c>
      <c r="G108" s="156" t="s">
        <v>328</v>
      </c>
      <c r="H108" s="115" t="s">
        <v>591</v>
      </c>
      <c r="I108" s="163">
        <v>6270.0</v>
      </c>
      <c r="J108" s="90"/>
      <c r="K108" s="158"/>
      <c r="L108" s="159"/>
      <c r="M108" s="160"/>
      <c r="N108" s="160"/>
      <c r="O108" s="143" t="s">
        <v>634</v>
      </c>
      <c r="P108" s="161">
        <v>400.0</v>
      </c>
      <c r="Q108" s="160"/>
      <c r="R108" s="80" t="str">
        <f t="shared" si="1"/>
        <v>996266</v>
      </c>
      <c r="S108" s="162" t="str">
        <f>vlookup(R108,route!$A$3:$L$606,5,FALSE)</f>
        <v>Origin</v>
      </c>
      <c r="T108" s="80" t="str">
        <f t="shared" si="2"/>
        <v>996283</v>
      </c>
      <c r="U108" s="151" t="str">
        <f>vlookup(T108,route!$A$3:$L$606,5,FALSE)</f>
        <v>Dropoff</v>
      </c>
      <c r="V108" s="108"/>
    </row>
    <row r="109">
      <c r="A109" s="160"/>
      <c r="B109" s="80">
        <v>996.0</v>
      </c>
      <c r="C109" s="156" t="s">
        <v>476</v>
      </c>
      <c r="D109" s="138">
        <f>vlookup(E109,terminals!$C$1:$O$73,13,FALSE)</f>
        <v>266</v>
      </c>
      <c r="E109" s="156" t="s">
        <v>256</v>
      </c>
      <c r="F109" s="164">
        <f>vlookup(G109,terminals!$C$1:$O$73,13,FALSE)</f>
        <v>284</v>
      </c>
      <c r="G109" s="156" t="s">
        <v>331</v>
      </c>
      <c r="H109" s="115" t="s">
        <v>591</v>
      </c>
      <c r="I109" s="163">
        <v>6270.0</v>
      </c>
      <c r="J109" s="90"/>
      <c r="K109" s="158"/>
      <c r="L109" s="159"/>
      <c r="M109" s="160"/>
      <c r="N109" s="160"/>
      <c r="O109" s="143" t="s">
        <v>635</v>
      </c>
      <c r="P109" s="161">
        <v>423.0</v>
      </c>
      <c r="Q109" s="160"/>
      <c r="R109" s="80" t="str">
        <f t="shared" si="1"/>
        <v>996266</v>
      </c>
      <c r="S109" s="162" t="str">
        <f>vlookup(R109,route!$A$3:$L$606,5,FALSE)</f>
        <v>Origin</v>
      </c>
      <c r="T109" s="80" t="str">
        <f t="shared" si="2"/>
        <v>996284</v>
      </c>
      <c r="U109" s="151" t="str">
        <f>vlookup(T109,route!$A$3:$L$606,5,FALSE)</f>
        <v>Dropoff</v>
      </c>
      <c r="V109" s="108"/>
    </row>
    <row r="110">
      <c r="A110" s="160"/>
      <c r="B110" s="80">
        <v>996.0</v>
      </c>
      <c r="C110" s="156" t="s">
        <v>476</v>
      </c>
      <c r="D110" s="138">
        <f>vlookup(E110,terminals!$C$1:$O$73,13,FALSE)</f>
        <v>266</v>
      </c>
      <c r="E110" s="156" t="s">
        <v>256</v>
      </c>
      <c r="F110" s="164">
        <f>vlookup(G110,terminals!$C$1:$O$73,13,FALSE)</f>
        <v>285</v>
      </c>
      <c r="G110" s="156" t="s">
        <v>335</v>
      </c>
      <c r="H110" s="115" t="s">
        <v>591</v>
      </c>
      <c r="I110" s="163">
        <v>6270.0</v>
      </c>
      <c r="J110" s="90"/>
      <c r="K110" s="158"/>
      <c r="L110" s="159"/>
      <c r="M110" s="160"/>
      <c r="N110" s="160"/>
      <c r="O110" s="143" t="s">
        <v>636</v>
      </c>
      <c r="P110" s="161">
        <v>433.0</v>
      </c>
      <c r="Q110" s="160"/>
      <c r="R110" s="80" t="str">
        <f t="shared" si="1"/>
        <v>996266</v>
      </c>
      <c r="S110" s="162" t="str">
        <f>vlookup(R110,route!$A$3:$L$606,5,FALSE)</f>
        <v>Origin</v>
      </c>
      <c r="T110" s="80" t="str">
        <f t="shared" si="2"/>
        <v>996285</v>
      </c>
      <c r="U110" s="151" t="str">
        <f>vlookup(T110,route!$A$3:$L$606,5,FALSE)</f>
        <v>Dropoff</v>
      </c>
      <c r="V110" s="108"/>
    </row>
    <row r="111">
      <c r="A111" s="160"/>
      <c r="B111" s="80">
        <v>996.0</v>
      </c>
      <c r="C111" s="156" t="s">
        <v>476</v>
      </c>
      <c r="D111" s="138">
        <f>vlookup(E111,terminals!$C$1:$O$73,13,FALSE)</f>
        <v>266</v>
      </c>
      <c r="E111" s="156" t="s">
        <v>256</v>
      </c>
      <c r="F111" s="164">
        <f>vlookup(G111,terminals!$C$1:$O$73,13,FALSE)</f>
        <v>287</v>
      </c>
      <c r="G111" s="156" t="s">
        <v>342</v>
      </c>
      <c r="H111" s="115" t="s">
        <v>591</v>
      </c>
      <c r="I111" s="163">
        <v>6270.0</v>
      </c>
      <c r="J111" s="90"/>
      <c r="K111" s="158"/>
      <c r="L111" s="159"/>
      <c r="M111" s="160"/>
      <c r="N111" s="160"/>
      <c r="O111" s="143" t="s">
        <v>637</v>
      </c>
      <c r="P111" s="161">
        <v>455.0</v>
      </c>
      <c r="Q111" s="160"/>
      <c r="R111" s="80" t="str">
        <f t="shared" si="1"/>
        <v>996266</v>
      </c>
      <c r="S111" s="162" t="str">
        <f>vlookup(R111,route!$A$3:$L$606,5,FALSE)</f>
        <v>Origin</v>
      </c>
      <c r="T111" s="80" t="str">
        <f t="shared" si="2"/>
        <v>996287</v>
      </c>
      <c r="U111" s="151" t="str">
        <f>vlookup(T111,route!$A$3:$L$606,5,FALSE)</f>
        <v>Dropoff</v>
      </c>
      <c r="V111" s="108"/>
    </row>
    <row r="112">
      <c r="A112" s="160"/>
      <c r="B112" s="80">
        <v>996.0</v>
      </c>
      <c r="C112" s="156" t="s">
        <v>476</v>
      </c>
      <c r="D112" s="138">
        <f>vlookup(E112,terminals!$C$1:$O$73,13,FALSE)</f>
        <v>266</v>
      </c>
      <c r="E112" s="156" t="s">
        <v>256</v>
      </c>
      <c r="F112" s="164">
        <f>vlookup(G112,terminals!$C$1:$O$73,13,FALSE)</f>
        <v>279</v>
      </c>
      <c r="G112" s="156" t="s">
        <v>312</v>
      </c>
      <c r="H112" s="115" t="s">
        <v>591</v>
      </c>
      <c r="I112" s="163">
        <v>6270.0</v>
      </c>
      <c r="J112" s="90"/>
      <c r="K112" s="158"/>
      <c r="L112" s="159"/>
      <c r="M112" s="160"/>
      <c r="N112" s="160"/>
      <c r="O112" s="143" t="s">
        <v>638</v>
      </c>
      <c r="P112" s="161">
        <v>122.0</v>
      </c>
      <c r="Q112" s="160"/>
      <c r="R112" s="80" t="str">
        <f t="shared" si="1"/>
        <v>996266</v>
      </c>
      <c r="S112" s="162" t="str">
        <f>vlookup(R112,route!$A$3:$L$606,5,FALSE)</f>
        <v>Origin</v>
      </c>
      <c r="T112" s="80" t="str">
        <f t="shared" si="2"/>
        <v>996279</v>
      </c>
      <c r="U112" s="151" t="str">
        <f>vlookup(T112,route!$A$3:$L$606,5,FALSE)</f>
        <v>Dropoff</v>
      </c>
      <c r="V112" s="108"/>
    </row>
    <row r="113">
      <c r="A113" s="160"/>
      <c r="B113" s="80">
        <v>996.0</v>
      </c>
      <c r="C113" s="156" t="s">
        <v>476</v>
      </c>
      <c r="D113" s="138">
        <f>vlookup(E113,terminals!$C$1:$O$73,13,FALSE)</f>
        <v>266</v>
      </c>
      <c r="E113" s="156" t="s">
        <v>256</v>
      </c>
      <c r="F113" s="164">
        <f>vlookup(G113,terminals!$C$1:$O$73,13,FALSE)</f>
        <v>281</v>
      </c>
      <c r="G113" s="156" t="s">
        <v>321</v>
      </c>
      <c r="H113" s="115" t="s">
        <v>591</v>
      </c>
      <c r="I113" s="163">
        <v>6270.0</v>
      </c>
      <c r="J113" s="90"/>
      <c r="K113" s="158"/>
      <c r="L113" s="159"/>
      <c r="M113" s="160"/>
      <c r="N113" s="160"/>
      <c r="O113" s="143" t="s">
        <v>639</v>
      </c>
      <c r="P113" s="161">
        <v>212.0</v>
      </c>
      <c r="Q113" s="160"/>
      <c r="R113" s="80" t="str">
        <f t="shared" si="1"/>
        <v>996266</v>
      </c>
      <c r="S113" s="162" t="str">
        <f>vlookup(R113,route!$A$3:$L$606,5,FALSE)</f>
        <v>Origin</v>
      </c>
      <c r="T113" s="80" t="str">
        <f t="shared" si="2"/>
        <v>996281</v>
      </c>
      <c r="U113" s="151" t="str">
        <f>vlookup(T113,route!$A$3:$L$606,5,FALSE)</f>
        <v>Lastdrop</v>
      </c>
      <c r="V113" s="108"/>
    </row>
    <row r="114">
      <c r="A114" s="160"/>
      <c r="B114" s="80">
        <v>996.0</v>
      </c>
      <c r="C114" s="156" t="s">
        <v>476</v>
      </c>
      <c r="D114" s="138">
        <f>vlookup(E114,terminals!$C$1:$O$73,13,FALSE)</f>
        <v>266</v>
      </c>
      <c r="E114" s="156" t="s">
        <v>256</v>
      </c>
      <c r="F114" s="164">
        <f>vlookup(G114,terminals!$C$1:$O$73,13,FALSE)</f>
        <v>282</v>
      </c>
      <c r="G114" s="156" t="s">
        <v>325</v>
      </c>
      <c r="H114" s="115" t="s">
        <v>591</v>
      </c>
      <c r="I114" s="163">
        <v>6270.0</v>
      </c>
      <c r="J114" s="90"/>
      <c r="K114" s="158"/>
      <c r="L114" s="159"/>
      <c r="M114" s="160"/>
      <c r="N114" s="160"/>
      <c r="O114" s="143" t="s">
        <v>640</v>
      </c>
      <c r="P114" s="161">
        <v>250.0</v>
      </c>
      <c r="Q114" s="160"/>
      <c r="R114" s="80" t="str">
        <f t="shared" si="1"/>
        <v>996266</v>
      </c>
      <c r="S114" s="162" t="str">
        <f>vlookup(R114,route!$A$3:$L$606,5,FALSE)</f>
        <v>Origin</v>
      </c>
      <c r="T114" s="80" t="str">
        <f t="shared" si="2"/>
        <v>996282</v>
      </c>
      <c r="U114" s="151" t="str">
        <f>vlookup(T114,route!$A$3:$L$606,5,FALSE)</f>
        <v>Destination</v>
      </c>
      <c r="V114" s="108"/>
    </row>
    <row r="115">
      <c r="A115" s="160"/>
      <c r="B115" s="80">
        <v>997.0</v>
      </c>
      <c r="C115" s="156" t="s">
        <v>477</v>
      </c>
      <c r="D115" s="138">
        <f>vlookup(E115,terminals!$C$1:$O$73,13,FALSE)</f>
        <v>270</v>
      </c>
      <c r="E115" s="156" t="s">
        <v>274</v>
      </c>
      <c r="F115" s="164">
        <f>vlookup(G115,terminals!$C$1:$O$73,13,FALSE)</f>
        <v>288</v>
      </c>
      <c r="G115" s="156" t="s">
        <v>347</v>
      </c>
      <c r="H115" s="115" t="s">
        <v>591</v>
      </c>
      <c r="I115" s="163">
        <v>5510.0</v>
      </c>
      <c r="J115" s="90"/>
      <c r="K115" s="158"/>
      <c r="L115" s="159"/>
      <c r="M115" s="160"/>
      <c r="N115" s="160"/>
      <c r="O115" s="143" t="s">
        <v>641</v>
      </c>
      <c r="P115" s="161">
        <v>236.0</v>
      </c>
      <c r="Q115" s="160"/>
      <c r="R115" s="80" t="str">
        <f t="shared" si="1"/>
        <v>997270</v>
      </c>
      <c r="S115" s="162" t="str">
        <f>vlookup(R115,route!$A$3:$L$606,5,FALSE)</f>
        <v>Origin</v>
      </c>
      <c r="T115" s="80" t="str">
        <f t="shared" si="2"/>
        <v>997288</v>
      </c>
      <c r="U115" s="151" t="str">
        <f>vlookup(T115,route!$A$3:$L$606,5,FALSE)</f>
        <v>Dropoff</v>
      </c>
      <c r="V115" s="108"/>
    </row>
    <row r="116">
      <c r="A116" s="160"/>
      <c r="B116" s="80">
        <v>997.0</v>
      </c>
      <c r="C116" s="156" t="s">
        <v>477</v>
      </c>
      <c r="D116" s="138">
        <f>vlookup(E116,terminals!$C$1:$O$73,13,FALSE)</f>
        <v>270</v>
      </c>
      <c r="E116" s="156" t="s">
        <v>274</v>
      </c>
      <c r="F116" s="164">
        <f>vlookup(G116,terminals!$C$1:$O$73,13,FALSE)</f>
        <v>286</v>
      </c>
      <c r="G116" s="156" t="s">
        <v>338</v>
      </c>
      <c r="H116" s="115" t="s">
        <v>591</v>
      </c>
      <c r="I116" s="163">
        <v>5510.0</v>
      </c>
      <c r="J116" s="90"/>
      <c r="K116" s="158"/>
      <c r="L116" s="159"/>
      <c r="M116" s="160"/>
      <c r="N116" s="160"/>
      <c r="O116" s="143" t="s">
        <v>642</v>
      </c>
      <c r="P116" s="161">
        <v>267.0</v>
      </c>
      <c r="Q116" s="160"/>
      <c r="R116" s="80" t="str">
        <f t="shared" si="1"/>
        <v>997270</v>
      </c>
      <c r="S116" s="162" t="str">
        <f>vlookup(R116,route!$A$3:$L$606,5,FALSE)</f>
        <v>Origin</v>
      </c>
      <c r="T116" s="80" t="str">
        <f t="shared" si="2"/>
        <v>997286</v>
      </c>
      <c r="U116" s="151" t="str">
        <f>vlookup(T116,route!$A$3:$L$606,5,FALSE)</f>
        <v>Dropoff</v>
      </c>
      <c r="V116" s="108"/>
    </row>
    <row r="117">
      <c r="A117" s="160"/>
      <c r="B117" s="80">
        <v>997.0</v>
      </c>
      <c r="C117" s="156" t="s">
        <v>477</v>
      </c>
      <c r="D117" s="138">
        <f>vlookup(E117,terminals!$C$1:$O$73,13,FALSE)</f>
        <v>270</v>
      </c>
      <c r="E117" s="156" t="s">
        <v>274</v>
      </c>
      <c r="F117" s="164">
        <f>vlookup(G117,terminals!$C$1:$O$73,13,FALSE)</f>
        <v>284</v>
      </c>
      <c r="G117" s="156" t="s">
        <v>331</v>
      </c>
      <c r="H117" s="115" t="s">
        <v>591</v>
      </c>
      <c r="I117" s="163">
        <v>5510.0</v>
      </c>
      <c r="J117" s="90"/>
      <c r="K117" s="158"/>
      <c r="L117" s="159"/>
      <c r="M117" s="160"/>
      <c r="N117" s="160"/>
      <c r="O117" s="143" t="s">
        <v>643</v>
      </c>
      <c r="P117" s="161">
        <v>318.0</v>
      </c>
      <c r="Q117" s="160"/>
      <c r="R117" s="80" t="str">
        <f t="shared" si="1"/>
        <v>997270</v>
      </c>
      <c r="S117" s="162" t="str">
        <f>vlookup(R117,route!$A$3:$L$606,5,FALSE)</f>
        <v>Origin</v>
      </c>
      <c r="T117" s="80" t="str">
        <f t="shared" si="2"/>
        <v>997284</v>
      </c>
      <c r="U117" s="151" t="str">
        <f>vlookup(T117,route!$A$3:$L$606,5,FALSE)</f>
        <v>Dropoff</v>
      </c>
      <c r="V117" s="108"/>
    </row>
    <row r="118">
      <c r="A118" s="160"/>
      <c r="B118" s="80">
        <v>997.0</v>
      </c>
      <c r="C118" s="156" t="s">
        <v>477</v>
      </c>
      <c r="D118" s="138">
        <f>vlookup(E118,terminals!$C$1:$O$73,13,FALSE)</f>
        <v>270</v>
      </c>
      <c r="E118" s="156" t="s">
        <v>274</v>
      </c>
      <c r="F118" s="164">
        <f>vlookup(G118,terminals!$C$1:$O$73,13,FALSE)</f>
        <v>283</v>
      </c>
      <c r="G118" s="156" t="s">
        <v>328</v>
      </c>
      <c r="H118" s="115" t="s">
        <v>591</v>
      </c>
      <c r="I118" s="163">
        <v>5510.0</v>
      </c>
      <c r="J118" s="90"/>
      <c r="K118" s="158"/>
      <c r="L118" s="159"/>
      <c r="M118" s="160"/>
      <c r="N118" s="160"/>
      <c r="O118" s="143" t="s">
        <v>644</v>
      </c>
      <c r="P118" s="161">
        <v>327.0</v>
      </c>
      <c r="Q118" s="160"/>
      <c r="R118" s="80" t="str">
        <f t="shared" si="1"/>
        <v>997270</v>
      </c>
      <c r="S118" s="162" t="str">
        <f>vlookup(R118,route!$A$3:$L$606,5,FALSE)</f>
        <v>Origin</v>
      </c>
      <c r="T118" s="80" t="str">
        <f t="shared" si="2"/>
        <v>997283</v>
      </c>
      <c r="U118" s="151" t="str">
        <f>vlookup(T118,route!$A$3:$L$606,5,FALSE)</f>
        <v>Dropoff</v>
      </c>
      <c r="V118" s="108"/>
    </row>
    <row r="119">
      <c r="A119" s="160"/>
      <c r="B119" s="80">
        <v>997.0</v>
      </c>
      <c r="C119" s="156" t="s">
        <v>477</v>
      </c>
      <c r="D119" s="138">
        <f>vlookup(E119,terminals!$C$1:$O$73,13,FALSE)</f>
        <v>270</v>
      </c>
      <c r="E119" s="156" t="s">
        <v>274</v>
      </c>
      <c r="F119" s="164">
        <f>vlookup(G119,terminals!$C$1:$O$73,13,FALSE)</f>
        <v>285</v>
      </c>
      <c r="G119" s="156" t="s">
        <v>335</v>
      </c>
      <c r="H119" s="115" t="s">
        <v>591</v>
      </c>
      <c r="I119" s="163">
        <v>5510.0</v>
      </c>
      <c r="J119" s="90"/>
      <c r="K119" s="158"/>
      <c r="L119" s="159"/>
      <c r="M119" s="160"/>
      <c r="N119" s="160"/>
      <c r="O119" s="143" t="s">
        <v>645</v>
      </c>
      <c r="P119" s="161">
        <v>349.0</v>
      </c>
      <c r="Q119" s="160"/>
      <c r="R119" s="80" t="str">
        <f t="shared" si="1"/>
        <v>997270</v>
      </c>
      <c r="S119" s="162" t="str">
        <f>vlookup(R119,route!$A$3:$L$606,5,FALSE)</f>
        <v>Origin</v>
      </c>
      <c r="T119" s="80" t="str">
        <f t="shared" si="2"/>
        <v>997285</v>
      </c>
      <c r="U119" s="151" t="str">
        <f>vlookup(T119,route!$A$3:$L$606,5,FALSE)</f>
        <v>Dropoff</v>
      </c>
      <c r="V119" s="108"/>
    </row>
    <row r="120">
      <c r="A120" s="160"/>
      <c r="B120" s="80">
        <v>997.0</v>
      </c>
      <c r="C120" s="156" t="s">
        <v>477</v>
      </c>
      <c r="D120" s="138">
        <f>vlookup(E120,terminals!$C$1:$O$73,13,FALSE)</f>
        <v>270</v>
      </c>
      <c r="E120" s="156" t="s">
        <v>274</v>
      </c>
      <c r="F120" s="164">
        <f>vlookup(G120,terminals!$C$1:$O$73,13,FALSE)</f>
        <v>279</v>
      </c>
      <c r="G120" s="156" t="s">
        <v>312</v>
      </c>
      <c r="H120" s="115" t="s">
        <v>591</v>
      </c>
      <c r="I120" s="163">
        <v>5510.0</v>
      </c>
      <c r="J120" s="90"/>
      <c r="K120" s="158"/>
      <c r="L120" s="159"/>
      <c r="M120" s="160"/>
      <c r="N120" s="160"/>
      <c r="O120" s="143" t="s">
        <v>634</v>
      </c>
      <c r="P120" s="161">
        <v>122.0</v>
      </c>
      <c r="Q120" s="160"/>
      <c r="R120" s="80" t="str">
        <f t="shared" si="1"/>
        <v>997270</v>
      </c>
      <c r="S120" s="162" t="str">
        <f>vlookup(R120,route!$A$3:$L$606,5,FALSE)</f>
        <v>Origin</v>
      </c>
      <c r="T120" s="80" t="str">
        <f t="shared" si="2"/>
        <v>997279</v>
      </c>
      <c r="U120" s="151" t="str">
        <f>vlookup(T120,route!$A$3:$L$606,5,FALSE)</f>
        <v>Dropoff</v>
      </c>
      <c r="V120" s="108"/>
    </row>
    <row r="121">
      <c r="A121" s="160"/>
      <c r="B121" s="80">
        <v>997.0</v>
      </c>
      <c r="C121" s="156" t="s">
        <v>477</v>
      </c>
      <c r="D121" s="138">
        <f>vlookup(E121,terminals!$C$1:$O$73,13,FALSE)</f>
        <v>270</v>
      </c>
      <c r="E121" s="156" t="s">
        <v>274</v>
      </c>
      <c r="F121" s="164">
        <f>vlookup(G121,terminals!$C$1:$O$73,13,FALSE)</f>
        <v>281</v>
      </c>
      <c r="G121" s="156" t="s">
        <v>321</v>
      </c>
      <c r="H121" s="115" t="s">
        <v>591</v>
      </c>
      <c r="I121" s="163">
        <v>5510.0</v>
      </c>
      <c r="J121" s="90"/>
      <c r="K121" s="158"/>
      <c r="L121" s="159"/>
      <c r="M121" s="160"/>
      <c r="N121" s="160"/>
      <c r="O121" s="143" t="s">
        <v>646</v>
      </c>
      <c r="P121" s="161">
        <v>212.0</v>
      </c>
      <c r="Q121" s="160"/>
      <c r="R121" s="80" t="str">
        <f t="shared" si="1"/>
        <v>997270</v>
      </c>
      <c r="S121" s="162" t="str">
        <f>vlookup(R121,route!$A$3:$L$606,5,FALSE)</f>
        <v>Origin</v>
      </c>
      <c r="T121" s="80" t="str">
        <f t="shared" si="2"/>
        <v>997281</v>
      </c>
      <c r="U121" s="151" t="str">
        <f>vlookup(T121,route!$A$3:$L$606,5,FALSE)</f>
        <v>Lastdrop</v>
      </c>
      <c r="V121" s="108"/>
    </row>
    <row r="122">
      <c r="A122" s="160"/>
      <c r="B122" s="80">
        <v>997.0</v>
      </c>
      <c r="C122" s="156" t="s">
        <v>477</v>
      </c>
      <c r="D122" s="138">
        <f>vlookup(E122,terminals!$C$1:$O$73,13,FALSE)</f>
        <v>270</v>
      </c>
      <c r="E122" s="156" t="s">
        <v>274</v>
      </c>
      <c r="F122" s="164">
        <f>vlookup(G122,terminals!$C$1:$O$73,13,FALSE)</f>
        <v>282</v>
      </c>
      <c r="G122" s="156" t="s">
        <v>325</v>
      </c>
      <c r="H122" s="115" t="s">
        <v>591</v>
      </c>
      <c r="I122" s="163">
        <v>5510.0</v>
      </c>
      <c r="J122" s="90"/>
      <c r="K122" s="158"/>
      <c r="L122" s="159"/>
      <c r="M122" s="160"/>
      <c r="N122" s="160"/>
      <c r="O122" s="143" t="s">
        <v>647</v>
      </c>
      <c r="P122" s="161">
        <v>250.0</v>
      </c>
      <c r="Q122" s="160"/>
      <c r="R122" s="80" t="str">
        <f t="shared" si="1"/>
        <v>997270</v>
      </c>
      <c r="S122" s="162" t="str">
        <f>vlookup(R122,route!$A$3:$L$606,5,FALSE)</f>
        <v>Origin</v>
      </c>
      <c r="T122" s="80" t="str">
        <f t="shared" si="2"/>
        <v>997282</v>
      </c>
      <c r="U122" s="151" t="str">
        <f>vlookup(T122,route!$A$3:$L$606,5,FALSE)</f>
        <v>Destination</v>
      </c>
      <c r="V122" s="108"/>
    </row>
    <row r="123">
      <c r="A123" s="160"/>
      <c r="B123" s="80">
        <v>998.0</v>
      </c>
      <c r="C123" s="156" t="s">
        <v>477</v>
      </c>
      <c r="D123" s="138">
        <f>vlookup(E123,terminals!$C$1:$O$73,13,FALSE)</f>
        <v>270</v>
      </c>
      <c r="E123" s="156" t="s">
        <v>274</v>
      </c>
      <c r="F123" s="164">
        <f>vlookup(G123,terminals!$C$1:$O$73,13,FALSE)</f>
        <v>288</v>
      </c>
      <c r="G123" s="156" t="s">
        <v>347</v>
      </c>
      <c r="H123" s="115" t="s">
        <v>591</v>
      </c>
      <c r="I123" s="163">
        <v>5150.0</v>
      </c>
      <c r="J123" s="90"/>
      <c r="K123" s="158"/>
      <c r="L123" s="159"/>
      <c r="M123" s="160"/>
      <c r="N123" s="160"/>
      <c r="O123" s="143" t="s">
        <v>641</v>
      </c>
      <c r="P123" s="161">
        <v>236.0</v>
      </c>
      <c r="Q123" s="160"/>
      <c r="R123" s="80" t="str">
        <f t="shared" si="1"/>
        <v>998270</v>
      </c>
      <c r="S123" s="162" t="str">
        <f>vlookup(R123,route!$A$3:$L$606,5,FALSE)</f>
        <v>Origin</v>
      </c>
      <c r="T123" s="80" t="str">
        <f t="shared" si="2"/>
        <v>998288</v>
      </c>
      <c r="U123" s="151" t="str">
        <f>vlookup(T123,route!$A$3:$L$606,5,FALSE)</f>
        <v>Dropoff</v>
      </c>
      <c r="V123" s="108"/>
    </row>
    <row r="124">
      <c r="A124" s="160"/>
      <c r="B124" s="80">
        <v>998.0</v>
      </c>
      <c r="C124" s="156" t="s">
        <v>477</v>
      </c>
      <c r="D124" s="138">
        <f>vlookup(E124,terminals!$C$1:$O$73,13,FALSE)</f>
        <v>270</v>
      </c>
      <c r="E124" s="156" t="s">
        <v>274</v>
      </c>
      <c r="F124" s="164">
        <f>vlookup(G124,terminals!$C$1:$O$73,13,FALSE)</f>
        <v>286</v>
      </c>
      <c r="G124" s="156" t="s">
        <v>338</v>
      </c>
      <c r="H124" s="115" t="s">
        <v>591</v>
      </c>
      <c r="I124" s="163">
        <v>5150.0</v>
      </c>
      <c r="J124" s="90"/>
      <c r="K124" s="158"/>
      <c r="L124" s="159"/>
      <c r="M124" s="160"/>
      <c r="N124" s="160"/>
      <c r="O124" s="143" t="s">
        <v>642</v>
      </c>
      <c r="P124" s="161">
        <v>267.0</v>
      </c>
      <c r="Q124" s="160"/>
      <c r="R124" s="80" t="str">
        <f t="shared" si="1"/>
        <v>998270</v>
      </c>
      <c r="S124" s="162" t="str">
        <f>vlookup(R124,route!$A$3:$L$606,5,FALSE)</f>
        <v>Origin</v>
      </c>
      <c r="T124" s="80" t="str">
        <f t="shared" si="2"/>
        <v>998286</v>
      </c>
      <c r="U124" s="151" t="str">
        <f>vlookup(T124,route!$A$3:$L$606,5,FALSE)</f>
        <v>Dropoff</v>
      </c>
      <c r="V124" s="108"/>
    </row>
    <row r="125">
      <c r="A125" s="160"/>
      <c r="B125" s="80">
        <v>998.0</v>
      </c>
      <c r="C125" s="156" t="s">
        <v>477</v>
      </c>
      <c r="D125" s="138">
        <f>vlookup(E125,terminals!$C$1:$O$73,13,FALSE)</f>
        <v>270</v>
      </c>
      <c r="E125" s="156" t="s">
        <v>274</v>
      </c>
      <c r="F125" s="164">
        <f>vlookup(G125,terminals!$C$1:$O$73,13,FALSE)</f>
        <v>284</v>
      </c>
      <c r="G125" s="156" t="s">
        <v>331</v>
      </c>
      <c r="H125" s="115" t="s">
        <v>591</v>
      </c>
      <c r="I125" s="163">
        <v>5150.0</v>
      </c>
      <c r="J125" s="90"/>
      <c r="K125" s="158"/>
      <c r="L125" s="159"/>
      <c r="M125" s="160"/>
      <c r="N125" s="160"/>
      <c r="O125" s="143" t="s">
        <v>643</v>
      </c>
      <c r="P125" s="161">
        <v>318.0</v>
      </c>
      <c r="Q125" s="160"/>
      <c r="R125" s="80" t="str">
        <f t="shared" si="1"/>
        <v>998270</v>
      </c>
      <c r="S125" s="162" t="str">
        <f>vlookup(R125,route!$A$3:$L$606,5,FALSE)</f>
        <v>Origin</v>
      </c>
      <c r="T125" s="80" t="str">
        <f t="shared" si="2"/>
        <v>998284</v>
      </c>
      <c r="U125" s="151" t="str">
        <f>vlookup(T125,route!$A$3:$L$606,5,FALSE)</f>
        <v>Dropoff</v>
      </c>
      <c r="V125" s="108"/>
    </row>
    <row r="126">
      <c r="A126" s="160"/>
      <c r="B126" s="80">
        <v>998.0</v>
      </c>
      <c r="C126" s="156" t="s">
        <v>477</v>
      </c>
      <c r="D126" s="138">
        <f>vlookup(E126,terminals!$C$1:$O$73,13,FALSE)</f>
        <v>270</v>
      </c>
      <c r="E126" s="156" t="s">
        <v>274</v>
      </c>
      <c r="F126" s="164">
        <f>vlookup(G126,terminals!$C$1:$O$73,13,FALSE)</f>
        <v>283</v>
      </c>
      <c r="G126" s="156" t="s">
        <v>328</v>
      </c>
      <c r="H126" s="115" t="s">
        <v>591</v>
      </c>
      <c r="I126" s="163">
        <v>5150.0</v>
      </c>
      <c r="J126" s="90"/>
      <c r="K126" s="158"/>
      <c r="L126" s="159"/>
      <c r="M126" s="160"/>
      <c r="N126" s="160"/>
      <c r="O126" s="143" t="s">
        <v>644</v>
      </c>
      <c r="P126" s="161">
        <v>327.0</v>
      </c>
      <c r="Q126" s="160"/>
      <c r="R126" s="80" t="str">
        <f t="shared" si="1"/>
        <v>998270</v>
      </c>
      <c r="S126" s="162" t="str">
        <f>vlookup(R126,route!$A$3:$L$606,5,FALSE)</f>
        <v>Origin</v>
      </c>
      <c r="T126" s="80" t="str">
        <f t="shared" si="2"/>
        <v>998283</v>
      </c>
      <c r="U126" s="151" t="str">
        <f>vlookup(T126,route!$A$3:$L$606,5,FALSE)</f>
        <v>Dropoff</v>
      </c>
      <c r="V126" s="108"/>
    </row>
    <row r="127">
      <c r="A127" s="160"/>
      <c r="B127" s="80">
        <v>998.0</v>
      </c>
      <c r="C127" s="156" t="s">
        <v>477</v>
      </c>
      <c r="D127" s="138">
        <f>vlookup(E127,terminals!$C$1:$O$73,13,FALSE)</f>
        <v>270</v>
      </c>
      <c r="E127" s="156" t="s">
        <v>274</v>
      </c>
      <c r="F127" s="164">
        <f>vlookup(G127,terminals!$C$1:$O$73,13,FALSE)</f>
        <v>285</v>
      </c>
      <c r="G127" s="156" t="s">
        <v>335</v>
      </c>
      <c r="H127" s="115" t="s">
        <v>591</v>
      </c>
      <c r="I127" s="163">
        <v>5150.0</v>
      </c>
      <c r="J127" s="90"/>
      <c r="K127" s="158"/>
      <c r="L127" s="159"/>
      <c r="M127" s="160"/>
      <c r="N127" s="160"/>
      <c r="O127" s="143" t="s">
        <v>645</v>
      </c>
      <c r="P127" s="161">
        <v>349.0</v>
      </c>
      <c r="Q127" s="160"/>
      <c r="R127" s="80" t="str">
        <f t="shared" si="1"/>
        <v>998270</v>
      </c>
      <c r="S127" s="162" t="str">
        <f>vlookup(R127,route!$A$3:$L$606,5,FALSE)</f>
        <v>Origin</v>
      </c>
      <c r="T127" s="80" t="str">
        <f t="shared" si="2"/>
        <v>998285</v>
      </c>
      <c r="U127" s="151" t="str">
        <f>vlookup(T127,route!$A$3:$L$606,5,FALSE)</f>
        <v>Dropoff</v>
      </c>
      <c r="V127" s="108"/>
    </row>
    <row r="128">
      <c r="A128" s="160"/>
      <c r="B128" s="80">
        <v>998.0</v>
      </c>
      <c r="C128" s="156" t="s">
        <v>477</v>
      </c>
      <c r="D128" s="138">
        <f>vlookup(E128,terminals!$C$1:$O$73,13,FALSE)</f>
        <v>270</v>
      </c>
      <c r="E128" s="156" t="s">
        <v>274</v>
      </c>
      <c r="F128" s="164">
        <f>vlookup(G128,terminals!$C$1:$O$73,13,FALSE)</f>
        <v>279</v>
      </c>
      <c r="G128" s="156" t="s">
        <v>312</v>
      </c>
      <c r="H128" s="115" t="s">
        <v>591</v>
      </c>
      <c r="I128" s="163">
        <v>5150.0</v>
      </c>
      <c r="J128" s="90"/>
      <c r="K128" s="158"/>
      <c r="L128" s="159"/>
      <c r="M128" s="160"/>
      <c r="N128" s="160"/>
      <c r="O128" s="143" t="s">
        <v>634</v>
      </c>
      <c r="P128" s="161">
        <v>122.0</v>
      </c>
      <c r="Q128" s="160"/>
      <c r="R128" s="80" t="str">
        <f t="shared" si="1"/>
        <v>998270</v>
      </c>
      <c r="S128" s="162" t="str">
        <f>vlookup(R128,route!$A$3:$L$606,5,FALSE)</f>
        <v>Origin</v>
      </c>
      <c r="T128" s="80" t="str">
        <f t="shared" si="2"/>
        <v>998279</v>
      </c>
      <c r="U128" s="151" t="str">
        <f>vlookup(T128,route!$A$3:$L$606,5,FALSE)</f>
        <v>Dropoff</v>
      </c>
      <c r="V128" s="108"/>
    </row>
    <row r="129">
      <c r="A129" s="160"/>
      <c r="B129" s="80">
        <v>998.0</v>
      </c>
      <c r="C129" s="156" t="s">
        <v>477</v>
      </c>
      <c r="D129" s="138">
        <f>vlookup(E129,terminals!$C$1:$O$73,13,FALSE)</f>
        <v>270</v>
      </c>
      <c r="E129" s="156" t="s">
        <v>274</v>
      </c>
      <c r="F129" s="164">
        <f>vlookup(G129,terminals!$C$1:$O$73,13,FALSE)</f>
        <v>281</v>
      </c>
      <c r="G129" s="156" t="s">
        <v>321</v>
      </c>
      <c r="H129" s="115" t="s">
        <v>591</v>
      </c>
      <c r="I129" s="163">
        <v>5150.0</v>
      </c>
      <c r="J129" s="90"/>
      <c r="K129" s="158"/>
      <c r="L129" s="159"/>
      <c r="M129" s="160"/>
      <c r="N129" s="160"/>
      <c r="O129" s="143" t="s">
        <v>646</v>
      </c>
      <c r="P129" s="161">
        <v>212.0</v>
      </c>
      <c r="Q129" s="160"/>
      <c r="R129" s="80" t="str">
        <f t="shared" si="1"/>
        <v>998270</v>
      </c>
      <c r="S129" s="162" t="str">
        <f>vlookup(R129,route!$A$3:$L$606,5,FALSE)</f>
        <v>Origin</v>
      </c>
      <c r="T129" s="80" t="str">
        <f t="shared" si="2"/>
        <v>998281</v>
      </c>
      <c r="U129" s="151" t="str">
        <f>vlookup(T129,route!$A$3:$L$606,5,FALSE)</f>
        <v>Lastdrop</v>
      </c>
      <c r="V129" s="108"/>
    </row>
    <row r="130">
      <c r="A130" s="160"/>
      <c r="B130" s="80">
        <v>998.0</v>
      </c>
      <c r="C130" s="156" t="s">
        <v>477</v>
      </c>
      <c r="D130" s="138">
        <f>vlookup(E130,terminals!$C$1:$O$73,13,FALSE)</f>
        <v>270</v>
      </c>
      <c r="E130" s="156" t="s">
        <v>274</v>
      </c>
      <c r="F130" s="164">
        <f>vlookup(G130,terminals!$C$1:$O$73,13,FALSE)</f>
        <v>282</v>
      </c>
      <c r="G130" s="156" t="s">
        <v>325</v>
      </c>
      <c r="H130" s="115" t="s">
        <v>591</v>
      </c>
      <c r="I130" s="163">
        <v>5150.0</v>
      </c>
      <c r="J130" s="90"/>
      <c r="K130" s="158"/>
      <c r="L130" s="159"/>
      <c r="M130" s="160"/>
      <c r="N130" s="160"/>
      <c r="O130" s="143" t="s">
        <v>647</v>
      </c>
      <c r="P130" s="161">
        <v>250.0</v>
      </c>
      <c r="Q130" s="160"/>
      <c r="R130" s="80" t="str">
        <f t="shared" si="1"/>
        <v>998270</v>
      </c>
      <c r="S130" s="162" t="str">
        <f>vlookup(R130,route!$A$3:$L$606,5,FALSE)</f>
        <v>Origin</v>
      </c>
      <c r="T130" s="80" t="str">
        <f t="shared" si="2"/>
        <v>998282</v>
      </c>
      <c r="U130" s="151" t="str">
        <f>vlookup(T130,route!$A$3:$L$606,5,FALSE)</f>
        <v>Destination</v>
      </c>
      <c r="V130" s="108"/>
    </row>
    <row r="131">
      <c r="A131" s="160"/>
      <c r="B131" s="80">
        <v>999.0</v>
      </c>
      <c r="C131" s="156" t="s">
        <v>477</v>
      </c>
      <c r="D131" s="138">
        <f>vlookup(E131,terminals!$C$1:$O$73,13,FALSE)</f>
        <v>270</v>
      </c>
      <c r="E131" s="156" t="s">
        <v>274</v>
      </c>
      <c r="F131" s="164">
        <f>vlookup(G131,terminals!$C$1:$O$73,13,FALSE)</f>
        <v>288</v>
      </c>
      <c r="G131" s="156" t="s">
        <v>347</v>
      </c>
      <c r="H131" s="115" t="s">
        <v>591</v>
      </c>
      <c r="I131" s="163">
        <v>5150.0</v>
      </c>
      <c r="J131" s="90"/>
      <c r="K131" s="158"/>
      <c r="L131" s="159"/>
      <c r="M131" s="160"/>
      <c r="N131" s="160"/>
      <c r="O131" s="143" t="s">
        <v>641</v>
      </c>
      <c r="P131" s="161">
        <v>236.0</v>
      </c>
      <c r="Q131" s="160"/>
      <c r="R131" s="80" t="str">
        <f t="shared" si="1"/>
        <v>999270</v>
      </c>
      <c r="S131" s="162" t="str">
        <f>vlookup(R131,route!$A$3:$L$606,5,FALSE)</f>
        <v>Origin</v>
      </c>
      <c r="T131" s="80" t="str">
        <f t="shared" si="2"/>
        <v>999288</v>
      </c>
      <c r="U131" s="151" t="str">
        <f>vlookup(T131,route!$A$3:$L$606,5,FALSE)</f>
        <v>Dropoff</v>
      </c>
      <c r="V131" s="108"/>
    </row>
    <row r="132">
      <c r="A132" s="160"/>
      <c r="B132" s="80">
        <v>999.0</v>
      </c>
      <c r="C132" s="156" t="s">
        <v>477</v>
      </c>
      <c r="D132" s="138">
        <f>vlookup(E132,terminals!$C$1:$O$73,13,FALSE)</f>
        <v>270</v>
      </c>
      <c r="E132" s="156" t="s">
        <v>274</v>
      </c>
      <c r="F132" s="164">
        <f>vlookup(G132,terminals!$C$1:$O$73,13,FALSE)</f>
        <v>286</v>
      </c>
      <c r="G132" s="156" t="s">
        <v>338</v>
      </c>
      <c r="H132" s="115" t="s">
        <v>591</v>
      </c>
      <c r="I132" s="163">
        <v>5150.0</v>
      </c>
      <c r="J132" s="90"/>
      <c r="K132" s="158"/>
      <c r="L132" s="159"/>
      <c r="M132" s="160"/>
      <c r="N132" s="160"/>
      <c r="O132" s="143" t="s">
        <v>642</v>
      </c>
      <c r="P132" s="161">
        <v>267.0</v>
      </c>
      <c r="Q132" s="160"/>
      <c r="R132" s="80" t="str">
        <f t="shared" si="1"/>
        <v>999270</v>
      </c>
      <c r="S132" s="162" t="str">
        <f>vlookup(R132,route!$A$3:$L$606,5,FALSE)</f>
        <v>Origin</v>
      </c>
      <c r="T132" s="80" t="str">
        <f t="shared" si="2"/>
        <v>999286</v>
      </c>
      <c r="U132" s="151" t="str">
        <f>vlookup(T132,route!$A$3:$L$606,5,FALSE)</f>
        <v>Dropoff</v>
      </c>
      <c r="V132" s="108"/>
    </row>
    <row r="133">
      <c r="A133" s="160"/>
      <c r="B133" s="80">
        <v>999.0</v>
      </c>
      <c r="C133" s="156" t="s">
        <v>477</v>
      </c>
      <c r="D133" s="138">
        <f>vlookup(E133,terminals!$C$1:$O$73,13,FALSE)</f>
        <v>270</v>
      </c>
      <c r="E133" s="156" t="s">
        <v>274</v>
      </c>
      <c r="F133" s="164">
        <f>vlookup(G133,terminals!$C$1:$O$73,13,FALSE)</f>
        <v>284</v>
      </c>
      <c r="G133" s="156" t="s">
        <v>331</v>
      </c>
      <c r="H133" s="115" t="s">
        <v>591</v>
      </c>
      <c r="I133" s="163">
        <v>5150.0</v>
      </c>
      <c r="J133" s="90"/>
      <c r="K133" s="158"/>
      <c r="L133" s="159"/>
      <c r="M133" s="160"/>
      <c r="N133" s="160"/>
      <c r="O133" s="143" t="s">
        <v>643</v>
      </c>
      <c r="P133" s="161">
        <v>318.0</v>
      </c>
      <c r="Q133" s="160"/>
      <c r="R133" s="80" t="str">
        <f t="shared" si="1"/>
        <v>999270</v>
      </c>
      <c r="S133" s="162" t="str">
        <f>vlookup(R133,route!$A$3:$L$606,5,FALSE)</f>
        <v>Origin</v>
      </c>
      <c r="T133" s="80" t="str">
        <f t="shared" si="2"/>
        <v>999284</v>
      </c>
      <c r="U133" s="151" t="str">
        <f>vlookup(T133,route!$A$3:$L$606,5,FALSE)</f>
        <v>Dropoff</v>
      </c>
      <c r="V133" s="108"/>
    </row>
    <row r="134">
      <c r="A134" s="160"/>
      <c r="B134" s="80">
        <v>999.0</v>
      </c>
      <c r="C134" s="156" t="s">
        <v>477</v>
      </c>
      <c r="D134" s="138">
        <f>vlookup(E134,terminals!$C$1:$O$73,13,FALSE)</f>
        <v>270</v>
      </c>
      <c r="E134" s="156" t="s">
        <v>274</v>
      </c>
      <c r="F134" s="164">
        <f>vlookup(G134,terminals!$C$1:$O$73,13,FALSE)</f>
        <v>283</v>
      </c>
      <c r="G134" s="156" t="s">
        <v>328</v>
      </c>
      <c r="H134" s="115" t="s">
        <v>591</v>
      </c>
      <c r="I134" s="163">
        <v>5150.0</v>
      </c>
      <c r="J134" s="90"/>
      <c r="K134" s="158"/>
      <c r="L134" s="159"/>
      <c r="M134" s="160"/>
      <c r="N134" s="160"/>
      <c r="O134" s="143" t="s">
        <v>644</v>
      </c>
      <c r="P134" s="161">
        <v>327.0</v>
      </c>
      <c r="Q134" s="160"/>
      <c r="R134" s="80" t="str">
        <f t="shared" si="1"/>
        <v>999270</v>
      </c>
      <c r="S134" s="162" t="str">
        <f>vlookup(R134,route!$A$3:$L$606,5,FALSE)</f>
        <v>Origin</v>
      </c>
      <c r="T134" s="80" t="str">
        <f t="shared" si="2"/>
        <v>999283</v>
      </c>
      <c r="U134" s="151" t="str">
        <f>vlookup(T134,route!$A$3:$L$606,5,FALSE)</f>
        <v>Dropoff</v>
      </c>
      <c r="V134" s="108"/>
    </row>
    <row r="135">
      <c r="A135" s="160"/>
      <c r="B135" s="80">
        <v>999.0</v>
      </c>
      <c r="C135" s="156" t="s">
        <v>477</v>
      </c>
      <c r="D135" s="138">
        <f>vlookup(E135,terminals!$C$1:$O$73,13,FALSE)</f>
        <v>270</v>
      </c>
      <c r="E135" s="156" t="s">
        <v>274</v>
      </c>
      <c r="F135" s="164">
        <f>vlookup(G135,terminals!$C$1:$O$73,13,FALSE)</f>
        <v>285</v>
      </c>
      <c r="G135" s="156" t="s">
        <v>335</v>
      </c>
      <c r="H135" s="115" t="s">
        <v>591</v>
      </c>
      <c r="I135" s="163">
        <v>5150.0</v>
      </c>
      <c r="J135" s="90"/>
      <c r="K135" s="158"/>
      <c r="L135" s="159"/>
      <c r="M135" s="160"/>
      <c r="N135" s="160"/>
      <c r="O135" s="143" t="s">
        <v>645</v>
      </c>
      <c r="P135" s="161">
        <v>349.0</v>
      </c>
      <c r="Q135" s="160"/>
      <c r="R135" s="80" t="str">
        <f t="shared" si="1"/>
        <v>999270</v>
      </c>
      <c r="S135" s="162" t="str">
        <f>vlookup(R135,route!$A$3:$L$606,5,FALSE)</f>
        <v>Origin</v>
      </c>
      <c r="T135" s="80" t="str">
        <f t="shared" si="2"/>
        <v>999285</v>
      </c>
      <c r="U135" s="151" t="str">
        <f>vlookup(T135,route!$A$3:$L$606,5,FALSE)</f>
        <v>Dropoff</v>
      </c>
      <c r="V135" s="108"/>
    </row>
    <row r="136">
      <c r="A136" s="160"/>
      <c r="B136" s="80">
        <v>999.0</v>
      </c>
      <c r="C136" s="156" t="s">
        <v>477</v>
      </c>
      <c r="D136" s="138">
        <f>vlookup(E136,terminals!$C$1:$O$73,13,FALSE)</f>
        <v>270</v>
      </c>
      <c r="E136" s="156" t="s">
        <v>274</v>
      </c>
      <c r="F136" s="164">
        <f>vlookup(G136,terminals!$C$1:$O$73,13,FALSE)</f>
        <v>279</v>
      </c>
      <c r="G136" s="156" t="s">
        <v>312</v>
      </c>
      <c r="H136" s="115" t="s">
        <v>591</v>
      </c>
      <c r="I136" s="163">
        <v>5150.0</v>
      </c>
      <c r="J136" s="90"/>
      <c r="K136" s="158"/>
      <c r="L136" s="159"/>
      <c r="M136" s="160"/>
      <c r="N136" s="160"/>
      <c r="O136" s="143" t="s">
        <v>634</v>
      </c>
      <c r="P136" s="161">
        <v>122.0</v>
      </c>
      <c r="Q136" s="160"/>
      <c r="R136" s="80" t="str">
        <f t="shared" si="1"/>
        <v>999270</v>
      </c>
      <c r="S136" s="162" t="str">
        <f>vlookup(R136,route!$A$3:$L$606,5,FALSE)</f>
        <v>Origin</v>
      </c>
      <c r="T136" s="80" t="str">
        <f t="shared" si="2"/>
        <v>999279</v>
      </c>
      <c r="U136" s="151" t="str">
        <f>vlookup(T136,route!$A$3:$L$606,5,FALSE)</f>
        <v>Dropoff</v>
      </c>
      <c r="V136" s="108"/>
    </row>
    <row r="137">
      <c r="A137" s="160"/>
      <c r="B137" s="80">
        <v>999.0</v>
      </c>
      <c r="C137" s="156" t="s">
        <v>477</v>
      </c>
      <c r="D137" s="138">
        <f>vlookup(E137,terminals!$C$1:$O$73,13,FALSE)</f>
        <v>270</v>
      </c>
      <c r="E137" s="156" t="s">
        <v>274</v>
      </c>
      <c r="F137" s="164">
        <f>vlookup(G137,terminals!$C$1:$O$73,13,FALSE)</f>
        <v>281</v>
      </c>
      <c r="G137" s="156" t="s">
        <v>321</v>
      </c>
      <c r="H137" s="115" t="s">
        <v>591</v>
      </c>
      <c r="I137" s="163">
        <v>5150.0</v>
      </c>
      <c r="J137" s="90"/>
      <c r="K137" s="158"/>
      <c r="L137" s="159"/>
      <c r="M137" s="160"/>
      <c r="N137" s="160"/>
      <c r="O137" s="143" t="s">
        <v>646</v>
      </c>
      <c r="P137" s="161">
        <v>212.0</v>
      </c>
      <c r="Q137" s="160"/>
      <c r="R137" s="80" t="str">
        <f t="shared" si="1"/>
        <v>999270</v>
      </c>
      <c r="S137" s="162" t="str">
        <f>vlookup(R137,route!$A$3:$L$606,5,FALSE)</f>
        <v>Origin</v>
      </c>
      <c r="T137" s="80" t="str">
        <f t="shared" si="2"/>
        <v>999281</v>
      </c>
      <c r="U137" s="151" t="str">
        <f>vlookup(T137,route!$A$3:$L$606,5,FALSE)</f>
        <v>Lastdrop</v>
      </c>
      <c r="V137" s="108"/>
    </row>
    <row r="138">
      <c r="A138" s="160"/>
      <c r="B138" s="80">
        <v>999.0</v>
      </c>
      <c r="C138" s="156" t="s">
        <v>477</v>
      </c>
      <c r="D138" s="138">
        <f>vlookup(E138,terminals!$C$1:$O$73,13,FALSE)</f>
        <v>270</v>
      </c>
      <c r="E138" s="156" t="s">
        <v>274</v>
      </c>
      <c r="F138" s="164">
        <f>vlookup(G138,terminals!$C$1:$O$73,13,FALSE)</f>
        <v>282</v>
      </c>
      <c r="G138" s="156" t="s">
        <v>325</v>
      </c>
      <c r="H138" s="115" t="s">
        <v>591</v>
      </c>
      <c r="I138" s="163">
        <v>5150.0</v>
      </c>
      <c r="J138" s="90"/>
      <c r="K138" s="158"/>
      <c r="L138" s="159"/>
      <c r="M138" s="160"/>
      <c r="N138" s="160"/>
      <c r="O138" s="143" t="s">
        <v>647</v>
      </c>
      <c r="P138" s="161">
        <v>250.0</v>
      </c>
      <c r="Q138" s="160"/>
      <c r="R138" s="80" t="str">
        <f t="shared" si="1"/>
        <v>999270</v>
      </c>
      <c r="S138" s="162" t="str">
        <f>vlookup(R138,route!$A$3:$L$606,5,FALSE)</f>
        <v>Origin</v>
      </c>
      <c r="T138" s="80" t="str">
        <f t="shared" si="2"/>
        <v>999282</v>
      </c>
      <c r="U138" s="151" t="str">
        <f>vlookup(T138,route!$A$3:$L$606,5,FALSE)</f>
        <v>Destination</v>
      </c>
      <c r="V138" s="108"/>
    </row>
    <row r="139">
      <c r="A139" s="160"/>
      <c r="B139" s="80">
        <v>1000.0</v>
      </c>
      <c r="C139" s="156" t="s">
        <v>477</v>
      </c>
      <c r="D139" s="138">
        <f>vlookup(E139,terminals!$C$1:$O$73,13,FALSE)</f>
        <v>270</v>
      </c>
      <c r="E139" s="156" t="s">
        <v>274</v>
      </c>
      <c r="F139" s="164">
        <f>vlookup(G139,terminals!$C$1:$O$73,13,FALSE)</f>
        <v>288</v>
      </c>
      <c r="G139" s="156" t="s">
        <v>347</v>
      </c>
      <c r="H139" s="115" t="s">
        <v>591</v>
      </c>
      <c r="I139" s="163">
        <v>5035.0</v>
      </c>
      <c r="J139" s="90"/>
      <c r="K139" s="158"/>
      <c r="L139" s="159"/>
      <c r="M139" s="160"/>
      <c r="N139" s="160"/>
      <c r="O139" s="143" t="s">
        <v>641</v>
      </c>
      <c r="P139" s="161">
        <v>236.0</v>
      </c>
      <c r="Q139" s="160"/>
      <c r="R139" s="80" t="str">
        <f t="shared" si="1"/>
        <v>1000270</v>
      </c>
      <c r="S139" s="162" t="str">
        <f>vlookup(R139,route!$A$3:$L$606,5,FALSE)</f>
        <v>Origin</v>
      </c>
      <c r="T139" s="80" t="str">
        <f t="shared" si="2"/>
        <v>1000288</v>
      </c>
      <c r="U139" s="151" t="str">
        <f>vlookup(T139,route!$A$3:$L$606,5,FALSE)</f>
        <v>Dropoff</v>
      </c>
      <c r="V139" s="108"/>
    </row>
    <row r="140">
      <c r="A140" s="160"/>
      <c r="B140" s="80">
        <v>1000.0</v>
      </c>
      <c r="C140" s="156" t="s">
        <v>477</v>
      </c>
      <c r="D140" s="138">
        <f>vlookup(E140,terminals!$C$1:$O$73,13,FALSE)</f>
        <v>270</v>
      </c>
      <c r="E140" s="156" t="s">
        <v>274</v>
      </c>
      <c r="F140" s="164">
        <f>vlookup(G140,terminals!$C$1:$O$73,13,FALSE)</f>
        <v>286</v>
      </c>
      <c r="G140" s="156" t="s">
        <v>338</v>
      </c>
      <c r="H140" s="115" t="s">
        <v>591</v>
      </c>
      <c r="I140" s="163">
        <v>5035.0</v>
      </c>
      <c r="J140" s="90"/>
      <c r="K140" s="158"/>
      <c r="L140" s="159"/>
      <c r="M140" s="160"/>
      <c r="N140" s="160"/>
      <c r="O140" s="143" t="s">
        <v>642</v>
      </c>
      <c r="P140" s="161">
        <v>267.0</v>
      </c>
      <c r="Q140" s="160"/>
      <c r="R140" s="80" t="str">
        <f t="shared" si="1"/>
        <v>1000270</v>
      </c>
      <c r="S140" s="162" t="str">
        <f>vlookup(R140,route!$A$3:$L$606,5,FALSE)</f>
        <v>Origin</v>
      </c>
      <c r="T140" s="80" t="str">
        <f t="shared" si="2"/>
        <v>1000286</v>
      </c>
      <c r="U140" s="151" t="str">
        <f>vlookup(T140,route!$A$3:$L$606,5,FALSE)</f>
        <v>Dropoff</v>
      </c>
      <c r="V140" s="108"/>
    </row>
    <row r="141">
      <c r="A141" s="160"/>
      <c r="B141" s="80">
        <v>1000.0</v>
      </c>
      <c r="C141" s="156" t="s">
        <v>477</v>
      </c>
      <c r="D141" s="138">
        <f>vlookup(E141,terminals!$C$1:$O$73,13,FALSE)</f>
        <v>270</v>
      </c>
      <c r="E141" s="156" t="s">
        <v>274</v>
      </c>
      <c r="F141" s="164">
        <f>vlookup(G141,terminals!$C$1:$O$73,13,FALSE)</f>
        <v>284</v>
      </c>
      <c r="G141" s="156" t="s">
        <v>331</v>
      </c>
      <c r="H141" s="115" t="s">
        <v>591</v>
      </c>
      <c r="I141" s="163">
        <v>5035.0</v>
      </c>
      <c r="J141" s="90"/>
      <c r="K141" s="158"/>
      <c r="L141" s="159"/>
      <c r="M141" s="160"/>
      <c r="N141" s="160"/>
      <c r="O141" s="143" t="s">
        <v>643</v>
      </c>
      <c r="P141" s="161">
        <v>318.0</v>
      </c>
      <c r="Q141" s="160"/>
      <c r="R141" s="80" t="str">
        <f t="shared" si="1"/>
        <v>1000270</v>
      </c>
      <c r="S141" s="162" t="str">
        <f>vlookup(R141,route!$A$3:$L$606,5,FALSE)</f>
        <v>Origin</v>
      </c>
      <c r="T141" s="80" t="str">
        <f t="shared" si="2"/>
        <v>1000284</v>
      </c>
      <c r="U141" s="151" t="str">
        <f>vlookup(T141,route!$A$3:$L$606,5,FALSE)</f>
        <v>Dropoff</v>
      </c>
      <c r="V141" s="108"/>
    </row>
    <row r="142">
      <c r="A142" s="160"/>
      <c r="B142" s="80">
        <v>1000.0</v>
      </c>
      <c r="C142" s="156" t="s">
        <v>477</v>
      </c>
      <c r="D142" s="138">
        <f>vlookup(E142,terminals!$C$1:$O$73,13,FALSE)</f>
        <v>270</v>
      </c>
      <c r="E142" s="156" t="s">
        <v>274</v>
      </c>
      <c r="F142" s="164">
        <f>vlookup(G142,terminals!$C$1:$O$73,13,FALSE)</f>
        <v>283</v>
      </c>
      <c r="G142" s="156" t="s">
        <v>328</v>
      </c>
      <c r="H142" s="115" t="s">
        <v>591</v>
      </c>
      <c r="I142" s="163">
        <v>5035.0</v>
      </c>
      <c r="J142" s="90"/>
      <c r="K142" s="158"/>
      <c r="L142" s="159"/>
      <c r="M142" s="160"/>
      <c r="N142" s="160"/>
      <c r="O142" s="143" t="s">
        <v>644</v>
      </c>
      <c r="P142" s="161">
        <v>327.0</v>
      </c>
      <c r="Q142" s="160"/>
      <c r="R142" s="80" t="str">
        <f t="shared" si="1"/>
        <v>1000270</v>
      </c>
      <c r="S142" s="162" t="str">
        <f>vlookup(R142,route!$A$3:$L$606,5,FALSE)</f>
        <v>Origin</v>
      </c>
      <c r="T142" s="80" t="str">
        <f t="shared" si="2"/>
        <v>1000283</v>
      </c>
      <c r="U142" s="151" t="str">
        <f>vlookup(T142,route!$A$3:$L$606,5,FALSE)</f>
        <v>Dropoff</v>
      </c>
      <c r="V142" s="108"/>
    </row>
    <row r="143">
      <c r="A143" s="160"/>
      <c r="B143" s="80">
        <v>1000.0</v>
      </c>
      <c r="C143" s="156" t="s">
        <v>477</v>
      </c>
      <c r="D143" s="138">
        <f>vlookup(E143,terminals!$C$1:$O$73,13,FALSE)</f>
        <v>270</v>
      </c>
      <c r="E143" s="156" t="s">
        <v>274</v>
      </c>
      <c r="F143" s="164">
        <f>vlookup(G143,terminals!$C$1:$O$73,13,FALSE)</f>
        <v>285</v>
      </c>
      <c r="G143" s="156" t="s">
        <v>335</v>
      </c>
      <c r="H143" s="115" t="s">
        <v>591</v>
      </c>
      <c r="I143" s="163">
        <v>5035.0</v>
      </c>
      <c r="J143" s="90"/>
      <c r="K143" s="158"/>
      <c r="L143" s="159"/>
      <c r="M143" s="160"/>
      <c r="N143" s="160"/>
      <c r="O143" s="143" t="s">
        <v>645</v>
      </c>
      <c r="P143" s="161">
        <v>349.0</v>
      </c>
      <c r="Q143" s="160"/>
      <c r="R143" s="80" t="str">
        <f t="shared" si="1"/>
        <v>1000270</v>
      </c>
      <c r="S143" s="162" t="str">
        <f>vlookup(R143,route!$A$3:$L$606,5,FALSE)</f>
        <v>Origin</v>
      </c>
      <c r="T143" s="80" t="str">
        <f t="shared" si="2"/>
        <v>1000285</v>
      </c>
      <c r="U143" s="151" t="str">
        <f>vlookup(T143,route!$A$3:$L$606,5,FALSE)</f>
        <v>Dropoff</v>
      </c>
      <c r="V143" s="108"/>
    </row>
    <row r="144">
      <c r="A144" s="160"/>
      <c r="B144" s="80">
        <v>1000.0</v>
      </c>
      <c r="C144" s="156" t="s">
        <v>477</v>
      </c>
      <c r="D144" s="138">
        <f>vlookup(E144,terminals!$C$1:$O$73,13,FALSE)</f>
        <v>270</v>
      </c>
      <c r="E144" s="156" t="s">
        <v>274</v>
      </c>
      <c r="F144" s="164">
        <f>vlookup(G144,terminals!$C$1:$O$73,13,FALSE)</f>
        <v>279</v>
      </c>
      <c r="G144" s="156" t="s">
        <v>312</v>
      </c>
      <c r="H144" s="115" t="s">
        <v>591</v>
      </c>
      <c r="I144" s="163">
        <v>5035.0</v>
      </c>
      <c r="J144" s="90"/>
      <c r="K144" s="158"/>
      <c r="L144" s="159"/>
      <c r="M144" s="160"/>
      <c r="N144" s="160"/>
      <c r="O144" s="143" t="s">
        <v>634</v>
      </c>
      <c r="P144" s="161">
        <v>631.0</v>
      </c>
      <c r="Q144" s="160"/>
      <c r="R144" s="80" t="str">
        <f t="shared" si="1"/>
        <v>1000270</v>
      </c>
      <c r="S144" s="162" t="str">
        <f>vlookup(R144,route!$A$3:$L$606,5,FALSE)</f>
        <v>Origin</v>
      </c>
      <c r="T144" s="80" t="str">
        <f t="shared" si="2"/>
        <v>1000279</v>
      </c>
      <c r="U144" s="151" t="str">
        <f>vlookup(T144,route!$A$3:$L$606,5,FALSE)</f>
        <v>Dropoff</v>
      </c>
      <c r="V144" s="108"/>
    </row>
    <row r="145">
      <c r="A145" s="160"/>
      <c r="B145" s="80">
        <v>1000.0</v>
      </c>
      <c r="C145" s="156" t="s">
        <v>477</v>
      </c>
      <c r="D145" s="138">
        <f>vlookup(E145,terminals!$C$1:$O$73,13,FALSE)</f>
        <v>270</v>
      </c>
      <c r="E145" s="156" t="s">
        <v>274</v>
      </c>
      <c r="F145" s="164">
        <f>vlookup(G145,terminals!$C$1:$O$73,13,FALSE)</f>
        <v>281</v>
      </c>
      <c r="G145" s="156" t="s">
        <v>321</v>
      </c>
      <c r="H145" s="115" t="s">
        <v>591</v>
      </c>
      <c r="I145" s="163">
        <v>5035.0</v>
      </c>
      <c r="J145" s="90"/>
      <c r="K145" s="158"/>
      <c r="L145" s="159"/>
      <c r="M145" s="160"/>
      <c r="N145" s="160"/>
      <c r="O145" s="143" t="s">
        <v>646</v>
      </c>
      <c r="P145" s="161">
        <v>976.0</v>
      </c>
      <c r="Q145" s="160"/>
      <c r="R145" s="80" t="str">
        <f t="shared" si="1"/>
        <v>1000270</v>
      </c>
      <c r="S145" s="162" t="str">
        <f>vlookup(R145,route!$A$3:$L$606,5,FALSE)</f>
        <v>Origin</v>
      </c>
      <c r="T145" s="80" t="str">
        <f t="shared" si="2"/>
        <v>1000281</v>
      </c>
      <c r="U145" s="151" t="str">
        <f>vlookup(T145,route!$A$3:$L$606,5,FALSE)</f>
        <v>Lastdrop</v>
      </c>
      <c r="V145" s="108"/>
    </row>
    <row r="146">
      <c r="A146" s="160"/>
      <c r="B146" s="80">
        <v>1000.0</v>
      </c>
      <c r="C146" s="156" t="s">
        <v>477</v>
      </c>
      <c r="D146" s="138">
        <f>vlookup(E146,terminals!$C$1:$O$73,13,FALSE)</f>
        <v>270</v>
      </c>
      <c r="E146" s="156" t="s">
        <v>274</v>
      </c>
      <c r="F146" s="164">
        <f>vlookup(G146,terminals!$C$1:$O$73,13,FALSE)</f>
        <v>282</v>
      </c>
      <c r="G146" s="156" t="s">
        <v>325</v>
      </c>
      <c r="H146" s="115" t="s">
        <v>591</v>
      </c>
      <c r="I146" s="163">
        <v>5035.0</v>
      </c>
      <c r="J146" s="90"/>
      <c r="K146" s="158"/>
      <c r="L146" s="159"/>
      <c r="M146" s="160"/>
      <c r="N146" s="160"/>
      <c r="O146" s="143" t="s">
        <v>647</v>
      </c>
      <c r="P146" s="161">
        <v>990.0</v>
      </c>
      <c r="Q146" s="160"/>
      <c r="R146" s="80" t="str">
        <f t="shared" si="1"/>
        <v>1000270</v>
      </c>
      <c r="S146" s="162" t="str">
        <f>vlookup(R146,route!$A$3:$L$606,5,FALSE)</f>
        <v>Origin</v>
      </c>
      <c r="T146" s="80" t="str">
        <f t="shared" si="2"/>
        <v>1000282</v>
      </c>
      <c r="U146" s="151" t="str">
        <f>vlookup(T146,route!$A$3:$L$606,5,FALSE)</f>
        <v>Destination</v>
      </c>
      <c r="V146" s="108"/>
    </row>
    <row r="147">
      <c r="A147" s="160"/>
      <c r="B147" s="80">
        <v>1001.0</v>
      </c>
      <c r="C147" s="156" t="s">
        <v>478</v>
      </c>
      <c r="D147" s="138">
        <f>vlookup(E147,terminals!$C$1:$O$73,13,FALSE)</f>
        <v>276</v>
      </c>
      <c r="E147" s="156" t="s">
        <v>298</v>
      </c>
      <c r="F147" s="164">
        <f>vlookup(G147,terminals!$C$1:$O$73,13,FALSE)</f>
        <v>285</v>
      </c>
      <c r="G147" s="156" t="s">
        <v>335</v>
      </c>
      <c r="H147" s="115" t="s">
        <v>591</v>
      </c>
      <c r="I147" s="163">
        <v>5035.0</v>
      </c>
      <c r="J147" s="90"/>
      <c r="K147" s="158"/>
      <c r="L147" s="159"/>
      <c r="M147" s="160"/>
      <c r="N147" s="160"/>
      <c r="O147" s="143" t="s">
        <v>648</v>
      </c>
      <c r="P147" s="161">
        <v>124.0</v>
      </c>
      <c r="Q147" s="160"/>
      <c r="R147" s="80" t="str">
        <f t="shared" si="1"/>
        <v>1001276</v>
      </c>
      <c r="S147" s="162" t="str">
        <f>vlookup(R147,route!$A$3:$L$606,5,FALSE)</f>
        <v>Origin</v>
      </c>
      <c r="T147" s="80" t="str">
        <f t="shared" si="2"/>
        <v>1001285</v>
      </c>
      <c r="U147" s="151" t="str">
        <f>vlookup(T147,route!$A$3:$L$606,5,FALSE)</f>
        <v>Dropoff</v>
      </c>
      <c r="V147" s="108"/>
    </row>
    <row r="148">
      <c r="A148" s="160"/>
      <c r="B148" s="80">
        <v>1001.0</v>
      </c>
      <c r="C148" s="156" t="s">
        <v>478</v>
      </c>
      <c r="D148" s="138">
        <f>vlookup(E148,terminals!$C$1:$O$73,13,FALSE)</f>
        <v>276</v>
      </c>
      <c r="E148" s="156" t="s">
        <v>298</v>
      </c>
      <c r="F148" s="164">
        <f>vlookup(G148,terminals!$C$1:$O$73,13,FALSE)</f>
        <v>283</v>
      </c>
      <c r="G148" s="156" t="s">
        <v>328</v>
      </c>
      <c r="H148" s="115" t="s">
        <v>591</v>
      </c>
      <c r="I148" s="163">
        <v>5035.0</v>
      </c>
      <c r="J148" s="90"/>
      <c r="K148" s="158"/>
      <c r="L148" s="159"/>
      <c r="M148" s="160"/>
      <c r="N148" s="160"/>
      <c r="O148" s="143" t="s">
        <v>632</v>
      </c>
      <c r="P148" s="161">
        <v>205.0</v>
      </c>
      <c r="Q148" s="160"/>
      <c r="R148" s="80" t="str">
        <f t="shared" si="1"/>
        <v>1001276</v>
      </c>
      <c r="S148" s="162" t="str">
        <f>vlookup(R148,route!$A$3:$L$606,5,FALSE)</f>
        <v>Origin</v>
      </c>
      <c r="T148" s="80" t="str">
        <f t="shared" si="2"/>
        <v>1001283</v>
      </c>
      <c r="U148" s="151" t="str">
        <f>vlookup(T148,route!$A$3:$L$606,5,FALSE)</f>
        <v>Dropoff</v>
      </c>
      <c r="V148" s="108"/>
    </row>
    <row r="149">
      <c r="A149" s="160"/>
      <c r="B149" s="80">
        <v>1001.0</v>
      </c>
      <c r="C149" s="156" t="s">
        <v>478</v>
      </c>
      <c r="D149" s="138">
        <f>vlookup(E149,terminals!$C$1:$O$73,13,FALSE)</f>
        <v>276</v>
      </c>
      <c r="E149" s="156" t="s">
        <v>298</v>
      </c>
      <c r="F149" s="164">
        <f>vlookup(G149,terminals!$C$1:$O$73,13,FALSE)</f>
        <v>284</v>
      </c>
      <c r="G149" s="156" t="s">
        <v>331</v>
      </c>
      <c r="H149" s="115" t="s">
        <v>591</v>
      </c>
      <c r="I149" s="163">
        <v>5035.0</v>
      </c>
      <c r="J149" s="90"/>
      <c r="K149" s="158"/>
      <c r="L149" s="159"/>
      <c r="M149" s="160"/>
      <c r="N149" s="160"/>
      <c r="O149" s="143" t="s">
        <v>649</v>
      </c>
      <c r="P149" s="161">
        <v>314.0</v>
      </c>
      <c r="Q149" s="160"/>
      <c r="R149" s="80" t="str">
        <f t="shared" si="1"/>
        <v>1001276</v>
      </c>
      <c r="S149" s="162" t="str">
        <f>vlookup(R149,route!$A$3:$L$606,5,FALSE)</f>
        <v>Origin</v>
      </c>
      <c r="T149" s="80" t="str">
        <f t="shared" si="2"/>
        <v>1001284</v>
      </c>
      <c r="U149" s="151" t="str">
        <f>vlookup(T149,route!$A$3:$L$606,5,FALSE)</f>
        <v>Dropoff</v>
      </c>
      <c r="V149" s="108"/>
    </row>
    <row r="150">
      <c r="A150" s="160"/>
      <c r="B150" s="80">
        <v>1001.0</v>
      </c>
      <c r="C150" s="156" t="s">
        <v>478</v>
      </c>
      <c r="D150" s="138">
        <f>vlookup(E150,terminals!$C$1:$O$73,13,FALSE)</f>
        <v>276</v>
      </c>
      <c r="E150" s="156" t="s">
        <v>298</v>
      </c>
      <c r="F150" s="164">
        <f>vlookup(G150,terminals!$C$1:$O$73,13,FALSE)</f>
        <v>286</v>
      </c>
      <c r="G150" s="156" t="s">
        <v>338</v>
      </c>
      <c r="H150" s="115" t="s">
        <v>591</v>
      </c>
      <c r="I150" s="163">
        <v>5035.0</v>
      </c>
      <c r="J150" s="90"/>
      <c r="K150" s="158"/>
      <c r="L150" s="159"/>
      <c r="M150" s="160"/>
      <c r="N150" s="160"/>
      <c r="O150" s="143" t="s">
        <v>650</v>
      </c>
      <c r="P150" s="161">
        <v>309.0</v>
      </c>
      <c r="Q150" s="160"/>
      <c r="R150" s="80" t="str">
        <f t="shared" si="1"/>
        <v>1001276</v>
      </c>
      <c r="S150" s="162" t="str">
        <f>vlookup(R150,route!$A$3:$L$606,5,FALSE)</f>
        <v>Origin</v>
      </c>
      <c r="T150" s="80" t="str">
        <f t="shared" si="2"/>
        <v>1001286</v>
      </c>
      <c r="U150" s="151" t="str">
        <f>vlookup(T150,route!$A$3:$L$606,5,FALSE)</f>
        <v>Dropoff</v>
      </c>
      <c r="V150" s="108"/>
    </row>
    <row r="151">
      <c r="A151" s="160"/>
      <c r="B151" s="80">
        <v>1001.0</v>
      </c>
      <c r="C151" s="156" t="s">
        <v>478</v>
      </c>
      <c r="D151" s="138">
        <f>vlookup(E151,terminals!$C$1:$O$73,13,FALSE)</f>
        <v>276</v>
      </c>
      <c r="E151" s="156" t="s">
        <v>298</v>
      </c>
      <c r="F151" s="164">
        <f>vlookup(G151,terminals!$C$1:$O$73,13,FALSE)</f>
        <v>288</v>
      </c>
      <c r="G151" s="156" t="s">
        <v>347</v>
      </c>
      <c r="H151" s="115" t="s">
        <v>591</v>
      </c>
      <c r="I151" s="163">
        <v>5035.0</v>
      </c>
      <c r="J151" s="90"/>
      <c r="K151" s="158"/>
      <c r="L151" s="159"/>
      <c r="M151" s="160"/>
      <c r="N151" s="160"/>
      <c r="O151" s="143" t="s">
        <v>651</v>
      </c>
      <c r="P151" s="161">
        <v>309.0</v>
      </c>
      <c r="Q151" s="160"/>
      <c r="R151" s="80" t="str">
        <f t="shared" si="1"/>
        <v>1001276</v>
      </c>
      <c r="S151" s="162" t="str">
        <f>vlookup(R151,route!$A$3:$L$606,5,FALSE)</f>
        <v>Origin</v>
      </c>
      <c r="T151" s="80" t="str">
        <f t="shared" si="2"/>
        <v>1001288</v>
      </c>
      <c r="U151" s="151" t="str">
        <f>vlookup(T151,route!$A$3:$L$606,5,FALSE)</f>
        <v>Dropoff</v>
      </c>
      <c r="V151" s="108"/>
    </row>
    <row r="152">
      <c r="A152" s="160"/>
      <c r="B152" s="80">
        <v>1001.0</v>
      </c>
      <c r="C152" s="156" t="s">
        <v>478</v>
      </c>
      <c r="D152" s="138">
        <f>vlookup(E152,terminals!$C$1:$O$73,13,FALSE)</f>
        <v>276</v>
      </c>
      <c r="E152" s="156" t="s">
        <v>298</v>
      </c>
      <c r="F152" s="164">
        <f>vlookup(G152,terminals!$C$1:$O$73,13,FALSE)</f>
        <v>273</v>
      </c>
      <c r="G152" s="156" t="s">
        <v>287</v>
      </c>
      <c r="H152" s="115" t="s">
        <v>591</v>
      </c>
      <c r="I152" s="163">
        <v>5035.0</v>
      </c>
      <c r="J152" s="90"/>
      <c r="K152" s="158"/>
      <c r="L152" s="159"/>
      <c r="M152" s="160"/>
      <c r="N152" s="160"/>
      <c r="O152" s="143" t="s">
        <v>652</v>
      </c>
      <c r="P152" s="161">
        <v>321.0</v>
      </c>
      <c r="Q152" s="160"/>
      <c r="R152" s="80" t="str">
        <f t="shared" si="1"/>
        <v>1001276</v>
      </c>
      <c r="S152" s="162" t="str">
        <f>vlookup(R152,route!$A$3:$L$606,5,FALSE)</f>
        <v>Origin</v>
      </c>
      <c r="T152" s="80" t="str">
        <f t="shared" si="2"/>
        <v>1001273</v>
      </c>
      <c r="U152" s="151" t="str">
        <f>vlookup(T152,route!$A$3:$L$606,5,FALSE)</f>
        <v>Dropoff</v>
      </c>
      <c r="V152" s="108"/>
    </row>
    <row r="153">
      <c r="A153" s="160"/>
      <c r="B153" s="80">
        <v>1001.0</v>
      </c>
      <c r="C153" s="156" t="s">
        <v>478</v>
      </c>
      <c r="D153" s="138">
        <f>vlookup(E153,terminals!$C$1:$O$73,13,FALSE)</f>
        <v>276</v>
      </c>
      <c r="E153" s="156" t="s">
        <v>298</v>
      </c>
      <c r="F153" s="164">
        <f>vlookup(G153,terminals!$C$1:$O$73,13,FALSE)</f>
        <v>271</v>
      </c>
      <c r="G153" s="151" t="s">
        <v>279</v>
      </c>
      <c r="H153" s="115" t="s">
        <v>591</v>
      </c>
      <c r="I153" s="163">
        <v>5035.0</v>
      </c>
      <c r="J153" s="90"/>
      <c r="K153" s="158"/>
      <c r="L153" s="159"/>
      <c r="M153" s="160"/>
      <c r="N153" s="160"/>
      <c r="O153" s="143" t="s">
        <v>653</v>
      </c>
      <c r="P153" s="161">
        <v>631.0</v>
      </c>
      <c r="Q153" s="160"/>
      <c r="R153" s="80" t="str">
        <f t="shared" si="1"/>
        <v>1001276</v>
      </c>
      <c r="S153" s="162" t="str">
        <f>vlookup(R153,route!$A$3:$L$606,5,FALSE)</f>
        <v>Origin</v>
      </c>
      <c r="T153" s="80" t="str">
        <f t="shared" si="2"/>
        <v>1001271</v>
      </c>
      <c r="U153" s="151" t="str">
        <f>vlookup(T153,route!$A$3:$L$606,5,FALSE)</f>
        <v>Dropoff</v>
      </c>
      <c r="V153" s="108"/>
    </row>
    <row r="154">
      <c r="A154" s="160"/>
      <c r="B154" s="80">
        <v>1001.0</v>
      </c>
      <c r="C154" s="156" t="s">
        <v>478</v>
      </c>
      <c r="D154" s="138">
        <f>vlookup(E154,terminals!$C$1:$O$73,13,FALSE)</f>
        <v>276</v>
      </c>
      <c r="E154" s="156" t="s">
        <v>298</v>
      </c>
      <c r="F154" s="164">
        <f>vlookup(G154,terminals!$C$1:$O$73,13,FALSE)</f>
        <v>269</v>
      </c>
      <c r="G154" s="151" t="s">
        <v>269</v>
      </c>
      <c r="H154" s="115" t="s">
        <v>591</v>
      </c>
      <c r="I154" s="163">
        <v>5035.0</v>
      </c>
      <c r="J154" s="90"/>
      <c r="K154" s="158"/>
      <c r="L154" s="159"/>
      <c r="M154" s="160"/>
      <c r="N154" s="160"/>
      <c r="O154" s="143" t="s">
        <v>653</v>
      </c>
      <c r="P154" s="161">
        <v>976.0</v>
      </c>
      <c r="Q154" s="160"/>
      <c r="R154" s="80" t="str">
        <f t="shared" si="1"/>
        <v>1001276</v>
      </c>
      <c r="S154" s="162" t="str">
        <f>vlookup(R154,route!$A$3:$L$606,5,FALSE)</f>
        <v>Origin</v>
      </c>
      <c r="T154" s="80" t="str">
        <f t="shared" si="2"/>
        <v>1001269</v>
      </c>
      <c r="U154" s="151" t="str">
        <f>vlookup(T154,route!$A$3:$L$606,5,FALSE)</f>
        <v>Lastdrop</v>
      </c>
      <c r="V154" s="108"/>
    </row>
    <row r="155">
      <c r="A155" s="160"/>
      <c r="B155" s="80">
        <v>1001.0</v>
      </c>
      <c r="C155" s="156" t="s">
        <v>478</v>
      </c>
      <c r="D155" s="138">
        <f>vlookup(E155,terminals!$C$1:$O$73,13,FALSE)</f>
        <v>276</v>
      </c>
      <c r="E155" s="156" t="s">
        <v>298</v>
      </c>
      <c r="F155" s="164">
        <f>vlookup(G155,terminals!$C$1:$O$73,13,FALSE)</f>
        <v>270</v>
      </c>
      <c r="G155" s="151" t="s">
        <v>274</v>
      </c>
      <c r="H155" s="115" t="s">
        <v>591</v>
      </c>
      <c r="I155" s="163">
        <v>5035.0</v>
      </c>
      <c r="J155" s="90"/>
      <c r="K155" s="158"/>
      <c r="L155" s="159"/>
      <c r="M155" s="160"/>
      <c r="N155" s="160"/>
      <c r="O155" s="143" t="s">
        <v>654</v>
      </c>
      <c r="P155" s="161">
        <v>990.0</v>
      </c>
      <c r="Q155" s="160"/>
      <c r="R155" s="80" t="str">
        <f t="shared" si="1"/>
        <v>1001276</v>
      </c>
      <c r="S155" s="162" t="str">
        <f>vlookup(R155,route!$A$3:$L$606,5,FALSE)</f>
        <v>Origin</v>
      </c>
      <c r="T155" s="80" t="str">
        <f t="shared" si="2"/>
        <v>1001270</v>
      </c>
      <c r="U155" s="151" t="str">
        <f>vlookup(T155,route!$A$3:$L$606,5,FALSE)</f>
        <v>Destination</v>
      </c>
      <c r="V155" s="108"/>
    </row>
    <row r="156">
      <c r="A156" s="160"/>
      <c r="B156" s="80">
        <v>1002.0</v>
      </c>
      <c r="C156" s="156" t="s">
        <v>478</v>
      </c>
      <c r="D156" s="138">
        <f>vlookup(E156,terminals!$C$1:$O$73,13,FALSE)</f>
        <v>276</v>
      </c>
      <c r="E156" s="156" t="s">
        <v>298</v>
      </c>
      <c r="F156" s="164">
        <f>vlookup(G156,terminals!$C$1:$O$73,13,FALSE)</f>
        <v>285</v>
      </c>
      <c r="G156" s="156" t="s">
        <v>335</v>
      </c>
      <c r="H156" s="115" t="s">
        <v>591</v>
      </c>
      <c r="I156" s="163">
        <v>5035.0</v>
      </c>
      <c r="J156" s="90"/>
      <c r="K156" s="158"/>
      <c r="L156" s="159"/>
      <c r="M156" s="160"/>
      <c r="N156" s="160"/>
      <c r="O156" s="143" t="s">
        <v>648</v>
      </c>
      <c r="P156" s="161">
        <v>124.0</v>
      </c>
      <c r="Q156" s="160"/>
      <c r="R156" s="80" t="str">
        <f t="shared" si="1"/>
        <v>1002276</v>
      </c>
      <c r="S156" s="162" t="str">
        <f>vlookup(R156,route!$A$3:$L$606,5,FALSE)</f>
        <v>Origin</v>
      </c>
      <c r="T156" s="80" t="str">
        <f t="shared" si="2"/>
        <v>1002285</v>
      </c>
      <c r="U156" s="151" t="str">
        <f>vlookup(T156,route!$A$3:$L$606,5,FALSE)</f>
        <v>Dropoff</v>
      </c>
      <c r="V156" s="108"/>
    </row>
    <row r="157">
      <c r="A157" s="160"/>
      <c r="B157" s="80">
        <v>1002.0</v>
      </c>
      <c r="C157" s="156" t="s">
        <v>478</v>
      </c>
      <c r="D157" s="138">
        <f>vlookup(E157,terminals!$C$1:$O$73,13,FALSE)</f>
        <v>276</v>
      </c>
      <c r="E157" s="156" t="s">
        <v>298</v>
      </c>
      <c r="F157" s="164">
        <f>vlookup(G157,terminals!$C$1:$O$73,13,FALSE)</f>
        <v>283</v>
      </c>
      <c r="G157" s="156" t="s">
        <v>328</v>
      </c>
      <c r="H157" s="115" t="s">
        <v>591</v>
      </c>
      <c r="I157" s="163">
        <v>5035.0</v>
      </c>
      <c r="J157" s="90"/>
      <c r="K157" s="158"/>
      <c r="L157" s="159"/>
      <c r="M157" s="160"/>
      <c r="N157" s="160"/>
      <c r="O157" s="143" t="s">
        <v>632</v>
      </c>
      <c r="P157" s="161">
        <v>205.0</v>
      </c>
      <c r="Q157" s="160"/>
      <c r="R157" s="80" t="str">
        <f t="shared" si="1"/>
        <v>1002276</v>
      </c>
      <c r="S157" s="162" t="str">
        <f>vlookup(R157,route!$A$3:$L$606,5,FALSE)</f>
        <v>Origin</v>
      </c>
      <c r="T157" s="80" t="str">
        <f t="shared" si="2"/>
        <v>1002283</v>
      </c>
      <c r="U157" s="151" t="str">
        <f>vlookup(T157,route!$A$3:$L$606,5,FALSE)</f>
        <v>Dropoff</v>
      </c>
      <c r="V157" s="108"/>
    </row>
    <row r="158">
      <c r="A158" s="160"/>
      <c r="B158" s="80">
        <v>1002.0</v>
      </c>
      <c r="C158" s="156" t="s">
        <v>478</v>
      </c>
      <c r="D158" s="138">
        <f>vlookup(E158,terminals!$C$1:$O$73,13,FALSE)</f>
        <v>276</v>
      </c>
      <c r="E158" s="156" t="s">
        <v>298</v>
      </c>
      <c r="F158" s="164">
        <f>vlookup(G158,terminals!$C$1:$O$73,13,FALSE)</f>
        <v>284</v>
      </c>
      <c r="G158" s="156" t="s">
        <v>331</v>
      </c>
      <c r="H158" s="115" t="s">
        <v>591</v>
      </c>
      <c r="I158" s="163">
        <v>5035.0</v>
      </c>
      <c r="J158" s="90"/>
      <c r="K158" s="158"/>
      <c r="L158" s="159"/>
      <c r="M158" s="160"/>
      <c r="N158" s="160"/>
      <c r="O158" s="143" t="s">
        <v>649</v>
      </c>
      <c r="P158" s="161">
        <v>314.0</v>
      </c>
      <c r="Q158" s="160"/>
      <c r="R158" s="80" t="str">
        <f t="shared" si="1"/>
        <v>1002276</v>
      </c>
      <c r="S158" s="162" t="str">
        <f>vlookup(R158,route!$A$3:$L$606,5,FALSE)</f>
        <v>Origin</v>
      </c>
      <c r="T158" s="80" t="str">
        <f t="shared" si="2"/>
        <v>1002284</v>
      </c>
      <c r="U158" s="151" t="str">
        <f>vlookup(T158,route!$A$3:$L$606,5,FALSE)</f>
        <v>Dropoff</v>
      </c>
      <c r="V158" s="108"/>
    </row>
    <row r="159">
      <c r="A159" s="160"/>
      <c r="B159" s="80">
        <v>1002.0</v>
      </c>
      <c r="C159" s="156" t="s">
        <v>478</v>
      </c>
      <c r="D159" s="138">
        <f>vlookup(E159,terminals!$C$1:$O$73,13,FALSE)</f>
        <v>276</v>
      </c>
      <c r="E159" s="156" t="s">
        <v>298</v>
      </c>
      <c r="F159" s="164">
        <f>vlookup(G159,terminals!$C$1:$O$73,13,FALSE)</f>
        <v>286</v>
      </c>
      <c r="G159" s="156" t="s">
        <v>338</v>
      </c>
      <c r="H159" s="115" t="s">
        <v>591</v>
      </c>
      <c r="I159" s="163">
        <v>5035.0</v>
      </c>
      <c r="J159" s="90"/>
      <c r="K159" s="158"/>
      <c r="L159" s="159"/>
      <c r="M159" s="160"/>
      <c r="N159" s="160"/>
      <c r="O159" s="143" t="s">
        <v>650</v>
      </c>
      <c r="P159" s="161">
        <v>309.0</v>
      </c>
      <c r="Q159" s="160"/>
      <c r="R159" s="80" t="str">
        <f t="shared" si="1"/>
        <v>1002276</v>
      </c>
      <c r="S159" s="162" t="str">
        <f>vlookup(R159,route!$A$3:$L$606,5,FALSE)</f>
        <v>Origin</v>
      </c>
      <c r="T159" s="80" t="str">
        <f t="shared" si="2"/>
        <v>1002286</v>
      </c>
      <c r="U159" s="151" t="str">
        <f>vlookup(T159,route!$A$3:$L$606,5,FALSE)</f>
        <v>Dropoff</v>
      </c>
      <c r="V159" s="108"/>
    </row>
    <row r="160">
      <c r="A160" s="160"/>
      <c r="B160" s="80">
        <v>1002.0</v>
      </c>
      <c r="C160" s="156" t="s">
        <v>478</v>
      </c>
      <c r="D160" s="138">
        <f>vlookup(E160,terminals!$C$1:$O$73,13,FALSE)</f>
        <v>276</v>
      </c>
      <c r="E160" s="156" t="s">
        <v>298</v>
      </c>
      <c r="F160" s="164">
        <f>vlookup(G160,terminals!$C$1:$O$73,13,FALSE)</f>
        <v>288</v>
      </c>
      <c r="G160" s="156" t="s">
        <v>347</v>
      </c>
      <c r="H160" s="115" t="s">
        <v>591</v>
      </c>
      <c r="I160" s="163">
        <v>5035.0</v>
      </c>
      <c r="J160" s="90"/>
      <c r="K160" s="158"/>
      <c r="L160" s="159"/>
      <c r="M160" s="160"/>
      <c r="N160" s="160"/>
      <c r="O160" s="143" t="s">
        <v>651</v>
      </c>
      <c r="P160" s="161">
        <v>309.0</v>
      </c>
      <c r="Q160" s="160"/>
      <c r="R160" s="80" t="str">
        <f t="shared" si="1"/>
        <v>1002276</v>
      </c>
      <c r="S160" s="162" t="str">
        <f>vlookup(R160,route!$A$3:$L$606,5,FALSE)</f>
        <v>Origin</v>
      </c>
      <c r="T160" s="80" t="str">
        <f t="shared" si="2"/>
        <v>1002288</v>
      </c>
      <c r="U160" s="151" t="str">
        <f>vlookup(T160,route!$A$3:$L$606,5,FALSE)</f>
        <v>Dropoff</v>
      </c>
      <c r="V160" s="108"/>
    </row>
    <row r="161">
      <c r="A161" s="160"/>
      <c r="B161" s="80">
        <v>1002.0</v>
      </c>
      <c r="C161" s="156" t="s">
        <v>478</v>
      </c>
      <c r="D161" s="138">
        <f>vlookup(E161,terminals!$C$1:$O$73,13,FALSE)</f>
        <v>276</v>
      </c>
      <c r="E161" s="156" t="s">
        <v>298</v>
      </c>
      <c r="F161" s="164">
        <f>vlookup(G161,terminals!$C$1:$O$73,13,FALSE)</f>
        <v>273</v>
      </c>
      <c r="G161" s="156" t="s">
        <v>287</v>
      </c>
      <c r="H161" s="115" t="s">
        <v>591</v>
      </c>
      <c r="I161" s="163">
        <v>5035.0</v>
      </c>
      <c r="J161" s="90"/>
      <c r="K161" s="158"/>
      <c r="L161" s="159"/>
      <c r="M161" s="160"/>
      <c r="N161" s="160"/>
      <c r="O161" s="143" t="s">
        <v>652</v>
      </c>
      <c r="P161" s="161">
        <v>321.0</v>
      </c>
      <c r="Q161" s="160"/>
      <c r="R161" s="80" t="str">
        <f t="shared" si="1"/>
        <v>1002276</v>
      </c>
      <c r="S161" s="162" t="str">
        <f>vlookup(R161,route!$A$3:$L$606,5,FALSE)</f>
        <v>Origin</v>
      </c>
      <c r="T161" s="80" t="str">
        <f t="shared" si="2"/>
        <v>1002273</v>
      </c>
      <c r="U161" s="151" t="str">
        <f>vlookup(T161,route!$A$3:$L$606,5,FALSE)</f>
        <v>Dropoff</v>
      </c>
      <c r="V161" s="108"/>
    </row>
    <row r="162">
      <c r="A162" s="160"/>
      <c r="B162" s="80">
        <v>1002.0</v>
      </c>
      <c r="C162" s="156" t="s">
        <v>478</v>
      </c>
      <c r="D162" s="138">
        <f>vlookup(E162,terminals!$C$1:$O$73,13,FALSE)</f>
        <v>276</v>
      </c>
      <c r="E162" s="156" t="s">
        <v>298</v>
      </c>
      <c r="F162" s="164">
        <f>vlookup(G162,terminals!$C$1:$O$73,13,FALSE)</f>
        <v>271</v>
      </c>
      <c r="G162" s="151" t="s">
        <v>279</v>
      </c>
      <c r="H162" s="115" t="s">
        <v>591</v>
      </c>
      <c r="I162" s="163">
        <v>5035.0</v>
      </c>
      <c r="J162" s="90"/>
      <c r="K162" s="158"/>
      <c r="L162" s="159"/>
      <c r="M162" s="160"/>
      <c r="N162" s="160"/>
      <c r="O162" s="143" t="s">
        <v>653</v>
      </c>
      <c r="P162" s="161">
        <v>631.0</v>
      </c>
      <c r="Q162" s="160"/>
      <c r="R162" s="80" t="str">
        <f t="shared" si="1"/>
        <v>1002276</v>
      </c>
      <c r="S162" s="162" t="str">
        <f>vlookup(R162,route!$A$3:$L$606,5,FALSE)</f>
        <v>Origin</v>
      </c>
      <c r="T162" s="80" t="str">
        <f t="shared" si="2"/>
        <v>1002271</v>
      </c>
      <c r="U162" s="151" t="str">
        <f>vlookup(T162,route!$A$3:$L$606,5,FALSE)</f>
        <v>Dropoff</v>
      </c>
      <c r="V162" s="108"/>
    </row>
    <row r="163">
      <c r="A163" s="160"/>
      <c r="B163" s="80">
        <v>1002.0</v>
      </c>
      <c r="C163" s="156" t="s">
        <v>478</v>
      </c>
      <c r="D163" s="138">
        <f>vlookup(E163,terminals!$C$1:$O$73,13,FALSE)</f>
        <v>276</v>
      </c>
      <c r="E163" s="156" t="s">
        <v>298</v>
      </c>
      <c r="F163" s="164">
        <f>vlookup(G163,terminals!$C$1:$O$73,13,FALSE)</f>
        <v>269</v>
      </c>
      <c r="G163" s="151" t="s">
        <v>269</v>
      </c>
      <c r="H163" s="115" t="s">
        <v>591</v>
      </c>
      <c r="I163" s="163">
        <v>5035.0</v>
      </c>
      <c r="J163" s="90"/>
      <c r="K163" s="158"/>
      <c r="L163" s="159"/>
      <c r="M163" s="160"/>
      <c r="N163" s="160"/>
      <c r="O163" s="143" t="s">
        <v>653</v>
      </c>
      <c r="P163" s="161">
        <v>976.0</v>
      </c>
      <c r="Q163" s="160"/>
      <c r="R163" s="80" t="str">
        <f t="shared" si="1"/>
        <v>1002276</v>
      </c>
      <c r="S163" s="162" t="str">
        <f>vlookup(R163,route!$A$3:$L$606,5,FALSE)</f>
        <v>Origin</v>
      </c>
      <c r="T163" s="80" t="str">
        <f t="shared" si="2"/>
        <v>1002269</v>
      </c>
      <c r="U163" s="151" t="str">
        <f>vlookup(T163,route!$A$3:$L$606,5,FALSE)</f>
        <v>Lastdrop</v>
      </c>
      <c r="V163" s="108"/>
    </row>
    <row r="164">
      <c r="A164" s="160"/>
      <c r="B164" s="80">
        <v>1002.0</v>
      </c>
      <c r="C164" s="156" t="s">
        <v>478</v>
      </c>
      <c r="D164" s="138">
        <f>vlookup(E164,terminals!$C$1:$O$73,13,FALSE)</f>
        <v>276</v>
      </c>
      <c r="E164" s="156" t="s">
        <v>298</v>
      </c>
      <c r="F164" s="164">
        <f>vlookup(G164,terminals!$C$1:$O$73,13,FALSE)</f>
        <v>270</v>
      </c>
      <c r="G164" s="151" t="s">
        <v>274</v>
      </c>
      <c r="H164" s="115" t="s">
        <v>591</v>
      </c>
      <c r="I164" s="163">
        <v>5035.0</v>
      </c>
      <c r="J164" s="90"/>
      <c r="K164" s="158"/>
      <c r="L164" s="159"/>
      <c r="M164" s="160"/>
      <c r="N164" s="160"/>
      <c r="O164" s="143" t="s">
        <v>654</v>
      </c>
      <c r="P164" s="161">
        <v>990.0</v>
      </c>
      <c r="Q164" s="160"/>
      <c r="R164" s="80" t="str">
        <f t="shared" si="1"/>
        <v>1002276</v>
      </c>
      <c r="S164" s="162" t="str">
        <f>vlookup(R164,route!$A$3:$L$606,5,FALSE)</f>
        <v>Origin</v>
      </c>
      <c r="T164" s="80" t="str">
        <f t="shared" si="2"/>
        <v>1002270</v>
      </c>
      <c r="U164" s="151" t="str">
        <f>vlookup(T164,route!$A$3:$L$606,5,FALSE)</f>
        <v>Destination</v>
      </c>
      <c r="V164" s="108"/>
    </row>
    <row r="165">
      <c r="A165" s="160"/>
      <c r="B165" s="80">
        <v>1003.0</v>
      </c>
      <c r="C165" s="156" t="s">
        <v>478</v>
      </c>
      <c r="D165" s="138">
        <f>vlookup(E165,terminals!$C$1:$O$73,13,FALSE)</f>
        <v>276</v>
      </c>
      <c r="E165" s="156" t="s">
        <v>298</v>
      </c>
      <c r="F165" s="164">
        <f>vlookup(G165,terminals!$C$1:$O$73,13,FALSE)</f>
        <v>285</v>
      </c>
      <c r="G165" s="156" t="s">
        <v>335</v>
      </c>
      <c r="H165" s="115" t="s">
        <v>591</v>
      </c>
      <c r="I165" s="163">
        <v>5035.0</v>
      </c>
      <c r="J165" s="90"/>
      <c r="K165" s="158"/>
      <c r="L165" s="159"/>
      <c r="M165" s="160"/>
      <c r="N165" s="160"/>
      <c r="O165" s="143" t="s">
        <v>648</v>
      </c>
      <c r="P165" s="161">
        <v>124.0</v>
      </c>
      <c r="Q165" s="160"/>
      <c r="R165" s="80" t="str">
        <f t="shared" si="1"/>
        <v>1003276</v>
      </c>
      <c r="S165" s="162" t="str">
        <f>vlookup(R165,route!$A$3:$L$606,5,FALSE)</f>
        <v>Origin</v>
      </c>
      <c r="T165" s="80" t="str">
        <f t="shared" si="2"/>
        <v>1003285</v>
      </c>
      <c r="U165" s="151" t="str">
        <f>vlookup(T165,route!$A$3:$L$606,5,FALSE)</f>
        <v>Dropoff</v>
      </c>
      <c r="V165" s="108"/>
    </row>
    <row r="166">
      <c r="A166" s="160"/>
      <c r="B166" s="80">
        <v>1003.0</v>
      </c>
      <c r="C166" s="156" t="s">
        <v>478</v>
      </c>
      <c r="D166" s="138">
        <f>vlookup(E166,terminals!$C$1:$O$73,13,FALSE)</f>
        <v>276</v>
      </c>
      <c r="E166" s="156" t="s">
        <v>298</v>
      </c>
      <c r="F166" s="164">
        <f>vlookup(G166,terminals!$C$1:$O$73,13,FALSE)</f>
        <v>283</v>
      </c>
      <c r="G166" s="156" t="s">
        <v>328</v>
      </c>
      <c r="H166" s="115" t="s">
        <v>591</v>
      </c>
      <c r="I166" s="163">
        <v>5035.0</v>
      </c>
      <c r="J166" s="90"/>
      <c r="K166" s="158"/>
      <c r="L166" s="159"/>
      <c r="M166" s="160"/>
      <c r="N166" s="160"/>
      <c r="O166" s="143" t="s">
        <v>632</v>
      </c>
      <c r="P166" s="161">
        <v>205.0</v>
      </c>
      <c r="Q166" s="160"/>
      <c r="R166" s="80" t="str">
        <f t="shared" si="1"/>
        <v>1003276</v>
      </c>
      <c r="S166" s="162" t="str">
        <f>vlookup(R166,route!$A$3:$L$606,5,FALSE)</f>
        <v>Origin</v>
      </c>
      <c r="T166" s="80" t="str">
        <f t="shared" si="2"/>
        <v>1003283</v>
      </c>
      <c r="U166" s="151" t="str">
        <f>vlookup(T166,route!$A$3:$L$606,5,FALSE)</f>
        <v>Dropoff</v>
      </c>
      <c r="V166" s="108"/>
    </row>
    <row r="167">
      <c r="A167" s="160"/>
      <c r="B167" s="80">
        <v>1003.0</v>
      </c>
      <c r="C167" s="156" t="s">
        <v>478</v>
      </c>
      <c r="D167" s="138">
        <f>vlookup(E167,terminals!$C$1:$O$73,13,FALSE)</f>
        <v>276</v>
      </c>
      <c r="E167" s="156" t="s">
        <v>298</v>
      </c>
      <c r="F167" s="164">
        <f>vlookup(G167,terminals!$C$1:$O$73,13,FALSE)</f>
        <v>284</v>
      </c>
      <c r="G167" s="156" t="s">
        <v>331</v>
      </c>
      <c r="H167" s="115" t="s">
        <v>591</v>
      </c>
      <c r="I167" s="163">
        <v>5035.0</v>
      </c>
      <c r="J167" s="90"/>
      <c r="K167" s="158"/>
      <c r="L167" s="159"/>
      <c r="M167" s="160"/>
      <c r="N167" s="160"/>
      <c r="O167" s="143" t="s">
        <v>649</v>
      </c>
      <c r="P167" s="161">
        <v>314.0</v>
      </c>
      <c r="Q167" s="160"/>
      <c r="R167" s="80" t="str">
        <f t="shared" si="1"/>
        <v>1003276</v>
      </c>
      <c r="S167" s="162" t="str">
        <f>vlookup(R167,route!$A$3:$L$606,5,FALSE)</f>
        <v>Origin</v>
      </c>
      <c r="T167" s="80" t="str">
        <f t="shared" si="2"/>
        <v>1003284</v>
      </c>
      <c r="U167" s="151" t="str">
        <f>vlookup(T167,route!$A$3:$L$606,5,FALSE)</f>
        <v>Dropoff</v>
      </c>
      <c r="V167" s="108"/>
    </row>
    <row r="168">
      <c r="A168" s="160"/>
      <c r="B168" s="80">
        <v>1003.0</v>
      </c>
      <c r="C168" s="156" t="s">
        <v>478</v>
      </c>
      <c r="D168" s="138">
        <f>vlookup(E168,terminals!$C$1:$O$73,13,FALSE)</f>
        <v>276</v>
      </c>
      <c r="E168" s="156" t="s">
        <v>298</v>
      </c>
      <c r="F168" s="164">
        <f>vlookup(G168,terminals!$C$1:$O$73,13,FALSE)</f>
        <v>286</v>
      </c>
      <c r="G168" s="156" t="s">
        <v>338</v>
      </c>
      <c r="H168" s="115" t="s">
        <v>591</v>
      </c>
      <c r="I168" s="163">
        <v>5035.0</v>
      </c>
      <c r="J168" s="90"/>
      <c r="K168" s="158"/>
      <c r="L168" s="159"/>
      <c r="M168" s="160"/>
      <c r="N168" s="160"/>
      <c r="O168" s="143" t="s">
        <v>650</v>
      </c>
      <c r="P168" s="161">
        <v>309.0</v>
      </c>
      <c r="Q168" s="160"/>
      <c r="R168" s="80" t="str">
        <f t="shared" si="1"/>
        <v>1003276</v>
      </c>
      <c r="S168" s="162" t="str">
        <f>vlookup(R168,route!$A$3:$L$606,5,FALSE)</f>
        <v>Origin</v>
      </c>
      <c r="T168" s="80" t="str">
        <f t="shared" si="2"/>
        <v>1003286</v>
      </c>
      <c r="U168" s="151" t="str">
        <f>vlookup(T168,route!$A$3:$L$606,5,FALSE)</f>
        <v>Dropoff</v>
      </c>
      <c r="V168" s="108"/>
    </row>
    <row r="169">
      <c r="A169" s="160"/>
      <c r="B169" s="80">
        <v>1003.0</v>
      </c>
      <c r="C169" s="156" t="s">
        <v>478</v>
      </c>
      <c r="D169" s="138">
        <f>vlookup(E169,terminals!$C$1:$O$73,13,FALSE)</f>
        <v>276</v>
      </c>
      <c r="E169" s="156" t="s">
        <v>298</v>
      </c>
      <c r="F169" s="164">
        <f>vlookup(G169,terminals!$C$1:$O$73,13,FALSE)</f>
        <v>288</v>
      </c>
      <c r="G169" s="156" t="s">
        <v>347</v>
      </c>
      <c r="H169" s="115" t="s">
        <v>591</v>
      </c>
      <c r="I169" s="163">
        <v>5035.0</v>
      </c>
      <c r="J169" s="90"/>
      <c r="K169" s="158"/>
      <c r="L169" s="159"/>
      <c r="M169" s="160"/>
      <c r="N169" s="160"/>
      <c r="O169" s="143" t="s">
        <v>651</v>
      </c>
      <c r="P169" s="161">
        <v>309.0</v>
      </c>
      <c r="Q169" s="160"/>
      <c r="R169" s="80" t="str">
        <f t="shared" si="1"/>
        <v>1003276</v>
      </c>
      <c r="S169" s="162" t="str">
        <f>vlookup(R169,route!$A$3:$L$606,5,FALSE)</f>
        <v>Origin</v>
      </c>
      <c r="T169" s="80" t="str">
        <f t="shared" si="2"/>
        <v>1003288</v>
      </c>
      <c r="U169" s="151" t="str">
        <f>vlookup(T169,route!$A$3:$L$606,5,FALSE)</f>
        <v>Dropoff</v>
      </c>
      <c r="V169" s="108"/>
    </row>
    <row r="170">
      <c r="A170" s="160"/>
      <c r="B170" s="80">
        <v>1003.0</v>
      </c>
      <c r="C170" s="156" t="s">
        <v>478</v>
      </c>
      <c r="D170" s="138">
        <f>vlookup(E170,terminals!$C$1:$O$73,13,FALSE)</f>
        <v>276</v>
      </c>
      <c r="E170" s="156" t="s">
        <v>298</v>
      </c>
      <c r="F170" s="164">
        <f>vlookup(G170,terminals!$C$1:$O$73,13,FALSE)</f>
        <v>273</v>
      </c>
      <c r="G170" s="156" t="s">
        <v>287</v>
      </c>
      <c r="H170" s="115" t="s">
        <v>591</v>
      </c>
      <c r="I170" s="163">
        <v>5035.0</v>
      </c>
      <c r="J170" s="90"/>
      <c r="K170" s="158"/>
      <c r="L170" s="159"/>
      <c r="M170" s="160"/>
      <c r="N170" s="160"/>
      <c r="O170" s="143" t="s">
        <v>652</v>
      </c>
      <c r="P170" s="161">
        <v>321.0</v>
      </c>
      <c r="Q170" s="160"/>
      <c r="R170" s="80" t="str">
        <f t="shared" si="1"/>
        <v>1003276</v>
      </c>
      <c r="S170" s="162" t="str">
        <f>vlookup(R170,route!$A$3:$L$606,5,FALSE)</f>
        <v>Origin</v>
      </c>
      <c r="T170" s="80" t="str">
        <f t="shared" si="2"/>
        <v>1003273</v>
      </c>
      <c r="U170" s="151" t="str">
        <f>vlookup(T170,route!$A$3:$L$606,5,FALSE)</f>
        <v>Dropoff</v>
      </c>
      <c r="V170" s="108"/>
    </row>
    <row r="171">
      <c r="A171" s="160"/>
      <c r="B171" s="80">
        <v>1003.0</v>
      </c>
      <c r="C171" s="156" t="s">
        <v>478</v>
      </c>
      <c r="D171" s="138">
        <f>vlookup(E171,terminals!$C$1:$O$73,13,FALSE)</f>
        <v>276</v>
      </c>
      <c r="E171" s="156" t="s">
        <v>298</v>
      </c>
      <c r="F171" s="164">
        <f>vlookup(G171,terminals!$C$1:$O$73,13,FALSE)</f>
        <v>271</v>
      </c>
      <c r="G171" s="151" t="s">
        <v>279</v>
      </c>
      <c r="H171" s="115" t="s">
        <v>591</v>
      </c>
      <c r="I171" s="163">
        <v>5035.0</v>
      </c>
      <c r="J171" s="90"/>
      <c r="K171" s="158"/>
      <c r="L171" s="159"/>
      <c r="M171" s="160"/>
      <c r="N171" s="160"/>
      <c r="O171" s="143" t="s">
        <v>653</v>
      </c>
      <c r="P171" s="161">
        <v>434.0</v>
      </c>
      <c r="Q171" s="160"/>
      <c r="R171" s="80" t="str">
        <f t="shared" si="1"/>
        <v>1003276</v>
      </c>
      <c r="S171" s="162" t="str">
        <f>vlookup(R171,route!$A$3:$L$606,5,FALSE)</f>
        <v>Origin</v>
      </c>
      <c r="T171" s="80" t="str">
        <f t="shared" si="2"/>
        <v>1003271</v>
      </c>
      <c r="U171" s="151" t="str">
        <f>vlookup(T171,route!$A$3:$L$606,5,FALSE)</f>
        <v>Dropoff</v>
      </c>
      <c r="V171" s="108"/>
    </row>
    <row r="172">
      <c r="A172" s="160"/>
      <c r="B172" s="80">
        <v>1003.0</v>
      </c>
      <c r="C172" s="156" t="s">
        <v>478</v>
      </c>
      <c r="D172" s="138">
        <f>vlookup(E172,terminals!$C$1:$O$73,13,FALSE)</f>
        <v>276</v>
      </c>
      <c r="E172" s="156" t="s">
        <v>298</v>
      </c>
      <c r="F172" s="164">
        <f>vlookup(G172,terminals!$C$1:$O$73,13,FALSE)</f>
        <v>269</v>
      </c>
      <c r="G172" s="151" t="s">
        <v>269</v>
      </c>
      <c r="H172" s="115" t="s">
        <v>591</v>
      </c>
      <c r="I172" s="163">
        <v>5035.0</v>
      </c>
      <c r="J172" s="90"/>
      <c r="K172" s="158"/>
      <c r="L172" s="159"/>
      <c r="M172" s="160"/>
      <c r="N172" s="160"/>
      <c r="O172" s="143" t="s">
        <v>653</v>
      </c>
      <c r="P172" s="161">
        <v>449.0</v>
      </c>
      <c r="Q172" s="160"/>
      <c r="R172" s="80" t="str">
        <f t="shared" si="1"/>
        <v>1003276</v>
      </c>
      <c r="S172" s="162" t="str">
        <f>vlookup(R172,route!$A$3:$L$606,5,FALSE)</f>
        <v>Origin</v>
      </c>
      <c r="T172" s="80" t="str">
        <f t="shared" si="2"/>
        <v>1003269</v>
      </c>
      <c r="U172" s="151" t="str">
        <f>vlookup(T172,route!$A$3:$L$606,5,FALSE)</f>
        <v>Lastdrop</v>
      </c>
      <c r="V172" s="108"/>
    </row>
    <row r="173">
      <c r="A173" s="160"/>
      <c r="B173" s="80">
        <v>1003.0</v>
      </c>
      <c r="C173" s="156" t="s">
        <v>478</v>
      </c>
      <c r="D173" s="138">
        <f>vlookup(E173,terminals!$C$1:$O$73,13,FALSE)</f>
        <v>276</v>
      </c>
      <c r="E173" s="156" t="s">
        <v>298</v>
      </c>
      <c r="F173" s="164">
        <f>vlookup(G173,terminals!$C$1:$O$73,13,FALSE)</f>
        <v>270</v>
      </c>
      <c r="G173" s="151" t="s">
        <v>274</v>
      </c>
      <c r="H173" s="115" t="s">
        <v>591</v>
      </c>
      <c r="I173" s="163">
        <v>5035.0</v>
      </c>
      <c r="J173" s="90"/>
      <c r="K173" s="158"/>
      <c r="L173" s="159"/>
      <c r="M173" s="160"/>
      <c r="N173" s="160"/>
      <c r="O173" s="143" t="s">
        <v>654</v>
      </c>
      <c r="P173" s="161">
        <v>537.0</v>
      </c>
      <c r="Q173" s="160"/>
      <c r="R173" s="80" t="str">
        <f t="shared" si="1"/>
        <v>1003276</v>
      </c>
      <c r="S173" s="162" t="str">
        <f>vlookup(R173,route!$A$3:$L$606,5,FALSE)</f>
        <v>Origin</v>
      </c>
      <c r="T173" s="80" t="str">
        <f t="shared" si="2"/>
        <v>1003270</v>
      </c>
      <c r="U173" s="151" t="str">
        <f>vlookup(T173,route!$A$3:$L$606,5,FALSE)</f>
        <v>Destination</v>
      </c>
      <c r="V173" s="108"/>
    </row>
    <row r="174">
      <c r="A174" s="160"/>
      <c r="B174" s="80">
        <v>1004.0</v>
      </c>
      <c r="C174" s="156" t="s">
        <v>479</v>
      </c>
      <c r="D174" s="138">
        <f>vlookup(E174,terminals!$C$1:$O$73,13,FALSE)</f>
        <v>276</v>
      </c>
      <c r="E174" s="156" t="s">
        <v>298</v>
      </c>
      <c r="F174" s="164">
        <f>vlookup(G174,terminals!$C$1:$O$73,13,FALSE)</f>
        <v>266</v>
      </c>
      <c r="G174" s="156" t="s">
        <v>256</v>
      </c>
      <c r="H174" s="115" t="s">
        <v>591</v>
      </c>
      <c r="I174" s="163">
        <v>8835.0</v>
      </c>
      <c r="J174" s="90"/>
      <c r="K174" s="158"/>
      <c r="L174" s="159"/>
      <c r="M174" s="160"/>
      <c r="N174" s="160"/>
      <c r="O174" s="143" t="s">
        <v>655</v>
      </c>
      <c r="P174" s="161">
        <v>567.0</v>
      </c>
      <c r="Q174" s="160"/>
      <c r="R174" s="80" t="str">
        <f t="shared" si="1"/>
        <v>1004276</v>
      </c>
      <c r="S174" s="162" t="str">
        <f>vlookup(R174,route!$A$3:$L$606,5,FALSE)</f>
        <v>Origin</v>
      </c>
      <c r="T174" s="80" t="str">
        <f t="shared" si="2"/>
        <v>1004266</v>
      </c>
      <c r="U174" s="151" t="str">
        <f>vlookup(T174,route!$A$3:$L$606,5,FALSE)</f>
        <v>Dropoff</v>
      </c>
      <c r="V174" s="108"/>
    </row>
    <row r="175">
      <c r="A175" s="160"/>
      <c r="B175" s="80">
        <v>1004.0</v>
      </c>
      <c r="C175" s="156" t="s">
        <v>479</v>
      </c>
      <c r="D175" s="138">
        <f>vlookup(E175,terminals!$C$1:$O$73,13,FALSE)</f>
        <v>276</v>
      </c>
      <c r="E175" s="156" t="s">
        <v>298</v>
      </c>
      <c r="F175" s="164">
        <f>vlookup(G175,terminals!$C$1:$O$73,13,FALSE)</f>
        <v>261</v>
      </c>
      <c r="G175" s="156" t="s">
        <v>240</v>
      </c>
      <c r="H175" s="115" t="s">
        <v>591</v>
      </c>
      <c r="I175" s="163">
        <v>8835.0</v>
      </c>
      <c r="J175" s="90"/>
      <c r="K175" s="158"/>
      <c r="L175" s="159"/>
      <c r="M175" s="160"/>
      <c r="N175" s="160"/>
      <c r="O175" s="143" t="s">
        <v>656</v>
      </c>
      <c r="P175" s="161">
        <v>631.0</v>
      </c>
      <c r="Q175" s="160"/>
      <c r="R175" s="80" t="str">
        <f t="shared" si="1"/>
        <v>1004276</v>
      </c>
      <c r="S175" s="162" t="str">
        <f>vlookup(R175,route!$A$3:$L$606,5,FALSE)</f>
        <v>Origin</v>
      </c>
      <c r="T175" s="80" t="str">
        <f t="shared" si="2"/>
        <v>1004261</v>
      </c>
      <c r="U175" s="151" t="str">
        <f>vlookup(T175,route!$A$3:$L$606,5,FALSE)</f>
        <v>Dropoff</v>
      </c>
      <c r="V175" s="108"/>
    </row>
    <row r="176">
      <c r="A176" s="160"/>
      <c r="B176" s="80">
        <v>1004.0</v>
      </c>
      <c r="C176" s="156" t="s">
        <v>479</v>
      </c>
      <c r="D176" s="138">
        <f>vlookup(E176,terminals!$C$1:$O$73,13,FALSE)</f>
        <v>276</v>
      </c>
      <c r="E176" s="156" t="s">
        <v>298</v>
      </c>
      <c r="F176" s="164">
        <f>vlookup(G176,terminals!$C$1:$O$73,13,FALSE)</f>
        <v>274</v>
      </c>
      <c r="G176" s="156" t="s">
        <v>291</v>
      </c>
      <c r="H176" s="115" t="s">
        <v>591</v>
      </c>
      <c r="I176" s="163">
        <v>8835.0</v>
      </c>
      <c r="J176" s="90"/>
      <c r="K176" s="158"/>
      <c r="L176" s="159"/>
      <c r="M176" s="160"/>
      <c r="N176" s="160"/>
      <c r="O176" s="143" t="s">
        <v>657</v>
      </c>
      <c r="P176" s="161">
        <v>976.0</v>
      </c>
      <c r="Q176" s="160"/>
      <c r="R176" s="80" t="str">
        <f t="shared" si="1"/>
        <v>1004276</v>
      </c>
      <c r="S176" s="162" t="str">
        <f>vlookup(R176,route!$A$3:$L$606,5,FALSE)</f>
        <v>Origin</v>
      </c>
      <c r="T176" s="80" t="str">
        <f t="shared" si="2"/>
        <v>1004274</v>
      </c>
      <c r="U176" s="151" t="str">
        <f>vlookup(T176,route!$A$3:$L$606,5,FALSE)</f>
        <v>Lastdrop</v>
      </c>
      <c r="V176" s="108"/>
    </row>
    <row r="177" ht="18.75" customHeight="1">
      <c r="A177" s="160"/>
      <c r="B177" s="80">
        <v>1004.0</v>
      </c>
      <c r="C177" s="156" t="s">
        <v>479</v>
      </c>
      <c r="D177" s="138">
        <f>vlookup(E177,terminals!$C$1:$O$73,13,FALSE)</f>
        <v>276</v>
      </c>
      <c r="E177" s="156" t="s">
        <v>298</v>
      </c>
      <c r="F177" s="164">
        <f>vlookup(G177,terminals!$C$1:$O$73,13,FALSE)</f>
        <v>259</v>
      </c>
      <c r="G177" s="156" t="s">
        <v>230</v>
      </c>
      <c r="H177" s="115" t="s">
        <v>591</v>
      </c>
      <c r="I177" s="163">
        <v>8835.0</v>
      </c>
      <c r="J177" s="90"/>
      <c r="K177" s="158"/>
      <c r="L177" s="159"/>
      <c r="M177" s="160"/>
      <c r="N177" s="160"/>
      <c r="O177" s="143" t="s">
        <v>658</v>
      </c>
      <c r="P177" s="161">
        <v>990.0</v>
      </c>
      <c r="Q177" s="160"/>
      <c r="R177" s="80" t="str">
        <f t="shared" si="1"/>
        <v>1004276</v>
      </c>
      <c r="S177" s="162" t="str">
        <f>vlookup(R177,route!$A$3:$L$606,5,FALSE)</f>
        <v>Origin</v>
      </c>
      <c r="T177" s="80" t="str">
        <f t="shared" si="2"/>
        <v>1004259</v>
      </c>
      <c r="U177" s="151" t="str">
        <f>vlookup(T177,route!$A$3:$L$606,5,FALSE)</f>
        <v>Destination</v>
      </c>
      <c r="V177" s="108"/>
    </row>
    <row r="178">
      <c r="A178" s="160"/>
      <c r="B178" s="80">
        <v>1005.0</v>
      </c>
      <c r="C178" s="167" t="s">
        <v>480</v>
      </c>
      <c r="D178" s="138">
        <f>vlookup(E178,terminals!$C$1:$O$73,13,FALSE)</f>
        <v>276</v>
      </c>
      <c r="E178" s="167" t="s">
        <v>298</v>
      </c>
      <c r="F178" s="164">
        <f>vlookup(G178,terminals!$C$1:$O$73,13,FALSE)</f>
        <v>285</v>
      </c>
      <c r="G178" s="167" t="s">
        <v>335</v>
      </c>
      <c r="H178" s="115" t="s">
        <v>591</v>
      </c>
      <c r="I178" s="163">
        <v>5985.0</v>
      </c>
      <c r="J178" s="90"/>
      <c r="K178" s="158"/>
      <c r="L178" s="168"/>
      <c r="M178" s="160"/>
      <c r="N178" s="160"/>
      <c r="O178" s="143" t="s">
        <v>648</v>
      </c>
      <c r="P178" s="161">
        <v>124.0</v>
      </c>
      <c r="Q178" s="160"/>
      <c r="R178" s="80" t="str">
        <f t="shared" si="1"/>
        <v>1005276</v>
      </c>
      <c r="S178" s="162" t="str">
        <f>vlookup(R178,route!$A$3:$L$606,5,FALSE)</f>
        <v>Origin</v>
      </c>
      <c r="T178" s="80" t="str">
        <f t="shared" si="2"/>
        <v>1005285</v>
      </c>
      <c r="U178" s="151" t="str">
        <f>vlookup(T178,route!$A$3:$L$606,5,FALSE)</f>
        <v>Dropoff</v>
      </c>
      <c r="V178" s="169"/>
    </row>
    <row r="179">
      <c r="A179" s="160"/>
      <c r="B179" s="80">
        <v>1005.0</v>
      </c>
      <c r="C179" s="167" t="s">
        <v>480</v>
      </c>
      <c r="D179" s="138">
        <f>vlookup(E179,terminals!$C$1:$O$73,13,FALSE)</f>
        <v>276</v>
      </c>
      <c r="E179" s="167" t="s">
        <v>298</v>
      </c>
      <c r="F179" s="164">
        <f>vlookup(G179,terminals!$C$1:$O$73,13,FALSE)</f>
        <v>283</v>
      </c>
      <c r="G179" s="167" t="s">
        <v>328</v>
      </c>
      <c r="H179" s="115" t="s">
        <v>591</v>
      </c>
      <c r="I179" s="163">
        <v>5985.0</v>
      </c>
      <c r="J179" s="90"/>
      <c r="K179" s="158"/>
      <c r="L179" s="168"/>
      <c r="M179" s="160"/>
      <c r="N179" s="160"/>
      <c r="O179" s="143" t="s">
        <v>632</v>
      </c>
      <c r="P179" s="161">
        <v>205.0</v>
      </c>
      <c r="Q179" s="160"/>
      <c r="R179" s="80" t="str">
        <f t="shared" si="1"/>
        <v>1005276</v>
      </c>
      <c r="S179" s="162" t="str">
        <f>vlookup(R179,route!$A$3:$L$606,5,FALSE)</f>
        <v>Origin</v>
      </c>
      <c r="T179" s="80" t="str">
        <f t="shared" si="2"/>
        <v>1005283</v>
      </c>
      <c r="U179" s="151" t="str">
        <f>vlookup(T179,route!$A$3:$L$606,5,FALSE)</f>
        <v>Dropoff</v>
      </c>
      <c r="V179" s="169"/>
    </row>
    <row r="180">
      <c r="A180" s="160"/>
      <c r="B180" s="80">
        <v>1005.0</v>
      </c>
      <c r="C180" s="167" t="s">
        <v>480</v>
      </c>
      <c r="D180" s="138">
        <f>vlookup(E180,terminals!$C$1:$O$73,13,FALSE)</f>
        <v>276</v>
      </c>
      <c r="E180" s="167" t="s">
        <v>298</v>
      </c>
      <c r="F180" s="164">
        <f>vlookup(G180,terminals!$C$1:$O$73,13,FALSE)</f>
        <v>284</v>
      </c>
      <c r="G180" s="167" t="s">
        <v>331</v>
      </c>
      <c r="H180" s="115" t="s">
        <v>591</v>
      </c>
      <c r="I180" s="163">
        <v>5985.0</v>
      </c>
      <c r="J180" s="90"/>
      <c r="K180" s="158"/>
      <c r="L180" s="168"/>
      <c r="M180" s="160"/>
      <c r="N180" s="160"/>
      <c r="O180" s="143" t="s">
        <v>649</v>
      </c>
      <c r="P180" s="161">
        <v>314.0</v>
      </c>
      <c r="Q180" s="160"/>
      <c r="R180" s="80" t="str">
        <f t="shared" si="1"/>
        <v>1005276</v>
      </c>
      <c r="S180" s="162" t="str">
        <f>vlookup(R180,route!$A$3:$L$606,5,FALSE)</f>
        <v>Origin</v>
      </c>
      <c r="T180" s="80" t="str">
        <f t="shared" si="2"/>
        <v>1005284</v>
      </c>
      <c r="U180" s="151" t="str">
        <f>vlookup(T180,route!$A$3:$L$606,5,FALSE)</f>
        <v>Dropoff</v>
      </c>
      <c r="V180" s="169"/>
    </row>
    <row r="181">
      <c r="A181" s="160"/>
      <c r="B181" s="80">
        <v>1005.0</v>
      </c>
      <c r="C181" s="167" t="s">
        <v>480</v>
      </c>
      <c r="D181" s="138">
        <f>vlookup(E181,terminals!$C$1:$O$73,13,FALSE)</f>
        <v>276</v>
      </c>
      <c r="E181" s="167" t="s">
        <v>298</v>
      </c>
      <c r="F181" s="164">
        <f>vlookup(G181,terminals!$C$1:$O$73,13,FALSE)</f>
        <v>286</v>
      </c>
      <c r="G181" s="167" t="s">
        <v>338</v>
      </c>
      <c r="H181" s="115" t="s">
        <v>591</v>
      </c>
      <c r="I181" s="163">
        <v>5985.0</v>
      </c>
      <c r="J181" s="90"/>
      <c r="K181" s="158"/>
      <c r="L181" s="168"/>
      <c r="M181" s="160"/>
      <c r="N181" s="160"/>
      <c r="O181" s="143" t="s">
        <v>650</v>
      </c>
      <c r="P181" s="161">
        <v>434.0</v>
      </c>
      <c r="Q181" s="160"/>
      <c r="R181" s="80" t="str">
        <f t="shared" si="1"/>
        <v>1005276</v>
      </c>
      <c r="S181" s="162" t="str">
        <f>vlookup(R181,route!$A$3:$L$606,5,FALSE)</f>
        <v>Origin</v>
      </c>
      <c r="T181" s="80" t="str">
        <f t="shared" si="2"/>
        <v>1005286</v>
      </c>
      <c r="U181" s="151" t="str">
        <f>vlookup(T181,route!$A$3:$L$606,5,FALSE)</f>
        <v>Dropoff</v>
      </c>
      <c r="V181" s="169"/>
    </row>
    <row r="182">
      <c r="A182" s="160"/>
      <c r="B182" s="80">
        <v>1005.0</v>
      </c>
      <c r="C182" s="167" t="s">
        <v>480</v>
      </c>
      <c r="D182" s="138">
        <f>vlookup(E182,terminals!$C$1:$O$73,13,FALSE)</f>
        <v>276</v>
      </c>
      <c r="E182" s="167" t="s">
        <v>298</v>
      </c>
      <c r="F182" s="164">
        <f>vlookup(G182,terminals!$C$1:$O$73,13,FALSE)</f>
        <v>288</v>
      </c>
      <c r="G182" s="167" t="s">
        <v>347</v>
      </c>
      <c r="H182" s="115" t="s">
        <v>591</v>
      </c>
      <c r="I182" s="163">
        <v>5985.0</v>
      </c>
      <c r="J182" s="90"/>
      <c r="K182" s="158"/>
      <c r="L182" s="168"/>
      <c r="M182" s="160"/>
      <c r="N182" s="160"/>
      <c r="O182" s="143" t="s">
        <v>651</v>
      </c>
      <c r="P182" s="161">
        <v>449.0</v>
      </c>
      <c r="Q182" s="160"/>
      <c r="R182" s="80" t="str">
        <f t="shared" si="1"/>
        <v>1005276</v>
      </c>
      <c r="S182" s="162" t="str">
        <f>vlookup(R182,route!$A$3:$L$606,5,FALSE)</f>
        <v>Origin</v>
      </c>
      <c r="T182" s="80" t="str">
        <f t="shared" si="2"/>
        <v>1005288</v>
      </c>
      <c r="U182" s="151" t="str">
        <f>vlookup(T182,route!$A$3:$L$606,5,FALSE)</f>
        <v>Dropoff</v>
      </c>
      <c r="V182" s="169"/>
    </row>
    <row r="183">
      <c r="A183" s="160"/>
      <c r="B183" s="80">
        <v>1005.0</v>
      </c>
      <c r="C183" s="167" t="s">
        <v>480</v>
      </c>
      <c r="D183" s="138">
        <f>vlookup(E183,terminals!$C$1:$O$73,13,FALSE)</f>
        <v>276</v>
      </c>
      <c r="E183" s="167" t="s">
        <v>298</v>
      </c>
      <c r="F183" s="164">
        <f>vlookup(G183,terminals!$C$1:$O$73,13,FALSE)</f>
        <v>273</v>
      </c>
      <c r="G183" s="167" t="s">
        <v>287</v>
      </c>
      <c r="H183" s="115" t="s">
        <v>591</v>
      </c>
      <c r="I183" s="163">
        <v>5985.0</v>
      </c>
      <c r="J183" s="90"/>
      <c r="K183" s="158"/>
      <c r="L183" s="168"/>
      <c r="M183" s="160"/>
      <c r="N183" s="160"/>
      <c r="O183" s="143" t="s">
        <v>652</v>
      </c>
      <c r="P183" s="161">
        <v>631.0</v>
      </c>
      <c r="Q183" s="160"/>
      <c r="R183" s="80" t="str">
        <f t="shared" si="1"/>
        <v>1005276</v>
      </c>
      <c r="S183" s="162" t="str">
        <f>vlookup(R183,route!$A$3:$L$606,5,FALSE)</f>
        <v>Origin</v>
      </c>
      <c r="T183" s="80" t="str">
        <f t="shared" si="2"/>
        <v>1005273</v>
      </c>
      <c r="U183" s="151" t="str">
        <f>vlookup(T183,route!$A$3:$L$606,5,FALSE)</f>
        <v>Dropoff</v>
      </c>
      <c r="V183" s="169"/>
    </row>
    <row r="184">
      <c r="A184" s="160"/>
      <c r="B184" s="80">
        <v>1005.0</v>
      </c>
      <c r="C184" s="167" t="s">
        <v>480</v>
      </c>
      <c r="D184" s="138">
        <f>vlookup(E184,terminals!$C$1:$O$73,13,FALSE)</f>
        <v>276</v>
      </c>
      <c r="E184" s="167" t="s">
        <v>298</v>
      </c>
      <c r="F184" s="164">
        <f>vlookup(G184,terminals!$C$1:$O$73,13,FALSE)</f>
        <v>266</v>
      </c>
      <c r="G184" s="167" t="s">
        <v>256</v>
      </c>
      <c r="H184" s="115" t="s">
        <v>591</v>
      </c>
      <c r="I184" s="163">
        <v>5985.0</v>
      </c>
      <c r="J184" s="90"/>
      <c r="K184" s="158"/>
      <c r="L184" s="168"/>
      <c r="M184" s="160"/>
      <c r="N184" s="160"/>
      <c r="O184" s="143" t="s">
        <v>655</v>
      </c>
      <c r="P184" s="161">
        <v>976.0</v>
      </c>
      <c r="Q184" s="160"/>
      <c r="R184" s="80" t="str">
        <f t="shared" si="1"/>
        <v>1005276</v>
      </c>
      <c r="S184" s="162" t="str">
        <f>vlookup(R184,route!$A$3:$L$606,5,FALSE)</f>
        <v>Origin</v>
      </c>
      <c r="T184" s="80" t="str">
        <f t="shared" si="2"/>
        <v>1005266</v>
      </c>
      <c r="U184" s="151" t="str">
        <f>vlookup(T184,route!$A$3:$L$606,5,FALSE)</f>
        <v>Lastdrop</v>
      </c>
      <c r="V184" s="169"/>
    </row>
    <row r="185">
      <c r="A185" s="160"/>
      <c r="B185" s="80">
        <v>1005.0</v>
      </c>
      <c r="C185" s="167" t="s">
        <v>480</v>
      </c>
      <c r="D185" s="138">
        <f>vlookup(E185,terminals!$C$1:$O$73,13,FALSE)</f>
        <v>276</v>
      </c>
      <c r="E185" s="167" t="s">
        <v>298</v>
      </c>
      <c r="F185" s="164">
        <f>vlookup(G185,terminals!$C$1:$O$73,13,FALSE)</f>
        <v>261</v>
      </c>
      <c r="G185" s="167" t="s">
        <v>240</v>
      </c>
      <c r="H185" s="115" t="s">
        <v>591</v>
      </c>
      <c r="I185" s="163">
        <v>5985.0</v>
      </c>
      <c r="J185" s="90"/>
      <c r="K185" s="158"/>
      <c r="L185" s="168"/>
      <c r="M185" s="160"/>
      <c r="N185" s="160"/>
      <c r="O185" s="143" t="s">
        <v>656</v>
      </c>
      <c r="P185" s="161">
        <v>990.0</v>
      </c>
      <c r="Q185" s="160"/>
      <c r="R185" s="80" t="str">
        <f t="shared" si="1"/>
        <v>1005276</v>
      </c>
      <c r="S185" s="162" t="str">
        <f>vlookup(R185,route!$A$3:$L$606,5,FALSE)</f>
        <v>Origin</v>
      </c>
      <c r="T185" s="80" t="str">
        <f t="shared" si="2"/>
        <v>1005261</v>
      </c>
      <c r="U185" s="151" t="str">
        <f>vlookup(T185,route!$A$3:$L$606,5,FALSE)</f>
        <v>Destination</v>
      </c>
      <c r="V185" s="169"/>
    </row>
    <row r="186">
      <c r="A186" s="160"/>
      <c r="B186" s="80">
        <v>1006.0</v>
      </c>
      <c r="C186" s="167" t="s">
        <v>480</v>
      </c>
      <c r="D186" s="138">
        <f>vlookup(E186,terminals!$C$1:$O$73,13,FALSE)</f>
        <v>276</v>
      </c>
      <c r="E186" s="167" t="s">
        <v>298</v>
      </c>
      <c r="F186" s="164">
        <f>vlookup(G186,terminals!$C$1:$O$73,13,FALSE)</f>
        <v>285</v>
      </c>
      <c r="G186" s="167" t="s">
        <v>335</v>
      </c>
      <c r="H186" s="115" t="s">
        <v>591</v>
      </c>
      <c r="I186" s="163">
        <v>5985.0</v>
      </c>
      <c r="J186" s="90"/>
      <c r="K186" s="158"/>
      <c r="L186" s="168"/>
      <c r="M186" s="160"/>
      <c r="N186" s="160"/>
      <c r="O186" s="143" t="s">
        <v>648</v>
      </c>
      <c r="P186" s="161">
        <v>124.0</v>
      </c>
      <c r="Q186" s="160"/>
      <c r="R186" s="80" t="str">
        <f t="shared" si="1"/>
        <v>1006276</v>
      </c>
      <c r="S186" s="162" t="str">
        <f>vlookup(R186,route!$A$3:$L$606,5,FALSE)</f>
        <v>Origin</v>
      </c>
      <c r="T186" s="80" t="str">
        <f t="shared" si="2"/>
        <v>1006285</v>
      </c>
      <c r="U186" s="151" t="str">
        <f>vlookup(T186,route!$A$3:$L$606,5,FALSE)</f>
        <v>Dropoff</v>
      </c>
      <c r="V186" s="169"/>
    </row>
    <row r="187">
      <c r="A187" s="160"/>
      <c r="B187" s="80">
        <v>1006.0</v>
      </c>
      <c r="C187" s="167" t="s">
        <v>480</v>
      </c>
      <c r="D187" s="138">
        <f>vlookup(E187,terminals!$C$1:$O$73,13,FALSE)</f>
        <v>276</v>
      </c>
      <c r="E187" s="167" t="s">
        <v>298</v>
      </c>
      <c r="F187" s="164">
        <f>vlookup(G187,terminals!$C$1:$O$73,13,FALSE)</f>
        <v>283</v>
      </c>
      <c r="G187" s="167" t="s">
        <v>328</v>
      </c>
      <c r="H187" s="115" t="s">
        <v>591</v>
      </c>
      <c r="I187" s="163">
        <v>5985.0</v>
      </c>
      <c r="J187" s="90"/>
      <c r="K187" s="158"/>
      <c r="L187" s="168"/>
      <c r="M187" s="160"/>
      <c r="N187" s="160"/>
      <c r="O187" s="143" t="s">
        <v>632</v>
      </c>
      <c r="P187" s="161">
        <v>205.0</v>
      </c>
      <c r="Q187" s="160"/>
      <c r="R187" s="80" t="str">
        <f t="shared" si="1"/>
        <v>1006276</v>
      </c>
      <c r="S187" s="162" t="str">
        <f>vlookup(R187,route!$A$3:$L$606,5,FALSE)</f>
        <v>Origin</v>
      </c>
      <c r="T187" s="80" t="str">
        <f t="shared" si="2"/>
        <v>1006283</v>
      </c>
      <c r="U187" s="151" t="str">
        <f>vlookup(T187,route!$A$3:$L$606,5,FALSE)</f>
        <v>Dropoff</v>
      </c>
      <c r="V187" s="169"/>
    </row>
    <row r="188">
      <c r="A188" s="160"/>
      <c r="B188" s="80">
        <v>1006.0</v>
      </c>
      <c r="C188" s="167" t="s">
        <v>480</v>
      </c>
      <c r="D188" s="138">
        <f>vlookup(E188,terminals!$C$1:$O$73,13,FALSE)</f>
        <v>276</v>
      </c>
      <c r="E188" s="167" t="s">
        <v>298</v>
      </c>
      <c r="F188" s="164">
        <f>vlookup(G188,terminals!$C$1:$O$73,13,FALSE)</f>
        <v>284</v>
      </c>
      <c r="G188" s="167" t="s">
        <v>331</v>
      </c>
      <c r="H188" s="115" t="s">
        <v>591</v>
      </c>
      <c r="I188" s="163">
        <v>5985.0</v>
      </c>
      <c r="J188" s="90"/>
      <c r="K188" s="158"/>
      <c r="L188" s="168"/>
      <c r="M188" s="160"/>
      <c r="N188" s="160"/>
      <c r="O188" s="143" t="s">
        <v>649</v>
      </c>
      <c r="P188" s="161">
        <v>314.0</v>
      </c>
      <c r="Q188" s="160"/>
      <c r="R188" s="80" t="str">
        <f t="shared" si="1"/>
        <v>1006276</v>
      </c>
      <c r="S188" s="162" t="str">
        <f>vlookup(R188,route!$A$3:$L$606,5,FALSE)</f>
        <v>Origin</v>
      </c>
      <c r="T188" s="80" t="str">
        <f t="shared" si="2"/>
        <v>1006284</v>
      </c>
      <c r="U188" s="151" t="str">
        <f>vlookup(T188,route!$A$3:$L$606,5,FALSE)</f>
        <v>Dropoff</v>
      </c>
      <c r="V188" s="169"/>
    </row>
    <row r="189">
      <c r="A189" s="160"/>
      <c r="B189" s="80">
        <v>1006.0</v>
      </c>
      <c r="C189" s="167" t="s">
        <v>480</v>
      </c>
      <c r="D189" s="138">
        <f>vlookup(E189,terminals!$C$1:$O$73,13,FALSE)</f>
        <v>276</v>
      </c>
      <c r="E189" s="167" t="s">
        <v>298</v>
      </c>
      <c r="F189" s="164">
        <f>vlookup(G189,terminals!$C$1:$O$73,13,FALSE)</f>
        <v>286</v>
      </c>
      <c r="G189" s="167" t="s">
        <v>338</v>
      </c>
      <c r="H189" s="115" t="s">
        <v>591</v>
      </c>
      <c r="I189" s="163">
        <v>5985.0</v>
      </c>
      <c r="J189" s="90"/>
      <c r="K189" s="158"/>
      <c r="L189" s="168"/>
      <c r="M189" s="160"/>
      <c r="N189" s="160"/>
      <c r="O189" s="143" t="s">
        <v>650</v>
      </c>
      <c r="P189" s="161">
        <v>434.0</v>
      </c>
      <c r="Q189" s="160"/>
      <c r="R189" s="80" t="str">
        <f t="shared" si="1"/>
        <v>1006276</v>
      </c>
      <c r="S189" s="162" t="str">
        <f>vlookup(R189,route!$A$3:$L$606,5,FALSE)</f>
        <v>Origin</v>
      </c>
      <c r="T189" s="80" t="str">
        <f t="shared" si="2"/>
        <v>1006286</v>
      </c>
      <c r="U189" s="151" t="str">
        <f>vlookup(T189,route!$A$3:$L$606,5,FALSE)</f>
        <v>Dropoff</v>
      </c>
      <c r="V189" s="169"/>
    </row>
    <row r="190">
      <c r="A190" s="160"/>
      <c r="B190" s="80">
        <v>1006.0</v>
      </c>
      <c r="C190" s="167" t="s">
        <v>480</v>
      </c>
      <c r="D190" s="138">
        <f>vlookup(E190,terminals!$C$1:$O$73,13,FALSE)</f>
        <v>276</v>
      </c>
      <c r="E190" s="167" t="s">
        <v>298</v>
      </c>
      <c r="F190" s="164">
        <f>vlookup(G190,terminals!$C$1:$O$73,13,FALSE)</f>
        <v>288</v>
      </c>
      <c r="G190" s="167" t="s">
        <v>347</v>
      </c>
      <c r="H190" s="115" t="s">
        <v>591</v>
      </c>
      <c r="I190" s="163">
        <v>5985.0</v>
      </c>
      <c r="J190" s="90"/>
      <c r="K190" s="158"/>
      <c r="L190" s="168"/>
      <c r="M190" s="160"/>
      <c r="N190" s="160"/>
      <c r="O190" s="143" t="s">
        <v>651</v>
      </c>
      <c r="P190" s="161">
        <v>449.0</v>
      </c>
      <c r="Q190" s="160"/>
      <c r="R190" s="80" t="str">
        <f t="shared" si="1"/>
        <v>1006276</v>
      </c>
      <c r="S190" s="162" t="str">
        <f>vlookup(R190,route!$A$3:$L$606,5,FALSE)</f>
        <v>Origin</v>
      </c>
      <c r="T190" s="80" t="str">
        <f t="shared" si="2"/>
        <v>1006288</v>
      </c>
      <c r="U190" s="151" t="str">
        <f>vlookup(T190,route!$A$3:$L$606,5,FALSE)</f>
        <v>Dropoff</v>
      </c>
      <c r="V190" s="169"/>
    </row>
    <row r="191">
      <c r="A191" s="160"/>
      <c r="B191" s="80">
        <v>1006.0</v>
      </c>
      <c r="C191" s="167" t="s">
        <v>480</v>
      </c>
      <c r="D191" s="138">
        <f>vlookup(E191,terminals!$C$1:$O$73,13,FALSE)</f>
        <v>276</v>
      </c>
      <c r="E191" s="167" t="s">
        <v>298</v>
      </c>
      <c r="F191" s="164">
        <f>vlookup(G191,terminals!$C$1:$O$73,13,FALSE)</f>
        <v>273</v>
      </c>
      <c r="G191" s="167" t="s">
        <v>287</v>
      </c>
      <c r="H191" s="115" t="s">
        <v>591</v>
      </c>
      <c r="I191" s="163">
        <v>5985.0</v>
      </c>
      <c r="J191" s="90"/>
      <c r="K191" s="158"/>
      <c r="L191" s="168"/>
      <c r="M191" s="160"/>
      <c r="N191" s="160"/>
      <c r="O191" s="143" t="s">
        <v>652</v>
      </c>
      <c r="P191" s="161">
        <v>631.0</v>
      </c>
      <c r="Q191" s="160"/>
      <c r="R191" s="80" t="str">
        <f t="shared" si="1"/>
        <v>1006276</v>
      </c>
      <c r="S191" s="162" t="str">
        <f>vlookup(R191,route!$A$3:$L$606,5,FALSE)</f>
        <v>Origin</v>
      </c>
      <c r="T191" s="80" t="str">
        <f t="shared" si="2"/>
        <v>1006273</v>
      </c>
      <c r="U191" s="151" t="str">
        <f>vlookup(T191,route!$A$3:$L$606,5,FALSE)</f>
        <v>Dropoff</v>
      </c>
      <c r="V191" s="169"/>
    </row>
    <row r="192">
      <c r="A192" s="160"/>
      <c r="B192" s="80">
        <v>1006.0</v>
      </c>
      <c r="C192" s="167" t="s">
        <v>480</v>
      </c>
      <c r="D192" s="138">
        <f>vlookup(E192,terminals!$C$1:$O$73,13,FALSE)</f>
        <v>276</v>
      </c>
      <c r="E192" s="167" t="s">
        <v>298</v>
      </c>
      <c r="F192" s="164">
        <f>vlookup(G192,terminals!$C$1:$O$73,13,FALSE)</f>
        <v>266</v>
      </c>
      <c r="G192" s="167" t="s">
        <v>256</v>
      </c>
      <c r="H192" s="115" t="s">
        <v>591</v>
      </c>
      <c r="I192" s="163">
        <v>5985.0</v>
      </c>
      <c r="J192" s="90"/>
      <c r="K192" s="158"/>
      <c r="L192" s="168"/>
      <c r="M192" s="160"/>
      <c r="N192" s="160"/>
      <c r="O192" s="143" t="s">
        <v>655</v>
      </c>
      <c r="P192" s="161">
        <v>976.0</v>
      </c>
      <c r="Q192" s="160"/>
      <c r="R192" s="80" t="str">
        <f t="shared" si="1"/>
        <v>1006276</v>
      </c>
      <c r="S192" s="162" t="str">
        <f>vlookup(R192,route!$A$3:$L$606,5,FALSE)</f>
        <v>Origin</v>
      </c>
      <c r="T192" s="80" t="str">
        <f t="shared" si="2"/>
        <v>1006266</v>
      </c>
      <c r="U192" s="151" t="str">
        <f>vlookup(T192,route!$A$3:$L$606,5,FALSE)</f>
        <v>Lastdrop</v>
      </c>
      <c r="V192" s="169"/>
    </row>
    <row r="193">
      <c r="A193" s="160"/>
      <c r="B193" s="80">
        <v>1006.0</v>
      </c>
      <c r="C193" s="167" t="s">
        <v>480</v>
      </c>
      <c r="D193" s="138">
        <f>vlookup(E193,terminals!$C$1:$O$73,13,FALSE)</f>
        <v>276</v>
      </c>
      <c r="E193" s="167" t="s">
        <v>298</v>
      </c>
      <c r="F193" s="164">
        <f>vlookup(G193,terminals!$C$1:$O$73,13,FALSE)</f>
        <v>261</v>
      </c>
      <c r="G193" s="167" t="s">
        <v>240</v>
      </c>
      <c r="H193" s="115" t="s">
        <v>591</v>
      </c>
      <c r="I193" s="163">
        <v>5985.0</v>
      </c>
      <c r="J193" s="90"/>
      <c r="K193" s="158"/>
      <c r="L193" s="168"/>
      <c r="M193" s="160"/>
      <c r="N193" s="160"/>
      <c r="O193" s="143" t="s">
        <v>656</v>
      </c>
      <c r="P193" s="161">
        <v>990.0</v>
      </c>
      <c r="Q193" s="160"/>
      <c r="R193" s="80" t="str">
        <f t="shared" si="1"/>
        <v>1006276</v>
      </c>
      <c r="S193" s="162" t="str">
        <f>vlookup(R193,route!$A$3:$L$606,5,FALSE)</f>
        <v>Origin</v>
      </c>
      <c r="T193" s="80" t="str">
        <f t="shared" si="2"/>
        <v>1006261</v>
      </c>
      <c r="U193" s="151" t="str">
        <f>vlookup(T193,route!$A$3:$L$606,5,FALSE)</f>
        <v>Destination</v>
      </c>
      <c r="V193" s="169"/>
    </row>
    <row r="194">
      <c r="A194" s="160"/>
      <c r="B194" s="80">
        <v>1007.0</v>
      </c>
      <c r="C194" s="156" t="s">
        <v>481</v>
      </c>
      <c r="D194" s="138">
        <f>vlookup(E194,terminals!$C$1:$O$73,13,FALSE)</f>
        <v>276</v>
      </c>
      <c r="E194" s="156" t="s">
        <v>298</v>
      </c>
      <c r="F194" s="164">
        <f>vlookup(G194,terminals!$C$1:$O$73,13,FALSE)</f>
        <v>285</v>
      </c>
      <c r="G194" s="156" t="s">
        <v>335</v>
      </c>
      <c r="H194" s="115" t="s">
        <v>591</v>
      </c>
      <c r="I194" s="163">
        <v>5985.0</v>
      </c>
      <c r="J194" s="90"/>
      <c r="K194" s="158"/>
      <c r="L194" s="159"/>
      <c r="M194" s="160"/>
      <c r="N194" s="160"/>
      <c r="O194" s="143" t="s">
        <v>648</v>
      </c>
      <c r="P194" s="161">
        <v>124.0</v>
      </c>
      <c r="Q194" s="160"/>
      <c r="R194" s="80" t="str">
        <f t="shared" si="1"/>
        <v>1007276</v>
      </c>
      <c r="S194" s="162" t="str">
        <f>vlookup(R194,route!$A$3:$L$606,5,FALSE)</f>
        <v>Origin</v>
      </c>
      <c r="T194" s="80" t="str">
        <f t="shared" si="2"/>
        <v>1007285</v>
      </c>
      <c r="U194" s="151" t="str">
        <f>vlookup(T194,route!$A$3:$L$606,5,FALSE)</f>
        <v>Dropoff</v>
      </c>
      <c r="V194" s="108"/>
    </row>
    <row r="195">
      <c r="A195" s="160"/>
      <c r="B195" s="80">
        <v>1007.0</v>
      </c>
      <c r="C195" s="156" t="s">
        <v>481</v>
      </c>
      <c r="D195" s="138">
        <f>vlookup(E195,terminals!$C$1:$O$73,13,FALSE)</f>
        <v>276</v>
      </c>
      <c r="E195" s="156" t="s">
        <v>298</v>
      </c>
      <c r="F195" s="164">
        <f>vlookup(G195,terminals!$C$1:$O$73,13,FALSE)</f>
        <v>283</v>
      </c>
      <c r="G195" s="156" t="s">
        <v>328</v>
      </c>
      <c r="H195" s="115" t="s">
        <v>591</v>
      </c>
      <c r="I195" s="163">
        <v>5985.0</v>
      </c>
      <c r="J195" s="90"/>
      <c r="K195" s="158"/>
      <c r="L195" s="159"/>
      <c r="M195" s="160"/>
      <c r="N195" s="160"/>
      <c r="O195" s="143" t="s">
        <v>632</v>
      </c>
      <c r="P195" s="161">
        <v>205.0</v>
      </c>
      <c r="Q195" s="160"/>
      <c r="R195" s="80" t="str">
        <f t="shared" si="1"/>
        <v>1007276</v>
      </c>
      <c r="S195" s="162" t="str">
        <f>vlookup(R195,route!$A$3:$L$606,5,FALSE)</f>
        <v>Origin</v>
      </c>
      <c r="T195" s="80" t="str">
        <f t="shared" si="2"/>
        <v>1007283</v>
      </c>
      <c r="U195" s="151" t="str">
        <f>vlookup(T195,route!$A$3:$L$606,5,FALSE)</f>
        <v>Dropoff</v>
      </c>
      <c r="V195" s="108"/>
    </row>
    <row r="196">
      <c r="A196" s="160"/>
      <c r="B196" s="80">
        <v>1007.0</v>
      </c>
      <c r="C196" s="156" t="s">
        <v>481</v>
      </c>
      <c r="D196" s="138">
        <f>vlookup(E196,terminals!$C$1:$O$73,13,FALSE)</f>
        <v>276</v>
      </c>
      <c r="E196" s="156" t="s">
        <v>298</v>
      </c>
      <c r="F196" s="164">
        <f>vlookup(G196,terminals!$C$1:$O$73,13,FALSE)</f>
        <v>284</v>
      </c>
      <c r="G196" s="156" t="s">
        <v>331</v>
      </c>
      <c r="H196" s="115" t="s">
        <v>591</v>
      </c>
      <c r="I196" s="163">
        <v>5985.0</v>
      </c>
      <c r="J196" s="90"/>
      <c r="K196" s="158"/>
      <c r="L196" s="159"/>
      <c r="M196" s="160"/>
      <c r="N196" s="160"/>
      <c r="O196" s="143" t="s">
        <v>649</v>
      </c>
      <c r="P196" s="161">
        <v>314.0</v>
      </c>
      <c r="Q196" s="160"/>
      <c r="R196" s="80" t="str">
        <f t="shared" si="1"/>
        <v>1007276</v>
      </c>
      <c r="S196" s="162" t="str">
        <f>vlookup(R196,route!$A$3:$L$606,5,FALSE)</f>
        <v>Origin</v>
      </c>
      <c r="T196" s="80" t="str">
        <f t="shared" si="2"/>
        <v>1007284</v>
      </c>
      <c r="U196" s="151" t="str">
        <f>vlookup(T196,route!$A$3:$L$606,5,FALSE)</f>
        <v>Dropoff</v>
      </c>
      <c r="V196" s="108"/>
    </row>
    <row r="197">
      <c r="A197" s="160"/>
      <c r="B197" s="80">
        <v>1007.0</v>
      </c>
      <c r="C197" s="156" t="s">
        <v>481</v>
      </c>
      <c r="D197" s="138">
        <f>vlookup(E197,terminals!$C$1:$O$73,13,FALSE)</f>
        <v>276</v>
      </c>
      <c r="E197" s="156" t="s">
        <v>298</v>
      </c>
      <c r="F197" s="164">
        <f>vlookup(G197,terminals!$C$1:$O$73,13,FALSE)</f>
        <v>286</v>
      </c>
      <c r="G197" s="156" t="s">
        <v>338</v>
      </c>
      <c r="H197" s="115" t="s">
        <v>591</v>
      </c>
      <c r="I197" s="163">
        <v>5985.0</v>
      </c>
      <c r="J197" s="90"/>
      <c r="K197" s="158"/>
      <c r="L197" s="159"/>
      <c r="M197" s="160"/>
      <c r="N197" s="160"/>
      <c r="O197" s="143" t="s">
        <v>650</v>
      </c>
      <c r="P197" s="161">
        <v>434.0</v>
      </c>
      <c r="Q197" s="160"/>
      <c r="R197" s="80" t="str">
        <f t="shared" si="1"/>
        <v>1007276</v>
      </c>
      <c r="S197" s="162" t="str">
        <f>vlookup(R197,route!$A$3:$L$606,5,FALSE)</f>
        <v>Origin</v>
      </c>
      <c r="T197" s="80" t="str">
        <f t="shared" si="2"/>
        <v>1007286</v>
      </c>
      <c r="U197" s="151" t="str">
        <f>vlookup(T197,route!$A$3:$L$606,5,FALSE)</f>
        <v>Dropoff</v>
      </c>
      <c r="V197" s="108"/>
    </row>
    <row r="198">
      <c r="A198" s="160"/>
      <c r="B198" s="80">
        <v>1007.0</v>
      </c>
      <c r="C198" s="156" t="s">
        <v>481</v>
      </c>
      <c r="D198" s="138">
        <f>vlookup(E198,terminals!$C$1:$O$73,13,FALSE)</f>
        <v>276</v>
      </c>
      <c r="E198" s="156" t="s">
        <v>298</v>
      </c>
      <c r="F198" s="164">
        <f>vlookup(G198,terminals!$C$1:$O$73,13,FALSE)</f>
        <v>288</v>
      </c>
      <c r="G198" s="156" t="s">
        <v>347</v>
      </c>
      <c r="H198" s="115" t="s">
        <v>591</v>
      </c>
      <c r="I198" s="163">
        <v>5985.0</v>
      </c>
      <c r="J198" s="90"/>
      <c r="K198" s="158"/>
      <c r="L198" s="159"/>
      <c r="M198" s="160"/>
      <c r="N198" s="160"/>
      <c r="O198" s="143" t="s">
        <v>651</v>
      </c>
      <c r="P198" s="161">
        <v>449.0</v>
      </c>
      <c r="Q198" s="160"/>
      <c r="R198" s="80" t="str">
        <f t="shared" si="1"/>
        <v>1007276</v>
      </c>
      <c r="S198" s="162" t="str">
        <f>vlookup(R198,route!$A$3:$L$606,5,FALSE)</f>
        <v>Origin</v>
      </c>
      <c r="T198" s="80" t="str">
        <f t="shared" si="2"/>
        <v>1007288</v>
      </c>
      <c r="U198" s="151" t="str">
        <f>vlookup(T198,route!$A$3:$L$606,5,FALSE)</f>
        <v>Dropoff</v>
      </c>
      <c r="V198" s="108"/>
    </row>
    <row r="199">
      <c r="A199" s="160"/>
      <c r="B199" s="80">
        <v>1007.0</v>
      </c>
      <c r="C199" s="156" t="s">
        <v>481</v>
      </c>
      <c r="D199" s="138">
        <f>vlookup(E199,terminals!$C$1:$O$73,13,FALSE)</f>
        <v>276</v>
      </c>
      <c r="E199" s="156" t="s">
        <v>298</v>
      </c>
      <c r="F199" s="164">
        <f>vlookup(G199,terminals!$C$1:$O$73,13,FALSE)</f>
        <v>273</v>
      </c>
      <c r="G199" s="156" t="s">
        <v>287</v>
      </c>
      <c r="H199" s="115" t="s">
        <v>591</v>
      </c>
      <c r="I199" s="163">
        <v>5985.0</v>
      </c>
      <c r="J199" s="90"/>
      <c r="K199" s="158"/>
      <c r="L199" s="159"/>
      <c r="M199" s="160"/>
      <c r="N199" s="160"/>
      <c r="O199" s="143" t="s">
        <v>652</v>
      </c>
      <c r="P199" s="161">
        <v>537.0</v>
      </c>
      <c r="Q199" s="160"/>
      <c r="R199" s="80" t="str">
        <f t="shared" si="1"/>
        <v>1007276</v>
      </c>
      <c r="S199" s="162" t="str">
        <f>vlookup(R199,route!$A$3:$L$606,5,FALSE)</f>
        <v>Origin</v>
      </c>
      <c r="T199" s="80" t="str">
        <f t="shared" si="2"/>
        <v>1007273</v>
      </c>
      <c r="U199" s="151" t="str">
        <f>vlookup(T199,route!$A$3:$L$606,5,FALSE)</f>
        <v>Dropoff</v>
      </c>
      <c r="V199" s="108"/>
    </row>
    <row r="200">
      <c r="A200" s="160"/>
      <c r="B200" s="80">
        <v>1007.0</v>
      </c>
      <c r="C200" s="156" t="s">
        <v>481</v>
      </c>
      <c r="D200" s="138">
        <f>vlookup(E200,terminals!$C$1:$O$73,13,FALSE)</f>
        <v>276</v>
      </c>
      <c r="E200" s="156" t="s">
        <v>298</v>
      </c>
      <c r="F200" s="164">
        <f>vlookup(G200,terminals!$C$1:$O$73,13,FALSE)</f>
        <v>266</v>
      </c>
      <c r="G200" s="156" t="s">
        <v>256</v>
      </c>
      <c r="H200" s="115" t="s">
        <v>591</v>
      </c>
      <c r="I200" s="163">
        <v>5985.0</v>
      </c>
      <c r="J200" s="90"/>
      <c r="K200" s="158"/>
      <c r="L200" s="159"/>
      <c r="M200" s="160"/>
      <c r="N200" s="160"/>
      <c r="O200" s="143" t="s">
        <v>655</v>
      </c>
      <c r="P200" s="161">
        <v>434.0</v>
      </c>
      <c r="Q200" s="160"/>
      <c r="R200" s="80" t="str">
        <f t="shared" si="1"/>
        <v>1007276</v>
      </c>
      <c r="S200" s="162" t="str">
        <f>vlookup(R200,route!$A$3:$L$606,5,FALSE)</f>
        <v>Origin</v>
      </c>
      <c r="T200" s="80" t="str">
        <f t="shared" si="2"/>
        <v>1007266</v>
      </c>
      <c r="U200" s="151" t="str">
        <f>vlookup(T200,route!$A$3:$L$606,5,FALSE)</f>
        <v>Dropoff</v>
      </c>
      <c r="V200" s="108"/>
    </row>
    <row r="201">
      <c r="A201" s="160"/>
      <c r="B201" s="80">
        <v>1007.0</v>
      </c>
      <c r="C201" s="156" t="s">
        <v>481</v>
      </c>
      <c r="D201" s="138">
        <f>vlookup(E201,terminals!$C$1:$O$73,13,FALSE)</f>
        <v>276</v>
      </c>
      <c r="E201" s="156" t="s">
        <v>298</v>
      </c>
      <c r="F201" s="164">
        <f>vlookup(G201,terminals!$C$1:$O$73,13,FALSE)</f>
        <v>261</v>
      </c>
      <c r="G201" s="156" t="s">
        <v>240</v>
      </c>
      <c r="H201" s="115" t="s">
        <v>591</v>
      </c>
      <c r="I201" s="163">
        <v>5985.0</v>
      </c>
      <c r="J201" s="90"/>
      <c r="K201" s="158"/>
      <c r="L201" s="159"/>
      <c r="M201" s="160"/>
      <c r="N201" s="160"/>
      <c r="O201" s="143" t="s">
        <v>656</v>
      </c>
      <c r="P201" s="161">
        <v>449.0</v>
      </c>
      <c r="Q201" s="160"/>
      <c r="R201" s="80" t="str">
        <f t="shared" si="1"/>
        <v>1007276</v>
      </c>
      <c r="S201" s="162" t="str">
        <f>vlookup(R201,route!$A$3:$L$606,5,FALSE)</f>
        <v>Origin</v>
      </c>
      <c r="T201" s="80" t="str">
        <f t="shared" si="2"/>
        <v>1007261</v>
      </c>
      <c r="U201" s="151" t="str">
        <f>vlookup(T201,route!$A$3:$L$606,5,FALSE)</f>
        <v>Lastdrop</v>
      </c>
      <c r="V201" s="108"/>
    </row>
    <row r="202">
      <c r="A202" s="160"/>
      <c r="B202" s="80">
        <v>1007.0</v>
      </c>
      <c r="C202" s="156" t="s">
        <v>481</v>
      </c>
      <c r="D202" s="138">
        <f>vlookup(E202,terminals!$C$1:$O$73,13,FALSE)</f>
        <v>276</v>
      </c>
      <c r="E202" s="156" t="s">
        <v>298</v>
      </c>
      <c r="F202" s="164">
        <f>vlookup(G202,terminals!$C$1:$O$73,13,FALSE)</f>
        <v>274</v>
      </c>
      <c r="G202" s="156" t="s">
        <v>291</v>
      </c>
      <c r="H202" s="115" t="s">
        <v>591</v>
      </c>
      <c r="I202" s="163">
        <v>5985.0</v>
      </c>
      <c r="J202" s="90"/>
      <c r="K202" s="158"/>
      <c r="L202" s="159"/>
      <c r="M202" s="160"/>
      <c r="N202" s="160"/>
      <c r="O202" s="143" t="s">
        <v>657</v>
      </c>
      <c r="P202" s="161">
        <v>537.0</v>
      </c>
      <c r="Q202" s="160"/>
      <c r="R202" s="80" t="str">
        <f t="shared" si="1"/>
        <v>1007276</v>
      </c>
      <c r="S202" s="162" t="str">
        <f>vlookup(R202,route!$A$3:$L$606,5,FALSE)</f>
        <v>Origin</v>
      </c>
      <c r="T202" s="80" t="str">
        <f t="shared" si="2"/>
        <v>1007274</v>
      </c>
      <c r="U202" s="151" t="str">
        <f>vlookup(T202,route!$A$3:$L$606,5,FALSE)</f>
        <v>Destination</v>
      </c>
      <c r="V202" s="108"/>
    </row>
    <row r="203">
      <c r="A203" s="160"/>
      <c r="B203" s="80">
        <v>1008.0</v>
      </c>
      <c r="C203" s="156" t="s">
        <v>482</v>
      </c>
      <c r="D203" s="138">
        <f>vlookup(E203,terminals!$C$1:$O$73,13,FALSE)</f>
        <v>276</v>
      </c>
      <c r="E203" s="156" t="s">
        <v>298</v>
      </c>
      <c r="F203" s="164">
        <f>vlookup(G203,terminals!$C$1:$O$73,13,FALSE)</f>
        <v>266</v>
      </c>
      <c r="G203" s="156" t="s">
        <v>256</v>
      </c>
      <c r="H203" s="115" t="s">
        <v>591</v>
      </c>
      <c r="I203" s="163">
        <v>8835.0</v>
      </c>
      <c r="J203" s="90"/>
      <c r="K203" s="158"/>
      <c r="L203" s="159"/>
      <c r="M203" s="160"/>
      <c r="N203" s="160"/>
      <c r="O203" s="143" t="s">
        <v>655</v>
      </c>
      <c r="P203" s="161">
        <v>567.0</v>
      </c>
      <c r="Q203" s="160"/>
      <c r="R203" s="80" t="str">
        <f t="shared" si="1"/>
        <v>1008276</v>
      </c>
      <c r="S203" s="162" t="str">
        <f>vlookup(R203,route!$A$3:$L$606,5,FALSE)</f>
        <v>Origin</v>
      </c>
      <c r="T203" s="80" t="str">
        <f t="shared" si="2"/>
        <v>1008266</v>
      </c>
      <c r="U203" s="151" t="str">
        <f>vlookup(T203,route!$A$3:$L$606,5,FALSE)</f>
        <v>Dropoff</v>
      </c>
      <c r="V203" s="108"/>
    </row>
    <row r="204">
      <c r="A204" s="160"/>
      <c r="B204" s="80">
        <v>1008.0</v>
      </c>
      <c r="C204" s="156" t="s">
        <v>482</v>
      </c>
      <c r="D204" s="138">
        <f>vlookup(E204,terminals!$C$1:$O$73,13,FALSE)</f>
        <v>276</v>
      </c>
      <c r="E204" s="156" t="s">
        <v>298</v>
      </c>
      <c r="F204" s="164">
        <f>vlookup(G204,terminals!$C$1:$O$73,13,FALSE)</f>
        <v>261</v>
      </c>
      <c r="G204" s="156" t="s">
        <v>240</v>
      </c>
      <c r="H204" s="115" t="s">
        <v>591</v>
      </c>
      <c r="I204" s="163">
        <v>8835.0</v>
      </c>
      <c r="J204" s="90"/>
      <c r="K204" s="158"/>
      <c r="L204" s="159"/>
      <c r="M204" s="160"/>
      <c r="N204" s="160"/>
      <c r="O204" s="143" t="s">
        <v>656</v>
      </c>
      <c r="P204" s="161">
        <v>575.0</v>
      </c>
      <c r="Q204" s="160"/>
      <c r="R204" s="80" t="str">
        <f t="shared" si="1"/>
        <v>1008276</v>
      </c>
      <c r="S204" s="162" t="str">
        <f>vlookup(R204,route!$A$3:$L$606,5,FALSE)</f>
        <v>Origin</v>
      </c>
      <c r="T204" s="80" t="str">
        <f t="shared" si="2"/>
        <v>1008261</v>
      </c>
      <c r="U204" s="151" t="str">
        <f>vlookup(T204,route!$A$3:$L$606,5,FALSE)</f>
        <v>Dropoff</v>
      </c>
      <c r="V204" s="108"/>
    </row>
    <row r="205">
      <c r="A205" s="160"/>
      <c r="B205" s="80">
        <v>1008.0</v>
      </c>
      <c r="C205" s="156" t="s">
        <v>482</v>
      </c>
      <c r="D205" s="138">
        <f>vlookup(E205,terminals!$C$1:$O$73,13,FALSE)</f>
        <v>276</v>
      </c>
      <c r="E205" s="156" t="s">
        <v>298</v>
      </c>
      <c r="F205" s="164">
        <f>vlookup(G205,terminals!$C$1:$O$73,13,FALSE)</f>
        <v>274</v>
      </c>
      <c r="G205" s="156" t="s">
        <v>291</v>
      </c>
      <c r="H205" s="115" t="s">
        <v>591</v>
      </c>
      <c r="I205" s="163">
        <v>8835.0</v>
      </c>
      <c r="J205" s="90"/>
      <c r="K205" s="158"/>
      <c r="L205" s="159"/>
      <c r="M205" s="160"/>
      <c r="N205" s="160"/>
      <c r="O205" s="143" t="s">
        <v>657</v>
      </c>
      <c r="P205" s="161">
        <v>107.0</v>
      </c>
      <c r="Q205" s="160"/>
      <c r="R205" s="80" t="str">
        <f t="shared" si="1"/>
        <v>1008276</v>
      </c>
      <c r="S205" s="162" t="str">
        <f>vlookup(R205,route!$A$3:$L$606,5,FALSE)</f>
        <v>Origin</v>
      </c>
      <c r="T205" s="80" t="str">
        <f t="shared" si="2"/>
        <v>1008274</v>
      </c>
      <c r="U205" s="151" t="str">
        <f>vlookup(T205,route!$A$3:$L$606,5,FALSE)</f>
        <v>Dropoff</v>
      </c>
      <c r="V205" s="108"/>
    </row>
    <row r="206">
      <c r="A206" s="160"/>
      <c r="B206" s="80">
        <v>1008.0</v>
      </c>
      <c r="C206" s="156" t="s">
        <v>482</v>
      </c>
      <c r="D206" s="138">
        <f>vlookup(E206,terminals!$C$1:$O$73,13,FALSE)</f>
        <v>276</v>
      </c>
      <c r="E206" s="156" t="s">
        <v>298</v>
      </c>
      <c r="F206" s="164">
        <f>vlookup(G206,terminals!$C$1:$O$73,13,FALSE)</f>
        <v>259</v>
      </c>
      <c r="G206" s="156" t="s">
        <v>230</v>
      </c>
      <c r="H206" s="115" t="s">
        <v>591</v>
      </c>
      <c r="I206" s="163">
        <v>8835.0</v>
      </c>
      <c r="J206" s="90"/>
      <c r="K206" s="158"/>
      <c r="L206" s="159"/>
      <c r="M206" s="160"/>
      <c r="N206" s="160"/>
      <c r="O206" s="143" t="s">
        <v>658</v>
      </c>
      <c r="P206" s="161">
        <v>198.0</v>
      </c>
      <c r="Q206" s="160"/>
      <c r="R206" s="80" t="str">
        <f t="shared" si="1"/>
        <v>1008276</v>
      </c>
      <c r="S206" s="162" t="str">
        <f>vlookup(R206,route!$A$3:$L$606,5,FALSE)</f>
        <v>Origin</v>
      </c>
      <c r="T206" s="80" t="str">
        <f t="shared" si="2"/>
        <v>1008259</v>
      </c>
      <c r="U206" s="151" t="str">
        <f>vlookup(T206,route!$A$3:$L$606,5,FALSE)</f>
        <v>Lastdrop</v>
      </c>
      <c r="V206" s="108"/>
    </row>
    <row r="207">
      <c r="A207" s="160"/>
      <c r="B207" s="80">
        <v>1008.0</v>
      </c>
      <c r="C207" s="156" t="s">
        <v>482</v>
      </c>
      <c r="D207" s="138">
        <f>vlookup(E207,terminals!$C$1:$O$73,13,FALSE)</f>
        <v>276</v>
      </c>
      <c r="E207" s="156" t="s">
        <v>298</v>
      </c>
      <c r="F207" s="164">
        <f>vlookup(G207,terminals!$C$1:$O$73,13,FALSE)</f>
        <v>260</v>
      </c>
      <c r="G207" s="156" t="s">
        <v>235</v>
      </c>
      <c r="H207" s="115" t="s">
        <v>591</v>
      </c>
      <c r="I207" s="163">
        <v>8835.0</v>
      </c>
      <c r="J207" s="90"/>
      <c r="K207" s="158"/>
      <c r="L207" s="159"/>
      <c r="M207" s="160"/>
      <c r="N207" s="160"/>
      <c r="O207" s="143" t="s">
        <v>659</v>
      </c>
      <c r="P207" s="161">
        <v>235.0</v>
      </c>
      <c r="Q207" s="160"/>
      <c r="R207" s="80" t="str">
        <f t="shared" si="1"/>
        <v>1008276</v>
      </c>
      <c r="S207" s="162" t="str">
        <f>vlookup(R207,route!$A$3:$L$606,5,FALSE)</f>
        <v>Origin</v>
      </c>
      <c r="T207" s="80" t="str">
        <f t="shared" si="2"/>
        <v>1008260</v>
      </c>
      <c r="U207" s="151" t="str">
        <f>vlookup(T207,route!$A$3:$L$606,5,FALSE)</f>
        <v>Destination</v>
      </c>
      <c r="V207" s="108"/>
    </row>
    <row r="208">
      <c r="A208" s="160"/>
      <c r="B208" s="80">
        <v>1009.0</v>
      </c>
      <c r="C208" s="156" t="s">
        <v>483</v>
      </c>
      <c r="D208" s="138">
        <f>vlookup(E208,terminals!$C$1:$O$73,13,FALSE)</f>
        <v>271</v>
      </c>
      <c r="E208" s="156" t="s">
        <v>279</v>
      </c>
      <c r="F208" s="164">
        <f>vlookup(G208,terminals!$C$1:$O$73,13,FALSE)</f>
        <v>288</v>
      </c>
      <c r="G208" s="156" t="s">
        <v>347</v>
      </c>
      <c r="H208" s="115" t="s">
        <v>591</v>
      </c>
      <c r="I208" s="163">
        <v>5510.0</v>
      </c>
      <c r="J208" s="90"/>
      <c r="K208" s="158"/>
      <c r="L208" s="159"/>
      <c r="M208" s="160"/>
      <c r="N208" s="160"/>
      <c r="O208" s="143" t="s">
        <v>660</v>
      </c>
      <c r="P208" s="161">
        <v>222.0</v>
      </c>
      <c r="Q208" s="160"/>
      <c r="R208" s="80" t="str">
        <f t="shared" si="1"/>
        <v>1009271</v>
      </c>
      <c r="S208" s="162" t="str">
        <f>vlookup(R208,route!$A$3:$L$606,5,FALSE)</f>
        <v>Origin</v>
      </c>
      <c r="T208" s="80" t="str">
        <f t="shared" si="2"/>
        <v>1009288</v>
      </c>
      <c r="U208" s="151" t="str">
        <f>vlookup(T208,route!$A$3:$L$606,5,FALSE)</f>
        <v>Dropoff</v>
      </c>
      <c r="V208" s="108"/>
    </row>
    <row r="209">
      <c r="A209" s="160"/>
      <c r="B209" s="80">
        <v>1009.0</v>
      </c>
      <c r="C209" s="156" t="s">
        <v>483</v>
      </c>
      <c r="D209" s="138">
        <f>vlookup(E209,terminals!$C$1:$O$73,13,FALSE)</f>
        <v>271</v>
      </c>
      <c r="E209" s="156" t="s">
        <v>279</v>
      </c>
      <c r="F209" s="164">
        <f>vlookup(G209,terminals!$C$1:$O$73,13,FALSE)</f>
        <v>286</v>
      </c>
      <c r="G209" s="156" t="s">
        <v>338</v>
      </c>
      <c r="H209" s="115" t="s">
        <v>591</v>
      </c>
      <c r="I209" s="163">
        <v>5510.0</v>
      </c>
      <c r="J209" s="90"/>
      <c r="K209" s="158"/>
      <c r="L209" s="159"/>
      <c r="M209" s="160"/>
      <c r="N209" s="160"/>
      <c r="O209" s="143" t="s">
        <v>661</v>
      </c>
      <c r="P209" s="161">
        <v>253.0</v>
      </c>
      <c r="Q209" s="160"/>
      <c r="R209" s="80" t="str">
        <f t="shared" si="1"/>
        <v>1009271</v>
      </c>
      <c r="S209" s="162" t="str">
        <f>vlookup(R209,route!$A$3:$L$606,5,FALSE)</f>
        <v>Origin</v>
      </c>
      <c r="T209" s="80" t="str">
        <f t="shared" si="2"/>
        <v>1009286</v>
      </c>
      <c r="U209" s="151" t="str">
        <f>vlookup(T209,route!$A$3:$L$606,5,FALSE)</f>
        <v>Dropoff</v>
      </c>
      <c r="V209" s="108"/>
    </row>
    <row r="210">
      <c r="A210" s="160"/>
      <c r="B210" s="80">
        <v>1009.0</v>
      </c>
      <c r="C210" s="156" t="s">
        <v>483</v>
      </c>
      <c r="D210" s="138">
        <f>vlookup(E210,terminals!$C$1:$O$73,13,FALSE)</f>
        <v>271</v>
      </c>
      <c r="E210" s="156" t="s">
        <v>279</v>
      </c>
      <c r="F210" s="164">
        <f>vlookup(G210,terminals!$C$1:$O$73,13,FALSE)</f>
        <v>284</v>
      </c>
      <c r="G210" s="156" t="s">
        <v>331</v>
      </c>
      <c r="H210" s="115" t="s">
        <v>591</v>
      </c>
      <c r="I210" s="163">
        <v>5510.0</v>
      </c>
      <c r="J210" s="90"/>
      <c r="K210" s="158"/>
      <c r="L210" s="159"/>
      <c r="M210" s="160"/>
      <c r="N210" s="160"/>
      <c r="O210" s="143" t="s">
        <v>662</v>
      </c>
      <c r="P210" s="161">
        <v>303.0</v>
      </c>
      <c r="Q210" s="160"/>
      <c r="R210" s="80" t="str">
        <f t="shared" si="1"/>
        <v>1009271</v>
      </c>
      <c r="S210" s="162" t="str">
        <f>vlookup(R210,route!$A$3:$L$606,5,FALSE)</f>
        <v>Origin</v>
      </c>
      <c r="T210" s="80" t="str">
        <f t="shared" si="2"/>
        <v>1009284</v>
      </c>
      <c r="U210" s="151" t="str">
        <f>vlookup(T210,route!$A$3:$L$606,5,FALSE)</f>
        <v>Dropoff</v>
      </c>
      <c r="V210" s="108"/>
    </row>
    <row r="211">
      <c r="A211" s="160"/>
      <c r="B211" s="80">
        <v>1009.0</v>
      </c>
      <c r="C211" s="156" t="s">
        <v>483</v>
      </c>
      <c r="D211" s="138">
        <f>vlookup(E211,terminals!$C$1:$O$73,13,FALSE)</f>
        <v>271</v>
      </c>
      <c r="E211" s="156" t="s">
        <v>279</v>
      </c>
      <c r="F211" s="164">
        <f>vlookup(G211,terminals!$C$1:$O$73,13,FALSE)</f>
        <v>283</v>
      </c>
      <c r="G211" s="156" t="s">
        <v>328</v>
      </c>
      <c r="H211" s="115" t="s">
        <v>591</v>
      </c>
      <c r="I211" s="163">
        <v>5510.0</v>
      </c>
      <c r="J211" s="90"/>
      <c r="K211" s="158"/>
      <c r="L211" s="159"/>
      <c r="M211" s="160"/>
      <c r="N211" s="160"/>
      <c r="O211" s="143" t="s">
        <v>663</v>
      </c>
      <c r="P211" s="161">
        <v>313.0</v>
      </c>
      <c r="Q211" s="160"/>
      <c r="R211" s="80" t="str">
        <f t="shared" si="1"/>
        <v>1009271</v>
      </c>
      <c r="S211" s="162" t="str">
        <f>vlookup(R211,route!$A$3:$L$606,5,FALSE)</f>
        <v>Origin</v>
      </c>
      <c r="T211" s="80" t="str">
        <f t="shared" si="2"/>
        <v>1009283</v>
      </c>
      <c r="U211" s="151" t="str">
        <f>vlookup(T211,route!$A$3:$L$606,5,FALSE)</f>
        <v>Dropoff</v>
      </c>
      <c r="V211" s="108"/>
    </row>
    <row r="212">
      <c r="A212" s="160"/>
      <c r="B212" s="80">
        <v>1009.0</v>
      </c>
      <c r="C212" s="156" t="s">
        <v>483</v>
      </c>
      <c r="D212" s="138">
        <f>vlookup(E212,terminals!$C$1:$O$73,13,FALSE)</f>
        <v>271</v>
      </c>
      <c r="E212" s="156" t="s">
        <v>279</v>
      </c>
      <c r="F212" s="164">
        <f>vlookup(G212,terminals!$C$1:$O$73,13,FALSE)</f>
        <v>285</v>
      </c>
      <c r="G212" s="156" t="s">
        <v>335</v>
      </c>
      <c r="H212" s="115" t="s">
        <v>591</v>
      </c>
      <c r="I212" s="163">
        <v>5510.0</v>
      </c>
      <c r="J212" s="90"/>
      <c r="K212" s="158"/>
      <c r="L212" s="159"/>
      <c r="M212" s="160"/>
      <c r="N212" s="160"/>
      <c r="O212" s="143" t="s">
        <v>664</v>
      </c>
      <c r="P212" s="161">
        <v>335.0</v>
      </c>
      <c r="Q212" s="160"/>
      <c r="R212" s="80" t="str">
        <f t="shared" si="1"/>
        <v>1009271</v>
      </c>
      <c r="S212" s="162" t="str">
        <f>vlookup(R212,route!$A$3:$L$606,5,FALSE)</f>
        <v>Origin</v>
      </c>
      <c r="T212" s="80" t="str">
        <f t="shared" si="2"/>
        <v>1009285</v>
      </c>
      <c r="U212" s="151" t="str">
        <f>vlookup(T212,route!$A$3:$L$606,5,FALSE)</f>
        <v>Dropoff</v>
      </c>
      <c r="V212" s="108"/>
    </row>
    <row r="213">
      <c r="A213" s="160"/>
      <c r="B213" s="80">
        <v>1009.0</v>
      </c>
      <c r="C213" s="156" t="s">
        <v>483</v>
      </c>
      <c r="D213" s="138">
        <f>vlookup(E213,terminals!$C$1:$O$73,13,FALSE)</f>
        <v>271</v>
      </c>
      <c r="E213" s="156" t="s">
        <v>279</v>
      </c>
      <c r="F213" s="164">
        <f>vlookup(G213,terminals!$C$1:$O$73,13,FALSE)</f>
        <v>279</v>
      </c>
      <c r="G213" s="156" t="s">
        <v>312</v>
      </c>
      <c r="H213" s="115" t="s">
        <v>591</v>
      </c>
      <c r="I213" s="163">
        <v>5510.0</v>
      </c>
      <c r="J213" s="90"/>
      <c r="K213" s="158"/>
      <c r="L213" s="159"/>
      <c r="M213" s="160"/>
      <c r="N213" s="160"/>
      <c r="O213" s="143" t="s">
        <v>665</v>
      </c>
      <c r="P213" s="161">
        <v>107.0</v>
      </c>
      <c r="Q213" s="160"/>
      <c r="R213" s="80" t="str">
        <f t="shared" si="1"/>
        <v>1009271</v>
      </c>
      <c r="S213" s="162" t="str">
        <f>vlookup(R213,route!$A$3:$L$606,5,FALSE)</f>
        <v>Origin</v>
      </c>
      <c r="T213" s="80" t="str">
        <f t="shared" si="2"/>
        <v>1009279</v>
      </c>
      <c r="U213" s="151" t="str">
        <f>vlookup(T213,route!$A$3:$L$606,5,FALSE)</f>
        <v>Dropoff</v>
      </c>
      <c r="V213" s="108"/>
    </row>
    <row r="214">
      <c r="A214" s="160"/>
      <c r="B214" s="80">
        <v>1009.0</v>
      </c>
      <c r="C214" s="156" t="s">
        <v>483</v>
      </c>
      <c r="D214" s="138">
        <f>vlookup(E214,terminals!$C$1:$O$73,13,FALSE)</f>
        <v>271</v>
      </c>
      <c r="E214" s="156" t="s">
        <v>279</v>
      </c>
      <c r="F214" s="164">
        <f>vlookup(G214,terminals!$C$1:$O$73,13,FALSE)</f>
        <v>281</v>
      </c>
      <c r="G214" s="156" t="s">
        <v>321</v>
      </c>
      <c r="H214" s="115" t="s">
        <v>591</v>
      </c>
      <c r="I214" s="163">
        <v>5510.0</v>
      </c>
      <c r="J214" s="90"/>
      <c r="K214" s="158"/>
      <c r="L214" s="159"/>
      <c r="M214" s="160"/>
      <c r="N214" s="160"/>
      <c r="O214" s="143" t="s">
        <v>666</v>
      </c>
      <c r="P214" s="161">
        <v>198.0</v>
      </c>
      <c r="Q214" s="160"/>
      <c r="R214" s="80" t="str">
        <f t="shared" si="1"/>
        <v>1009271</v>
      </c>
      <c r="S214" s="162" t="str">
        <f>vlookup(R214,route!$A$3:$L$606,5,FALSE)</f>
        <v>Origin</v>
      </c>
      <c r="T214" s="80" t="str">
        <f t="shared" si="2"/>
        <v>1009281</v>
      </c>
      <c r="U214" s="151" t="str">
        <f>vlookup(T214,route!$A$3:$L$606,5,FALSE)</f>
        <v>Lastdrop</v>
      </c>
      <c r="V214" s="108"/>
    </row>
    <row r="215">
      <c r="A215" s="160"/>
      <c r="B215" s="80">
        <v>1009.0</v>
      </c>
      <c r="C215" s="156" t="s">
        <v>483</v>
      </c>
      <c r="D215" s="138">
        <f>vlookup(E215,terminals!$C$1:$O$73,13,FALSE)</f>
        <v>271</v>
      </c>
      <c r="E215" s="156" t="s">
        <v>279</v>
      </c>
      <c r="F215" s="164">
        <f>vlookup(G215,terminals!$C$1:$O$73,13,FALSE)</f>
        <v>282</v>
      </c>
      <c r="G215" s="156" t="s">
        <v>325</v>
      </c>
      <c r="H215" s="115" t="s">
        <v>591</v>
      </c>
      <c r="I215" s="163">
        <v>5510.0</v>
      </c>
      <c r="J215" s="90"/>
      <c r="K215" s="158"/>
      <c r="L215" s="159"/>
      <c r="M215" s="160"/>
      <c r="N215" s="160"/>
      <c r="O215" s="143" t="s">
        <v>667</v>
      </c>
      <c r="P215" s="161">
        <v>235.0</v>
      </c>
      <c r="Q215" s="160"/>
      <c r="R215" s="80" t="str">
        <f t="shared" si="1"/>
        <v>1009271</v>
      </c>
      <c r="S215" s="162" t="str">
        <f>vlookup(R215,route!$A$3:$L$606,5,FALSE)</f>
        <v>Origin</v>
      </c>
      <c r="T215" s="80" t="str">
        <f t="shared" si="2"/>
        <v>1009282</v>
      </c>
      <c r="U215" s="151" t="str">
        <f>vlookup(T215,route!$A$3:$L$606,5,FALSE)</f>
        <v>Destination</v>
      </c>
      <c r="V215" s="108"/>
    </row>
    <row r="216">
      <c r="A216" s="160"/>
      <c r="B216" s="80">
        <v>1010.0</v>
      </c>
      <c r="C216" s="156" t="s">
        <v>483</v>
      </c>
      <c r="D216" s="138">
        <f>vlookup(E216,terminals!$C$1:$O$73,13,FALSE)</f>
        <v>271</v>
      </c>
      <c r="E216" s="156" t="s">
        <v>279</v>
      </c>
      <c r="F216" s="164">
        <f>vlookup(G216,terminals!$C$1:$O$73,13,FALSE)</f>
        <v>288</v>
      </c>
      <c r="G216" s="156" t="s">
        <v>347</v>
      </c>
      <c r="H216" s="115" t="s">
        <v>591</v>
      </c>
      <c r="I216" s="163">
        <v>5510.0</v>
      </c>
      <c r="J216" s="90"/>
      <c r="K216" s="158"/>
      <c r="L216" s="159"/>
      <c r="M216" s="160"/>
      <c r="N216" s="160"/>
      <c r="O216" s="143" t="s">
        <v>660</v>
      </c>
      <c r="P216" s="161">
        <v>222.0</v>
      </c>
      <c r="Q216" s="160"/>
      <c r="R216" s="80" t="str">
        <f t="shared" si="1"/>
        <v>1010271</v>
      </c>
      <c r="S216" s="162" t="str">
        <f>vlookup(R216,route!$A$3:$L$606,5,FALSE)</f>
        <v>Origin</v>
      </c>
      <c r="T216" s="80" t="str">
        <f t="shared" si="2"/>
        <v>1010288</v>
      </c>
      <c r="U216" s="151" t="str">
        <f>vlookup(T216,route!$A$3:$L$606,5,FALSE)</f>
        <v>Dropoff</v>
      </c>
      <c r="V216" s="108"/>
    </row>
    <row r="217">
      <c r="A217" s="160"/>
      <c r="B217" s="80">
        <v>1010.0</v>
      </c>
      <c r="C217" s="156" t="s">
        <v>483</v>
      </c>
      <c r="D217" s="138">
        <f>vlookup(E217,terminals!$C$1:$O$73,13,FALSE)</f>
        <v>271</v>
      </c>
      <c r="E217" s="156" t="s">
        <v>279</v>
      </c>
      <c r="F217" s="164">
        <f>vlookup(G217,terminals!$C$1:$O$73,13,FALSE)</f>
        <v>286</v>
      </c>
      <c r="G217" s="156" t="s">
        <v>338</v>
      </c>
      <c r="H217" s="115" t="s">
        <v>591</v>
      </c>
      <c r="I217" s="163">
        <v>5510.0</v>
      </c>
      <c r="J217" s="90"/>
      <c r="K217" s="158"/>
      <c r="L217" s="159"/>
      <c r="M217" s="160"/>
      <c r="N217" s="160"/>
      <c r="O217" s="143" t="s">
        <v>661</v>
      </c>
      <c r="P217" s="161">
        <v>253.0</v>
      </c>
      <c r="Q217" s="160"/>
      <c r="R217" s="80" t="str">
        <f t="shared" si="1"/>
        <v>1010271</v>
      </c>
      <c r="S217" s="162" t="str">
        <f>vlookup(R217,route!$A$3:$L$606,5,FALSE)</f>
        <v>Origin</v>
      </c>
      <c r="T217" s="80" t="str">
        <f t="shared" si="2"/>
        <v>1010286</v>
      </c>
      <c r="U217" s="151" t="str">
        <f>vlookup(T217,route!$A$3:$L$606,5,FALSE)</f>
        <v>Dropoff</v>
      </c>
      <c r="V217" s="108"/>
    </row>
    <row r="218">
      <c r="A218" s="160"/>
      <c r="B218" s="80">
        <v>1010.0</v>
      </c>
      <c r="C218" s="156" t="s">
        <v>483</v>
      </c>
      <c r="D218" s="138">
        <f>vlookup(E218,terminals!$C$1:$O$73,13,FALSE)</f>
        <v>271</v>
      </c>
      <c r="E218" s="156" t="s">
        <v>279</v>
      </c>
      <c r="F218" s="164">
        <f>vlookup(G218,terminals!$C$1:$O$73,13,FALSE)</f>
        <v>284</v>
      </c>
      <c r="G218" s="156" t="s">
        <v>331</v>
      </c>
      <c r="H218" s="115" t="s">
        <v>591</v>
      </c>
      <c r="I218" s="163">
        <v>5510.0</v>
      </c>
      <c r="J218" s="90"/>
      <c r="K218" s="158"/>
      <c r="L218" s="159"/>
      <c r="M218" s="160"/>
      <c r="N218" s="160"/>
      <c r="O218" s="143" t="s">
        <v>662</v>
      </c>
      <c r="P218" s="161">
        <v>303.0</v>
      </c>
      <c r="Q218" s="160"/>
      <c r="R218" s="80" t="str">
        <f t="shared" si="1"/>
        <v>1010271</v>
      </c>
      <c r="S218" s="162" t="str">
        <f>vlookup(R218,route!$A$3:$L$606,5,FALSE)</f>
        <v>Origin</v>
      </c>
      <c r="T218" s="80" t="str">
        <f t="shared" si="2"/>
        <v>1010284</v>
      </c>
      <c r="U218" s="151" t="str">
        <f>vlookup(T218,route!$A$3:$L$606,5,FALSE)</f>
        <v>Dropoff</v>
      </c>
      <c r="V218" s="108"/>
    </row>
    <row r="219">
      <c r="A219" s="160"/>
      <c r="B219" s="80">
        <v>1010.0</v>
      </c>
      <c r="C219" s="156" t="s">
        <v>483</v>
      </c>
      <c r="D219" s="138">
        <f>vlookup(E219,terminals!$C$1:$O$73,13,FALSE)</f>
        <v>271</v>
      </c>
      <c r="E219" s="156" t="s">
        <v>279</v>
      </c>
      <c r="F219" s="164">
        <f>vlookup(G219,terminals!$C$1:$O$73,13,FALSE)</f>
        <v>283</v>
      </c>
      <c r="G219" s="156" t="s">
        <v>328</v>
      </c>
      <c r="H219" s="115" t="s">
        <v>591</v>
      </c>
      <c r="I219" s="163">
        <v>5510.0</v>
      </c>
      <c r="J219" s="90"/>
      <c r="K219" s="158"/>
      <c r="L219" s="159"/>
      <c r="M219" s="160"/>
      <c r="N219" s="160"/>
      <c r="O219" s="143" t="s">
        <v>663</v>
      </c>
      <c r="P219" s="161">
        <v>313.0</v>
      </c>
      <c r="Q219" s="160"/>
      <c r="R219" s="80" t="str">
        <f t="shared" si="1"/>
        <v>1010271</v>
      </c>
      <c r="S219" s="162" t="str">
        <f>vlookup(R219,route!$A$3:$L$606,5,FALSE)</f>
        <v>Origin</v>
      </c>
      <c r="T219" s="80" t="str">
        <f t="shared" si="2"/>
        <v>1010283</v>
      </c>
      <c r="U219" s="151" t="str">
        <f>vlookup(T219,route!$A$3:$L$606,5,FALSE)</f>
        <v>Dropoff</v>
      </c>
      <c r="V219" s="108"/>
    </row>
    <row r="220">
      <c r="A220" s="160"/>
      <c r="B220" s="80">
        <v>1010.0</v>
      </c>
      <c r="C220" s="156" t="s">
        <v>483</v>
      </c>
      <c r="D220" s="138">
        <f>vlookup(E220,terminals!$C$1:$O$73,13,FALSE)</f>
        <v>271</v>
      </c>
      <c r="E220" s="156" t="s">
        <v>279</v>
      </c>
      <c r="F220" s="164">
        <f>vlookup(G220,terminals!$C$1:$O$73,13,FALSE)</f>
        <v>285</v>
      </c>
      <c r="G220" s="156" t="s">
        <v>335</v>
      </c>
      <c r="H220" s="115" t="s">
        <v>591</v>
      </c>
      <c r="I220" s="163">
        <v>5510.0</v>
      </c>
      <c r="J220" s="90"/>
      <c r="K220" s="158"/>
      <c r="L220" s="159"/>
      <c r="M220" s="160"/>
      <c r="N220" s="160"/>
      <c r="O220" s="143" t="s">
        <v>664</v>
      </c>
      <c r="P220" s="161">
        <v>335.0</v>
      </c>
      <c r="Q220" s="160"/>
      <c r="R220" s="80" t="str">
        <f t="shared" si="1"/>
        <v>1010271</v>
      </c>
      <c r="S220" s="162" t="str">
        <f>vlookup(R220,route!$A$3:$L$606,5,FALSE)</f>
        <v>Origin</v>
      </c>
      <c r="T220" s="80" t="str">
        <f t="shared" si="2"/>
        <v>1010285</v>
      </c>
      <c r="U220" s="151" t="str">
        <f>vlookup(T220,route!$A$3:$L$606,5,FALSE)</f>
        <v>Dropoff</v>
      </c>
      <c r="V220" s="108"/>
    </row>
    <row r="221">
      <c r="A221" s="160"/>
      <c r="B221" s="80">
        <v>1010.0</v>
      </c>
      <c r="C221" s="156" t="s">
        <v>483</v>
      </c>
      <c r="D221" s="138">
        <f>vlookup(E221,terminals!$C$1:$O$73,13,FALSE)</f>
        <v>271</v>
      </c>
      <c r="E221" s="156" t="s">
        <v>279</v>
      </c>
      <c r="F221" s="164">
        <f>vlookup(G221,terminals!$C$1:$O$73,13,FALSE)</f>
        <v>279</v>
      </c>
      <c r="G221" s="156" t="s">
        <v>312</v>
      </c>
      <c r="H221" s="115" t="s">
        <v>591</v>
      </c>
      <c r="I221" s="163">
        <v>5510.0</v>
      </c>
      <c r="J221" s="90"/>
      <c r="K221" s="158"/>
      <c r="L221" s="159"/>
      <c r="M221" s="160"/>
      <c r="N221" s="160"/>
      <c r="O221" s="143" t="s">
        <v>665</v>
      </c>
      <c r="P221" s="161">
        <v>107.0</v>
      </c>
      <c r="Q221" s="160"/>
      <c r="R221" s="80" t="str">
        <f t="shared" si="1"/>
        <v>1010271</v>
      </c>
      <c r="S221" s="162" t="str">
        <f>vlookup(R221,route!$A$3:$L$606,5,FALSE)</f>
        <v>Origin</v>
      </c>
      <c r="T221" s="80" t="str">
        <f t="shared" si="2"/>
        <v>1010279</v>
      </c>
      <c r="U221" s="151" t="str">
        <f>vlookup(T221,route!$A$3:$L$606,5,FALSE)</f>
        <v>Dropoff</v>
      </c>
      <c r="V221" s="108"/>
    </row>
    <row r="222">
      <c r="A222" s="160"/>
      <c r="B222" s="80">
        <v>1010.0</v>
      </c>
      <c r="C222" s="156" t="s">
        <v>483</v>
      </c>
      <c r="D222" s="138">
        <f>vlookup(E222,terminals!$C$1:$O$73,13,FALSE)</f>
        <v>271</v>
      </c>
      <c r="E222" s="156" t="s">
        <v>279</v>
      </c>
      <c r="F222" s="164">
        <f>vlookup(G222,terminals!$C$1:$O$73,13,FALSE)</f>
        <v>281</v>
      </c>
      <c r="G222" s="156" t="s">
        <v>321</v>
      </c>
      <c r="H222" s="115" t="s">
        <v>591</v>
      </c>
      <c r="I222" s="163">
        <v>5510.0</v>
      </c>
      <c r="J222" s="90"/>
      <c r="K222" s="158"/>
      <c r="L222" s="159"/>
      <c r="M222" s="160"/>
      <c r="N222" s="160"/>
      <c r="O222" s="143" t="s">
        <v>666</v>
      </c>
      <c r="P222" s="161">
        <v>198.0</v>
      </c>
      <c r="Q222" s="160"/>
      <c r="R222" s="80" t="str">
        <f t="shared" si="1"/>
        <v>1010271</v>
      </c>
      <c r="S222" s="162" t="str">
        <f>vlookup(R222,route!$A$3:$L$606,5,FALSE)</f>
        <v>Origin</v>
      </c>
      <c r="T222" s="80" t="str">
        <f t="shared" si="2"/>
        <v>1010281</v>
      </c>
      <c r="U222" s="151" t="str">
        <f>vlookup(T222,route!$A$3:$L$606,5,FALSE)</f>
        <v>Lastdrop</v>
      </c>
      <c r="V222" s="108"/>
    </row>
    <row r="223">
      <c r="A223" s="160"/>
      <c r="B223" s="80">
        <v>1010.0</v>
      </c>
      <c r="C223" s="156" t="s">
        <v>483</v>
      </c>
      <c r="D223" s="138">
        <f>vlookup(E223,terminals!$C$1:$O$73,13,FALSE)</f>
        <v>271</v>
      </c>
      <c r="E223" s="156" t="s">
        <v>279</v>
      </c>
      <c r="F223" s="164">
        <f>vlookup(G223,terminals!$C$1:$O$73,13,FALSE)</f>
        <v>282</v>
      </c>
      <c r="G223" s="156" t="s">
        <v>325</v>
      </c>
      <c r="H223" s="115" t="s">
        <v>591</v>
      </c>
      <c r="I223" s="163">
        <v>5510.0</v>
      </c>
      <c r="J223" s="90"/>
      <c r="K223" s="158"/>
      <c r="L223" s="159"/>
      <c r="M223" s="160"/>
      <c r="N223" s="160"/>
      <c r="O223" s="143" t="s">
        <v>667</v>
      </c>
      <c r="P223" s="161">
        <v>235.0</v>
      </c>
      <c r="Q223" s="160"/>
      <c r="R223" s="80" t="str">
        <f t="shared" si="1"/>
        <v>1010271</v>
      </c>
      <c r="S223" s="162" t="str">
        <f>vlookup(R223,route!$A$3:$L$606,5,FALSE)</f>
        <v>Origin</v>
      </c>
      <c r="T223" s="80" t="str">
        <f t="shared" si="2"/>
        <v>1010282</v>
      </c>
      <c r="U223" s="151" t="str">
        <f>vlookup(T223,route!$A$3:$L$606,5,FALSE)</f>
        <v>Destination</v>
      </c>
      <c r="V223" s="108"/>
    </row>
    <row r="224">
      <c r="A224" s="160"/>
      <c r="B224" s="80">
        <v>1011.0</v>
      </c>
      <c r="C224" s="156" t="s">
        <v>483</v>
      </c>
      <c r="D224" s="138">
        <f>vlookup(E224,terminals!$C$1:$O$73,13,FALSE)</f>
        <v>271</v>
      </c>
      <c r="E224" s="156" t="s">
        <v>279</v>
      </c>
      <c r="F224" s="164">
        <f>vlookup(G224,terminals!$C$1:$O$73,13,FALSE)</f>
        <v>288</v>
      </c>
      <c r="G224" s="156" t="s">
        <v>347</v>
      </c>
      <c r="H224" s="115" t="s">
        <v>591</v>
      </c>
      <c r="I224" s="163">
        <v>5510.0</v>
      </c>
      <c r="J224" s="90"/>
      <c r="K224" s="158"/>
      <c r="L224" s="159"/>
      <c r="M224" s="160"/>
      <c r="N224" s="160"/>
      <c r="O224" s="143" t="s">
        <v>660</v>
      </c>
      <c r="P224" s="161">
        <v>222.0</v>
      </c>
      <c r="Q224" s="160"/>
      <c r="R224" s="80" t="str">
        <f t="shared" si="1"/>
        <v>1011271</v>
      </c>
      <c r="S224" s="162" t="str">
        <f>vlookup(R224,route!$A$3:$L$606,5,FALSE)</f>
        <v>Origin</v>
      </c>
      <c r="T224" s="80" t="str">
        <f t="shared" si="2"/>
        <v>1011288</v>
      </c>
      <c r="U224" s="151" t="str">
        <f>vlookup(T224,route!$A$3:$L$606,5,FALSE)</f>
        <v>Dropoff</v>
      </c>
      <c r="V224" s="108"/>
    </row>
    <row r="225">
      <c r="A225" s="160"/>
      <c r="B225" s="80">
        <v>1011.0</v>
      </c>
      <c r="C225" s="156" t="s">
        <v>483</v>
      </c>
      <c r="D225" s="138">
        <f>vlookup(E225,terminals!$C$1:$O$73,13,FALSE)</f>
        <v>271</v>
      </c>
      <c r="E225" s="156" t="s">
        <v>279</v>
      </c>
      <c r="F225" s="164">
        <f>vlookup(G225,terminals!$C$1:$O$73,13,FALSE)</f>
        <v>286</v>
      </c>
      <c r="G225" s="156" t="s">
        <v>338</v>
      </c>
      <c r="H225" s="115" t="s">
        <v>591</v>
      </c>
      <c r="I225" s="163">
        <v>5510.0</v>
      </c>
      <c r="J225" s="90"/>
      <c r="K225" s="158"/>
      <c r="L225" s="159"/>
      <c r="M225" s="160"/>
      <c r="N225" s="160"/>
      <c r="O225" s="143" t="s">
        <v>661</v>
      </c>
      <c r="P225" s="161">
        <v>253.0</v>
      </c>
      <c r="Q225" s="160"/>
      <c r="R225" s="80" t="str">
        <f t="shared" si="1"/>
        <v>1011271</v>
      </c>
      <c r="S225" s="162" t="str">
        <f>vlookup(R225,route!$A$3:$L$606,5,FALSE)</f>
        <v>Origin</v>
      </c>
      <c r="T225" s="80" t="str">
        <f t="shared" si="2"/>
        <v>1011286</v>
      </c>
      <c r="U225" s="151" t="str">
        <f>vlookup(T225,route!$A$3:$L$606,5,FALSE)</f>
        <v>Dropoff</v>
      </c>
      <c r="V225" s="108"/>
    </row>
    <row r="226">
      <c r="A226" s="160"/>
      <c r="B226" s="80">
        <v>1011.0</v>
      </c>
      <c r="C226" s="156" t="s">
        <v>483</v>
      </c>
      <c r="D226" s="138">
        <f>vlookup(E226,terminals!$C$1:$O$73,13,FALSE)</f>
        <v>271</v>
      </c>
      <c r="E226" s="156" t="s">
        <v>279</v>
      </c>
      <c r="F226" s="164">
        <f>vlookup(G226,terminals!$C$1:$O$73,13,FALSE)</f>
        <v>284</v>
      </c>
      <c r="G226" s="156" t="s">
        <v>331</v>
      </c>
      <c r="H226" s="115" t="s">
        <v>591</v>
      </c>
      <c r="I226" s="163">
        <v>5510.0</v>
      </c>
      <c r="J226" s="90"/>
      <c r="K226" s="158"/>
      <c r="L226" s="159"/>
      <c r="M226" s="160"/>
      <c r="N226" s="160"/>
      <c r="O226" s="143" t="s">
        <v>662</v>
      </c>
      <c r="P226" s="161">
        <v>303.0</v>
      </c>
      <c r="Q226" s="160"/>
      <c r="R226" s="80" t="str">
        <f t="shared" si="1"/>
        <v>1011271</v>
      </c>
      <c r="S226" s="162" t="str">
        <f>vlookup(R226,route!$A$3:$L$606,5,FALSE)</f>
        <v>Origin</v>
      </c>
      <c r="T226" s="80" t="str">
        <f t="shared" si="2"/>
        <v>1011284</v>
      </c>
      <c r="U226" s="151" t="str">
        <f>vlookup(T226,route!$A$3:$L$606,5,FALSE)</f>
        <v>Dropoff</v>
      </c>
      <c r="V226" s="108"/>
    </row>
    <row r="227">
      <c r="A227" s="160"/>
      <c r="B227" s="80">
        <v>1011.0</v>
      </c>
      <c r="C227" s="156" t="s">
        <v>483</v>
      </c>
      <c r="D227" s="138">
        <f>vlookup(E227,terminals!$C$1:$O$73,13,FALSE)</f>
        <v>271</v>
      </c>
      <c r="E227" s="156" t="s">
        <v>279</v>
      </c>
      <c r="F227" s="164">
        <f>vlookup(G227,terminals!$C$1:$O$73,13,FALSE)</f>
        <v>283</v>
      </c>
      <c r="G227" s="156" t="s">
        <v>328</v>
      </c>
      <c r="H227" s="115" t="s">
        <v>591</v>
      </c>
      <c r="I227" s="163">
        <v>5510.0</v>
      </c>
      <c r="J227" s="90"/>
      <c r="K227" s="158"/>
      <c r="L227" s="159"/>
      <c r="M227" s="160"/>
      <c r="N227" s="160"/>
      <c r="O227" s="143" t="s">
        <v>663</v>
      </c>
      <c r="P227" s="161">
        <v>313.0</v>
      </c>
      <c r="Q227" s="160"/>
      <c r="R227" s="80" t="str">
        <f t="shared" si="1"/>
        <v>1011271</v>
      </c>
      <c r="S227" s="162" t="str">
        <f>vlookup(R227,route!$A$3:$L$606,5,FALSE)</f>
        <v>Origin</v>
      </c>
      <c r="T227" s="80" t="str">
        <f t="shared" si="2"/>
        <v>1011283</v>
      </c>
      <c r="U227" s="151" t="str">
        <f>vlookup(T227,route!$A$3:$L$606,5,FALSE)</f>
        <v>Dropoff</v>
      </c>
      <c r="V227" s="108"/>
    </row>
    <row r="228">
      <c r="A228" s="160"/>
      <c r="B228" s="80">
        <v>1011.0</v>
      </c>
      <c r="C228" s="156" t="s">
        <v>483</v>
      </c>
      <c r="D228" s="138">
        <f>vlookup(E228,terminals!$C$1:$O$73,13,FALSE)</f>
        <v>271</v>
      </c>
      <c r="E228" s="156" t="s">
        <v>279</v>
      </c>
      <c r="F228" s="164">
        <f>vlookup(G228,terminals!$C$1:$O$73,13,FALSE)</f>
        <v>285</v>
      </c>
      <c r="G228" s="156" t="s">
        <v>335</v>
      </c>
      <c r="H228" s="115" t="s">
        <v>591</v>
      </c>
      <c r="I228" s="163">
        <v>5510.0</v>
      </c>
      <c r="J228" s="90"/>
      <c r="K228" s="158"/>
      <c r="L228" s="159"/>
      <c r="M228" s="160"/>
      <c r="N228" s="160"/>
      <c r="O228" s="143" t="s">
        <v>664</v>
      </c>
      <c r="P228" s="161">
        <v>335.0</v>
      </c>
      <c r="Q228" s="160"/>
      <c r="R228" s="80" t="str">
        <f t="shared" si="1"/>
        <v>1011271</v>
      </c>
      <c r="S228" s="162" t="str">
        <f>vlookup(R228,route!$A$3:$L$606,5,FALSE)</f>
        <v>Origin</v>
      </c>
      <c r="T228" s="80" t="str">
        <f t="shared" si="2"/>
        <v>1011285</v>
      </c>
      <c r="U228" s="151" t="str">
        <f>vlookup(T228,route!$A$3:$L$606,5,FALSE)</f>
        <v>Dropoff</v>
      </c>
      <c r="V228" s="108"/>
    </row>
    <row r="229">
      <c r="A229" s="160"/>
      <c r="B229" s="80">
        <v>1011.0</v>
      </c>
      <c r="C229" s="156" t="s">
        <v>483</v>
      </c>
      <c r="D229" s="138">
        <f>vlookup(E229,terminals!$C$1:$O$73,13,FALSE)</f>
        <v>271</v>
      </c>
      <c r="E229" s="156" t="s">
        <v>279</v>
      </c>
      <c r="F229" s="164">
        <f>vlookup(G229,terminals!$C$1:$O$73,13,FALSE)</f>
        <v>279</v>
      </c>
      <c r="G229" s="156" t="s">
        <v>312</v>
      </c>
      <c r="H229" s="115" t="s">
        <v>591</v>
      </c>
      <c r="I229" s="163">
        <v>5510.0</v>
      </c>
      <c r="J229" s="90"/>
      <c r="K229" s="158"/>
      <c r="L229" s="159"/>
      <c r="M229" s="160"/>
      <c r="N229" s="160"/>
      <c r="O229" s="143" t="s">
        <v>665</v>
      </c>
      <c r="P229" s="161">
        <v>401.0</v>
      </c>
      <c r="Q229" s="160"/>
      <c r="R229" s="80" t="str">
        <f t="shared" si="1"/>
        <v>1011271</v>
      </c>
      <c r="S229" s="162" t="str">
        <f>vlookup(R229,route!$A$3:$L$606,5,FALSE)</f>
        <v>Origin</v>
      </c>
      <c r="T229" s="80" t="str">
        <f t="shared" si="2"/>
        <v>1011279</v>
      </c>
      <c r="U229" s="151" t="str">
        <f>vlookup(T229,route!$A$3:$L$606,5,FALSE)</f>
        <v>Dropoff</v>
      </c>
      <c r="V229" s="108"/>
    </row>
    <row r="230">
      <c r="A230" s="160"/>
      <c r="B230" s="80">
        <v>1011.0</v>
      </c>
      <c r="C230" s="156" t="s">
        <v>483</v>
      </c>
      <c r="D230" s="138">
        <f>vlookup(E230,terminals!$C$1:$O$73,13,FALSE)</f>
        <v>271</v>
      </c>
      <c r="E230" s="156" t="s">
        <v>279</v>
      </c>
      <c r="F230" s="164">
        <f>vlookup(G230,terminals!$C$1:$O$73,13,FALSE)</f>
        <v>281</v>
      </c>
      <c r="G230" s="156" t="s">
        <v>321</v>
      </c>
      <c r="H230" s="115" t="s">
        <v>591</v>
      </c>
      <c r="I230" s="163">
        <v>5510.0</v>
      </c>
      <c r="J230" s="90"/>
      <c r="K230" s="158"/>
      <c r="L230" s="159"/>
      <c r="M230" s="160"/>
      <c r="N230" s="160"/>
      <c r="O230" s="143" t="s">
        <v>666</v>
      </c>
      <c r="P230" s="161">
        <v>415.0</v>
      </c>
      <c r="Q230" s="160"/>
      <c r="R230" s="80" t="str">
        <f t="shared" si="1"/>
        <v>1011271</v>
      </c>
      <c r="S230" s="162" t="str">
        <f>vlookup(R230,route!$A$3:$L$606,5,FALSE)</f>
        <v>Origin</v>
      </c>
      <c r="T230" s="80" t="str">
        <f t="shared" si="2"/>
        <v>1011281</v>
      </c>
      <c r="U230" s="151" t="str">
        <f>vlookup(T230,route!$A$3:$L$606,5,FALSE)</f>
        <v>Lastdrop</v>
      </c>
      <c r="V230" s="108"/>
    </row>
    <row r="231">
      <c r="A231" s="160"/>
      <c r="B231" s="80">
        <v>1011.0</v>
      </c>
      <c r="C231" s="156" t="s">
        <v>483</v>
      </c>
      <c r="D231" s="138">
        <f>vlookup(E231,terminals!$C$1:$O$73,13,FALSE)</f>
        <v>271</v>
      </c>
      <c r="E231" s="156" t="s">
        <v>279</v>
      </c>
      <c r="F231" s="164">
        <f>vlookup(G231,terminals!$C$1:$O$73,13,FALSE)</f>
        <v>282</v>
      </c>
      <c r="G231" s="156" t="s">
        <v>325</v>
      </c>
      <c r="H231" s="115" t="s">
        <v>591</v>
      </c>
      <c r="I231" s="163">
        <v>5510.0</v>
      </c>
      <c r="J231" s="90"/>
      <c r="K231" s="158"/>
      <c r="L231" s="159"/>
      <c r="M231" s="160"/>
      <c r="N231" s="160"/>
      <c r="O231" s="143" t="s">
        <v>667</v>
      </c>
      <c r="P231" s="161">
        <v>401.0</v>
      </c>
      <c r="Q231" s="160"/>
      <c r="R231" s="80" t="str">
        <f t="shared" si="1"/>
        <v>1011271</v>
      </c>
      <c r="S231" s="162" t="str">
        <f>vlookup(R231,route!$A$3:$L$606,5,FALSE)</f>
        <v>Origin</v>
      </c>
      <c r="T231" s="80" t="str">
        <f t="shared" si="2"/>
        <v>1011282</v>
      </c>
      <c r="U231" s="151" t="str">
        <f>vlookup(T231,route!$A$3:$L$606,5,FALSE)</f>
        <v>Destination</v>
      </c>
      <c r="V231" s="108"/>
    </row>
    <row r="232">
      <c r="A232" s="160"/>
      <c r="B232" s="80">
        <v>1012.0</v>
      </c>
      <c r="C232" s="156" t="s">
        <v>484</v>
      </c>
      <c r="D232" s="138">
        <f>vlookup(E232,terminals!$C$1:$O$73,13,FALSE)</f>
        <v>287</v>
      </c>
      <c r="E232" s="156" t="s">
        <v>342</v>
      </c>
      <c r="F232" s="164">
        <f>vlookup(G232,terminals!$C$1:$O$73,13,FALSE)</f>
        <v>266</v>
      </c>
      <c r="G232" s="156" t="s">
        <v>256</v>
      </c>
      <c r="H232" s="115" t="s">
        <v>591</v>
      </c>
      <c r="I232" s="163">
        <v>6175.0</v>
      </c>
      <c r="J232" s="90"/>
      <c r="K232" s="158"/>
      <c r="L232" s="159"/>
      <c r="M232" s="160"/>
      <c r="N232" s="160"/>
      <c r="O232" s="143" t="s">
        <v>668</v>
      </c>
      <c r="P232" s="161">
        <v>415.0</v>
      </c>
      <c r="Q232" s="160"/>
      <c r="R232" s="80" t="str">
        <f t="shared" si="1"/>
        <v>1012287</v>
      </c>
      <c r="S232" s="162" t="str">
        <f>vlookup(R232,route!$A$3:$L$606,5,FALSE)</f>
        <v>Origin</v>
      </c>
      <c r="T232" s="80" t="str">
        <f t="shared" si="2"/>
        <v>1012266</v>
      </c>
      <c r="U232" s="151" t="str">
        <f>vlookup(T232,route!$A$3:$L$606,5,FALSE)</f>
        <v>Lastdrop</v>
      </c>
      <c r="V232" s="108"/>
    </row>
    <row r="233">
      <c r="A233" s="160"/>
      <c r="B233" s="80">
        <v>1012.0</v>
      </c>
      <c r="C233" s="156" t="s">
        <v>484</v>
      </c>
      <c r="D233" s="138">
        <f>vlookup(E233,terminals!$C$1:$O$73,13,FALSE)</f>
        <v>287</v>
      </c>
      <c r="E233" s="156" t="s">
        <v>342</v>
      </c>
      <c r="F233" s="164">
        <f>vlookup(G233,terminals!$C$1:$O$73,13,FALSE)</f>
        <v>261</v>
      </c>
      <c r="G233" s="156" t="s">
        <v>240</v>
      </c>
      <c r="H233" s="115" t="s">
        <v>591</v>
      </c>
      <c r="I233" s="163">
        <v>6175.0</v>
      </c>
      <c r="J233" s="90"/>
      <c r="K233" s="158"/>
      <c r="L233" s="159"/>
      <c r="M233" s="160"/>
      <c r="N233" s="160"/>
      <c r="O233" s="143" t="s">
        <v>669</v>
      </c>
      <c r="P233" s="161">
        <v>297.0</v>
      </c>
      <c r="Q233" s="160"/>
      <c r="R233" s="80" t="str">
        <f t="shared" si="1"/>
        <v>1012287</v>
      </c>
      <c r="S233" s="162" t="str">
        <f>vlookup(R233,route!$A$3:$L$606,5,FALSE)</f>
        <v>Origin</v>
      </c>
      <c r="T233" s="80" t="str">
        <f t="shared" si="2"/>
        <v>1012261</v>
      </c>
      <c r="U233" s="151" t="str">
        <f>vlookup(T233,route!$A$3:$L$606,5,FALSE)</f>
        <v>Destination</v>
      </c>
      <c r="V233" s="108"/>
    </row>
    <row r="234">
      <c r="A234" s="160"/>
      <c r="B234" s="80">
        <v>1013.0</v>
      </c>
      <c r="C234" s="156" t="s">
        <v>484</v>
      </c>
      <c r="D234" s="138">
        <f>vlookup(E234,terminals!$C$1:$O$73,13,FALSE)</f>
        <v>287</v>
      </c>
      <c r="E234" s="156" t="s">
        <v>342</v>
      </c>
      <c r="F234" s="164">
        <f>vlookup(G234,terminals!$C$1:$O$73,13,FALSE)</f>
        <v>266</v>
      </c>
      <c r="G234" s="156" t="s">
        <v>256</v>
      </c>
      <c r="H234" s="115" t="s">
        <v>591</v>
      </c>
      <c r="I234" s="163">
        <v>6175.0</v>
      </c>
      <c r="J234" s="90"/>
      <c r="K234" s="158"/>
      <c r="L234" s="159"/>
      <c r="M234" s="160"/>
      <c r="N234" s="160"/>
      <c r="O234" s="143" t="s">
        <v>668</v>
      </c>
      <c r="P234" s="161">
        <v>642.0</v>
      </c>
      <c r="Q234" s="160"/>
      <c r="R234" s="80" t="str">
        <f t="shared" si="1"/>
        <v>1013287</v>
      </c>
      <c r="S234" s="162" t="str">
        <f>vlookup(R234,route!$A$3:$L$606,5,FALSE)</f>
        <v>Origin</v>
      </c>
      <c r="T234" s="80" t="str">
        <f t="shared" si="2"/>
        <v>1013266</v>
      </c>
      <c r="U234" s="151" t="str">
        <f>vlookup(T234,route!$A$3:$L$606,5,FALSE)</f>
        <v>Lastdrop</v>
      </c>
      <c r="V234" s="108"/>
    </row>
    <row r="235">
      <c r="A235" s="160"/>
      <c r="B235" s="80">
        <v>1013.0</v>
      </c>
      <c r="C235" s="156" t="s">
        <v>484</v>
      </c>
      <c r="D235" s="138">
        <f>vlookup(E235,terminals!$C$1:$O$73,13,FALSE)</f>
        <v>287</v>
      </c>
      <c r="E235" s="156" t="s">
        <v>342</v>
      </c>
      <c r="F235" s="164">
        <f>vlookup(G235,terminals!$C$1:$O$73,13,FALSE)</f>
        <v>261</v>
      </c>
      <c r="G235" s="156" t="s">
        <v>240</v>
      </c>
      <c r="H235" s="115" t="s">
        <v>591</v>
      </c>
      <c r="I235" s="163">
        <v>6175.0</v>
      </c>
      <c r="J235" s="90"/>
      <c r="K235" s="158"/>
      <c r="L235" s="159"/>
      <c r="M235" s="160"/>
      <c r="N235" s="160"/>
      <c r="O235" s="143" t="s">
        <v>669</v>
      </c>
      <c r="P235" s="161">
        <v>940.0</v>
      </c>
      <c r="Q235" s="160"/>
      <c r="R235" s="80" t="str">
        <f t="shared" si="1"/>
        <v>1013287</v>
      </c>
      <c r="S235" s="162" t="str">
        <f>vlookup(R235,route!$A$3:$L$606,5,FALSE)</f>
        <v>Origin</v>
      </c>
      <c r="T235" s="80" t="str">
        <f t="shared" si="2"/>
        <v>1013261</v>
      </c>
      <c r="U235" s="151" t="str">
        <f>vlookup(T235,route!$A$3:$L$606,5,FALSE)</f>
        <v>Destination</v>
      </c>
      <c r="V235" s="108"/>
    </row>
    <row r="236">
      <c r="A236" s="160"/>
      <c r="B236" s="80">
        <v>1014.0</v>
      </c>
      <c r="C236" s="156" t="s">
        <v>485</v>
      </c>
      <c r="D236" s="138">
        <f>vlookup(E236,terminals!$C$1:$O$73,13,FALSE)</f>
        <v>287</v>
      </c>
      <c r="E236" s="156" t="s">
        <v>342</v>
      </c>
      <c r="F236" s="164">
        <f>vlookup(G236,terminals!$C$1:$O$73,13,FALSE)</f>
        <v>285</v>
      </c>
      <c r="G236" s="156" t="s">
        <v>335</v>
      </c>
      <c r="H236" s="115" t="s">
        <v>591</v>
      </c>
      <c r="I236" s="163">
        <v>7600.0</v>
      </c>
      <c r="J236" s="90"/>
      <c r="K236" s="158"/>
      <c r="L236" s="159"/>
      <c r="M236" s="160"/>
      <c r="N236" s="160"/>
      <c r="O236" s="143" t="s">
        <v>670</v>
      </c>
      <c r="P236" s="161">
        <v>910.0</v>
      </c>
      <c r="Q236" s="160"/>
      <c r="R236" s="80" t="str">
        <f t="shared" si="1"/>
        <v>1014287</v>
      </c>
      <c r="S236" s="162" t="str">
        <f>vlookup(R236,route!$A$3:$L$606,5,FALSE)</f>
        <v>Origin</v>
      </c>
      <c r="T236" s="80" t="str">
        <f t="shared" si="2"/>
        <v>1014285</v>
      </c>
      <c r="U236" s="151" t="str">
        <f>vlookup(T236,route!$A$3:$L$606,5,FALSE)</f>
        <v>Dropoff</v>
      </c>
      <c r="V236" s="108"/>
    </row>
    <row r="237">
      <c r="A237" s="160"/>
      <c r="B237" s="80">
        <v>1014.0</v>
      </c>
      <c r="C237" s="156" t="s">
        <v>485</v>
      </c>
      <c r="D237" s="138">
        <f>vlookup(E237,terminals!$C$1:$O$73,13,FALSE)</f>
        <v>287</v>
      </c>
      <c r="E237" s="156" t="s">
        <v>342</v>
      </c>
      <c r="F237" s="164">
        <f>vlookup(G237,terminals!$C$1:$O$73,13,FALSE)</f>
        <v>283</v>
      </c>
      <c r="G237" s="156" t="s">
        <v>328</v>
      </c>
      <c r="H237" s="115" t="s">
        <v>591</v>
      </c>
      <c r="I237" s="163">
        <v>7600.0</v>
      </c>
      <c r="J237" s="90"/>
      <c r="K237" s="158"/>
      <c r="L237" s="159"/>
      <c r="M237" s="160"/>
      <c r="N237" s="160"/>
      <c r="O237" s="143" t="s">
        <v>671</v>
      </c>
      <c r="P237" s="161">
        <v>172.0</v>
      </c>
      <c r="Q237" s="160"/>
      <c r="R237" s="80" t="str">
        <f t="shared" si="1"/>
        <v>1014287</v>
      </c>
      <c r="S237" s="162" t="str">
        <f>vlookup(R237,route!$A$3:$L$606,5,FALSE)</f>
        <v>Origin</v>
      </c>
      <c r="T237" s="80" t="str">
        <f t="shared" si="2"/>
        <v>1014283</v>
      </c>
      <c r="U237" s="151" t="str">
        <f>vlookup(T237,route!$A$3:$L$606,5,FALSE)</f>
        <v>Dropoff</v>
      </c>
      <c r="V237" s="108"/>
    </row>
    <row r="238">
      <c r="A238" s="160"/>
      <c r="B238" s="80">
        <v>1014.0</v>
      </c>
      <c r="C238" s="156" t="s">
        <v>485</v>
      </c>
      <c r="D238" s="138">
        <f>vlookup(E238,terminals!$C$1:$O$73,13,FALSE)</f>
        <v>287</v>
      </c>
      <c r="E238" s="156" t="s">
        <v>342</v>
      </c>
      <c r="F238" s="164">
        <f>vlookup(G238,terminals!$C$1:$O$73,13,FALSE)</f>
        <v>284</v>
      </c>
      <c r="G238" s="156" t="s">
        <v>331</v>
      </c>
      <c r="H238" s="115" t="s">
        <v>591</v>
      </c>
      <c r="I238" s="163">
        <v>7600.0</v>
      </c>
      <c r="J238" s="90"/>
      <c r="K238" s="158"/>
      <c r="L238" s="159"/>
      <c r="M238" s="160"/>
      <c r="N238" s="160"/>
      <c r="O238" s="143" t="s">
        <v>660</v>
      </c>
      <c r="P238" s="161">
        <v>280.0</v>
      </c>
      <c r="Q238" s="160"/>
      <c r="R238" s="80" t="str">
        <f t="shared" si="1"/>
        <v>1014287</v>
      </c>
      <c r="S238" s="162" t="str">
        <f>vlookup(R238,route!$A$3:$L$606,5,FALSE)</f>
        <v>Origin</v>
      </c>
      <c r="T238" s="80" t="str">
        <f t="shared" si="2"/>
        <v>1014284</v>
      </c>
      <c r="U238" s="151" t="str">
        <f>vlookup(T238,route!$A$3:$L$606,5,FALSE)</f>
        <v>Dropoff</v>
      </c>
      <c r="V238" s="108"/>
    </row>
    <row r="239">
      <c r="A239" s="160"/>
      <c r="B239" s="80">
        <v>1014.0</v>
      </c>
      <c r="C239" s="156" t="s">
        <v>485</v>
      </c>
      <c r="D239" s="138">
        <f>vlookup(E239,terminals!$C$1:$O$73,13,FALSE)</f>
        <v>287</v>
      </c>
      <c r="E239" s="156" t="s">
        <v>342</v>
      </c>
      <c r="F239" s="164">
        <f>vlookup(G239,terminals!$C$1:$O$73,13,FALSE)</f>
        <v>286</v>
      </c>
      <c r="G239" s="156" t="s">
        <v>338</v>
      </c>
      <c r="H239" s="115" t="s">
        <v>591</v>
      </c>
      <c r="I239" s="163">
        <v>7600.0</v>
      </c>
      <c r="J239" s="90"/>
      <c r="K239" s="158"/>
      <c r="L239" s="159"/>
      <c r="M239" s="160"/>
      <c r="N239" s="160"/>
      <c r="O239" s="143" t="s">
        <v>672</v>
      </c>
      <c r="P239" s="161">
        <v>287.0</v>
      </c>
      <c r="Q239" s="160"/>
      <c r="R239" s="80" t="str">
        <f t="shared" si="1"/>
        <v>1014287</v>
      </c>
      <c r="S239" s="162" t="str">
        <f>vlookup(R239,route!$A$3:$L$606,5,FALSE)</f>
        <v>Origin</v>
      </c>
      <c r="T239" s="80" t="str">
        <f t="shared" si="2"/>
        <v>1014286</v>
      </c>
      <c r="U239" s="151" t="str">
        <f>vlookup(T239,route!$A$3:$L$606,5,FALSE)</f>
        <v>Dropoff</v>
      </c>
      <c r="V239" s="108"/>
    </row>
    <row r="240">
      <c r="A240" s="160"/>
      <c r="B240" s="80">
        <v>1014.0</v>
      </c>
      <c r="C240" s="156" t="s">
        <v>485</v>
      </c>
      <c r="D240" s="138">
        <f>vlookup(E240,terminals!$C$1:$O$73,13,FALSE)</f>
        <v>287</v>
      </c>
      <c r="E240" s="156" t="s">
        <v>342</v>
      </c>
      <c r="F240" s="164">
        <f>vlookup(G240,terminals!$C$1:$O$73,13,FALSE)</f>
        <v>288</v>
      </c>
      <c r="G240" s="156" t="s">
        <v>347</v>
      </c>
      <c r="H240" s="115" t="s">
        <v>591</v>
      </c>
      <c r="I240" s="163">
        <v>7600.0</v>
      </c>
      <c r="J240" s="90"/>
      <c r="K240" s="158"/>
      <c r="L240" s="159"/>
      <c r="M240" s="160"/>
      <c r="N240" s="160"/>
      <c r="O240" s="143" t="s">
        <v>673</v>
      </c>
      <c r="P240" s="161">
        <v>401.0</v>
      </c>
      <c r="Q240" s="160"/>
      <c r="R240" s="80" t="str">
        <f t="shared" si="1"/>
        <v>1014287</v>
      </c>
      <c r="S240" s="162" t="str">
        <f>vlookup(R240,route!$A$3:$L$606,5,FALSE)</f>
        <v>Origin</v>
      </c>
      <c r="T240" s="80" t="str">
        <f t="shared" si="2"/>
        <v>1014288</v>
      </c>
      <c r="U240" s="151" t="str">
        <f>vlookup(T240,route!$A$3:$L$606,5,FALSE)</f>
        <v>Dropoff</v>
      </c>
      <c r="V240" s="108"/>
    </row>
    <row r="241">
      <c r="A241" s="160"/>
      <c r="B241" s="80">
        <v>1014.0</v>
      </c>
      <c r="C241" s="156" t="s">
        <v>485</v>
      </c>
      <c r="D241" s="138">
        <f>vlookup(E241,terminals!$C$1:$O$73,13,FALSE)</f>
        <v>287</v>
      </c>
      <c r="E241" s="156" t="s">
        <v>342</v>
      </c>
      <c r="F241" s="164">
        <f>vlookup(G241,terminals!$C$1:$O$73,13,FALSE)</f>
        <v>273</v>
      </c>
      <c r="G241" s="156" t="s">
        <v>287</v>
      </c>
      <c r="H241" s="115" t="s">
        <v>591</v>
      </c>
      <c r="I241" s="163">
        <v>7600.0</v>
      </c>
      <c r="J241" s="90"/>
      <c r="K241" s="158"/>
      <c r="L241" s="159"/>
      <c r="M241" s="160"/>
      <c r="N241" s="160"/>
      <c r="O241" s="143" t="s">
        <v>665</v>
      </c>
      <c r="P241" s="161">
        <v>415.0</v>
      </c>
      <c r="Q241" s="160"/>
      <c r="R241" s="80" t="str">
        <f t="shared" si="1"/>
        <v>1014287</v>
      </c>
      <c r="S241" s="162" t="str">
        <f>vlookup(R241,route!$A$3:$L$606,5,FALSE)</f>
        <v>Origin</v>
      </c>
      <c r="T241" s="80" t="str">
        <f t="shared" si="2"/>
        <v>1014273</v>
      </c>
      <c r="U241" s="151" t="str">
        <f>vlookup(T241,route!$A$3:$L$606,5,FALSE)</f>
        <v>Dropoff</v>
      </c>
      <c r="V241" s="108"/>
    </row>
    <row r="242">
      <c r="A242" s="160"/>
      <c r="B242" s="80">
        <v>1014.0</v>
      </c>
      <c r="C242" s="156" t="s">
        <v>485</v>
      </c>
      <c r="D242" s="138">
        <f>vlookup(E242,terminals!$C$1:$O$73,13,FALSE)</f>
        <v>287</v>
      </c>
      <c r="E242" s="156" t="s">
        <v>342</v>
      </c>
      <c r="F242" s="164">
        <f>vlookup(G242,terminals!$C$1:$O$73,13,FALSE)</f>
        <v>272</v>
      </c>
      <c r="G242" s="156" t="s">
        <v>284</v>
      </c>
      <c r="H242" s="115" t="s">
        <v>591</v>
      </c>
      <c r="I242" s="163">
        <v>7600.0</v>
      </c>
      <c r="J242" s="90"/>
      <c r="K242" s="158"/>
      <c r="L242" s="159"/>
      <c r="M242" s="160"/>
      <c r="N242" s="160"/>
      <c r="O242" s="143" t="s">
        <v>674</v>
      </c>
      <c r="P242" s="161">
        <v>503.0</v>
      </c>
      <c r="Q242" s="160"/>
      <c r="R242" s="80" t="str">
        <f t="shared" si="1"/>
        <v>1014287</v>
      </c>
      <c r="S242" s="162" t="str">
        <f>vlookup(R242,route!$A$3:$L$606,5,FALSE)</f>
        <v>Origin</v>
      </c>
      <c r="T242" s="80" t="str">
        <f t="shared" si="2"/>
        <v>1014272</v>
      </c>
      <c r="U242" s="151" t="str">
        <f>vlookup(T242,route!$A$3:$L$606,5,FALSE)</f>
        <v>Dropoff</v>
      </c>
      <c r="V242" s="108"/>
    </row>
    <row r="243">
      <c r="A243" s="160"/>
      <c r="B243" s="80">
        <v>1014.0</v>
      </c>
      <c r="C243" s="156" t="s">
        <v>485</v>
      </c>
      <c r="D243" s="138">
        <f>vlookup(E243,terminals!$C$1:$O$73,13,FALSE)</f>
        <v>287</v>
      </c>
      <c r="E243" s="156" t="s">
        <v>342</v>
      </c>
      <c r="F243" s="164">
        <f>vlookup(G243,terminals!$C$1:$O$73,13,FALSE)</f>
        <v>266</v>
      </c>
      <c r="G243" s="156" t="s">
        <v>256</v>
      </c>
      <c r="H243" s="115" t="s">
        <v>591</v>
      </c>
      <c r="I243" s="163">
        <v>7600.0</v>
      </c>
      <c r="J243" s="90"/>
      <c r="K243" s="158"/>
      <c r="L243" s="159"/>
      <c r="M243" s="160"/>
      <c r="N243" s="160"/>
      <c r="O243" s="143" t="s">
        <v>668</v>
      </c>
      <c r="P243" s="161">
        <v>401.0</v>
      </c>
      <c r="Q243" s="160"/>
      <c r="R243" s="80" t="str">
        <f t="shared" si="1"/>
        <v>1014287</v>
      </c>
      <c r="S243" s="162" t="str">
        <f>vlookup(R243,route!$A$3:$L$606,5,FALSE)</f>
        <v>Origin</v>
      </c>
      <c r="T243" s="80" t="str">
        <f t="shared" si="2"/>
        <v>1014266</v>
      </c>
      <c r="U243" s="151" t="str">
        <f>vlookup(T243,route!$A$3:$L$606,5,FALSE)</f>
        <v>Dropoff</v>
      </c>
      <c r="V243" s="108"/>
    </row>
    <row r="244">
      <c r="A244" s="160"/>
      <c r="B244" s="80">
        <v>1014.0</v>
      </c>
      <c r="C244" s="156" t="s">
        <v>485</v>
      </c>
      <c r="D244" s="138">
        <f>vlookup(E244,terminals!$C$1:$O$73,13,FALSE)</f>
        <v>287</v>
      </c>
      <c r="E244" s="156" t="s">
        <v>342</v>
      </c>
      <c r="F244" s="164">
        <f>vlookup(G244,terminals!$C$1:$O$73,13,FALSE)</f>
        <v>261</v>
      </c>
      <c r="G244" s="156" t="s">
        <v>240</v>
      </c>
      <c r="H244" s="115" t="s">
        <v>591</v>
      </c>
      <c r="I244" s="163">
        <v>7600.0</v>
      </c>
      <c r="J244" s="90"/>
      <c r="K244" s="158"/>
      <c r="L244" s="159"/>
      <c r="M244" s="160"/>
      <c r="N244" s="160"/>
      <c r="O244" s="143" t="s">
        <v>669</v>
      </c>
      <c r="P244" s="161">
        <v>415.0</v>
      </c>
      <c r="Q244" s="160"/>
      <c r="R244" s="80" t="str">
        <f t="shared" si="1"/>
        <v>1014287</v>
      </c>
      <c r="S244" s="162" t="str">
        <f>vlookup(R244,route!$A$3:$L$606,5,FALSE)</f>
        <v>Origin</v>
      </c>
      <c r="T244" s="80" t="str">
        <f t="shared" si="2"/>
        <v>1014261</v>
      </c>
      <c r="U244" s="151" t="str">
        <f>vlookup(T244,route!$A$3:$L$606,5,FALSE)</f>
        <v>Lastdrop</v>
      </c>
      <c r="V244" s="108"/>
    </row>
    <row r="245">
      <c r="A245" s="160"/>
      <c r="B245" s="80">
        <v>1014.0</v>
      </c>
      <c r="C245" s="156" t="s">
        <v>485</v>
      </c>
      <c r="D245" s="138">
        <f>vlookup(E245,terminals!$C$1:$O$73,13,FALSE)</f>
        <v>287</v>
      </c>
      <c r="E245" s="156" t="s">
        <v>342</v>
      </c>
      <c r="F245" s="164">
        <f>vlookup(G245,terminals!$C$1:$O$73,13,FALSE)</f>
        <v>274</v>
      </c>
      <c r="G245" s="156" t="s">
        <v>291</v>
      </c>
      <c r="H245" s="115" t="s">
        <v>591</v>
      </c>
      <c r="I245" s="163">
        <v>7600.0</v>
      </c>
      <c r="J245" s="90"/>
      <c r="K245" s="158"/>
      <c r="L245" s="159"/>
      <c r="M245" s="160"/>
      <c r="N245" s="160"/>
      <c r="O245" s="143" t="s">
        <v>675</v>
      </c>
      <c r="P245" s="161">
        <v>503.0</v>
      </c>
      <c r="Q245" s="160"/>
      <c r="R245" s="80" t="str">
        <f t="shared" si="1"/>
        <v>1014287</v>
      </c>
      <c r="S245" s="162" t="str">
        <f>vlookup(R245,route!$A$3:$L$606,5,FALSE)</f>
        <v>Origin</v>
      </c>
      <c r="T245" s="80" t="str">
        <f t="shared" si="2"/>
        <v>1014274</v>
      </c>
      <c r="U245" s="151" t="str">
        <f>vlookup(T245,route!$A$3:$L$606,5,FALSE)</f>
        <v>Destination</v>
      </c>
      <c r="V245" s="108"/>
    </row>
    <row r="246">
      <c r="A246" s="160"/>
      <c r="B246" s="80">
        <v>1015.0</v>
      </c>
      <c r="C246" s="156" t="s">
        <v>486</v>
      </c>
      <c r="D246" s="138">
        <f>vlookup(E246,terminals!$C$1:$O$73,13,FALSE)</f>
        <v>287</v>
      </c>
      <c r="E246" s="156" t="s">
        <v>342</v>
      </c>
      <c r="F246" s="164">
        <f>vlookup(G246,terminals!$C$1:$O$73,13,FALSE)</f>
        <v>266</v>
      </c>
      <c r="G246" s="156" t="s">
        <v>256</v>
      </c>
      <c r="H246" s="115" t="s">
        <v>591</v>
      </c>
      <c r="I246" s="163">
        <v>8550.0</v>
      </c>
      <c r="J246" s="90"/>
      <c r="K246" s="158"/>
      <c r="L246" s="159"/>
      <c r="M246" s="160"/>
      <c r="N246" s="160"/>
      <c r="O246" s="143" t="s">
        <v>668</v>
      </c>
      <c r="P246" s="161">
        <v>533.0</v>
      </c>
      <c r="Q246" s="160"/>
      <c r="R246" s="80" t="str">
        <f t="shared" si="1"/>
        <v>1015287</v>
      </c>
      <c r="S246" s="162" t="str">
        <f>vlookup(R246,route!$A$3:$L$606,5,FALSE)</f>
        <v>Origin</v>
      </c>
      <c r="T246" s="80" t="str">
        <f t="shared" si="2"/>
        <v>1015266</v>
      </c>
      <c r="U246" s="151" t="str">
        <f>vlookup(T246,route!$A$3:$L$606,5,FALSE)</f>
        <v>Dropoff</v>
      </c>
      <c r="V246" s="108"/>
    </row>
    <row r="247">
      <c r="A247" s="160"/>
      <c r="B247" s="80">
        <v>1015.0</v>
      </c>
      <c r="C247" s="156" t="s">
        <v>486</v>
      </c>
      <c r="D247" s="138">
        <f>vlookup(E247,terminals!$C$1:$O$73,13,FALSE)</f>
        <v>287</v>
      </c>
      <c r="E247" s="156" t="s">
        <v>342</v>
      </c>
      <c r="F247" s="164">
        <f>vlookup(G247,terminals!$C$1:$O$73,13,FALSE)</f>
        <v>261</v>
      </c>
      <c r="G247" s="156" t="s">
        <v>240</v>
      </c>
      <c r="H247" s="115" t="s">
        <v>591</v>
      </c>
      <c r="I247" s="163">
        <v>8550.0</v>
      </c>
      <c r="J247" s="90"/>
      <c r="K247" s="158"/>
      <c r="L247" s="159"/>
      <c r="M247" s="160"/>
      <c r="N247" s="160"/>
      <c r="O247" s="143" t="s">
        <v>669</v>
      </c>
      <c r="P247" s="161">
        <v>542.0</v>
      </c>
      <c r="Q247" s="160"/>
      <c r="R247" s="80" t="str">
        <f t="shared" si="1"/>
        <v>1015287</v>
      </c>
      <c r="S247" s="162" t="str">
        <f>vlookup(R247,route!$A$3:$L$606,5,FALSE)</f>
        <v>Origin</v>
      </c>
      <c r="T247" s="80" t="str">
        <f t="shared" si="2"/>
        <v>1015261</v>
      </c>
      <c r="U247" s="151" t="str">
        <f>vlookup(T247,route!$A$3:$L$606,5,FALSE)</f>
        <v>Dropoff</v>
      </c>
      <c r="V247" s="108"/>
    </row>
    <row r="248">
      <c r="A248" s="160"/>
      <c r="B248" s="80">
        <v>1015.0</v>
      </c>
      <c r="C248" s="156" t="s">
        <v>486</v>
      </c>
      <c r="D248" s="138">
        <f>vlookup(E248,terminals!$C$1:$O$73,13,FALSE)</f>
        <v>287</v>
      </c>
      <c r="E248" s="156" t="s">
        <v>342</v>
      </c>
      <c r="F248" s="164">
        <f>vlookup(G248,terminals!$C$1:$O$73,13,FALSE)</f>
        <v>274</v>
      </c>
      <c r="G248" s="156" t="s">
        <v>291</v>
      </c>
      <c r="H248" s="115" t="s">
        <v>591</v>
      </c>
      <c r="I248" s="163">
        <v>8550.0</v>
      </c>
      <c r="J248" s="90"/>
      <c r="K248" s="158"/>
      <c r="L248" s="159"/>
      <c r="M248" s="160"/>
      <c r="N248" s="160"/>
      <c r="O248" s="143" t="s">
        <v>675</v>
      </c>
      <c r="P248" s="161">
        <v>502.0</v>
      </c>
      <c r="Q248" s="160"/>
      <c r="R248" s="80" t="str">
        <f t="shared" si="1"/>
        <v>1015287</v>
      </c>
      <c r="S248" s="162" t="str">
        <f>vlookup(R248,route!$A$3:$L$606,5,FALSE)</f>
        <v>Origin</v>
      </c>
      <c r="T248" s="80" t="str">
        <f t="shared" si="2"/>
        <v>1015274</v>
      </c>
      <c r="U248" s="151" t="str">
        <f>vlookup(T248,route!$A$3:$L$606,5,FALSE)</f>
        <v>Dropoff</v>
      </c>
      <c r="V248" s="108"/>
    </row>
    <row r="249">
      <c r="A249" s="160"/>
      <c r="B249" s="80">
        <v>1015.0</v>
      </c>
      <c r="C249" s="156" t="s">
        <v>486</v>
      </c>
      <c r="D249" s="138">
        <f>vlookup(E249,terminals!$C$1:$O$73,13,FALSE)</f>
        <v>287</v>
      </c>
      <c r="E249" s="156" t="s">
        <v>342</v>
      </c>
      <c r="F249" s="164">
        <f>vlookup(G249,terminals!$C$1:$O$73,13,FALSE)</f>
        <v>259</v>
      </c>
      <c r="G249" s="156" t="s">
        <v>230</v>
      </c>
      <c r="H249" s="115" t="s">
        <v>591</v>
      </c>
      <c r="I249" s="163">
        <v>8550.0</v>
      </c>
      <c r="J249" s="90"/>
      <c r="K249" s="158"/>
      <c r="L249" s="159"/>
      <c r="M249" s="160"/>
      <c r="N249" s="160"/>
      <c r="O249" s="143" t="s">
        <v>676</v>
      </c>
      <c r="P249" s="161">
        <v>114.0</v>
      </c>
      <c r="Q249" s="160"/>
      <c r="R249" s="80" t="str">
        <f t="shared" si="1"/>
        <v>1015287</v>
      </c>
      <c r="S249" s="162" t="str">
        <f>vlookup(R249,route!$A$3:$L$606,5,FALSE)</f>
        <v>Origin</v>
      </c>
      <c r="T249" s="80" t="str">
        <f t="shared" si="2"/>
        <v>1015259</v>
      </c>
      <c r="U249" s="151" t="str">
        <f>vlookup(T249,route!$A$3:$L$606,5,FALSE)</f>
        <v>Lastdrop</v>
      </c>
      <c r="V249" s="108"/>
    </row>
    <row r="250">
      <c r="A250" s="160"/>
      <c r="B250" s="80">
        <v>1015.0</v>
      </c>
      <c r="C250" s="156" t="s">
        <v>486</v>
      </c>
      <c r="D250" s="138">
        <f>vlookup(E250,terminals!$C$1:$O$73,13,FALSE)</f>
        <v>287</v>
      </c>
      <c r="E250" s="156" t="s">
        <v>342</v>
      </c>
      <c r="F250" s="164">
        <f>vlookup(G250,terminals!$C$1:$O$73,13,FALSE)</f>
        <v>260</v>
      </c>
      <c r="G250" s="156" t="s">
        <v>235</v>
      </c>
      <c r="H250" s="115" t="s">
        <v>591</v>
      </c>
      <c r="I250" s="163">
        <v>8550.0</v>
      </c>
      <c r="J250" s="90"/>
      <c r="K250" s="158"/>
      <c r="L250" s="159"/>
      <c r="M250" s="160"/>
      <c r="N250" s="160"/>
      <c r="O250" s="143" t="s">
        <v>677</v>
      </c>
      <c r="P250" s="161">
        <v>111.0</v>
      </c>
      <c r="Q250" s="160"/>
      <c r="R250" s="80" t="str">
        <f t="shared" si="1"/>
        <v>1015287</v>
      </c>
      <c r="S250" s="162" t="str">
        <f>vlookup(R250,route!$A$3:$L$606,5,FALSE)</f>
        <v>Origin</v>
      </c>
      <c r="T250" s="80" t="str">
        <f t="shared" si="2"/>
        <v>1015260</v>
      </c>
      <c r="U250" s="151" t="str">
        <f>vlookup(T250,route!$A$3:$L$606,5,FALSE)</f>
        <v>Destination</v>
      </c>
      <c r="V250" s="108"/>
    </row>
    <row r="251">
      <c r="A251" s="160"/>
      <c r="B251" s="80">
        <v>1016.0</v>
      </c>
      <c r="C251" s="156" t="s">
        <v>487</v>
      </c>
      <c r="D251" s="138">
        <f>vlookup(E251,terminals!$C$1:$O$73,13,FALSE)</f>
        <v>278</v>
      </c>
      <c r="E251" s="156" t="s">
        <v>307</v>
      </c>
      <c r="F251" s="164">
        <f>vlookup(G251,terminals!$C$1:$O$73,13,FALSE)</f>
        <v>285</v>
      </c>
      <c r="G251" s="156" t="s">
        <v>335</v>
      </c>
      <c r="H251" s="115" t="s">
        <v>591</v>
      </c>
      <c r="I251" s="163">
        <v>6460.0</v>
      </c>
      <c r="J251" s="90"/>
      <c r="K251" s="158"/>
      <c r="L251" s="159"/>
      <c r="M251" s="160"/>
      <c r="N251" s="160"/>
      <c r="O251" s="143" t="s">
        <v>678</v>
      </c>
      <c r="P251" s="161">
        <v>192.0</v>
      </c>
      <c r="Q251" s="160"/>
      <c r="R251" s="80" t="str">
        <f t="shared" si="1"/>
        <v>1016278</v>
      </c>
      <c r="S251" s="162" t="str">
        <f>vlookup(R251,route!$A$3:$L$606,5,FALSE)</f>
        <v>Origin</v>
      </c>
      <c r="T251" s="80" t="str">
        <f t="shared" si="2"/>
        <v>1016285</v>
      </c>
      <c r="U251" s="151" t="str">
        <f>vlookup(T251,route!$A$3:$L$606,5,FALSE)</f>
        <v>Dropoff</v>
      </c>
      <c r="V251" s="108"/>
    </row>
    <row r="252">
      <c r="A252" s="160"/>
      <c r="B252" s="80">
        <v>1016.0</v>
      </c>
      <c r="C252" s="156" t="s">
        <v>487</v>
      </c>
      <c r="D252" s="138">
        <f>vlookup(E252,terminals!$C$1:$O$73,13,FALSE)</f>
        <v>278</v>
      </c>
      <c r="E252" s="156" t="s">
        <v>307</v>
      </c>
      <c r="F252" s="164">
        <f>vlookup(G252,terminals!$C$1:$O$73,13,FALSE)</f>
        <v>284</v>
      </c>
      <c r="G252" s="156" t="s">
        <v>331</v>
      </c>
      <c r="H252" s="115" t="s">
        <v>591</v>
      </c>
      <c r="I252" s="163">
        <v>6460.0</v>
      </c>
      <c r="J252" s="90"/>
      <c r="K252" s="158"/>
      <c r="L252" s="159"/>
      <c r="M252" s="160"/>
      <c r="N252" s="160"/>
      <c r="O252" s="143" t="s">
        <v>679</v>
      </c>
      <c r="P252" s="161">
        <v>301.0</v>
      </c>
      <c r="Q252" s="160"/>
      <c r="R252" s="80" t="str">
        <f t="shared" si="1"/>
        <v>1016278</v>
      </c>
      <c r="S252" s="162" t="str">
        <f>vlookup(R252,route!$A$3:$L$606,5,FALSE)</f>
        <v>Origin</v>
      </c>
      <c r="T252" s="80" t="str">
        <f t="shared" si="2"/>
        <v>1016284</v>
      </c>
      <c r="U252" s="151" t="str">
        <f>vlookup(T252,route!$A$3:$L$606,5,FALSE)</f>
        <v>Dropoff</v>
      </c>
      <c r="V252" s="108"/>
    </row>
    <row r="253">
      <c r="A253" s="160"/>
      <c r="B253" s="80">
        <v>1016.0</v>
      </c>
      <c r="C253" s="156" t="s">
        <v>487</v>
      </c>
      <c r="D253" s="138">
        <f>vlookup(E253,terminals!$C$1:$O$73,13,FALSE)</f>
        <v>278</v>
      </c>
      <c r="E253" s="156" t="s">
        <v>307</v>
      </c>
      <c r="F253" s="164">
        <f>vlookup(G253,terminals!$C$1:$O$73,13,FALSE)</f>
        <v>286</v>
      </c>
      <c r="G253" s="156" t="s">
        <v>338</v>
      </c>
      <c r="H253" s="115" t="s">
        <v>591</v>
      </c>
      <c r="I253" s="163">
        <v>6460.0</v>
      </c>
      <c r="J253" s="90"/>
      <c r="K253" s="158"/>
      <c r="L253" s="159"/>
      <c r="M253" s="160"/>
      <c r="N253" s="160"/>
      <c r="O253" s="143" t="s">
        <v>680</v>
      </c>
      <c r="P253" s="161">
        <v>436.0</v>
      </c>
      <c r="Q253" s="160"/>
      <c r="R253" s="80" t="str">
        <f t="shared" si="1"/>
        <v>1016278</v>
      </c>
      <c r="S253" s="162" t="str">
        <f>vlookup(R253,route!$A$3:$L$606,5,FALSE)</f>
        <v>Origin</v>
      </c>
      <c r="T253" s="80" t="str">
        <f t="shared" si="2"/>
        <v>1016286</v>
      </c>
      <c r="U253" s="151" t="str">
        <f>vlookup(T253,route!$A$3:$L$606,5,FALSE)</f>
        <v>Dropoff</v>
      </c>
      <c r="V253" s="108"/>
    </row>
    <row r="254">
      <c r="A254" s="160"/>
      <c r="B254" s="80">
        <v>1016.0</v>
      </c>
      <c r="C254" s="156" t="s">
        <v>487</v>
      </c>
      <c r="D254" s="138">
        <f>vlookup(E254,terminals!$C$1:$O$73,13,FALSE)</f>
        <v>278</v>
      </c>
      <c r="E254" s="156" t="s">
        <v>307</v>
      </c>
      <c r="F254" s="164">
        <f>vlookup(G254,terminals!$C$1:$O$73,13,FALSE)</f>
        <v>288</v>
      </c>
      <c r="G254" s="156" t="s">
        <v>347</v>
      </c>
      <c r="H254" s="115" t="s">
        <v>591</v>
      </c>
      <c r="I254" s="163">
        <v>6460.0</v>
      </c>
      <c r="J254" s="90"/>
      <c r="K254" s="158"/>
      <c r="L254" s="159"/>
      <c r="M254" s="160"/>
      <c r="N254" s="160"/>
      <c r="O254" s="143" t="s">
        <v>681</v>
      </c>
      <c r="P254" s="161">
        <v>502.0</v>
      </c>
      <c r="Q254" s="160"/>
      <c r="R254" s="80" t="str">
        <f t="shared" si="1"/>
        <v>1016278</v>
      </c>
      <c r="S254" s="162" t="str">
        <f>vlookup(R254,route!$A$3:$L$606,5,FALSE)</f>
        <v>Origin</v>
      </c>
      <c r="T254" s="80" t="str">
        <f t="shared" si="2"/>
        <v>1016288</v>
      </c>
      <c r="U254" s="151" t="str">
        <f>vlookup(T254,route!$A$3:$L$606,5,FALSE)</f>
        <v>Dropoff</v>
      </c>
      <c r="V254" s="108"/>
    </row>
    <row r="255">
      <c r="A255" s="160"/>
      <c r="B255" s="80">
        <v>1016.0</v>
      </c>
      <c r="C255" s="156" t="s">
        <v>487</v>
      </c>
      <c r="D255" s="138">
        <f>vlookup(E255,terminals!$C$1:$O$73,13,FALSE)</f>
        <v>278</v>
      </c>
      <c r="E255" s="156" t="s">
        <v>307</v>
      </c>
      <c r="F255" s="164">
        <f>vlookup(G255,terminals!$C$1:$O$73,13,FALSE)</f>
        <v>273</v>
      </c>
      <c r="G255" s="156" t="s">
        <v>287</v>
      </c>
      <c r="H255" s="115" t="s">
        <v>591</v>
      </c>
      <c r="I255" s="163">
        <v>6460.0</v>
      </c>
      <c r="J255" s="90"/>
      <c r="K255" s="158"/>
      <c r="L255" s="159"/>
      <c r="M255" s="160"/>
      <c r="N255" s="160"/>
      <c r="O255" s="143" t="s">
        <v>682</v>
      </c>
      <c r="P255" s="161">
        <v>114.0</v>
      </c>
      <c r="Q255" s="160"/>
      <c r="R255" s="80" t="str">
        <f t="shared" si="1"/>
        <v>1016278</v>
      </c>
      <c r="S255" s="162" t="str">
        <f>vlookup(R255,route!$A$3:$L$606,5,FALSE)</f>
        <v>Origin</v>
      </c>
      <c r="T255" s="80" t="str">
        <f t="shared" si="2"/>
        <v>1016273</v>
      </c>
      <c r="U255" s="151" t="str">
        <f>vlookup(T255,route!$A$3:$L$606,5,FALSE)</f>
        <v>Lastdrop</v>
      </c>
      <c r="V255" s="108"/>
    </row>
    <row r="256">
      <c r="A256" s="160"/>
      <c r="B256" s="80">
        <v>1016.0</v>
      </c>
      <c r="C256" s="156" t="s">
        <v>487</v>
      </c>
      <c r="D256" s="138">
        <f>vlookup(E256,terminals!$C$1:$O$73,13,FALSE)</f>
        <v>278</v>
      </c>
      <c r="E256" s="156" t="s">
        <v>307</v>
      </c>
      <c r="F256" s="164">
        <f>vlookup(G256,terminals!$C$1:$O$73,13,FALSE)</f>
        <v>261</v>
      </c>
      <c r="G256" s="156" t="s">
        <v>240</v>
      </c>
      <c r="H256" s="115" t="s">
        <v>591</v>
      </c>
      <c r="I256" s="163">
        <v>6460.0</v>
      </c>
      <c r="J256" s="90"/>
      <c r="K256" s="158"/>
      <c r="L256" s="159"/>
      <c r="M256" s="160"/>
      <c r="N256" s="160"/>
      <c r="O256" s="143" t="s">
        <v>683</v>
      </c>
      <c r="P256" s="161">
        <v>111.0</v>
      </c>
      <c r="Q256" s="160"/>
      <c r="R256" s="80" t="str">
        <f t="shared" si="1"/>
        <v>1016278</v>
      </c>
      <c r="S256" s="162" t="str">
        <f>vlookup(R256,route!$A$3:$L$606,5,FALSE)</f>
        <v>Origin</v>
      </c>
      <c r="T256" s="80" t="str">
        <f t="shared" si="2"/>
        <v>1016261</v>
      </c>
      <c r="U256" s="151" t="str">
        <f>vlookup(T256,route!$A$3:$L$606,5,FALSE)</f>
        <v>Destination</v>
      </c>
      <c r="V256" s="108"/>
    </row>
    <row r="257">
      <c r="A257" s="160"/>
      <c r="B257" s="80">
        <v>1017.0</v>
      </c>
      <c r="C257" s="156" t="s">
        <v>487</v>
      </c>
      <c r="D257" s="138">
        <f>vlookup(E257,terminals!$C$1:$O$73,13,FALSE)</f>
        <v>278</v>
      </c>
      <c r="E257" s="156" t="s">
        <v>307</v>
      </c>
      <c r="F257" s="164">
        <f>vlookup(G257,terminals!$C$1:$O$73,13,FALSE)</f>
        <v>285</v>
      </c>
      <c r="G257" s="156" t="s">
        <v>335</v>
      </c>
      <c r="H257" s="115" t="s">
        <v>591</v>
      </c>
      <c r="I257" s="163">
        <v>6460.0</v>
      </c>
      <c r="J257" s="90"/>
      <c r="K257" s="158"/>
      <c r="L257" s="159"/>
      <c r="M257" s="160"/>
      <c r="N257" s="160"/>
      <c r="O257" s="143" t="s">
        <v>678</v>
      </c>
      <c r="P257" s="161">
        <v>192.0</v>
      </c>
      <c r="Q257" s="160"/>
      <c r="R257" s="80" t="str">
        <f t="shared" si="1"/>
        <v>1017278</v>
      </c>
      <c r="S257" s="162" t="str">
        <f>vlookup(R257,route!$A$3:$L$606,5,FALSE)</f>
        <v>Origin</v>
      </c>
      <c r="T257" s="80" t="str">
        <f t="shared" si="2"/>
        <v>1017285</v>
      </c>
      <c r="U257" s="151" t="str">
        <f>vlookup(T257,route!$A$3:$L$606,5,FALSE)</f>
        <v>Dropoff</v>
      </c>
      <c r="V257" s="108"/>
    </row>
    <row r="258">
      <c r="A258" s="160"/>
      <c r="B258" s="80">
        <v>1017.0</v>
      </c>
      <c r="C258" s="156" t="s">
        <v>487</v>
      </c>
      <c r="D258" s="138">
        <f>vlookup(E258,terminals!$C$1:$O$73,13,FALSE)</f>
        <v>278</v>
      </c>
      <c r="E258" s="156" t="s">
        <v>307</v>
      </c>
      <c r="F258" s="164">
        <f>vlookup(G258,terminals!$C$1:$O$73,13,FALSE)</f>
        <v>284</v>
      </c>
      <c r="G258" s="156" t="s">
        <v>331</v>
      </c>
      <c r="H258" s="115" t="s">
        <v>591</v>
      </c>
      <c r="I258" s="163">
        <v>6460.0</v>
      </c>
      <c r="J258" s="90"/>
      <c r="K258" s="158"/>
      <c r="L258" s="159"/>
      <c r="M258" s="160"/>
      <c r="N258" s="160"/>
      <c r="O258" s="143" t="s">
        <v>679</v>
      </c>
      <c r="P258" s="161">
        <v>301.0</v>
      </c>
      <c r="Q258" s="160"/>
      <c r="R258" s="80" t="str">
        <f t="shared" si="1"/>
        <v>1017278</v>
      </c>
      <c r="S258" s="162" t="str">
        <f>vlookup(R258,route!$A$3:$L$606,5,FALSE)</f>
        <v>Origin</v>
      </c>
      <c r="T258" s="80" t="str">
        <f t="shared" si="2"/>
        <v>1017284</v>
      </c>
      <c r="U258" s="151" t="str">
        <f>vlookup(T258,route!$A$3:$L$606,5,FALSE)</f>
        <v>Dropoff</v>
      </c>
      <c r="V258" s="108"/>
    </row>
    <row r="259">
      <c r="A259" s="160"/>
      <c r="B259" s="80">
        <v>1017.0</v>
      </c>
      <c r="C259" s="156" t="s">
        <v>487</v>
      </c>
      <c r="D259" s="138">
        <f>vlookup(E259,terminals!$C$1:$O$73,13,FALSE)</f>
        <v>278</v>
      </c>
      <c r="E259" s="156" t="s">
        <v>307</v>
      </c>
      <c r="F259" s="164">
        <f>vlookup(G259,terminals!$C$1:$O$73,13,FALSE)</f>
        <v>286</v>
      </c>
      <c r="G259" s="156" t="s">
        <v>338</v>
      </c>
      <c r="H259" s="115" t="s">
        <v>591</v>
      </c>
      <c r="I259" s="163">
        <v>6460.0</v>
      </c>
      <c r="J259" s="90"/>
      <c r="K259" s="158"/>
      <c r="L259" s="159"/>
      <c r="M259" s="160"/>
      <c r="N259" s="160"/>
      <c r="O259" s="143" t="s">
        <v>680</v>
      </c>
      <c r="P259" s="161">
        <v>436.0</v>
      </c>
      <c r="Q259" s="160"/>
      <c r="R259" s="80" t="str">
        <f t="shared" si="1"/>
        <v>1017278</v>
      </c>
      <c r="S259" s="162" t="str">
        <f>vlookup(R259,route!$A$3:$L$606,5,FALSE)</f>
        <v>Origin</v>
      </c>
      <c r="T259" s="80" t="str">
        <f t="shared" si="2"/>
        <v>1017286</v>
      </c>
      <c r="U259" s="151" t="str">
        <f>vlookup(T259,route!$A$3:$L$606,5,FALSE)</f>
        <v>Dropoff</v>
      </c>
      <c r="V259" s="108"/>
    </row>
    <row r="260">
      <c r="A260" s="160"/>
      <c r="B260" s="80">
        <v>1017.0</v>
      </c>
      <c r="C260" s="156" t="s">
        <v>487</v>
      </c>
      <c r="D260" s="138">
        <f>vlookup(E260,terminals!$C$1:$O$73,13,FALSE)</f>
        <v>278</v>
      </c>
      <c r="E260" s="156" t="s">
        <v>307</v>
      </c>
      <c r="F260" s="164">
        <f>vlookup(G260,terminals!$C$1:$O$73,13,FALSE)</f>
        <v>288</v>
      </c>
      <c r="G260" s="156" t="s">
        <v>347</v>
      </c>
      <c r="H260" s="115" t="s">
        <v>591</v>
      </c>
      <c r="I260" s="163">
        <v>6460.0</v>
      </c>
      <c r="J260" s="90"/>
      <c r="K260" s="158"/>
      <c r="L260" s="159"/>
      <c r="M260" s="160"/>
      <c r="N260" s="160"/>
      <c r="O260" s="143" t="s">
        <v>681</v>
      </c>
      <c r="P260" s="161">
        <v>502.0</v>
      </c>
      <c r="Q260" s="160"/>
      <c r="R260" s="80" t="str">
        <f t="shared" si="1"/>
        <v>1017278</v>
      </c>
      <c r="S260" s="162" t="str">
        <f>vlookup(R260,route!$A$3:$L$606,5,FALSE)</f>
        <v>Origin</v>
      </c>
      <c r="T260" s="80" t="str">
        <f t="shared" si="2"/>
        <v>1017288</v>
      </c>
      <c r="U260" s="151" t="str">
        <f>vlookup(T260,route!$A$3:$L$606,5,FALSE)</f>
        <v>Dropoff</v>
      </c>
      <c r="V260" s="108"/>
    </row>
    <row r="261">
      <c r="A261" s="160"/>
      <c r="B261" s="80">
        <v>1017.0</v>
      </c>
      <c r="C261" s="156" t="s">
        <v>487</v>
      </c>
      <c r="D261" s="138">
        <f>vlookup(E261,terminals!$C$1:$O$73,13,FALSE)</f>
        <v>278</v>
      </c>
      <c r="E261" s="156" t="s">
        <v>307</v>
      </c>
      <c r="F261" s="164">
        <f>vlookup(G261,terminals!$C$1:$O$73,13,FALSE)</f>
        <v>273</v>
      </c>
      <c r="G261" s="156" t="s">
        <v>287</v>
      </c>
      <c r="H261" s="115" t="s">
        <v>591</v>
      </c>
      <c r="I261" s="163">
        <v>6460.0</v>
      </c>
      <c r="J261" s="90"/>
      <c r="K261" s="158"/>
      <c r="L261" s="159"/>
      <c r="M261" s="160"/>
      <c r="N261" s="160"/>
      <c r="O261" s="143" t="s">
        <v>682</v>
      </c>
      <c r="P261" s="161">
        <v>114.0</v>
      </c>
      <c r="Q261" s="160"/>
      <c r="R261" s="80" t="str">
        <f t="shared" si="1"/>
        <v>1017278</v>
      </c>
      <c r="S261" s="162" t="str">
        <f>vlookup(R261,route!$A$3:$L$606,5,FALSE)</f>
        <v>Origin</v>
      </c>
      <c r="T261" s="80" t="str">
        <f t="shared" si="2"/>
        <v>1017273</v>
      </c>
      <c r="U261" s="151" t="str">
        <f>vlookup(T261,route!$A$3:$L$606,5,FALSE)</f>
        <v>Lastdrop</v>
      </c>
      <c r="V261" s="108"/>
    </row>
    <row r="262">
      <c r="A262" s="160"/>
      <c r="B262" s="80">
        <v>1017.0</v>
      </c>
      <c r="C262" s="156" t="s">
        <v>487</v>
      </c>
      <c r="D262" s="138">
        <f>vlookup(E262,terminals!$C$1:$O$73,13,FALSE)</f>
        <v>278</v>
      </c>
      <c r="E262" s="156" t="s">
        <v>307</v>
      </c>
      <c r="F262" s="164">
        <f>vlookup(G262,terminals!$C$1:$O$73,13,FALSE)</f>
        <v>261</v>
      </c>
      <c r="G262" s="156" t="s">
        <v>240</v>
      </c>
      <c r="H262" s="115" t="s">
        <v>591</v>
      </c>
      <c r="I262" s="163">
        <v>6460.0</v>
      </c>
      <c r="J262" s="90"/>
      <c r="K262" s="158"/>
      <c r="L262" s="159"/>
      <c r="M262" s="160"/>
      <c r="N262" s="160"/>
      <c r="O262" s="143" t="s">
        <v>683</v>
      </c>
      <c r="P262" s="161">
        <v>111.0</v>
      </c>
      <c r="Q262" s="160"/>
      <c r="R262" s="80" t="str">
        <f t="shared" si="1"/>
        <v>1017278</v>
      </c>
      <c r="S262" s="162" t="str">
        <f>vlookup(R262,route!$A$3:$L$606,5,FALSE)</f>
        <v>Origin</v>
      </c>
      <c r="T262" s="80" t="str">
        <f t="shared" si="2"/>
        <v>1017261</v>
      </c>
      <c r="U262" s="151" t="str">
        <f>vlookup(T262,route!$A$3:$L$606,5,FALSE)</f>
        <v>Destination</v>
      </c>
      <c r="V262" s="108"/>
    </row>
    <row r="263">
      <c r="A263" s="160"/>
      <c r="B263" s="80">
        <v>1018.0</v>
      </c>
      <c r="C263" s="156" t="s">
        <v>487</v>
      </c>
      <c r="D263" s="138">
        <f>vlookup(E263,terminals!$C$1:$O$73,13,FALSE)</f>
        <v>278</v>
      </c>
      <c r="E263" s="156" t="s">
        <v>307</v>
      </c>
      <c r="F263" s="164">
        <f>vlookup(G263,terminals!$C$1:$O$73,13,FALSE)</f>
        <v>285</v>
      </c>
      <c r="G263" s="156" t="s">
        <v>335</v>
      </c>
      <c r="H263" s="115" t="s">
        <v>591</v>
      </c>
      <c r="I263" s="163">
        <v>5985.0</v>
      </c>
      <c r="J263" s="90"/>
      <c r="K263" s="158"/>
      <c r="L263" s="159"/>
      <c r="M263" s="160"/>
      <c r="N263" s="160"/>
      <c r="O263" s="143" t="s">
        <v>678</v>
      </c>
      <c r="P263" s="161">
        <v>192.0</v>
      </c>
      <c r="Q263" s="160"/>
      <c r="R263" s="80" t="str">
        <f t="shared" si="1"/>
        <v>1018278</v>
      </c>
      <c r="S263" s="162" t="str">
        <f>vlookup(R263,route!$A$3:$L$606,5,FALSE)</f>
        <v>Origin</v>
      </c>
      <c r="T263" s="80" t="str">
        <f t="shared" si="2"/>
        <v>1018285</v>
      </c>
      <c r="U263" s="151" t="str">
        <f>vlookup(T263,route!$A$3:$L$606,5,FALSE)</f>
        <v>Dropoff</v>
      </c>
      <c r="V263" s="108"/>
    </row>
    <row r="264">
      <c r="A264" s="160"/>
      <c r="B264" s="80">
        <v>1018.0</v>
      </c>
      <c r="C264" s="156" t="s">
        <v>487</v>
      </c>
      <c r="D264" s="138">
        <f>vlookup(E264,terminals!$C$1:$O$73,13,FALSE)</f>
        <v>278</v>
      </c>
      <c r="E264" s="156" t="s">
        <v>307</v>
      </c>
      <c r="F264" s="164">
        <f>vlookup(G264,terminals!$C$1:$O$73,13,FALSE)</f>
        <v>284</v>
      </c>
      <c r="G264" s="156" t="s">
        <v>331</v>
      </c>
      <c r="H264" s="115" t="s">
        <v>591</v>
      </c>
      <c r="I264" s="163">
        <v>5985.0</v>
      </c>
      <c r="J264" s="90"/>
      <c r="K264" s="158"/>
      <c r="L264" s="159"/>
      <c r="M264" s="160"/>
      <c r="N264" s="160"/>
      <c r="O264" s="143" t="s">
        <v>679</v>
      </c>
      <c r="P264" s="161">
        <v>301.0</v>
      </c>
      <c r="Q264" s="160"/>
      <c r="R264" s="80" t="str">
        <f t="shared" si="1"/>
        <v>1018278</v>
      </c>
      <c r="S264" s="162" t="str">
        <f>vlookup(R264,route!$A$3:$L$606,5,FALSE)</f>
        <v>Origin</v>
      </c>
      <c r="T264" s="80" t="str">
        <f t="shared" si="2"/>
        <v>1018284</v>
      </c>
      <c r="U264" s="151" t="str">
        <f>vlookup(T264,route!$A$3:$L$606,5,FALSE)</f>
        <v>Dropoff</v>
      </c>
      <c r="V264" s="108"/>
    </row>
    <row r="265">
      <c r="A265" s="160"/>
      <c r="B265" s="80">
        <v>1018.0</v>
      </c>
      <c r="C265" s="156" t="s">
        <v>487</v>
      </c>
      <c r="D265" s="138">
        <f>vlookup(E265,terminals!$C$1:$O$73,13,FALSE)</f>
        <v>278</v>
      </c>
      <c r="E265" s="156" t="s">
        <v>307</v>
      </c>
      <c r="F265" s="164">
        <f>vlookup(G265,terminals!$C$1:$O$73,13,FALSE)</f>
        <v>286</v>
      </c>
      <c r="G265" s="156" t="s">
        <v>338</v>
      </c>
      <c r="H265" s="115" t="s">
        <v>591</v>
      </c>
      <c r="I265" s="163">
        <v>5985.0</v>
      </c>
      <c r="J265" s="90"/>
      <c r="K265" s="158"/>
      <c r="L265" s="159"/>
      <c r="M265" s="160"/>
      <c r="N265" s="160"/>
      <c r="O265" s="143" t="s">
        <v>680</v>
      </c>
      <c r="P265" s="161">
        <v>436.0</v>
      </c>
      <c r="Q265" s="160"/>
      <c r="R265" s="80" t="str">
        <f t="shared" si="1"/>
        <v>1018278</v>
      </c>
      <c r="S265" s="162" t="str">
        <f>vlookup(R265,route!$A$3:$L$606,5,FALSE)</f>
        <v>Origin</v>
      </c>
      <c r="T265" s="80" t="str">
        <f t="shared" si="2"/>
        <v>1018286</v>
      </c>
      <c r="U265" s="151" t="str">
        <f>vlookup(T265,route!$A$3:$L$606,5,FALSE)</f>
        <v>Dropoff</v>
      </c>
      <c r="V265" s="108"/>
    </row>
    <row r="266">
      <c r="A266" s="160"/>
      <c r="B266" s="80">
        <v>1018.0</v>
      </c>
      <c r="C266" s="156" t="s">
        <v>487</v>
      </c>
      <c r="D266" s="138">
        <f>vlookup(E266,terminals!$C$1:$O$73,13,FALSE)</f>
        <v>278</v>
      </c>
      <c r="E266" s="156" t="s">
        <v>307</v>
      </c>
      <c r="F266" s="164">
        <f>vlookup(G266,terminals!$C$1:$O$73,13,FALSE)</f>
        <v>288</v>
      </c>
      <c r="G266" s="156" t="s">
        <v>347</v>
      </c>
      <c r="H266" s="115" t="s">
        <v>591</v>
      </c>
      <c r="I266" s="163">
        <v>5985.0</v>
      </c>
      <c r="J266" s="90"/>
      <c r="K266" s="158"/>
      <c r="L266" s="159"/>
      <c r="M266" s="160"/>
      <c r="N266" s="160"/>
      <c r="O266" s="143" t="s">
        <v>681</v>
      </c>
      <c r="P266" s="161">
        <v>205.0</v>
      </c>
      <c r="Q266" s="160"/>
      <c r="R266" s="80" t="str">
        <f t="shared" si="1"/>
        <v>1018278</v>
      </c>
      <c r="S266" s="162" t="str">
        <f>vlookup(R266,route!$A$3:$L$606,5,FALSE)</f>
        <v>Origin</v>
      </c>
      <c r="T266" s="80" t="str">
        <f t="shared" si="2"/>
        <v>1018288</v>
      </c>
      <c r="U266" s="151" t="str">
        <f>vlookup(T266,route!$A$3:$L$606,5,FALSE)</f>
        <v>Dropoff</v>
      </c>
      <c r="V266" s="108"/>
    </row>
    <row r="267">
      <c r="A267" s="160"/>
      <c r="B267" s="80">
        <v>1018.0</v>
      </c>
      <c r="C267" s="156" t="s">
        <v>487</v>
      </c>
      <c r="D267" s="138">
        <f>vlookup(E267,terminals!$C$1:$O$73,13,FALSE)</f>
        <v>278</v>
      </c>
      <c r="E267" s="156" t="s">
        <v>307</v>
      </c>
      <c r="F267" s="164">
        <f>vlookup(G267,terminals!$C$1:$O$73,13,FALSE)</f>
        <v>273</v>
      </c>
      <c r="G267" s="156" t="s">
        <v>287</v>
      </c>
      <c r="H267" s="115" t="s">
        <v>591</v>
      </c>
      <c r="I267" s="163">
        <v>5985.0</v>
      </c>
      <c r="J267" s="90"/>
      <c r="K267" s="158"/>
      <c r="L267" s="159"/>
      <c r="M267" s="160"/>
      <c r="N267" s="160"/>
      <c r="O267" s="143" t="s">
        <v>682</v>
      </c>
      <c r="P267" s="161">
        <v>502.0</v>
      </c>
      <c r="Q267" s="160"/>
      <c r="R267" s="80" t="str">
        <f t="shared" si="1"/>
        <v>1018278</v>
      </c>
      <c r="S267" s="162" t="str">
        <f>vlookup(R267,route!$A$3:$L$606,5,FALSE)</f>
        <v>Origin</v>
      </c>
      <c r="T267" s="80" t="str">
        <f t="shared" si="2"/>
        <v>1018273</v>
      </c>
      <c r="U267" s="151" t="str">
        <f>vlookup(T267,route!$A$3:$L$606,5,FALSE)</f>
        <v>Lastdrop</v>
      </c>
      <c r="V267" s="108"/>
    </row>
    <row r="268">
      <c r="A268" s="160"/>
      <c r="B268" s="80">
        <v>1018.0</v>
      </c>
      <c r="C268" s="156" t="s">
        <v>487</v>
      </c>
      <c r="D268" s="138">
        <f>vlookup(E268,terminals!$C$1:$O$73,13,FALSE)</f>
        <v>278</v>
      </c>
      <c r="E268" s="156" t="s">
        <v>307</v>
      </c>
      <c r="F268" s="164">
        <f>vlookup(G268,terminals!$C$1:$O$73,13,FALSE)</f>
        <v>261</v>
      </c>
      <c r="G268" s="156" t="s">
        <v>240</v>
      </c>
      <c r="H268" s="115" t="s">
        <v>591</v>
      </c>
      <c r="I268" s="163">
        <v>5985.0</v>
      </c>
      <c r="J268" s="90"/>
      <c r="K268" s="158"/>
      <c r="L268" s="159"/>
      <c r="M268" s="160"/>
      <c r="N268" s="160"/>
      <c r="O268" s="143" t="s">
        <v>683</v>
      </c>
      <c r="P268" s="161">
        <v>847.0</v>
      </c>
      <c r="Q268" s="160"/>
      <c r="R268" s="80" t="str">
        <f t="shared" si="1"/>
        <v>1018278</v>
      </c>
      <c r="S268" s="162" t="str">
        <f>vlookup(R268,route!$A$3:$L$606,5,FALSE)</f>
        <v>Origin</v>
      </c>
      <c r="T268" s="80" t="str">
        <f t="shared" si="2"/>
        <v>1018261</v>
      </c>
      <c r="U268" s="151" t="str">
        <f>vlookup(T268,route!$A$3:$L$606,5,FALSE)</f>
        <v>Destination</v>
      </c>
      <c r="V268" s="108"/>
    </row>
    <row r="269">
      <c r="A269" s="160"/>
      <c r="B269" s="80">
        <v>1019.0</v>
      </c>
      <c r="C269" s="156" t="s">
        <v>488</v>
      </c>
      <c r="D269" s="138">
        <f>vlookup(E269,terminals!$C$1:$O$73,13,FALSE)</f>
        <v>278</v>
      </c>
      <c r="E269" s="156" t="s">
        <v>307</v>
      </c>
      <c r="F269" s="164">
        <f>vlookup(G269,terminals!$C$1:$O$73,13,FALSE)</f>
        <v>287</v>
      </c>
      <c r="G269" s="156" t="s">
        <v>342</v>
      </c>
      <c r="H269" s="115" t="s">
        <v>591</v>
      </c>
      <c r="I269" s="163">
        <v>7885.0</v>
      </c>
      <c r="J269" s="90"/>
      <c r="K269" s="158"/>
      <c r="L269" s="159"/>
      <c r="M269" s="160"/>
      <c r="N269" s="160"/>
      <c r="O269" s="143" t="s">
        <v>684</v>
      </c>
      <c r="P269" s="161">
        <v>114.0</v>
      </c>
      <c r="Q269" s="160"/>
      <c r="R269" s="80" t="str">
        <f t="shared" si="1"/>
        <v>1019278</v>
      </c>
      <c r="S269" s="162" t="str">
        <f>vlookup(R269,route!$A$3:$L$606,5,FALSE)</f>
        <v>Origin</v>
      </c>
      <c r="T269" s="80" t="str">
        <f t="shared" si="2"/>
        <v>1019287</v>
      </c>
      <c r="U269" s="151" t="str">
        <f>vlookup(T269,route!$A$3:$L$606,5,FALSE)</f>
        <v>Dropoff</v>
      </c>
      <c r="V269" s="108"/>
    </row>
    <row r="270">
      <c r="A270" s="160"/>
      <c r="B270" s="80">
        <v>1019.0</v>
      </c>
      <c r="C270" s="156" t="s">
        <v>488</v>
      </c>
      <c r="D270" s="138">
        <f>vlookup(E270,terminals!$C$1:$O$73,13,FALSE)</f>
        <v>278</v>
      </c>
      <c r="E270" s="156" t="s">
        <v>307</v>
      </c>
      <c r="F270" s="164">
        <f>vlookup(G270,terminals!$C$1:$O$73,13,FALSE)</f>
        <v>285</v>
      </c>
      <c r="G270" s="156" t="s">
        <v>335</v>
      </c>
      <c r="H270" s="115" t="s">
        <v>591</v>
      </c>
      <c r="I270" s="163">
        <v>7885.0</v>
      </c>
      <c r="J270" s="90"/>
      <c r="K270" s="158"/>
      <c r="L270" s="159"/>
      <c r="M270" s="160"/>
      <c r="N270" s="160"/>
      <c r="O270" s="143" t="s">
        <v>678</v>
      </c>
      <c r="P270" s="161">
        <v>111.0</v>
      </c>
      <c r="Q270" s="160"/>
      <c r="R270" s="80" t="str">
        <f t="shared" si="1"/>
        <v>1019278</v>
      </c>
      <c r="S270" s="162" t="str">
        <f>vlookup(R270,route!$A$3:$L$606,5,FALSE)</f>
        <v>Origin</v>
      </c>
      <c r="T270" s="80" t="str">
        <f t="shared" si="2"/>
        <v>1019285</v>
      </c>
      <c r="U270" s="151" t="str">
        <f>vlookup(T270,route!$A$3:$L$606,5,FALSE)</f>
        <v>Dropoff</v>
      </c>
      <c r="V270" s="108"/>
    </row>
    <row r="271">
      <c r="A271" s="160"/>
      <c r="B271" s="80">
        <v>1019.0</v>
      </c>
      <c r="C271" s="156" t="s">
        <v>488</v>
      </c>
      <c r="D271" s="138">
        <f>vlookup(E271,terminals!$C$1:$O$73,13,FALSE)</f>
        <v>278</v>
      </c>
      <c r="E271" s="156" t="s">
        <v>307</v>
      </c>
      <c r="F271" s="164">
        <f>vlookup(G271,terminals!$C$1:$O$73,13,FALSE)</f>
        <v>283</v>
      </c>
      <c r="G271" s="156" t="s">
        <v>328</v>
      </c>
      <c r="H271" s="115" t="s">
        <v>591</v>
      </c>
      <c r="I271" s="163">
        <v>7885.0</v>
      </c>
      <c r="J271" s="90"/>
      <c r="K271" s="158"/>
      <c r="L271" s="159"/>
      <c r="M271" s="160"/>
      <c r="N271" s="160"/>
      <c r="O271" s="143" t="s">
        <v>685</v>
      </c>
      <c r="P271" s="161">
        <v>192.0</v>
      </c>
      <c r="Q271" s="160"/>
      <c r="R271" s="80" t="str">
        <f t="shared" si="1"/>
        <v>1019278</v>
      </c>
      <c r="S271" s="162" t="str">
        <f>vlookup(R271,route!$A$3:$L$606,5,FALSE)</f>
        <v>Origin</v>
      </c>
      <c r="T271" s="80" t="str">
        <f t="shared" si="2"/>
        <v>1019283</v>
      </c>
      <c r="U271" s="151" t="str">
        <f>vlookup(T271,route!$A$3:$L$606,5,FALSE)</f>
        <v>Dropoff</v>
      </c>
      <c r="V271" s="108"/>
    </row>
    <row r="272">
      <c r="A272" s="160"/>
      <c r="B272" s="80">
        <v>1019.0</v>
      </c>
      <c r="C272" s="156" t="s">
        <v>488</v>
      </c>
      <c r="D272" s="138">
        <f>vlookup(E272,terminals!$C$1:$O$73,13,FALSE)</f>
        <v>278</v>
      </c>
      <c r="E272" s="156" t="s">
        <v>307</v>
      </c>
      <c r="F272" s="164">
        <f>vlookup(G272,terminals!$C$1:$O$73,13,FALSE)</f>
        <v>284</v>
      </c>
      <c r="G272" s="156" t="s">
        <v>331</v>
      </c>
      <c r="H272" s="115" t="s">
        <v>591</v>
      </c>
      <c r="I272" s="163">
        <v>7885.0</v>
      </c>
      <c r="J272" s="90"/>
      <c r="K272" s="158"/>
      <c r="L272" s="159"/>
      <c r="M272" s="160"/>
      <c r="N272" s="160"/>
      <c r="O272" s="143" t="s">
        <v>679</v>
      </c>
      <c r="P272" s="161">
        <v>301.0</v>
      </c>
      <c r="Q272" s="160"/>
      <c r="R272" s="80" t="str">
        <f t="shared" si="1"/>
        <v>1019278</v>
      </c>
      <c r="S272" s="162" t="str">
        <f>vlookup(R272,route!$A$3:$L$606,5,FALSE)</f>
        <v>Origin</v>
      </c>
      <c r="T272" s="80" t="str">
        <f t="shared" si="2"/>
        <v>1019284</v>
      </c>
      <c r="U272" s="151" t="str">
        <f>vlookup(T272,route!$A$3:$L$606,5,FALSE)</f>
        <v>Dropoff</v>
      </c>
      <c r="V272" s="108"/>
    </row>
    <row r="273">
      <c r="A273" s="160"/>
      <c r="B273" s="80">
        <v>1019.0</v>
      </c>
      <c r="C273" s="156" t="s">
        <v>488</v>
      </c>
      <c r="D273" s="138">
        <f>vlookup(E273,terminals!$C$1:$O$73,13,FALSE)</f>
        <v>278</v>
      </c>
      <c r="E273" s="156" t="s">
        <v>307</v>
      </c>
      <c r="F273" s="164">
        <f>vlookup(G273,terminals!$C$1:$O$73,13,FALSE)</f>
        <v>286</v>
      </c>
      <c r="G273" s="156" t="s">
        <v>338</v>
      </c>
      <c r="H273" s="115" t="s">
        <v>591</v>
      </c>
      <c r="I273" s="163">
        <v>7885.0</v>
      </c>
      <c r="J273" s="90"/>
      <c r="K273" s="158"/>
      <c r="L273" s="159"/>
      <c r="M273" s="160"/>
      <c r="N273" s="160"/>
      <c r="O273" s="143" t="s">
        <v>680</v>
      </c>
      <c r="P273" s="161">
        <v>297.0</v>
      </c>
      <c r="Q273" s="160"/>
      <c r="R273" s="80" t="str">
        <f t="shared" si="1"/>
        <v>1019278</v>
      </c>
      <c r="S273" s="162" t="str">
        <f>vlookup(R273,route!$A$3:$L$606,5,FALSE)</f>
        <v>Origin</v>
      </c>
      <c r="T273" s="80" t="str">
        <f t="shared" si="2"/>
        <v>1019286</v>
      </c>
      <c r="U273" s="151" t="str">
        <f>vlookup(T273,route!$A$3:$L$606,5,FALSE)</f>
        <v>Dropoff</v>
      </c>
      <c r="V273" s="108"/>
    </row>
    <row r="274">
      <c r="A274" s="160"/>
      <c r="B274" s="80">
        <v>1019.0</v>
      </c>
      <c r="C274" s="156" t="s">
        <v>488</v>
      </c>
      <c r="D274" s="138">
        <f>vlookup(E274,terminals!$C$1:$O$73,13,FALSE)</f>
        <v>278</v>
      </c>
      <c r="E274" s="156" t="s">
        <v>307</v>
      </c>
      <c r="F274" s="164">
        <f>vlookup(G274,terminals!$C$1:$O$73,13,FALSE)</f>
        <v>288</v>
      </c>
      <c r="G274" s="156" t="s">
        <v>347</v>
      </c>
      <c r="H274" s="115" t="s">
        <v>591</v>
      </c>
      <c r="I274" s="163">
        <v>7885.0</v>
      </c>
      <c r="J274" s="90"/>
      <c r="K274" s="158"/>
      <c r="L274" s="159"/>
      <c r="M274" s="160"/>
      <c r="N274" s="160"/>
      <c r="O274" s="143" t="s">
        <v>681</v>
      </c>
      <c r="P274" s="161">
        <v>421.0</v>
      </c>
      <c r="Q274" s="160"/>
      <c r="R274" s="80" t="str">
        <f t="shared" si="1"/>
        <v>1019278</v>
      </c>
      <c r="S274" s="162" t="str">
        <f>vlookup(R274,route!$A$3:$L$606,5,FALSE)</f>
        <v>Origin</v>
      </c>
      <c r="T274" s="80" t="str">
        <f t="shared" si="2"/>
        <v>1019288</v>
      </c>
      <c r="U274" s="151" t="str">
        <f>vlookup(T274,route!$A$3:$L$606,5,FALSE)</f>
        <v>Dropoff</v>
      </c>
      <c r="V274" s="108"/>
    </row>
    <row r="275">
      <c r="A275" s="160"/>
      <c r="B275" s="80">
        <v>1019.0</v>
      </c>
      <c r="C275" s="156" t="s">
        <v>488</v>
      </c>
      <c r="D275" s="138">
        <f>vlookup(E275,terminals!$C$1:$O$73,13,FALSE)</f>
        <v>278</v>
      </c>
      <c r="E275" s="156" t="s">
        <v>307</v>
      </c>
      <c r="F275" s="164">
        <f>vlookup(G275,terminals!$C$1:$O$73,13,FALSE)</f>
        <v>273</v>
      </c>
      <c r="G275" s="156" t="s">
        <v>287</v>
      </c>
      <c r="H275" s="115" t="s">
        <v>591</v>
      </c>
      <c r="I275" s="163">
        <v>7885.0</v>
      </c>
      <c r="J275" s="90"/>
      <c r="K275" s="158"/>
      <c r="L275" s="159"/>
      <c r="M275" s="160"/>
      <c r="N275" s="160"/>
      <c r="O275" s="143" t="s">
        <v>682</v>
      </c>
      <c r="P275" s="161">
        <v>436.0</v>
      </c>
      <c r="Q275" s="160"/>
      <c r="R275" s="80" t="str">
        <f t="shared" si="1"/>
        <v>1019278</v>
      </c>
      <c r="S275" s="162" t="str">
        <f>vlookup(R275,route!$A$3:$L$606,5,FALSE)</f>
        <v>Origin</v>
      </c>
      <c r="T275" s="80" t="str">
        <f t="shared" si="2"/>
        <v>1019273</v>
      </c>
      <c r="U275" s="151" t="str">
        <f>vlookup(T275,route!$A$3:$L$606,5,FALSE)</f>
        <v>Dropoff</v>
      </c>
      <c r="V275" s="108"/>
    </row>
    <row r="276">
      <c r="A276" s="160"/>
      <c r="B276" s="80">
        <v>1019.0</v>
      </c>
      <c r="C276" s="156" t="s">
        <v>488</v>
      </c>
      <c r="D276" s="138">
        <f>vlookup(E276,terminals!$C$1:$O$73,13,FALSE)</f>
        <v>278</v>
      </c>
      <c r="E276" s="156" t="s">
        <v>307</v>
      </c>
      <c r="F276" s="164">
        <f>vlookup(G276,terminals!$C$1:$O$73,13,FALSE)</f>
        <v>269</v>
      </c>
      <c r="G276" s="156" t="s">
        <v>269</v>
      </c>
      <c r="H276" s="115" t="s">
        <v>591</v>
      </c>
      <c r="I276" s="163">
        <v>7885.0</v>
      </c>
      <c r="J276" s="90"/>
      <c r="K276" s="158"/>
      <c r="L276" s="159"/>
      <c r="M276" s="160"/>
      <c r="N276" s="160"/>
      <c r="O276" s="143" t="s">
        <v>686</v>
      </c>
      <c r="P276" s="161">
        <v>524.0</v>
      </c>
      <c r="Q276" s="160"/>
      <c r="R276" s="80" t="str">
        <f t="shared" si="1"/>
        <v>1019278</v>
      </c>
      <c r="S276" s="162" t="str">
        <f>vlookup(R276,route!$A$3:$L$606,5,FALSE)</f>
        <v>Origin</v>
      </c>
      <c r="T276" s="80" t="str">
        <f t="shared" si="2"/>
        <v>1019269</v>
      </c>
      <c r="U276" s="151" t="str">
        <f>vlookup(T276,route!$A$3:$L$606,5,FALSE)</f>
        <v>Dropoff</v>
      </c>
      <c r="V276" s="108"/>
    </row>
    <row r="277">
      <c r="A277" s="160"/>
      <c r="B277" s="80">
        <v>1019.0</v>
      </c>
      <c r="C277" s="156" t="s">
        <v>488</v>
      </c>
      <c r="D277" s="138">
        <f>vlookup(E277,terminals!$C$1:$O$73,13,FALSE)</f>
        <v>278</v>
      </c>
      <c r="E277" s="156" t="s">
        <v>307</v>
      </c>
      <c r="F277" s="164">
        <f>vlookup(G277,terminals!$C$1:$O$73,13,FALSE)</f>
        <v>266</v>
      </c>
      <c r="G277" s="156" t="s">
        <v>256</v>
      </c>
      <c r="H277" s="115" t="s">
        <v>591</v>
      </c>
      <c r="I277" s="163">
        <v>7885.0</v>
      </c>
      <c r="J277" s="90"/>
      <c r="K277" s="158"/>
      <c r="L277" s="159"/>
      <c r="M277" s="160"/>
      <c r="N277" s="160"/>
      <c r="O277" s="143" t="s">
        <v>687</v>
      </c>
      <c r="P277" s="161">
        <v>421.0</v>
      </c>
      <c r="Q277" s="160"/>
      <c r="R277" s="80" t="str">
        <f t="shared" si="1"/>
        <v>1019278</v>
      </c>
      <c r="S277" s="162" t="str">
        <f>vlookup(R277,route!$A$3:$L$606,5,FALSE)</f>
        <v>Origin</v>
      </c>
      <c r="T277" s="80" t="str">
        <f t="shared" si="2"/>
        <v>1019266</v>
      </c>
      <c r="U277" s="151" t="str">
        <f>vlookup(T277,route!$A$3:$L$606,5,FALSE)</f>
        <v>Dropoff</v>
      </c>
      <c r="V277" s="108"/>
    </row>
    <row r="278">
      <c r="A278" s="160"/>
      <c r="B278" s="80">
        <v>1019.0</v>
      </c>
      <c r="C278" s="156" t="s">
        <v>488</v>
      </c>
      <c r="D278" s="138">
        <f>vlookup(E278,terminals!$C$1:$O$73,13,FALSE)</f>
        <v>278</v>
      </c>
      <c r="E278" s="156" t="s">
        <v>307</v>
      </c>
      <c r="F278" s="164">
        <f>vlookup(G278,terminals!$C$1:$O$73,13,FALSE)</f>
        <v>261</v>
      </c>
      <c r="G278" s="156" t="s">
        <v>240</v>
      </c>
      <c r="H278" s="115" t="s">
        <v>591</v>
      </c>
      <c r="I278" s="163">
        <v>7885.0</v>
      </c>
      <c r="J278" s="90"/>
      <c r="K278" s="158"/>
      <c r="L278" s="159"/>
      <c r="M278" s="160"/>
      <c r="N278" s="160"/>
      <c r="O278" s="143" t="s">
        <v>683</v>
      </c>
      <c r="P278" s="161">
        <v>436.0</v>
      </c>
      <c r="Q278" s="160"/>
      <c r="R278" s="80" t="str">
        <f t="shared" si="1"/>
        <v>1019278</v>
      </c>
      <c r="S278" s="162" t="str">
        <f>vlookup(R278,route!$A$3:$L$606,5,FALSE)</f>
        <v>Origin</v>
      </c>
      <c r="T278" s="80" t="str">
        <f t="shared" si="2"/>
        <v>1019261</v>
      </c>
      <c r="U278" s="151" t="str">
        <f>vlookup(T278,route!$A$3:$L$606,5,FALSE)</f>
        <v>Lastdrop</v>
      </c>
      <c r="V278" s="108"/>
    </row>
    <row r="279">
      <c r="A279" s="160"/>
      <c r="B279" s="80">
        <v>1019.0</v>
      </c>
      <c r="C279" s="156" t="s">
        <v>488</v>
      </c>
      <c r="D279" s="138">
        <f>vlookup(E279,terminals!$C$1:$O$73,13,FALSE)</f>
        <v>278</v>
      </c>
      <c r="E279" s="156" t="s">
        <v>307</v>
      </c>
      <c r="F279" s="164">
        <f>vlookup(G279,terminals!$C$1:$O$73,13,FALSE)</f>
        <v>274</v>
      </c>
      <c r="G279" s="156" t="s">
        <v>291</v>
      </c>
      <c r="H279" s="115" t="s">
        <v>591</v>
      </c>
      <c r="I279" s="163">
        <v>7885.0</v>
      </c>
      <c r="J279" s="90"/>
      <c r="K279" s="158"/>
      <c r="L279" s="159"/>
      <c r="M279" s="160"/>
      <c r="N279" s="160"/>
      <c r="O279" s="143" t="s">
        <v>688</v>
      </c>
      <c r="P279" s="161">
        <v>524.0</v>
      </c>
      <c r="Q279" s="160"/>
      <c r="R279" s="80" t="str">
        <f t="shared" si="1"/>
        <v>1019278</v>
      </c>
      <c r="S279" s="162" t="str">
        <f>vlookup(R279,route!$A$3:$L$606,5,FALSE)</f>
        <v>Origin</v>
      </c>
      <c r="T279" s="80" t="str">
        <f t="shared" si="2"/>
        <v>1019274</v>
      </c>
      <c r="U279" s="151" t="str">
        <f>vlookup(T279,route!$A$3:$L$606,5,FALSE)</f>
        <v>Destination</v>
      </c>
      <c r="V279" s="108"/>
    </row>
    <row r="280">
      <c r="A280" s="160"/>
      <c r="B280" s="80">
        <v>1020.0</v>
      </c>
      <c r="C280" s="156" t="s">
        <v>489</v>
      </c>
      <c r="D280" s="138">
        <f>vlookup(E280,terminals!$C$1:$O$73,13,FALSE)</f>
        <v>278</v>
      </c>
      <c r="E280" s="156" t="s">
        <v>307</v>
      </c>
      <c r="F280" s="164">
        <f>vlookup(G280,terminals!$C$1:$O$73,13,FALSE)</f>
        <v>266</v>
      </c>
      <c r="G280" s="156" t="s">
        <v>256</v>
      </c>
      <c r="H280" s="115" t="s">
        <v>591</v>
      </c>
      <c r="I280" s="163">
        <v>8882.0</v>
      </c>
      <c r="J280" s="90"/>
      <c r="K280" s="158"/>
      <c r="L280" s="159"/>
      <c r="M280" s="160"/>
      <c r="N280" s="160"/>
      <c r="O280" s="143" t="s">
        <v>687</v>
      </c>
      <c r="P280" s="161">
        <v>554.0</v>
      </c>
      <c r="Q280" s="160"/>
      <c r="R280" s="80" t="str">
        <f t="shared" si="1"/>
        <v>1020278</v>
      </c>
      <c r="S280" s="162" t="str">
        <f>vlookup(R280,route!$A$3:$L$606,5,FALSE)</f>
        <v>Origin</v>
      </c>
      <c r="T280" s="80" t="str">
        <f t="shared" si="2"/>
        <v>1020266</v>
      </c>
      <c r="U280" s="151" t="str">
        <f>vlookup(T280,route!$A$3:$L$606,5,FALSE)</f>
        <v>Dropoff</v>
      </c>
      <c r="V280" s="108"/>
    </row>
    <row r="281">
      <c r="A281" s="160"/>
      <c r="B281" s="80">
        <v>1020.0</v>
      </c>
      <c r="C281" s="156" t="s">
        <v>489</v>
      </c>
      <c r="D281" s="138">
        <f>vlookup(E281,terminals!$C$1:$O$73,13,FALSE)</f>
        <v>278</v>
      </c>
      <c r="E281" s="156" t="s">
        <v>307</v>
      </c>
      <c r="F281" s="164">
        <f>vlookup(G281,terminals!$C$1:$O$73,13,FALSE)</f>
        <v>261</v>
      </c>
      <c r="G281" s="156" t="s">
        <v>240</v>
      </c>
      <c r="H281" s="115" t="s">
        <v>591</v>
      </c>
      <c r="I281" s="163">
        <v>8882.0</v>
      </c>
      <c r="J281" s="90"/>
      <c r="K281" s="158"/>
      <c r="L281" s="159"/>
      <c r="M281" s="160"/>
      <c r="N281" s="160"/>
      <c r="O281" s="143" t="s">
        <v>683</v>
      </c>
      <c r="P281" s="161">
        <v>562.0</v>
      </c>
      <c r="Q281" s="160"/>
      <c r="R281" s="80" t="str">
        <f t="shared" si="1"/>
        <v>1020278</v>
      </c>
      <c r="S281" s="162" t="str">
        <f>vlookup(R281,route!$A$3:$L$606,5,FALSE)</f>
        <v>Origin</v>
      </c>
      <c r="T281" s="80" t="str">
        <f t="shared" si="2"/>
        <v>1020261</v>
      </c>
      <c r="U281" s="151" t="str">
        <f>vlookup(T281,route!$A$3:$L$606,5,FALSE)</f>
        <v>Dropoff</v>
      </c>
      <c r="V281" s="108"/>
    </row>
    <row r="282">
      <c r="A282" s="160"/>
      <c r="B282" s="80">
        <v>1020.0</v>
      </c>
      <c r="C282" s="156" t="s">
        <v>489</v>
      </c>
      <c r="D282" s="138">
        <f>vlookup(E282,terminals!$C$1:$O$73,13,FALSE)</f>
        <v>278</v>
      </c>
      <c r="E282" s="156" t="s">
        <v>307</v>
      </c>
      <c r="F282" s="164">
        <f>vlookup(G282,terminals!$C$1:$O$73,13,FALSE)</f>
        <v>274</v>
      </c>
      <c r="G282" s="156" t="s">
        <v>291</v>
      </c>
      <c r="H282" s="115" t="s">
        <v>591</v>
      </c>
      <c r="I282" s="163">
        <v>8882.0</v>
      </c>
      <c r="J282" s="90"/>
      <c r="K282" s="158"/>
      <c r="L282" s="159"/>
      <c r="M282" s="160"/>
      <c r="N282" s="160"/>
      <c r="O282" s="143" t="s">
        <v>688</v>
      </c>
      <c r="P282" s="161">
        <v>582.0</v>
      </c>
      <c r="Q282" s="160"/>
      <c r="R282" s="80" t="str">
        <f t="shared" si="1"/>
        <v>1020278</v>
      </c>
      <c r="S282" s="162" t="str">
        <f>vlookup(R282,route!$A$3:$L$606,5,FALSE)</f>
        <v>Origin</v>
      </c>
      <c r="T282" s="80" t="str">
        <f t="shared" si="2"/>
        <v>1020274</v>
      </c>
      <c r="U282" s="151" t="str">
        <f>vlookup(T282,route!$A$3:$L$606,5,FALSE)</f>
        <v>Dropoff</v>
      </c>
      <c r="V282" s="108"/>
    </row>
    <row r="283">
      <c r="A283" s="160"/>
      <c r="B283" s="80">
        <v>1020.0</v>
      </c>
      <c r="C283" s="156" t="s">
        <v>489</v>
      </c>
      <c r="D283" s="138">
        <f>vlookup(E283,terminals!$C$1:$O$73,13,FALSE)</f>
        <v>278</v>
      </c>
      <c r="E283" s="156" t="s">
        <v>307</v>
      </c>
      <c r="F283" s="164">
        <f>vlookup(G283,terminals!$C$1:$O$73,13,FALSE)</f>
        <v>259</v>
      </c>
      <c r="G283" s="156" t="s">
        <v>230</v>
      </c>
      <c r="H283" s="115" t="s">
        <v>591</v>
      </c>
      <c r="I283" s="163">
        <v>8882.0</v>
      </c>
      <c r="J283" s="90"/>
      <c r="K283" s="158"/>
      <c r="L283" s="159"/>
      <c r="M283" s="160"/>
      <c r="N283" s="160"/>
      <c r="O283" s="143" t="s">
        <v>689</v>
      </c>
      <c r="P283" s="161">
        <v>200.0</v>
      </c>
      <c r="Q283" s="160"/>
      <c r="R283" s="80" t="str">
        <f t="shared" si="1"/>
        <v>1020278</v>
      </c>
      <c r="S283" s="162" t="str">
        <f>vlookup(R283,route!$A$3:$L$606,5,FALSE)</f>
        <v>Origin</v>
      </c>
      <c r="T283" s="80" t="str">
        <f t="shared" si="2"/>
        <v>1020259</v>
      </c>
      <c r="U283" s="151" t="str">
        <f>vlookup(T283,route!$A$3:$L$606,5,FALSE)</f>
        <v>Lastdrop</v>
      </c>
      <c r="V283" s="108"/>
    </row>
    <row r="284">
      <c r="A284" s="160"/>
      <c r="B284" s="80">
        <v>1020.0</v>
      </c>
      <c r="C284" s="156" t="s">
        <v>489</v>
      </c>
      <c r="D284" s="138">
        <f>vlookup(E284,terminals!$C$1:$O$73,13,FALSE)</f>
        <v>278</v>
      </c>
      <c r="E284" s="156" t="s">
        <v>307</v>
      </c>
      <c r="F284" s="164">
        <f>vlookup(G284,terminals!$C$1:$O$73,13,FALSE)</f>
        <v>260</v>
      </c>
      <c r="G284" s="156" t="s">
        <v>235</v>
      </c>
      <c r="H284" s="115" t="s">
        <v>591</v>
      </c>
      <c r="I284" s="163">
        <v>8882.0</v>
      </c>
      <c r="J284" s="90"/>
      <c r="K284" s="158"/>
      <c r="L284" s="159"/>
      <c r="M284" s="160"/>
      <c r="N284" s="160"/>
      <c r="O284" s="143" t="s">
        <v>690</v>
      </c>
      <c r="P284" s="161">
        <v>305.0</v>
      </c>
      <c r="Q284" s="160"/>
      <c r="R284" s="80" t="str">
        <f t="shared" si="1"/>
        <v>1020278</v>
      </c>
      <c r="S284" s="162" t="str">
        <f>vlookup(R284,route!$A$3:$L$606,5,FALSE)</f>
        <v>Origin</v>
      </c>
      <c r="T284" s="80" t="str">
        <f t="shared" si="2"/>
        <v>1020260</v>
      </c>
      <c r="U284" s="151" t="str">
        <f>vlookup(T284,route!$A$3:$L$606,5,FALSE)</f>
        <v>Destination</v>
      </c>
      <c r="V284" s="108"/>
    </row>
    <row r="285">
      <c r="A285" s="160"/>
      <c r="B285" s="80">
        <v>1021.0</v>
      </c>
      <c r="C285" s="156" t="s">
        <v>490</v>
      </c>
      <c r="D285" s="138">
        <f>vlookup(E285,terminals!$C$1:$O$73,13,FALSE)</f>
        <v>279</v>
      </c>
      <c r="E285" s="156" t="s">
        <v>312</v>
      </c>
      <c r="F285" s="164">
        <f>vlookup(G285,terminals!$C$1:$O$73,13,FALSE)</f>
        <v>285</v>
      </c>
      <c r="G285" s="156" t="s">
        <v>335</v>
      </c>
      <c r="H285" s="115" t="s">
        <v>591</v>
      </c>
      <c r="I285" s="163">
        <v>6222.0</v>
      </c>
      <c r="J285" s="90"/>
      <c r="K285" s="158"/>
      <c r="L285" s="159"/>
      <c r="M285" s="160"/>
      <c r="N285" s="160"/>
      <c r="O285" s="143" t="s">
        <v>691</v>
      </c>
      <c r="P285" s="161">
        <v>429.0</v>
      </c>
      <c r="Q285" s="160"/>
      <c r="R285" s="80" t="str">
        <f t="shared" si="1"/>
        <v>1021279</v>
      </c>
      <c r="S285" s="162" t="str">
        <f>vlookup(R285,route!$A$3:$L$606,5,FALSE)</f>
        <v>Origin</v>
      </c>
      <c r="T285" s="80" t="str">
        <f t="shared" si="2"/>
        <v>1021285</v>
      </c>
      <c r="U285" s="151" t="str">
        <f>vlookup(T285,route!$A$3:$L$606,5,FALSE)</f>
        <v>Dropoff</v>
      </c>
      <c r="V285" s="108"/>
    </row>
    <row r="286">
      <c r="A286" s="160"/>
      <c r="B286" s="80">
        <v>1021.0</v>
      </c>
      <c r="C286" s="156" t="s">
        <v>490</v>
      </c>
      <c r="D286" s="138">
        <f>vlookup(E286,terminals!$C$1:$O$73,13,FALSE)</f>
        <v>279</v>
      </c>
      <c r="E286" s="156" t="s">
        <v>312</v>
      </c>
      <c r="F286" s="164">
        <f>vlookup(G286,terminals!$C$1:$O$73,13,FALSE)</f>
        <v>288</v>
      </c>
      <c r="G286" s="156" t="s">
        <v>347</v>
      </c>
      <c r="H286" s="115" t="s">
        <v>591</v>
      </c>
      <c r="I286" s="163">
        <v>6222.0</v>
      </c>
      <c r="J286" s="90"/>
      <c r="K286" s="158"/>
      <c r="L286" s="159"/>
      <c r="M286" s="160"/>
      <c r="N286" s="160"/>
      <c r="O286" s="143" t="s">
        <v>692</v>
      </c>
      <c r="P286" s="161">
        <v>444.0</v>
      </c>
      <c r="Q286" s="160"/>
      <c r="R286" s="80" t="str">
        <f t="shared" si="1"/>
        <v>1021279</v>
      </c>
      <c r="S286" s="162" t="str">
        <f>vlookup(R286,route!$A$3:$L$606,5,FALSE)</f>
        <v>Origin</v>
      </c>
      <c r="T286" s="80" t="str">
        <f t="shared" si="2"/>
        <v>1021288</v>
      </c>
      <c r="U286" s="151" t="str">
        <f>vlookup(T286,route!$A$3:$L$606,5,FALSE)</f>
        <v>Dropoff</v>
      </c>
      <c r="V286" s="108"/>
    </row>
    <row r="287">
      <c r="A287" s="160"/>
      <c r="B287" s="80">
        <v>1021.0</v>
      </c>
      <c r="C287" s="156" t="s">
        <v>490</v>
      </c>
      <c r="D287" s="138">
        <f>vlookup(E287,terminals!$C$1:$O$73,13,FALSE)</f>
        <v>279</v>
      </c>
      <c r="E287" s="156" t="s">
        <v>312</v>
      </c>
      <c r="F287" s="164">
        <f>vlookup(G287,terminals!$C$1:$O$73,13,FALSE)</f>
        <v>269</v>
      </c>
      <c r="G287" s="156" t="s">
        <v>269</v>
      </c>
      <c r="H287" s="115" t="s">
        <v>591</v>
      </c>
      <c r="I287" s="163">
        <v>6222.0</v>
      </c>
      <c r="J287" s="90"/>
      <c r="K287" s="158"/>
      <c r="L287" s="159"/>
      <c r="M287" s="160"/>
      <c r="N287" s="160"/>
      <c r="O287" s="143" t="s">
        <v>693</v>
      </c>
      <c r="P287" s="161">
        <v>582.0</v>
      </c>
      <c r="Q287" s="160"/>
      <c r="R287" s="80" t="str">
        <f t="shared" si="1"/>
        <v>1021279</v>
      </c>
      <c r="S287" s="162" t="str">
        <f>vlookup(R287,route!$A$3:$L$606,5,FALSE)</f>
        <v>Origin</v>
      </c>
      <c r="T287" s="80" t="str">
        <f t="shared" si="2"/>
        <v>1021269</v>
      </c>
      <c r="U287" s="151" t="str">
        <f>vlookup(T287,route!$A$3:$L$606,5,FALSE)</f>
        <v>Dropoff</v>
      </c>
      <c r="V287" s="108"/>
    </row>
    <row r="288">
      <c r="A288" s="160"/>
      <c r="B288" s="80">
        <v>1021.0</v>
      </c>
      <c r="C288" s="156" t="s">
        <v>490</v>
      </c>
      <c r="D288" s="138">
        <f>vlookup(E288,terminals!$C$1:$O$73,13,FALSE)</f>
        <v>279</v>
      </c>
      <c r="E288" s="156" t="s">
        <v>312</v>
      </c>
      <c r="F288" s="164">
        <f>vlookup(G288,terminals!$C$1:$O$73,13,FALSE)</f>
        <v>266</v>
      </c>
      <c r="G288" s="156" t="s">
        <v>256</v>
      </c>
      <c r="H288" s="115" t="s">
        <v>591</v>
      </c>
      <c r="I288" s="163">
        <v>6222.0</v>
      </c>
      <c r="J288" s="90"/>
      <c r="K288" s="158"/>
      <c r="L288" s="159"/>
      <c r="M288" s="160"/>
      <c r="N288" s="160"/>
      <c r="O288" s="143" t="s">
        <v>694</v>
      </c>
      <c r="P288" s="161">
        <v>200.0</v>
      </c>
      <c r="Q288" s="160"/>
      <c r="R288" s="80" t="str">
        <f t="shared" si="1"/>
        <v>1021279</v>
      </c>
      <c r="S288" s="162" t="str">
        <f>vlookup(R288,route!$A$3:$L$606,5,FALSE)</f>
        <v>Origin</v>
      </c>
      <c r="T288" s="80" t="str">
        <f t="shared" si="2"/>
        <v>1021266</v>
      </c>
      <c r="U288" s="151" t="str">
        <f>vlookup(T288,route!$A$3:$L$606,5,FALSE)</f>
        <v>Lastdrop</v>
      </c>
      <c r="V288" s="108"/>
    </row>
    <row r="289">
      <c r="A289" s="160"/>
      <c r="B289" s="80">
        <v>1021.0</v>
      </c>
      <c r="C289" s="156" t="s">
        <v>490</v>
      </c>
      <c r="D289" s="138">
        <f>vlookup(E289,terminals!$C$1:$O$73,13,FALSE)</f>
        <v>279</v>
      </c>
      <c r="E289" s="156" t="s">
        <v>312</v>
      </c>
      <c r="F289" s="164">
        <f>vlookup(G289,terminals!$C$1:$O$73,13,FALSE)</f>
        <v>261</v>
      </c>
      <c r="G289" s="156" t="s">
        <v>240</v>
      </c>
      <c r="H289" s="115" t="s">
        <v>591</v>
      </c>
      <c r="I289" s="163">
        <v>6222.0</v>
      </c>
      <c r="J289" s="90"/>
      <c r="K289" s="158"/>
      <c r="L289" s="159"/>
      <c r="M289" s="160"/>
      <c r="N289" s="160"/>
      <c r="O289" s="143" t="s">
        <v>695</v>
      </c>
      <c r="P289" s="161">
        <v>305.0</v>
      </c>
      <c r="Q289" s="160"/>
      <c r="R289" s="80" t="str">
        <f t="shared" si="1"/>
        <v>1021279</v>
      </c>
      <c r="S289" s="162" t="str">
        <f>vlookup(R289,route!$A$3:$L$606,5,FALSE)</f>
        <v>Origin</v>
      </c>
      <c r="T289" s="80" t="str">
        <f t="shared" si="2"/>
        <v>1021261</v>
      </c>
      <c r="U289" s="151" t="str">
        <f>vlookup(T289,route!$A$3:$L$606,5,FALSE)</f>
        <v>Destination</v>
      </c>
      <c r="V289" s="108"/>
    </row>
    <row r="290">
      <c r="A290" s="160"/>
      <c r="B290" s="80">
        <v>1022.0</v>
      </c>
      <c r="C290" s="156" t="s">
        <v>490</v>
      </c>
      <c r="D290" s="138">
        <f>vlookup(E290,terminals!$C$1:$O$73,13,FALSE)</f>
        <v>279</v>
      </c>
      <c r="E290" s="156" t="s">
        <v>312</v>
      </c>
      <c r="F290" s="164">
        <f>vlookup(G290,terminals!$C$1:$O$73,13,FALSE)</f>
        <v>285</v>
      </c>
      <c r="G290" s="156" t="s">
        <v>335</v>
      </c>
      <c r="H290" s="115" t="s">
        <v>591</v>
      </c>
      <c r="I290" s="163">
        <v>6222.0</v>
      </c>
      <c r="J290" s="90"/>
      <c r="K290" s="158"/>
      <c r="L290" s="159"/>
      <c r="M290" s="160"/>
      <c r="N290" s="160"/>
      <c r="O290" s="143" t="s">
        <v>691</v>
      </c>
      <c r="P290" s="161">
        <v>429.0</v>
      </c>
      <c r="Q290" s="160"/>
      <c r="R290" s="80" t="str">
        <f t="shared" si="1"/>
        <v>1022279</v>
      </c>
      <c r="S290" s="162" t="str">
        <f>vlookup(R290,route!$A$3:$L$606,5,FALSE)</f>
        <v>Origin</v>
      </c>
      <c r="T290" s="80" t="str">
        <f t="shared" si="2"/>
        <v>1022285</v>
      </c>
      <c r="U290" s="151" t="str">
        <f>vlookup(T290,route!$A$3:$L$606,5,FALSE)</f>
        <v>Dropoff</v>
      </c>
      <c r="V290" s="108"/>
    </row>
    <row r="291">
      <c r="A291" s="160"/>
      <c r="B291" s="80">
        <v>1022.0</v>
      </c>
      <c r="C291" s="156" t="s">
        <v>490</v>
      </c>
      <c r="D291" s="138">
        <f>vlookup(E291,terminals!$C$1:$O$73,13,FALSE)</f>
        <v>279</v>
      </c>
      <c r="E291" s="156" t="s">
        <v>312</v>
      </c>
      <c r="F291" s="164">
        <f>vlookup(G291,terminals!$C$1:$O$73,13,FALSE)</f>
        <v>288</v>
      </c>
      <c r="G291" s="156" t="s">
        <v>347</v>
      </c>
      <c r="H291" s="115" t="s">
        <v>591</v>
      </c>
      <c r="I291" s="163">
        <v>6222.0</v>
      </c>
      <c r="J291" s="90"/>
      <c r="K291" s="158"/>
      <c r="L291" s="159"/>
      <c r="M291" s="160"/>
      <c r="N291" s="160"/>
      <c r="O291" s="143" t="s">
        <v>692</v>
      </c>
      <c r="P291" s="161">
        <v>444.0</v>
      </c>
      <c r="Q291" s="160"/>
      <c r="R291" s="80" t="str">
        <f t="shared" si="1"/>
        <v>1022279</v>
      </c>
      <c r="S291" s="162" t="str">
        <f>vlookup(R291,route!$A$3:$L$606,5,FALSE)</f>
        <v>Origin</v>
      </c>
      <c r="T291" s="80" t="str">
        <f t="shared" si="2"/>
        <v>1022288</v>
      </c>
      <c r="U291" s="151" t="str">
        <f>vlookup(T291,route!$A$3:$L$606,5,FALSE)</f>
        <v>Dropoff</v>
      </c>
      <c r="V291" s="108"/>
    </row>
    <row r="292">
      <c r="A292" s="160"/>
      <c r="B292" s="80">
        <v>1022.0</v>
      </c>
      <c r="C292" s="156" t="s">
        <v>490</v>
      </c>
      <c r="D292" s="138">
        <f>vlookup(E292,terminals!$C$1:$O$73,13,FALSE)</f>
        <v>279</v>
      </c>
      <c r="E292" s="156" t="s">
        <v>312</v>
      </c>
      <c r="F292" s="164">
        <f>vlookup(G292,terminals!$C$1:$O$73,13,FALSE)</f>
        <v>269</v>
      </c>
      <c r="G292" s="156" t="s">
        <v>269</v>
      </c>
      <c r="H292" s="115" t="s">
        <v>591</v>
      </c>
      <c r="I292" s="163">
        <v>6222.0</v>
      </c>
      <c r="J292" s="90"/>
      <c r="K292" s="158"/>
      <c r="L292" s="159"/>
      <c r="M292" s="160"/>
      <c r="N292" s="160"/>
      <c r="O292" s="143" t="s">
        <v>693</v>
      </c>
      <c r="P292" s="161">
        <v>582.0</v>
      </c>
      <c r="Q292" s="160"/>
      <c r="R292" s="80" t="str">
        <f t="shared" si="1"/>
        <v>1022279</v>
      </c>
      <c r="S292" s="162" t="str">
        <f>vlookup(R292,route!$A$3:$L$606,5,FALSE)</f>
        <v>Origin</v>
      </c>
      <c r="T292" s="80" t="str">
        <f t="shared" si="2"/>
        <v>1022269</v>
      </c>
      <c r="U292" s="151" t="str">
        <f>vlookup(T292,route!$A$3:$L$606,5,FALSE)</f>
        <v>Dropoff</v>
      </c>
      <c r="V292" s="108"/>
    </row>
    <row r="293">
      <c r="A293" s="160"/>
      <c r="B293" s="80">
        <v>1022.0</v>
      </c>
      <c r="C293" s="156" t="s">
        <v>490</v>
      </c>
      <c r="D293" s="138">
        <f>vlookup(E293,terminals!$C$1:$O$73,13,FALSE)</f>
        <v>279</v>
      </c>
      <c r="E293" s="156" t="s">
        <v>312</v>
      </c>
      <c r="F293" s="164">
        <f>vlookup(G293,terminals!$C$1:$O$73,13,FALSE)</f>
        <v>266</v>
      </c>
      <c r="G293" s="156" t="s">
        <v>256</v>
      </c>
      <c r="H293" s="115" t="s">
        <v>591</v>
      </c>
      <c r="I293" s="163">
        <v>6222.0</v>
      </c>
      <c r="J293" s="90"/>
      <c r="K293" s="158"/>
      <c r="L293" s="159"/>
      <c r="M293" s="160"/>
      <c r="N293" s="160"/>
      <c r="O293" s="143" t="s">
        <v>694</v>
      </c>
      <c r="P293" s="161">
        <v>200.0</v>
      </c>
      <c r="Q293" s="160"/>
      <c r="R293" s="80" t="str">
        <f t="shared" si="1"/>
        <v>1022279</v>
      </c>
      <c r="S293" s="162" t="str">
        <f>vlookup(R293,route!$A$3:$L$606,5,FALSE)</f>
        <v>Origin</v>
      </c>
      <c r="T293" s="80" t="str">
        <f t="shared" si="2"/>
        <v>1022266</v>
      </c>
      <c r="U293" s="151" t="str">
        <f>vlookup(T293,route!$A$3:$L$606,5,FALSE)</f>
        <v>Lastdrop</v>
      </c>
      <c r="V293" s="108"/>
    </row>
    <row r="294">
      <c r="A294" s="160"/>
      <c r="B294" s="80">
        <v>1022.0</v>
      </c>
      <c r="C294" s="156" t="s">
        <v>490</v>
      </c>
      <c r="D294" s="138">
        <f>vlookup(E294,terminals!$C$1:$O$73,13,FALSE)</f>
        <v>279</v>
      </c>
      <c r="E294" s="156" t="s">
        <v>312</v>
      </c>
      <c r="F294" s="164">
        <f>vlookup(G294,terminals!$C$1:$O$73,13,FALSE)</f>
        <v>261</v>
      </c>
      <c r="G294" s="156" t="s">
        <v>240</v>
      </c>
      <c r="H294" s="115" t="s">
        <v>591</v>
      </c>
      <c r="I294" s="163">
        <v>6222.0</v>
      </c>
      <c r="J294" s="90"/>
      <c r="K294" s="158"/>
      <c r="L294" s="159"/>
      <c r="M294" s="160"/>
      <c r="N294" s="160"/>
      <c r="O294" s="143" t="s">
        <v>695</v>
      </c>
      <c r="P294" s="161">
        <v>305.0</v>
      </c>
      <c r="Q294" s="160"/>
      <c r="R294" s="80" t="str">
        <f t="shared" si="1"/>
        <v>1022279</v>
      </c>
      <c r="S294" s="162" t="str">
        <f>vlookup(R294,route!$A$3:$L$606,5,FALSE)</f>
        <v>Origin</v>
      </c>
      <c r="T294" s="80" t="str">
        <f t="shared" si="2"/>
        <v>1022261</v>
      </c>
      <c r="U294" s="151" t="str">
        <f>vlookup(T294,route!$A$3:$L$606,5,FALSE)</f>
        <v>Destination</v>
      </c>
      <c r="V294" s="108"/>
    </row>
    <row r="295">
      <c r="A295" s="160"/>
      <c r="B295" s="80">
        <v>1023.0</v>
      </c>
      <c r="C295" s="156" t="s">
        <v>490</v>
      </c>
      <c r="D295" s="138">
        <f>vlookup(E295,terminals!$C$1:$O$73,13,FALSE)</f>
        <v>279</v>
      </c>
      <c r="E295" s="156" t="s">
        <v>312</v>
      </c>
      <c r="F295" s="164">
        <f>vlookup(G295,terminals!$C$1:$O$73,13,FALSE)</f>
        <v>285</v>
      </c>
      <c r="G295" s="156" t="s">
        <v>335</v>
      </c>
      <c r="H295" s="115" t="s">
        <v>591</v>
      </c>
      <c r="I295" s="163">
        <v>6507.0</v>
      </c>
      <c r="J295" s="90"/>
      <c r="K295" s="158"/>
      <c r="L295" s="159"/>
      <c r="M295" s="160"/>
      <c r="N295" s="160"/>
      <c r="O295" s="143" t="s">
        <v>691</v>
      </c>
      <c r="P295" s="161">
        <v>429.0</v>
      </c>
      <c r="Q295" s="160"/>
      <c r="R295" s="80" t="str">
        <f t="shared" si="1"/>
        <v>1023279</v>
      </c>
      <c r="S295" s="162" t="str">
        <f>vlookup(R295,route!$A$3:$L$606,5,FALSE)</f>
        <v>Origin</v>
      </c>
      <c r="T295" s="80" t="str">
        <f t="shared" si="2"/>
        <v>1023285</v>
      </c>
      <c r="U295" s="151" t="str">
        <f>vlookup(T295,route!$A$3:$L$606,5,FALSE)</f>
        <v>Dropoff</v>
      </c>
      <c r="V295" s="108"/>
    </row>
    <row r="296">
      <c r="A296" s="160"/>
      <c r="B296" s="80">
        <v>1023.0</v>
      </c>
      <c r="C296" s="156" t="s">
        <v>490</v>
      </c>
      <c r="D296" s="138">
        <f>vlookup(E296,terminals!$C$1:$O$73,13,FALSE)</f>
        <v>279</v>
      </c>
      <c r="E296" s="156" t="s">
        <v>312</v>
      </c>
      <c r="F296" s="164">
        <f>vlookup(G296,terminals!$C$1:$O$73,13,FALSE)</f>
        <v>288</v>
      </c>
      <c r="G296" s="156" t="s">
        <v>347</v>
      </c>
      <c r="H296" s="115" t="s">
        <v>591</v>
      </c>
      <c r="I296" s="163">
        <v>6507.0</v>
      </c>
      <c r="J296" s="90"/>
      <c r="K296" s="158"/>
      <c r="L296" s="159"/>
      <c r="M296" s="160"/>
      <c r="N296" s="160"/>
      <c r="O296" s="143" t="s">
        <v>692</v>
      </c>
      <c r="P296" s="161">
        <v>444.0</v>
      </c>
      <c r="Q296" s="160"/>
      <c r="R296" s="80" t="str">
        <f t="shared" si="1"/>
        <v>1023279</v>
      </c>
      <c r="S296" s="162" t="str">
        <f>vlookup(R296,route!$A$3:$L$606,5,FALSE)</f>
        <v>Origin</v>
      </c>
      <c r="T296" s="80" t="str">
        <f t="shared" si="2"/>
        <v>1023288</v>
      </c>
      <c r="U296" s="151" t="str">
        <f>vlookup(T296,route!$A$3:$L$606,5,FALSE)</f>
        <v>Dropoff</v>
      </c>
      <c r="V296" s="108"/>
    </row>
    <row r="297">
      <c r="A297" s="160"/>
      <c r="B297" s="80">
        <v>1023.0</v>
      </c>
      <c r="C297" s="156" t="s">
        <v>490</v>
      </c>
      <c r="D297" s="138">
        <f>vlookup(E297,terminals!$C$1:$O$73,13,FALSE)</f>
        <v>279</v>
      </c>
      <c r="E297" s="156" t="s">
        <v>312</v>
      </c>
      <c r="F297" s="164">
        <f>vlookup(G297,terminals!$C$1:$O$73,13,FALSE)</f>
        <v>269</v>
      </c>
      <c r="G297" s="156" t="s">
        <v>269</v>
      </c>
      <c r="H297" s="115" t="s">
        <v>591</v>
      </c>
      <c r="I297" s="163">
        <v>6507.0</v>
      </c>
      <c r="J297" s="90"/>
      <c r="K297" s="158"/>
      <c r="L297" s="159"/>
      <c r="M297" s="160"/>
      <c r="N297" s="160"/>
      <c r="O297" s="143" t="s">
        <v>693</v>
      </c>
      <c r="P297" s="161">
        <v>285.0</v>
      </c>
      <c r="Q297" s="160"/>
      <c r="R297" s="80" t="str">
        <f t="shared" si="1"/>
        <v>1023279</v>
      </c>
      <c r="S297" s="162" t="str">
        <f>vlookup(R297,route!$A$3:$L$606,5,FALSE)</f>
        <v>Origin</v>
      </c>
      <c r="T297" s="80" t="str">
        <f t="shared" si="2"/>
        <v>1023269</v>
      </c>
      <c r="U297" s="151" t="str">
        <f>vlookup(T297,route!$A$3:$L$606,5,FALSE)</f>
        <v>Dropoff</v>
      </c>
      <c r="V297" s="108"/>
    </row>
    <row r="298">
      <c r="A298" s="160"/>
      <c r="B298" s="80">
        <v>1023.0</v>
      </c>
      <c r="C298" s="156" t="s">
        <v>490</v>
      </c>
      <c r="D298" s="138">
        <f>vlookup(E298,terminals!$C$1:$O$73,13,FALSE)</f>
        <v>279</v>
      </c>
      <c r="E298" s="156" t="s">
        <v>312</v>
      </c>
      <c r="F298" s="164">
        <f>vlookup(G298,terminals!$C$1:$O$73,13,FALSE)</f>
        <v>266</v>
      </c>
      <c r="G298" s="156" t="s">
        <v>256</v>
      </c>
      <c r="H298" s="115" t="s">
        <v>591</v>
      </c>
      <c r="I298" s="163">
        <v>6507.0</v>
      </c>
      <c r="J298" s="90"/>
      <c r="K298" s="158"/>
      <c r="L298" s="159"/>
      <c r="M298" s="160"/>
      <c r="N298" s="160"/>
      <c r="O298" s="143" t="s">
        <v>694</v>
      </c>
      <c r="P298" s="161">
        <v>582.0</v>
      </c>
      <c r="Q298" s="160"/>
      <c r="R298" s="80" t="str">
        <f t="shared" si="1"/>
        <v>1023279</v>
      </c>
      <c r="S298" s="162" t="str">
        <f>vlookup(R298,route!$A$3:$L$606,5,FALSE)</f>
        <v>Origin</v>
      </c>
      <c r="T298" s="80" t="str">
        <f t="shared" si="2"/>
        <v>1023266</v>
      </c>
      <c r="U298" s="151" t="str">
        <f>vlookup(T298,route!$A$3:$L$606,5,FALSE)</f>
        <v>Lastdrop</v>
      </c>
      <c r="V298" s="108"/>
    </row>
    <row r="299">
      <c r="A299" s="160"/>
      <c r="B299" s="80">
        <v>1023.0</v>
      </c>
      <c r="C299" s="156" t="s">
        <v>490</v>
      </c>
      <c r="D299" s="138">
        <f>vlookup(E299,terminals!$C$1:$O$73,13,FALSE)</f>
        <v>279</v>
      </c>
      <c r="E299" s="156" t="s">
        <v>312</v>
      </c>
      <c r="F299" s="164">
        <f>vlookup(G299,terminals!$C$1:$O$73,13,FALSE)</f>
        <v>261</v>
      </c>
      <c r="G299" s="156" t="s">
        <v>240</v>
      </c>
      <c r="H299" s="115" t="s">
        <v>591</v>
      </c>
      <c r="I299" s="163">
        <v>6507.0</v>
      </c>
      <c r="J299" s="90"/>
      <c r="K299" s="158"/>
      <c r="L299" s="159"/>
      <c r="M299" s="160"/>
      <c r="N299" s="160"/>
      <c r="O299" s="143" t="s">
        <v>695</v>
      </c>
      <c r="P299" s="161">
        <v>927.0</v>
      </c>
      <c r="Q299" s="160"/>
      <c r="R299" s="80" t="str">
        <f t="shared" si="1"/>
        <v>1023279</v>
      </c>
      <c r="S299" s="162" t="str">
        <f>vlookup(R299,route!$A$3:$L$606,5,FALSE)</f>
        <v>Origin</v>
      </c>
      <c r="T299" s="80" t="str">
        <f t="shared" si="2"/>
        <v>1023261</v>
      </c>
      <c r="U299" s="151" t="str">
        <f>vlookup(T299,route!$A$3:$L$606,5,FALSE)</f>
        <v>Destination</v>
      </c>
      <c r="V299" s="108"/>
    </row>
    <row r="300">
      <c r="A300" s="160"/>
      <c r="B300" s="80">
        <v>1024.0</v>
      </c>
      <c r="C300" s="156" t="s">
        <v>491</v>
      </c>
      <c r="D300" s="138">
        <f>vlookup(E300,terminals!$C$1:$O$73,13,FALSE)</f>
        <v>279</v>
      </c>
      <c r="E300" s="156" t="s">
        <v>312</v>
      </c>
      <c r="F300" s="164">
        <f>vlookup(G300,terminals!$C$1:$O$73,13,FALSE)</f>
        <v>287</v>
      </c>
      <c r="G300" s="156" t="s">
        <v>342</v>
      </c>
      <c r="H300" s="115" t="s">
        <v>591</v>
      </c>
      <c r="I300" s="163">
        <v>7932.0</v>
      </c>
      <c r="J300" s="90"/>
      <c r="K300" s="158"/>
      <c r="L300" s="159"/>
      <c r="M300" s="160"/>
      <c r="N300" s="160"/>
      <c r="O300" s="143" t="s">
        <v>696</v>
      </c>
      <c r="P300" s="161">
        <v>908.0</v>
      </c>
      <c r="Q300" s="160"/>
      <c r="R300" s="80" t="str">
        <f t="shared" si="1"/>
        <v>1024279</v>
      </c>
      <c r="S300" s="162" t="str">
        <f>vlookup(R300,route!$A$3:$L$606,5,FALSE)</f>
        <v>Origin</v>
      </c>
      <c r="T300" s="80" t="str">
        <f t="shared" si="2"/>
        <v>1024287</v>
      </c>
      <c r="U300" s="151" t="str">
        <f>vlookup(T300,route!$A$3:$L$606,5,FALSE)</f>
        <v>Dropoff</v>
      </c>
      <c r="V300" s="108"/>
    </row>
    <row r="301">
      <c r="A301" s="160"/>
      <c r="B301" s="80">
        <v>1024.0</v>
      </c>
      <c r="C301" s="156" t="s">
        <v>491</v>
      </c>
      <c r="D301" s="138">
        <f>vlookup(E301,terminals!$C$1:$O$73,13,FALSE)</f>
        <v>279</v>
      </c>
      <c r="E301" s="156" t="s">
        <v>312</v>
      </c>
      <c r="F301" s="164">
        <f>vlookup(G301,terminals!$C$1:$O$73,13,FALSE)</f>
        <v>285</v>
      </c>
      <c r="G301" s="156" t="s">
        <v>335</v>
      </c>
      <c r="H301" s="115" t="s">
        <v>591</v>
      </c>
      <c r="I301" s="163">
        <v>7932.0</v>
      </c>
      <c r="J301" s="90"/>
      <c r="K301" s="158"/>
      <c r="L301" s="159"/>
      <c r="M301" s="160"/>
      <c r="N301" s="160"/>
      <c r="O301" s="143" t="s">
        <v>691</v>
      </c>
      <c r="P301" s="161">
        <v>119.0</v>
      </c>
      <c r="Q301" s="160"/>
      <c r="R301" s="80" t="str">
        <f t="shared" si="1"/>
        <v>1024279</v>
      </c>
      <c r="S301" s="162" t="str">
        <f>vlookup(R301,route!$A$3:$L$606,5,FALSE)</f>
        <v>Origin</v>
      </c>
      <c r="T301" s="80" t="str">
        <f t="shared" si="2"/>
        <v>1024285</v>
      </c>
      <c r="U301" s="151" t="str">
        <f>vlookup(T301,route!$A$3:$L$606,5,FALSE)</f>
        <v>Dropoff</v>
      </c>
      <c r="V301" s="108"/>
    </row>
    <row r="302">
      <c r="A302" s="160"/>
      <c r="B302" s="80">
        <v>1024.0</v>
      </c>
      <c r="C302" s="156" t="s">
        <v>491</v>
      </c>
      <c r="D302" s="138">
        <f>vlookup(E302,terminals!$C$1:$O$73,13,FALSE)</f>
        <v>279</v>
      </c>
      <c r="E302" s="156" t="s">
        <v>312</v>
      </c>
      <c r="F302" s="164">
        <f>vlookup(G302,terminals!$C$1:$O$73,13,FALSE)</f>
        <v>283</v>
      </c>
      <c r="G302" s="156" t="s">
        <v>328</v>
      </c>
      <c r="H302" s="115" t="s">
        <v>591</v>
      </c>
      <c r="I302" s="163">
        <v>7932.0</v>
      </c>
      <c r="J302" s="90"/>
      <c r="K302" s="158"/>
      <c r="L302" s="159"/>
      <c r="M302" s="160"/>
      <c r="N302" s="160"/>
      <c r="O302" s="143" t="s">
        <v>697</v>
      </c>
      <c r="P302" s="161">
        <v>200.0</v>
      </c>
      <c r="Q302" s="160"/>
      <c r="R302" s="80" t="str">
        <f t="shared" si="1"/>
        <v>1024279</v>
      </c>
      <c r="S302" s="162" t="str">
        <f>vlookup(R302,route!$A$3:$L$606,5,FALSE)</f>
        <v>Origin</v>
      </c>
      <c r="T302" s="80" t="str">
        <f t="shared" si="2"/>
        <v>1024283</v>
      </c>
      <c r="U302" s="151" t="str">
        <f>vlookup(T302,route!$A$3:$L$606,5,FALSE)</f>
        <v>Dropoff</v>
      </c>
      <c r="V302" s="108"/>
    </row>
    <row r="303">
      <c r="A303" s="160"/>
      <c r="B303" s="80">
        <v>1024.0</v>
      </c>
      <c r="C303" s="156" t="s">
        <v>491</v>
      </c>
      <c r="D303" s="138">
        <f>vlookup(E303,terminals!$C$1:$O$73,13,FALSE)</f>
        <v>279</v>
      </c>
      <c r="E303" s="156" t="s">
        <v>312</v>
      </c>
      <c r="F303" s="164">
        <f>vlookup(G303,terminals!$C$1:$O$73,13,FALSE)</f>
        <v>284</v>
      </c>
      <c r="G303" s="156" t="s">
        <v>331</v>
      </c>
      <c r="H303" s="115" t="s">
        <v>591</v>
      </c>
      <c r="I303" s="163">
        <v>7932.0</v>
      </c>
      <c r="J303" s="90"/>
      <c r="K303" s="158"/>
      <c r="L303" s="159"/>
      <c r="M303" s="160"/>
      <c r="N303" s="160"/>
      <c r="O303" s="143" t="s">
        <v>698</v>
      </c>
      <c r="P303" s="161">
        <v>309.0</v>
      </c>
      <c r="Q303" s="160"/>
      <c r="R303" s="80" t="str">
        <f t="shared" si="1"/>
        <v>1024279</v>
      </c>
      <c r="S303" s="162" t="str">
        <f>vlookup(R303,route!$A$3:$L$606,5,FALSE)</f>
        <v>Origin</v>
      </c>
      <c r="T303" s="80" t="str">
        <f t="shared" si="2"/>
        <v>1024284</v>
      </c>
      <c r="U303" s="151" t="str">
        <f>vlookup(T303,route!$A$3:$L$606,5,FALSE)</f>
        <v>Dropoff</v>
      </c>
      <c r="V303" s="108"/>
    </row>
    <row r="304">
      <c r="A304" s="160"/>
      <c r="B304" s="80">
        <v>1024.0</v>
      </c>
      <c r="C304" s="156" t="s">
        <v>491</v>
      </c>
      <c r="D304" s="138">
        <f>vlookup(E304,terminals!$C$1:$O$73,13,FALSE)</f>
        <v>279</v>
      </c>
      <c r="E304" s="156" t="s">
        <v>312</v>
      </c>
      <c r="F304" s="164">
        <f>vlookup(G304,terminals!$C$1:$O$73,13,FALSE)</f>
        <v>286</v>
      </c>
      <c r="G304" s="156" t="s">
        <v>338</v>
      </c>
      <c r="H304" s="115" t="s">
        <v>591</v>
      </c>
      <c r="I304" s="163">
        <v>7932.0</v>
      </c>
      <c r="J304" s="90"/>
      <c r="K304" s="158"/>
      <c r="L304" s="159"/>
      <c r="M304" s="160"/>
      <c r="N304" s="160"/>
      <c r="O304" s="143" t="s">
        <v>699</v>
      </c>
      <c r="P304" s="161">
        <v>316.0</v>
      </c>
      <c r="Q304" s="160"/>
      <c r="R304" s="80" t="str">
        <f t="shared" si="1"/>
        <v>1024279</v>
      </c>
      <c r="S304" s="162" t="str">
        <f>vlookup(R304,route!$A$3:$L$606,5,FALSE)</f>
        <v>Origin</v>
      </c>
      <c r="T304" s="80" t="str">
        <f t="shared" si="2"/>
        <v>1024286</v>
      </c>
      <c r="U304" s="151" t="str">
        <f>vlookup(T304,route!$A$3:$L$606,5,FALSE)</f>
        <v>Dropoff</v>
      </c>
      <c r="V304" s="108"/>
    </row>
    <row r="305">
      <c r="A305" s="160"/>
      <c r="B305" s="80">
        <v>1024.0</v>
      </c>
      <c r="C305" s="156" t="s">
        <v>491</v>
      </c>
      <c r="D305" s="138">
        <f>vlookup(E305,terminals!$C$1:$O$73,13,FALSE)</f>
        <v>279</v>
      </c>
      <c r="E305" s="156" t="s">
        <v>312</v>
      </c>
      <c r="F305" s="164">
        <f>vlookup(G305,terminals!$C$1:$O$73,13,FALSE)</f>
        <v>288</v>
      </c>
      <c r="G305" s="156" t="s">
        <v>347</v>
      </c>
      <c r="H305" s="115" t="s">
        <v>591</v>
      </c>
      <c r="I305" s="163">
        <v>7932.0</v>
      </c>
      <c r="J305" s="90"/>
      <c r="K305" s="158"/>
      <c r="L305" s="159"/>
      <c r="M305" s="160"/>
      <c r="N305" s="160"/>
      <c r="O305" s="143" t="s">
        <v>692</v>
      </c>
      <c r="P305" s="161">
        <v>429.0</v>
      </c>
      <c r="Q305" s="160"/>
      <c r="R305" s="80" t="str">
        <f t="shared" si="1"/>
        <v>1024279</v>
      </c>
      <c r="S305" s="162" t="str">
        <f>vlookup(R305,route!$A$3:$L$606,5,FALSE)</f>
        <v>Origin</v>
      </c>
      <c r="T305" s="80" t="str">
        <f t="shared" si="2"/>
        <v>1024288</v>
      </c>
      <c r="U305" s="151" t="str">
        <f>vlookup(T305,route!$A$3:$L$606,5,FALSE)</f>
        <v>Dropoff</v>
      </c>
      <c r="V305" s="108"/>
    </row>
    <row r="306">
      <c r="A306" s="160"/>
      <c r="B306" s="80">
        <v>1024.0</v>
      </c>
      <c r="C306" s="156" t="s">
        <v>491</v>
      </c>
      <c r="D306" s="138">
        <f>vlookup(E306,terminals!$C$1:$O$73,13,FALSE)</f>
        <v>279</v>
      </c>
      <c r="E306" s="156" t="s">
        <v>312</v>
      </c>
      <c r="F306" s="164">
        <f>vlookup(G306,terminals!$C$1:$O$73,13,FALSE)</f>
        <v>273</v>
      </c>
      <c r="G306" s="156" t="s">
        <v>287</v>
      </c>
      <c r="H306" s="115" t="s">
        <v>591</v>
      </c>
      <c r="I306" s="163">
        <v>7932.0</v>
      </c>
      <c r="J306" s="90"/>
      <c r="K306" s="158"/>
      <c r="L306" s="159"/>
      <c r="M306" s="160"/>
      <c r="N306" s="160"/>
      <c r="O306" s="143" t="s">
        <v>700</v>
      </c>
      <c r="P306" s="161">
        <v>444.0</v>
      </c>
      <c r="Q306" s="160"/>
      <c r="R306" s="80" t="str">
        <f t="shared" si="1"/>
        <v>1024279</v>
      </c>
      <c r="S306" s="162" t="str">
        <f>vlookup(R306,route!$A$3:$L$606,5,FALSE)</f>
        <v>Origin</v>
      </c>
      <c r="T306" s="80" t="str">
        <f t="shared" si="2"/>
        <v>1024273</v>
      </c>
      <c r="U306" s="151" t="str">
        <f>vlookup(T306,route!$A$3:$L$606,5,FALSE)</f>
        <v>Dropoff</v>
      </c>
      <c r="V306" s="108"/>
    </row>
    <row r="307">
      <c r="A307" s="160"/>
      <c r="B307" s="80">
        <v>1024.0</v>
      </c>
      <c r="C307" s="156" t="s">
        <v>491</v>
      </c>
      <c r="D307" s="138">
        <f>vlookup(E307,terminals!$C$1:$O$73,13,FALSE)</f>
        <v>279</v>
      </c>
      <c r="E307" s="156" t="s">
        <v>312</v>
      </c>
      <c r="F307" s="164">
        <f>vlookup(G307,terminals!$C$1:$O$73,13,FALSE)</f>
        <v>272</v>
      </c>
      <c r="G307" s="156" t="s">
        <v>284</v>
      </c>
      <c r="H307" s="115" t="s">
        <v>591</v>
      </c>
      <c r="I307" s="163">
        <v>7932.0</v>
      </c>
      <c r="J307" s="90"/>
      <c r="K307" s="158"/>
      <c r="L307" s="159"/>
      <c r="M307" s="160"/>
      <c r="N307" s="160"/>
      <c r="O307" s="143" t="s">
        <v>701</v>
      </c>
      <c r="P307" s="161">
        <v>532.0</v>
      </c>
      <c r="Q307" s="160"/>
      <c r="R307" s="80" t="str">
        <f t="shared" si="1"/>
        <v>1024279</v>
      </c>
      <c r="S307" s="162" t="str">
        <f>vlookup(R307,route!$A$3:$L$606,5,FALSE)</f>
        <v>Origin</v>
      </c>
      <c r="T307" s="80" t="str">
        <f t="shared" si="2"/>
        <v>1024272</v>
      </c>
      <c r="U307" s="151" t="str">
        <f>vlookup(T307,route!$A$3:$L$606,5,FALSE)</f>
        <v>Dropoff</v>
      </c>
      <c r="V307" s="108"/>
    </row>
    <row r="308">
      <c r="A308" s="160"/>
      <c r="B308" s="80">
        <v>1024.0</v>
      </c>
      <c r="C308" s="156" t="s">
        <v>491</v>
      </c>
      <c r="D308" s="138">
        <f>vlookup(E308,terminals!$C$1:$O$73,13,FALSE)</f>
        <v>279</v>
      </c>
      <c r="E308" s="156" t="s">
        <v>312</v>
      </c>
      <c r="F308" s="164">
        <f>vlookup(G308,terminals!$C$1:$O$73,13,FALSE)</f>
        <v>266</v>
      </c>
      <c r="G308" s="156" t="s">
        <v>256</v>
      </c>
      <c r="H308" s="115" t="s">
        <v>591</v>
      </c>
      <c r="I308" s="163">
        <v>7932.0</v>
      </c>
      <c r="J308" s="90"/>
      <c r="K308" s="158"/>
      <c r="L308" s="159"/>
      <c r="M308" s="160"/>
      <c r="N308" s="160"/>
      <c r="O308" s="143" t="s">
        <v>694</v>
      </c>
      <c r="P308" s="161">
        <v>429.0</v>
      </c>
      <c r="Q308" s="160"/>
      <c r="R308" s="80" t="str">
        <f t="shared" si="1"/>
        <v>1024279</v>
      </c>
      <c r="S308" s="162" t="str">
        <f>vlookup(R308,route!$A$3:$L$606,5,FALSE)</f>
        <v>Origin</v>
      </c>
      <c r="T308" s="80" t="str">
        <f t="shared" si="2"/>
        <v>1024266</v>
      </c>
      <c r="U308" s="151" t="str">
        <f>vlookup(T308,route!$A$3:$L$606,5,FALSE)</f>
        <v>Dropoff</v>
      </c>
      <c r="V308" s="108"/>
    </row>
    <row r="309">
      <c r="A309" s="160"/>
      <c r="B309" s="80">
        <v>1024.0</v>
      </c>
      <c r="C309" s="156" t="s">
        <v>491</v>
      </c>
      <c r="D309" s="138">
        <f>vlookup(E309,terminals!$C$1:$O$73,13,FALSE)</f>
        <v>279</v>
      </c>
      <c r="E309" s="156" t="s">
        <v>312</v>
      </c>
      <c r="F309" s="164">
        <f>vlookup(G309,terminals!$C$1:$O$73,13,FALSE)</f>
        <v>261</v>
      </c>
      <c r="G309" s="156" t="s">
        <v>240</v>
      </c>
      <c r="H309" s="115" t="s">
        <v>591</v>
      </c>
      <c r="I309" s="163">
        <v>7932.0</v>
      </c>
      <c r="J309" s="90"/>
      <c r="K309" s="158"/>
      <c r="L309" s="159"/>
      <c r="M309" s="160"/>
      <c r="N309" s="160"/>
      <c r="O309" s="143" t="s">
        <v>695</v>
      </c>
      <c r="P309" s="161">
        <v>444.0</v>
      </c>
      <c r="Q309" s="160"/>
      <c r="R309" s="80" t="str">
        <f t="shared" si="1"/>
        <v>1024279</v>
      </c>
      <c r="S309" s="162" t="str">
        <f>vlookup(R309,route!$A$3:$L$606,5,FALSE)</f>
        <v>Origin</v>
      </c>
      <c r="T309" s="80" t="str">
        <f t="shared" si="2"/>
        <v>1024261</v>
      </c>
      <c r="U309" s="151" t="str">
        <f>vlookup(T309,route!$A$3:$L$606,5,FALSE)</f>
        <v>Lastdrop</v>
      </c>
      <c r="V309" s="108"/>
    </row>
    <row r="310">
      <c r="A310" s="160"/>
      <c r="B310" s="80">
        <v>1024.0</v>
      </c>
      <c r="C310" s="156" t="s">
        <v>491</v>
      </c>
      <c r="D310" s="138">
        <f>vlookup(E310,terminals!$C$1:$O$73,13,FALSE)</f>
        <v>279</v>
      </c>
      <c r="E310" s="156" t="s">
        <v>312</v>
      </c>
      <c r="F310" s="164">
        <f>vlookup(G310,terminals!$C$1:$O$73,13,FALSE)</f>
        <v>274</v>
      </c>
      <c r="G310" s="156" t="s">
        <v>291</v>
      </c>
      <c r="H310" s="115" t="s">
        <v>591</v>
      </c>
      <c r="I310" s="163">
        <v>7932.0</v>
      </c>
      <c r="J310" s="90"/>
      <c r="K310" s="158"/>
      <c r="L310" s="159"/>
      <c r="M310" s="160"/>
      <c r="N310" s="160"/>
      <c r="O310" s="143" t="s">
        <v>702</v>
      </c>
      <c r="P310" s="161">
        <v>532.0</v>
      </c>
      <c r="Q310" s="160"/>
      <c r="R310" s="80" t="str">
        <f t="shared" si="1"/>
        <v>1024279</v>
      </c>
      <c r="S310" s="162" t="str">
        <f>vlookup(R310,route!$A$3:$L$606,5,FALSE)</f>
        <v>Origin</v>
      </c>
      <c r="T310" s="80" t="str">
        <f t="shared" si="2"/>
        <v>1024274</v>
      </c>
      <c r="U310" s="151" t="str">
        <f>vlookup(T310,route!$A$3:$L$606,5,FALSE)</f>
        <v>Destination</v>
      </c>
      <c r="V310" s="108"/>
    </row>
    <row r="311">
      <c r="A311" s="160"/>
      <c r="B311" s="80">
        <v>1025.0</v>
      </c>
      <c r="C311" s="156" t="s">
        <v>492</v>
      </c>
      <c r="D311" s="138">
        <f>vlookup(E311,terminals!$C$1:$O$73,13,FALSE)</f>
        <v>279</v>
      </c>
      <c r="E311" s="156" t="s">
        <v>312</v>
      </c>
      <c r="F311" s="164">
        <f>vlookup(G311,terminals!$C$1:$O$73,13,FALSE)</f>
        <v>266</v>
      </c>
      <c r="G311" s="156" t="s">
        <v>256</v>
      </c>
      <c r="H311" s="115" t="s">
        <v>591</v>
      </c>
      <c r="I311" s="163">
        <v>8882.0</v>
      </c>
      <c r="J311" s="90"/>
      <c r="K311" s="158"/>
      <c r="L311" s="159"/>
      <c r="M311" s="160"/>
      <c r="N311" s="160"/>
      <c r="O311" s="143" t="s">
        <v>694</v>
      </c>
      <c r="P311" s="161">
        <v>562.0</v>
      </c>
      <c r="Q311" s="160"/>
      <c r="R311" s="80" t="str">
        <f t="shared" si="1"/>
        <v>1025279</v>
      </c>
      <c r="S311" s="162" t="str">
        <f>vlookup(R311,route!$A$3:$L$606,5,FALSE)</f>
        <v>Origin</v>
      </c>
      <c r="T311" s="80" t="str">
        <f t="shared" si="2"/>
        <v>1025266</v>
      </c>
      <c r="U311" s="151" t="str">
        <f>vlookup(T311,route!$A$3:$L$606,5,FALSE)</f>
        <v>Dropoff</v>
      </c>
      <c r="V311" s="108"/>
    </row>
    <row r="312">
      <c r="A312" s="160"/>
      <c r="B312" s="80">
        <v>1025.0</v>
      </c>
      <c r="C312" s="156" t="s">
        <v>492</v>
      </c>
      <c r="D312" s="138">
        <f>vlookup(E312,terminals!$C$1:$O$73,13,FALSE)</f>
        <v>279</v>
      </c>
      <c r="E312" s="156" t="s">
        <v>312</v>
      </c>
      <c r="F312" s="164">
        <f>vlookup(G312,terminals!$C$1:$O$73,13,FALSE)</f>
        <v>261</v>
      </c>
      <c r="G312" s="156" t="s">
        <v>240</v>
      </c>
      <c r="H312" s="115" t="s">
        <v>591</v>
      </c>
      <c r="I312" s="163">
        <v>8882.0</v>
      </c>
      <c r="J312" s="90"/>
      <c r="K312" s="158"/>
      <c r="L312" s="159"/>
      <c r="M312" s="160"/>
      <c r="N312" s="160"/>
      <c r="O312" s="143" t="s">
        <v>695</v>
      </c>
      <c r="P312" s="161">
        <v>570.0</v>
      </c>
      <c r="Q312" s="160"/>
      <c r="R312" s="80" t="str">
        <f t="shared" si="1"/>
        <v>1025279</v>
      </c>
      <c r="S312" s="162" t="str">
        <f>vlookup(R312,route!$A$3:$L$606,5,FALSE)</f>
        <v>Origin</v>
      </c>
      <c r="T312" s="80" t="str">
        <f t="shared" si="2"/>
        <v>1025261</v>
      </c>
      <c r="U312" s="151" t="str">
        <f>vlookup(T312,route!$A$3:$L$606,5,FALSE)</f>
        <v>Dropoff</v>
      </c>
      <c r="V312" s="108"/>
    </row>
    <row r="313">
      <c r="A313" s="160"/>
      <c r="B313" s="80">
        <v>1025.0</v>
      </c>
      <c r="C313" s="156" t="s">
        <v>492</v>
      </c>
      <c r="D313" s="138">
        <f>vlookup(E313,terminals!$C$1:$O$73,13,FALSE)</f>
        <v>279</v>
      </c>
      <c r="E313" s="156" t="s">
        <v>312</v>
      </c>
      <c r="F313" s="164">
        <f>vlookup(G313,terminals!$C$1:$O$73,13,FALSE)</f>
        <v>274</v>
      </c>
      <c r="G313" s="156" t="s">
        <v>291</v>
      </c>
      <c r="H313" s="115" t="s">
        <v>591</v>
      </c>
      <c r="I313" s="163">
        <v>8882.0</v>
      </c>
      <c r="J313" s="90"/>
      <c r="K313" s="158"/>
      <c r="L313" s="159"/>
      <c r="M313" s="160"/>
      <c r="N313" s="160"/>
      <c r="O313" s="143" t="s">
        <v>702</v>
      </c>
      <c r="P313" s="161">
        <v>106.0</v>
      </c>
      <c r="Q313" s="160"/>
      <c r="R313" s="80" t="str">
        <f t="shared" si="1"/>
        <v>1025279</v>
      </c>
      <c r="S313" s="162" t="str">
        <f>vlookup(R313,route!$A$3:$L$606,5,FALSE)</f>
        <v>Origin</v>
      </c>
      <c r="T313" s="80" t="str">
        <f t="shared" si="2"/>
        <v>1025274</v>
      </c>
      <c r="U313" s="151" t="str">
        <f>vlookup(T313,route!$A$3:$L$606,5,FALSE)</f>
        <v>Dropoff</v>
      </c>
      <c r="V313" s="108"/>
    </row>
    <row r="314">
      <c r="A314" s="160"/>
      <c r="B314" s="80">
        <v>1025.0</v>
      </c>
      <c r="C314" s="156" t="s">
        <v>492</v>
      </c>
      <c r="D314" s="138">
        <f>vlookup(E314,terminals!$C$1:$O$73,13,FALSE)</f>
        <v>279</v>
      </c>
      <c r="E314" s="156" t="s">
        <v>312</v>
      </c>
      <c r="F314" s="164">
        <f>vlookup(G314,terminals!$C$1:$O$73,13,FALSE)</f>
        <v>259</v>
      </c>
      <c r="G314" s="156" t="s">
        <v>230</v>
      </c>
      <c r="H314" s="115" t="s">
        <v>591</v>
      </c>
      <c r="I314" s="163">
        <v>8882.0</v>
      </c>
      <c r="J314" s="90"/>
      <c r="K314" s="158"/>
      <c r="L314" s="159"/>
      <c r="M314" s="160"/>
      <c r="N314" s="160"/>
      <c r="O314" s="143" t="s">
        <v>690</v>
      </c>
      <c r="P314" s="161">
        <v>230.0</v>
      </c>
      <c r="Q314" s="160"/>
      <c r="R314" s="80" t="str">
        <f t="shared" si="1"/>
        <v>1025279</v>
      </c>
      <c r="S314" s="162" t="str">
        <f>vlookup(R314,route!$A$3:$L$606,5,FALSE)</f>
        <v>Origin</v>
      </c>
      <c r="T314" s="80" t="str">
        <f t="shared" si="2"/>
        <v>1025259</v>
      </c>
      <c r="U314" s="151" t="str">
        <f>vlookup(T314,route!$A$3:$L$606,5,FALSE)</f>
        <v>Lastdrop</v>
      </c>
      <c r="V314" s="108"/>
    </row>
    <row r="315">
      <c r="A315" s="160"/>
      <c r="B315" s="80">
        <v>1025.0</v>
      </c>
      <c r="C315" s="156" t="s">
        <v>492</v>
      </c>
      <c r="D315" s="138">
        <f>vlookup(E315,terminals!$C$1:$O$73,13,FALSE)</f>
        <v>279</v>
      </c>
      <c r="E315" s="156" t="s">
        <v>312</v>
      </c>
      <c r="F315" s="164">
        <f>vlookup(G315,terminals!$C$1:$O$73,13,FALSE)</f>
        <v>260</v>
      </c>
      <c r="G315" s="156" t="s">
        <v>235</v>
      </c>
      <c r="H315" s="115" t="s">
        <v>591</v>
      </c>
      <c r="I315" s="163">
        <v>8882.0</v>
      </c>
      <c r="J315" s="90"/>
      <c r="K315" s="158"/>
      <c r="L315" s="159"/>
      <c r="M315" s="160"/>
      <c r="N315" s="160"/>
      <c r="O315" s="143" t="s">
        <v>604</v>
      </c>
      <c r="P315" s="161">
        <v>231.0</v>
      </c>
      <c r="Q315" s="160"/>
      <c r="R315" s="80" t="str">
        <f t="shared" si="1"/>
        <v>1025279</v>
      </c>
      <c r="S315" s="162" t="str">
        <f>vlookup(R315,route!$A$3:$L$606,5,FALSE)</f>
        <v>Origin</v>
      </c>
      <c r="T315" s="80" t="str">
        <f t="shared" si="2"/>
        <v>1025260</v>
      </c>
      <c r="U315" s="151" t="str">
        <f>vlookup(T315,route!$A$3:$L$606,5,FALSE)</f>
        <v>Destination</v>
      </c>
      <c r="V315" s="108"/>
    </row>
    <row r="316">
      <c r="A316" s="160"/>
      <c r="B316" s="80">
        <v>1026.0</v>
      </c>
      <c r="C316" s="156" t="s">
        <v>493</v>
      </c>
      <c r="D316" s="138">
        <f>vlookup(E316,terminals!$C$1:$O$73,13,FALSE)</f>
        <v>274</v>
      </c>
      <c r="E316" s="156" t="s">
        <v>291</v>
      </c>
      <c r="F316" s="164">
        <f>vlookup(G316,terminals!$C$1:$O$73,13,FALSE)</f>
        <v>266</v>
      </c>
      <c r="G316" s="156" t="s">
        <v>256</v>
      </c>
      <c r="H316" s="115" t="s">
        <v>591</v>
      </c>
      <c r="I316" s="163">
        <v>7125.0</v>
      </c>
      <c r="J316" s="90"/>
      <c r="K316" s="158"/>
      <c r="L316" s="159"/>
      <c r="M316" s="160"/>
      <c r="N316" s="160"/>
      <c r="O316" s="143" t="s">
        <v>703</v>
      </c>
      <c r="P316" s="161">
        <v>333.0</v>
      </c>
      <c r="Q316" s="160"/>
      <c r="R316" s="80" t="str">
        <f t="shared" si="1"/>
        <v>1026274</v>
      </c>
      <c r="S316" s="162" t="str">
        <f>vlookup(R316,route!$A$3:$L$606,5,FALSE)</f>
        <v>Origin</v>
      </c>
      <c r="T316" s="80" t="str">
        <f t="shared" si="2"/>
        <v>1026266</v>
      </c>
      <c r="U316" s="151" t="str">
        <f>vlookup(T316,route!$A$3:$L$606,5,FALSE)</f>
        <v>Dropoff</v>
      </c>
      <c r="V316" s="108"/>
    </row>
    <row r="317">
      <c r="A317" s="160"/>
      <c r="B317" s="80">
        <v>1026.0</v>
      </c>
      <c r="C317" s="156" t="s">
        <v>493</v>
      </c>
      <c r="D317" s="138">
        <f>vlookup(E317,terminals!$C$1:$O$73,13,FALSE)</f>
        <v>274</v>
      </c>
      <c r="E317" s="156" t="s">
        <v>291</v>
      </c>
      <c r="F317" s="164">
        <f>vlookup(G317,terminals!$C$1:$O$73,13,FALSE)</f>
        <v>269</v>
      </c>
      <c r="G317" s="156" t="s">
        <v>269</v>
      </c>
      <c r="H317" s="115" t="s">
        <v>591</v>
      </c>
      <c r="I317" s="163">
        <v>7125.0</v>
      </c>
      <c r="J317" s="90"/>
      <c r="K317" s="158"/>
      <c r="L317" s="159"/>
      <c r="M317" s="160"/>
      <c r="N317" s="160"/>
      <c r="O317" s="143" t="s">
        <v>704</v>
      </c>
      <c r="P317" s="161">
        <v>448.0</v>
      </c>
      <c r="Q317" s="160"/>
      <c r="R317" s="80" t="str">
        <f t="shared" si="1"/>
        <v>1026274</v>
      </c>
      <c r="S317" s="162" t="str">
        <f>vlookup(R317,route!$A$3:$L$606,5,FALSE)</f>
        <v>Origin</v>
      </c>
      <c r="T317" s="80" t="str">
        <f t="shared" si="2"/>
        <v>1026269</v>
      </c>
      <c r="U317" s="151" t="str">
        <f>vlookup(T317,route!$A$3:$L$606,5,FALSE)</f>
        <v>Dropoff</v>
      </c>
      <c r="V317" s="108"/>
    </row>
    <row r="318">
      <c r="A318" s="160"/>
      <c r="B318" s="80">
        <v>1026.0</v>
      </c>
      <c r="C318" s="156" t="s">
        <v>493</v>
      </c>
      <c r="D318" s="138">
        <f>vlookup(E318,terminals!$C$1:$O$73,13,FALSE)</f>
        <v>274</v>
      </c>
      <c r="E318" s="156" t="s">
        <v>291</v>
      </c>
      <c r="F318" s="164">
        <f>vlookup(G318,terminals!$C$1:$O$73,13,FALSE)</f>
        <v>273</v>
      </c>
      <c r="G318" s="156" t="s">
        <v>287</v>
      </c>
      <c r="H318" s="115" t="s">
        <v>591</v>
      </c>
      <c r="I318" s="163">
        <v>7125.0</v>
      </c>
      <c r="J318" s="90"/>
      <c r="K318" s="158"/>
      <c r="L318" s="159"/>
      <c r="M318" s="160"/>
      <c r="N318" s="160"/>
      <c r="O318" s="143" t="s">
        <v>705</v>
      </c>
      <c r="P318" s="161">
        <v>462.0</v>
      </c>
      <c r="Q318" s="160"/>
      <c r="R318" s="80" t="str">
        <f t="shared" si="1"/>
        <v>1026274</v>
      </c>
      <c r="S318" s="162" t="str">
        <f>vlookup(R318,route!$A$3:$L$606,5,FALSE)</f>
        <v>Origin</v>
      </c>
      <c r="T318" s="80" t="str">
        <f t="shared" si="2"/>
        <v>1026273</v>
      </c>
      <c r="U318" s="151" t="str">
        <f>vlookup(T318,route!$A$3:$L$606,5,FALSE)</f>
        <v>Dropoff</v>
      </c>
      <c r="V318" s="108"/>
    </row>
    <row r="319">
      <c r="A319" s="160"/>
      <c r="B319" s="80">
        <v>1026.0</v>
      </c>
      <c r="C319" s="156" t="s">
        <v>493</v>
      </c>
      <c r="D319" s="138">
        <f>vlookup(E319,terminals!$C$1:$O$73,13,FALSE)</f>
        <v>274</v>
      </c>
      <c r="E319" s="156" t="s">
        <v>291</v>
      </c>
      <c r="F319" s="164">
        <f>vlookup(G319,terminals!$C$1:$O$73,13,FALSE)</f>
        <v>288</v>
      </c>
      <c r="G319" s="156" t="s">
        <v>347</v>
      </c>
      <c r="H319" s="115" t="s">
        <v>591</v>
      </c>
      <c r="I319" s="163">
        <v>7125.0</v>
      </c>
      <c r="J319" s="90"/>
      <c r="K319" s="158"/>
      <c r="L319" s="159"/>
      <c r="M319" s="160"/>
      <c r="N319" s="160"/>
      <c r="O319" s="143" t="s">
        <v>706</v>
      </c>
      <c r="P319" s="161">
        <v>448.0</v>
      </c>
      <c r="Q319" s="160"/>
      <c r="R319" s="80" t="str">
        <f t="shared" si="1"/>
        <v>1026274</v>
      </c>
      <c r="S319" s="162" t="str">
        <f>vlookup(R319,route!$A$3:$L$606,5,FALSE)</f>
        <v>Origin</v>
      </c>
      <c r="T319" s="80" t="str">
        <f t="shared" si="2"/>
        <v>1026288</v>
      </c>
      <c r="U319" s="151" t="str">
        <f>vlookup(T319,route!$A$3:$L$606,5,FALSE)</f>
        <v>Dropoff</v>
      </c>
      <c r="V319" s="108"/>
    </row>
    <row r="320">
      <c r="A320" s="160"/>
      <c r="B320" s="80">
        <v>1026.0</v>
      </c>
      <c r="C320" s="156" t="s">
        <v>493</v>
      </c>
      <c r="D320" s="138">
        <f>vlookup(E320,terminals!$C$1:$O$73,13,FALSE)</f>
        <v>274</v>
      </c>
      <c r="E320" s="156" t="s">
        <v>291</v>
      </c>
      <c r="F320" s="164">
        <f>vlookup(G320,terminals!$C$1:$O$73,13,FALSE)</f>
        <v>283</v>
      </c>
      <c r="G320" s="156" t="s">
        <v>328</v>
      </c>
      <c r="H320" s="115" t="s">
        <v>591</v>
      </c>
      <c r="I320" s="163">
        <v>7125.0</v>
      </c>
      <c r="J320" s="90"/>
      <c r="K320" s="158"/>
      <c r="L320" s="159"/>
      <c r="M320" s="160"/>
      <c r="N320" s="160"/>
      <c r="O320" s="143" t="s">
        <v>707</v>
      </c>
      <c r="P320" s="161">
        <v>479.0</v>
      </c>
      <c r="Q320" s="160"/>
      <c r="R320" s="80" t="str">
        <f t="shared" si="1"/>
        <v>1026274</v>
      </c>
      <c r="S320" s="162" t="str">
        <f>vlookup(R320,route!$A$3:$L$606,5,FALSE)</f>
        <v>Origin</v>
      </c>
      <c r="T320" s="80" t="str">
        <f t="shared" si="2"/>
        <v>1026283</v>
      </c>
      <c r="U320" s="151" t="str">
        <f>vlookup(T320,route!$A$3:$L$606,5,FALSE)</f>
        <v>Dropoff</v>
      </c>
      <c r="V320" s="108"/>
    </row>
    <row r="321">
      <c r="A321" s="160"/>
      <c r="B321" s="80">
        <v>1026.0</v>
      </c>
      <c r="C321" s="156" t="s">
        <v>493</v>
      </c>
      <c r="D321" s="138">
        <f>vlookup(E321,terminals!$C$1:$O$73,13,FALSE)</f>
        <v>274</v>
      </c>
      <c r="E321" s="156" t="s">
        <v>291</v>
      </c>
      <c r="F321" s="164">
        <f>vlookup(G321,terminals!$C$1:$O$73,13,FALSE)</f>
        <v>284</v>
      </c>
      <c r="G321" s="156" t="s">
        <v>331</v>
      </c>
      <c r="H321" s="115" t="s">
        <v>591</v>
      </c>
      <c r="I321" s="163">
        <v>7125.0</v>
      </c>
      <c r="J321" s="90"/>
      <c r="K321" s="158"/>
      <c r="L321" s="159"/>
      <c r="M321" s="160"/>
      <c r="N321" s="160"/>
      <c r="O321" s="143" t="s">
        <v>708</v>
      </c>
      <c r="P321" s="161">
        <v>507.0</v>
      </c>
      <c r="Q321" s="160"/>
      <c r="R321" s="80" t="str">
        <f t="shared" si="1"/>
        <v>1026274</v>
      </c>
      <c r="S321" s="162" t="str">
        <f>vlookup(R321,route!$A$3:$L$606,5,FALSE)</f>
        <v>Origin</v>
      </c>
      <c r="T321" s="80" t="str">
        <f t="shared" si="2"/>
        <v>1026284</v>
      </c>
      <c r="U321" s="151" t="str">
        <f>vlookup(T321,route!$A$3:$L$606,5,FALSE)</f>
        <v>Dropoff</v>
      </c>
      <c r="V321" s="108"/>
    </row>
    <row r="322">
      <c r="A322" s="160"/>
      <c r="B322" s="80">
        <v>1026.0</v>
      </c>
      <c r="C322" s="156" t="s">
        <v>493</v>
      </c>
      <c r="D322" s="138">
        <f>vlookup(E322,terminals!$C$1:$O$73,13,FALSE)</f>
        <v>274</v>
      </c>
      <c r="E322" s="156" t="s">
        <v>291</v>
      </c>
      <c r="F322" s="164">
        <f>vlookup(G322,terminals!$C$1:$O$73,13,FALSE)</f>
        <v>283</v>
      </c>
      <c r="G322" s="156" t="s">
        <v>328</v>
      </c>
      <c r="H322" s="115" t="s">
        <v>591</v>
      </c>
      <c r="I322" s="163">
        <v>7125.0</v>
      </c>
      <c r="J322" s="90"/>
      <c r="K322" s="158"/>
      <c r="L322" s="159"/>
      <c r="M322" s="160"/>
      <c r="N322" s="160"/>
      <c r="O322" s="143" t="s">
        <v>707</v>
      </c>
      <c r="P322" s="161">
        <v>530.0</v>
      </c>
      <c r="Q322" s="160"/>
      <c r="R322" s="80" t="str">
        <f t="shared" si="1"/>
        <v>1026274</v>
      </c>
      <c r="S322" s="162" t="str">
        <f>vlookup(R322,route!$A$3:$L$606,5,FALSE)</f>
        <v>Origin</v>
      </c>
      <c r="T322" s="80" t="str">
        <f t="shared" si="2"/>
        <v>1026283</v>
      </c>
      <c r="U322" s="151" t="str">
        <f>vlookup(T322,route!$A$3:$L$606,5,FALSE)</f>
        <v>Dropoff</v>
      </c>
      <c r="V322" s="108"/>
    </row>
    <row r="323">
      <c r="A323" s="160"/>
      <c r="B323" s="80">
        <v>1026.0</v>
      </c>
      <c r="C323" s="156" t="s">
        <v>493</v>
      </c>
      <c r="D323" s="138">
        <f>vlookup(E323,terminals!$C$1:$O$73,13,FALSE)</f>
        <v>274</v>
      </c>
      <c r="E323" s="156" t="s">
        <v>291</v>
      </c>
      <c r="F323" s="164">
        <f>vlookup(G323,terminals!$C$1:$O$73,13,FALSE)</f>
        <v>285</v>
      </c>
      <c r="G323" s="156" t="s">
        <v>335</v>
      </c>
      <c r="H323" s="115" t="s">
        <v>591</v>
      </c>
      <c r="I323" s="163">
        <v>7125.0</v>
      </c>
      <c r="J323" s="90"/>
      <c r="K323" s="158"/>
      <c r="L323" s="159"/>
      <c r="M323" s="160"/>
      <c r="N323" s="160"/>
      <c r="O323" s="143" t="s">
        <v>695</v>
      </c>
      <c r="P323" s="161">
        <v>539.0</v>
      </c>
      <c r="Q323" s="160"/>
      <c r="R323" s="80" t="str">
        <f t="shared" si="1"/>
        <v>1026274</v>
      </c>
      <c r="S323" s="162" t="str">
        <f>vlookup(R323,route!$A$3:$L$606,5,FALSE)</f>
        <v>Origin</v>
      </c>
      <c r="T323" s="80" t="str">
        <f t="shared" si="2"/>
        <v>1026285</v>
      </c>
      <c r="U323" s="151" t="str">
        <f>vlookup(T323,route!$A$3:$L$606,5,FALSE)</f>
        <v>Dropoff</v>
      </c>
      <c r="V323" s="108"/>
    </row>
    <row r="324">
      <c r="A324" s="160"/>
      <c r="B324" s="80">
        <v>1026.0</v>
      </c>
      <c r="C324" s="156" t="s">
        <v>493</v>
      </c>
      <c r="D324" s="138">
        <f>vlookup(E324,terminals!$C$1:$O$73,13,FALSE)</f>
        <v>274</v>
      </c>
      <c r="E324" s="156" t="s">
        <v>291</v>
      </c>
      <c r="F324" s="164">
        <f>vlookup(G324,terminals!$C$1:$O$73,13,FALSE)</f>
        <v>287</v>
      </c>
      <c r="G324" s="156" t="s">
        <v>342</v>
      </c>
      <c r="H324" s="115" t="s">
        <v>591</v>
      </c>
      <c r="I324" s="163">
        <v>7125.0</v>
      </c>
      <c r="J324" s="90"/>
      <c r="K324" s="158"/>
      <c r="L324" s="159"/>
      <c r="M324" s="160"/>
      <c r="N324" s="160"/>
      <c r="O324" s="143" t="s">
        <v>709</v>
      </c>
      <c r="P324" s="161">
        <v>561.0</v>
      </c>
      <c r="Q324" s="160"/>
      <c r="R324" s="80" t="str">
        <f t="shared" si="1"/>
        <v>1026274</v>
      </c>
      <c r="S324" s="162" t="str">
        <f>vlookup(R324,route!$A$3:$L$606,5,FALSE)</f>
        <v>Origin</v>
      </c>
      <c r="T324" s="80" t="str">
        <f t="shared" si="2"/>
        <v>1026287</v>
      </c>
      <c r="U324" s="151" t="str">
        <f>vlookup(T324,route!$A$3:$L$606,5,FALSE)</f>
        <v>Dropoff</v>
      </c>
      <c r="V324" s="108"/>
    </row>
    <row r="325">
      <c r="A325" s="160"/>
      <c r="B325" s="80">
        <v>1026.0</v>
      </c>
      <c r="C325" s="156" t="s">
        <v>493</v>
      </c>
      <c r="D325" s="138">
        <f>vlookup(E325,terminals!$C$1:$O$73,13,FALSE)</f>
        <v>274</v>
      </c>
      <c r="E325" s="156" t="s">
        <v>291</v>
      </c>
      <c r="F325" s="164">
        <f>vlookup(G325,terminals!$C$1:$O$73,13,FALSE)</f>
        <v>279</v>
      </c>
      <c r="G325" s="156" t="s">
        <v>312</v>
      </c>
      <c r="H325" s="115" t="s">
        <v>591</v>
      </c>
      <c r="I325" s="163">
        <v>7125.0</v>
      </c>
      <c r="J325" s="90"/>
      <c r="K325" s="158"/>
      <c r="L325" s="159"/>
      <c r="M325" s="160"/>
      <c r="N325" s="160"/>
      <c r="O325" s="143" t="s">
        <v>710</v>
      </c>
      <c r="P325" s="161">
        <v>106.0</v>
      </c>
      <c r="Q325" s="160"/>
      <c r="R325" s="80" t="str">
        <f t="shared" si="1"/>
        <v>1026274</v>
      </c>
      <c r="S325" s="162" t="str">
        <f>vlookup(R325,route!$A$3:$L$606,5,FALSE)</f>
        <v>Origin</v>
      </c>
      <c r="T325" s="80" t="str">
        <f t="shared" si="2"/>
        <v>1026279</v>
      </c>
      <c r="U325" s="151" t="str">
        <f>vlookup(T325,route!$A$3:$L$606,5,FALSE)</f>
        <v>Dropoff</v>
      </c>
      <c r="V325" s="108"/>
    </row>
    <row r="326">
      <c r="A326" s="160"/>
      <c r="B326" s="80">
        <v>1026.0</v>
      </c>
      <c r="C326" s="156" t="s">
        <v>493</v>
      </c>
      <c r="D326" s="138">
        <f>vlookup(E326,terminals!$C$1:$O$73,13,FALSE)</f>
        <v>274</v>
      </c>
      <c r="E326" s="156" t="s">
        <v>291</v>
      </c>
      <c r="F326" s="164">
        <f>vlookup(G326,terminals!$C$1:$O$73,13,FALSE)</f>
        <v>281</v>
      </c>
      <c r="G326" s="156" t="s">
        <v>321</v>
      </c>
      <c r="H326" s="115" t="s">
        <v>591</v>
      </c>
      <c r="I326" s="163">
        <v>7125.0</v>
      </c>
      <c r="J326" s="90"/>
      <c r="K326" s="158"/>
      <c r="L326" s="159"/>
      <c r="M326" s="160"/>
      <c r="N326" s="160"/>
      <c r="O326" s="143" t="s">
        <v>711</v>
      </c>
      <c r="P326" s="161">
        <v>197.0</v>
      </c>
      <c r="Q326" s="160"/>
      <c r="R326" s="80" t="str">
        <f t="shared" si="1"/>
        <v>1026274</v>
      </c>
      <c r="S326" s="162" t="str">
        <f>vlookup(R326,route!$A$3:$L$606,5,FALSE)</f>
        <v>Origin</v>
      </c>
      <c r="T326" s="80" t="str">
        <f t="shared" si="2"/>
        <v>1026281</v>
      </c>
      <c r="U326" s="151" t="str">
        <f>vlookup(T326,route!$A$3:$L$606,5,FALSE)</f>
        <v>Lastdrop</v>
      </c>
      <c r="V326" s="108"/>
    </row>
    <row r="327">
      <c r="A327" s="160"/>
      <c r="B327" s="80">
        <v>1026.0</v>
      </c>
      <c r="C327" s="156" t="s">
        <v>493</v>
      </c>
      <c r="D327" s="138">
        <f>vlookup(E327,terminals!$C$1:$O$73,13,FALSE)</f>
        <v>274</v>
      </c>
      <c r="E327" s="156" t="s">
        <v>291</v>
      </c>
      <c r="F327" s="164">
        <f>vlookup(G327,terminals!$C$1:$O$73,13,FALSE)</f>
        <v>282</v>
      </c>
      <c r="G327" s="156" t="s">
        <v>325</v>
      </c>
      <c r="H327" s="115" t="s">
        <v>591</v>
      </c>
      <c r="I327" s="163">
        <v>7125.0</v>
      </c>
      <c r="J327" s="90"/>
      <c r="K327" s="158"/>
      <c r="L327" s="159"/>
      <c r="M327" s="160"/>
      <c r="N327" s="160"/>
      <c r="O327" s="143" t="s">
        <v>712</v>
      </c>
      <c r="P327" s="161">
        <v>234.0</v>
      </c>
      <c r="Q327" s="160"/>
      <c r="R327" s="80" t="str">
        <f t="shared" si="1"/>
        <v>1026274</v>
      </c>
      <c r="S327" s="162" t="str">
        <f>vlookup(R327,route!$A$3:$L$606,5,FALSE)</f>
        <v>Origin</v>
      </c>
      <c r="T327" s="80" t="str">
        <f t="shared" si="2"/>
        <v>1026282</v>
      </c>
      <c r="U327" s="151" t="str">
        <f>vlookup(T327,route!$A$3:$L$606,5,FALSE)</f>
        <v>Destination</v>
      </c>
      <c r="V327" s="108"/>
    </row>
    <row r="328">
      <c r="A328" s="160"/>
      <c r="B328" s="80">
        <v>1027.0</v>
      </c>
      <c r="C328" s="156" t="s">
        <v>520</v>
      </c>
      <c r="D328" s="138">
        <f>vlookup(E328,terminals!$C$1:$O$73,13,FALSE)</f>
        <v>269</v>
      </c>
      <c r="E328" s="156" t="s">
        <v>269</v>
      </c>
      <c r="F328" s="164">
        <f>vlookup(G328,terminals!$C$1:$O$73,13,FALSE)</f>
        <v>288</v>
      </c>
      <c r="G328" s="156" t="s">
        <v>347</v>
      </c>
      <c r="H328" s="115" t="s">
        <v>591</v>
      </c>
      <c r="I328" s="163">
        <v>6500.0</v>
      </c>
      <c r="J328" s="90"/>
      <c r="K328" s="158"/>
      <c r="L328" s="159"/>
      <c r="M328" s="160"/>
      <c r="N328" s="160"/>
      <c r="O328" s="143" t="s">
        <v>713</v>
      </c>
      <c r="P328" s="161">
        <v>221.0</v>
      </c>
      <c r="Q328" s="160"/>
      <c r="R328" s="80" t="str">
        <f t="shared" si="1"/>
        <v>1027269</v>
      </c>
      <c r="S328" s="162" t="str">
        <f>vlookup(R328,route!$A$3:$L$606,5,FALSE)</f>
        <v>Origin</v>
      </c>
      <c r="T328" s="80" t="str">
        <f t="shared" si="2"/>
        <v>1027288</v>
      </c>
      <c r="U328" s="151" t="str">
        <f>vlookup(T328,route!$A$3:$L$606,5,FALSE)</f>
        <v>Dropoff</v>
      </c>
      <c r="V328" s="108"/>
    </row>
    <row r="329">
      <c r="A329" s="160"/>
      <c r="B329" s="80">
        <v>1027.0</v>
      </c>
      <c r="C329" s="156" t="s">
        <v>520</v>
      </c>
      <c r="D329" s="138">
        <f>vlookup(E329,terminals!$C$1:$O$73,13,FALSE)</f>
        <v>269</v>
      </c>
      <c r="E329" s="156" t="s">
        <v>269</v>
      </c>
      <c r="F329" s="164">
        <f>vlookup(G329,terminals!$C$1:$O$73,13,FALSE)</f>
        <v>286</v>
      </c>
      <c r="G329" s="156" t="s">
        <v>338</v>
      </c>
      <c r="H329" s="115" t="s">
        <v>591</v>
      </c>
      <c r="I329" s="163">
        <v>6500.0</v>
      </c>
      <c r="J329" s="90"/>
      <c r="K329" s="158"/>
      <c r="L329" s="159"/>
      <c r="M329" s="160"/>
      <c r="N329" s="160"/>
      <c r="O329" s="143" t="s">
        <v>714</v>
      </c>
      <c r="P329" s="161">
        <v>252.0</v>
      </c>
      <c r="Q329" s="160"/>
      <c r="R329" s="80" t="str">
        <f t="shared" si="1"/>
        <v>1027269</v>
      </c>
      <c r="S329" s="162" t="str">
        <f>vlookup(R329,route!$A$3:$L$606,5,FALSE)</f>
        <v>Origin</v>
      </c>
      <c r="T329" s="80" t="str">
        <f t="shared" si="2"/>
        <v>1027286</v>
      </c>
      <c r="U329" s="151" t="str">
        <f>vlookup(T329,route!$A$3:$L$606,5,FALSE)</f>
        <v>Dropoff</v>
      </c>
      <c r="V329" s="108"/>
    </row>
    <row r="330">
      <c r="A330" s="160"/>
      <c r="B330" s="80">
        <v>1027.0</v>
      </c>
      <c r="C330" s="156" t="s">
        <v>520</v>
      </c>
      <c r="D330" s="138">
        <f>vlookup(E330,terminals!$C$1:$O$73,13,FALSE)</f>
        <v>269</v>
      </c>
      <c r="E330" s="156" t="s">
        <v>269</v>
      </c>
      <c r="F330" s="164">
        <f>vlookup(G330,terminals!$C$1:$O$73,13,FALSE)</f>
        <v>284</v>
      </c>
      <c r="G330" s="156" t="s">
        <v>331</v>
      </c>
      <c r="H330" s="115" t="s">
        <v>591</v>
      </c>
      <c r="I330" s="163">
        <v>6500.0</v>
      </c>
      <c r="J330" s="90"/>
      <c r="K330" s="158"/>
      <c r="L330" s="159"/>
      <c r="M330" s="160"/>
      <c r="N330" s="160"/>
      <c r="O330" s="143" t="s">
        <v>645</v>
      </c>
      <c r="P330" s="161">
        <v>302.0</v>
      </c>
      <c r="Q330" s="160"/>
      <c r="R330" s="80" t="str">
        <f t="shared" si="1"/>
        <v>1027269</v>
      </c>
      <c r="S330" s="162" t="str">
        <f>vlookup(R330,route!$A$3:$L$606,5,FALSE)</f>
        <v>Origin</v>
      </c>
      <c r="T330" s="80" t="str">
        <f t="shared" si="2"/>
        <v>1027284</v>
      </c>
      <c r="U330" s="151" t="str">
        <f>vlookup(T330,route!$A$3:$L$606,5,FALSE)</f>
        <v>Dropoff</v>
      </c>
      <c r="V330" s="108"/>
    </row>
    <row r="331">
      <c r="A331" s="160"/>
      <c r="B331" s="80">
        <v>1027.0</v>
      </c>
      <c r="C331" s="156" t="s">
        <v>520</v>
      </c>
      <c r="D331" s="138">
        <f>vlookup(E331,terminals!$C$1:$O$73,13,FALSE)</f>
        <v>269</v>
      </c>
      <c r="E331" s="156" t="s">
        <v>269</v>
      </c>
      <c r="F331" s="164">
        <f>vlookup(G331,terminals!$C$1:$O$73,13,FALSE)</f>
        <v>283</v>
      </c>
      <c r="G331" s="156" t="s">
        <v>328</v>
      </c>
      <c r="H331" s="115" t="s">
        <v>591</v>
      </c>
      <c r="I331" s="163">
        <v>6500.0</v>
      </c>
      <c r="J331" s="90"/>
      <c r="K331" s="158"/>
      <c r="L331" s="159"/>
      <c r="M331" s="160"/>
      <c r="N331" s="160"/>
      <c r="O331" s="143" t="s">
        <v>715</v>
      </c>
      <c r="P331" s="161">
        <v>309.0</v>
      </c>
      <c r="Q331" s="160"/>
      <c r="R331" s="80" t="str">
        <f t="shared" si="1"/>
        <v>1027269</v>
      </c>
      <c r="S331" s="162" t="str">
        <f>vlookup(R331,route!$A$3:$L$606,5,FALSE)</f>
        <v>Origin</v>
      </c>
      <c r="T331" s="80" t="str">
        <f t="shared" si="2"/>
        <v>1027283</v>
      </c>
      <c r="U331" s="151" t="str">
        <f>vlookup(T331,route!$A$3:$L$606,5,FALSE)</f>
        <v>Dropoff</v>
      </c>
      <c r="V331" s="108"/>
    </row>
    <row r="332">
      <c r="A332" s="160"/>
      <c r="B332" s="80">
        <v>1027.0</v>
      </c>
      <c r="C332" s="156" t="s">
        <v>520</v>
      </c>
      <c r="D332" s="138">
        <f>vlookup(E332,terminals!$C$1:$O$73,13,FALSE)</f>
        <v>269</v>
      </c>
      <c r="E332" s="156" t="s">
        <v>269</v>
      </c>
      <c r="F332" s="164">
        <f>vlookup(G332,terminals!$C$1:$O$73,13,FALSE)</f>
        <v>285</v>
      </c>
      <c r="G332" s="156" t="s">
        <v>335</v>
      </c>
      <c r="H332" s="115" t="s">
        <v>591</v>
      </c>
      <c r="I332" s="163">
        <v>6500.0</v>
      </c>
      <c r="J332" s="90"/>
      <c r="K332" s="158"/>
      <c r="L332" s="159"/>
      <c r="M332" s="160"/>
      <c r="N332" s="160"/>
      <c r="O332" s="143" t="s">
        <v>716</v>
      </c>
      <c r="P332" s="161">
        <v>106.0</v>
      </c>
      <c r="Q332" s="160"/>
      <c r="R332" s="80" t="str">
        <f t="shared" si="1"/>
        <v>1027269</v>
      </c>
      <c r="S332" s="162" t="str">
        <f>vlookup(R332,route!$A$3:$L$606,5,FALSE)</f>
        <v>Origin</v>
      </c>
      <c r="T332" s="80" t="str">
        <f t="shared" si="2"/>
        <v>1027285</v>
      </c>
      <c r="U332" s="151" t="str">
        <f>vlookup(T332,route!$A$3:$L$606,5,FALSE)</f>
        <v>Dropoff</v>
      </c>
      <c r="V332" s="108"/>
    </row>
    <row r="333">
      <c r="A333" s="160"/>
      <c r="B333" s="80">
        <v>1027.0</v>
      </c>
      <c r="C333" s="156" t="s">
        <v>520</v>
      </c>
      <c r="D333" s="138">
        <f>vlookup(E333,terminals!$C$1:$O$73,13,FALSE)</f>
        <v>269</v>
      </c>
      <c r="E333" s="156" t="s">
        <v>269</v>
      </c>
      <c r="F333" s="164">
        <f>vlookup(G333,terminals!$C$1:$O$73,13,FALSE)</f>
        <v>279</v>
      </c>
      <c r="G333" s="156" t="s">
        <v>312</v>
      </c>
      <c r="H333" s="115" t="s">
        <v>591</v>
      </c>
      <c r="I333" s="163">
        <v>6500.0</v>
      </c>
      <c r="J333" s="90"/>
      <c r="K333" s="158"/>
      <c r="L333" s="159"/>
      <c r="M333" s="160"/>
      <c r="N333" s="160"/>
      <c r="O333" s="143" t="s">
        <v>717</v>
      </c>
      <c r="P333" s="161">
        <v>197.0</v>
      </c>
      <c r="Q333" s="160"/>
      <c r="R333" s="80" t="str">
        <f t="shared" si="1"/>
        <v>1027269</v>
      </c>
      <c r="S333" s="162" t="str">
        <f>vlookup(R333,route!$A$3:$L$606,5,FALSE)</f>
        <v>Origin</v>
      </c>
      <c r="T333" s="80" t="str">
        <f t="shared" si="2"/>
        <v>1027279</v>
      </c>
      <c r="U333" s="151" t="str">
        <f>vlookup(T333,route!$A$3:$L$606,5,FALSE)</f>
        <v>Lastdrop</v>
      </c>
      <c r="V333" s="108"/>
    </row>
    <row r="334">
      <c r="A334" s="160"/>
      <c r="B334" s="80">
        <v>1027.0</v>
      </c>
      <c r="C334" s="156" t="s">
        <v>520</v>
      </c>
      <c r="D334" s="138">
        <f>vlookup(E334,terminals!$C$1:$O$73,13,FALSE)</f>
        <v>269</v>
      </c>
      <c r="E334" s="156" t="s">
        <v>269</v>
      </c>
      <c r="F334" s="164">
        <f>vlookup(G334,terminals!$C$1:$O$73,13,FALSE)</f>
        <v>276</v>
      </c>
      <c r="G334" s="156" t="s">
        <v>298</v>
      </c>
      <c r="H334" s="115" t="s">
        <v>591</v>
      </c>
      <c r="I334" s="163">
        <v>6500.0</v>
      </c>
      <c r="J334" s="90"/>
      <c r="K334" s="158"/>
      <c r="L334" s="159"/>
      <c r="M334" s="160"/>
      <c r="N334" s="160"/>
      <c r="O334" s="143" t="s">
        <v>686</v>
      </c>
      <c r="P334" s="161">
        <v>234.0</v>
      </c>
      <c r="Q334" s="160"/>
      <c r="R334" s="80" t="str">
        <f t="shared" si="1"/>
        <v>1027269</v>
      </c>
      <c r="S334" s="162" t="str">
        <f>vlookup(R334,route!$A$3:$L$606,5,FALSE)</f>
        <v>Origin</v>
      </c>
      <c r="T334" s="80" t="str">
        <f t="shared" si="2"/>
        <v>1027276</v>
      </c>
      <c r="U334" s="151" t="str">
        <f>vlookup(T334,route!$A$3:$L$606,5,FALSE)</f>
        <v>Destination</v>
      </c>
      <c r="V334" s="108"/>
    </row>
    <row r="335">
      <c r="A335" s="160"/>
      <c r="B335" s="80">
        <v>1028.0</v>
      </c>
      <c r="C335" s="156" t="s">
        <v>494</v>
      </c>
      <c r="D335" s="138">
        <f>vlookup(E335,terminals!$C$1:$O$73,13,FALSE)</f>
        <v>269</v>
      </c>
      <c r="E335" s="156" t="s">
        <v>269</v>
      </c>
      <c r="F335" s="164">
        <f>vlookup(G335,terminals!$C$1:$O$73,13,FALSE)</f>
        <v>288</v>
      </c>
      <c r="G335" s="156" t="s">
        <v>347</v>
      </c>
      <c r="H335" s="115" t="s">
        <v>591</v>
      </c>
      <c r="I335" s="163">
        <v>5510.0</v>
      </c>
      <c r="J335" s="90"/>
      <c r="K335" s="158"/>
      <c r="L335" s="159"/>
      <c r="M335" s="160"/>
      <c r="N335" s="160"/>
      <c r="O335" s="143" t="s">
        <v>713</v>
      </c>
      <c r="P335" s="161">
        <v>221.0</v>
      </c>
      <c r="Q335" s="160"/>
      <c r="R335" s="80" t="str">
        <f t="shared" si="1"/>
        <v>1028269</v>
      </c>
      <c r="S335" s="162" t="str">
        <f>vlookup(R335,route!$A$3:$L$606,5,FALSE)</f>
        <v>Origin</v>
      </c>
      <c r="T335" s="80" t="str">
        <f t="shared" si="2"/>
        <v>1028288</v>
      </c>
      <c r="U335" s="151" t="str">
        <f>vlookup(T335,route!$A$3:$L$606,5,FALSE)</f>
        <v>Dropoff</v>
      </c>
      <c r="V335" s="108"/>
    </row>
    <row r="336">
      <c r="A336" s="160"/>
      <c r="B336" s="80">
        <v>1028.0</v>
      </c>
      <c r="C336" s="156" t="s">
        <v>494</v>
      </c>
      <c r="D336" s="138">
        <f>vlookup(E336,terminals!$C$1:$O$73,13,FALSE)</f>
        <v>269</v>
      </c>
      <c r="E336" s="156" t="s">
        <v>269</v>
      </c>
      <c r="F336" s="164">
        <f>vlookup(G336,terminals!$C$1:$O$73,13,FALSE)</f>
        <v>286</v>
      </c>
      <c r="G336" s="156" t="s">
        <v>338</v>
      </c>
      <c r="H336" s="115" t="s">
        <v>591</v>
      </c>
      <c r="I336" s="163">
        <v>5510.0</v>
      </c>
      <c r="J336" s="90"/>
      <c r="K336" s="158"/>
      <c r="L336" s="159"/>
      <c r="M336" s="160"/>
      <c r="N336" s="160"/>
      <c r="O336" s="143" t="s">
        <v>714</v>
      </c>
      <c r="P336" s="161">
        <v>252.0</v>
      </c>
      <c r="Q336" s="160"/>
      <c r="R336" s="80" t="str">
        <f t="shared" si="1"/>
        <v>1028269</v>
      </c>
      <c r="S336" s="162" t="str">
        <f>vlookup(R336,route!$A$3:$L$606,5,FALSE)</f>
        <v>Origin</v>
      </c>
      <c r="T336" s="80" t="str">
        <f t="shared" si="2"/>
        <v>1028286</v>
      </c>
      <c r="U336" s="151" t="str">
        <f>vlookup(T336,route!$A$3:$L$606,5,FALSE)</f>
        <v>Dropoff</v>
      </c>
      <c r="V336" s="108"/>
    </row>
    <row r="337">
      <c r="A337" s="160"/>
      <c r="B337" s="80">
        <v>1028.0</v>
      </c>
      <c r="C337" s="156" t="s">
        <v>494</v>
      </c>
      <c r="D337" s="138">
        <f>vlookup(E337,terminals!$C$1:$O$73,13,FALSE)</f>
        <v>269</v>
      </c>
      <c r="E337" s="156" t="s">
        <v>269</v>
      </c>
      <c r="F337" s="164">
        <f>vlookup(G337,terminals!$C$1:$O$73,13,FALSE)</f>
        <v>284</v>
      </c>
      <c r="G337" s="156" t="s">
        <v>331</v>
      </c>
      <c r="H337" s="115" t="s">
        <v>591</v>
      </c>
      <c r="I337" s="163">
        <v>5510.0</v>
      </c>
      <c r="J337" s="90"/>
      <c r="K337" s="158"/>
      <c r="L337" s="159"/>
      <c r="M337" s="160"/>
      <c r="N337" s="160"/>
      <c r="O337" s="143" t="s">
        <v>645</v>
      </c>
      <c r="P337" s="161">
        <v>302.0</v>
      </c>
      <c r="Q337" s="160"/>
      <c r="R337" s="80" t="str">
        <f t="shared" si="1"/>
        <v>1028269</v>
      </c>
      <c r="S337" s="162" t="str">
        <f>vlookup(R337,route!$A$3:$L$606,5,FALSE)</f>
        <v>Origin</v>
      </c>
      <c r="T337" s="80" t="str">
        <f t="shared" si="2"/>
        <v>1028284</v>
      </c>
      <c r="U337" s="151" t="str">
        <f>vlookup(T337,route!$A$3:$L$606,5,FALSE)</f>
        <v>Dropoff</v>
      </c>
      <c r="V337" s="108"/>
    </row>
    <row r="338">
      <c r="A338" s="160"/>
      <c r="B338" s="80">
        <v>1028.0</v>
      </c>
      <c r="C338" s="156" t="s">
        <v>494</v>
      </c>
      <c r="D338" s="138">
        <f>vlookup(E338,terminals!$C$1:$O$73,13,FALSE)</f>
        <v>269</v>
      </c>
      <c r="E338" s="156" t="s">
        <v>269</v>
      </c>
      <c r="F338" s="164">
        <f>vlookup(G338,terminals!$C$1:$O$73,13,FALSE)</f>
        <v>283</v>
      </c>
      <c r="G338" s="156" t="s">
        <v>328</v>
      </c>
      <c r="H338" s="115" t="s">
        <v>591</v>
      </c>
      <c r="I338" s="163">
        <v>5510.0</v>
      </c>
      <c r="J338" s="90"/>
      <c r="K338" s="158"/>
      <c r="L338" s="159"/>
      <c r="M338" s="160"/>
      <c r="N338" s="160"/>
      <c r="O338" s="143" t="s">
        <v>715</v>
      </c>
      <c r="P338" s="161">
        <v>312.0</v>
      </c>
      <c r="Q338" s="160"/>
      <c r="R338" s="80" t="str">
        <f t="shared" si="1"/>
        <v>1028269</v>
      </c>
      <c r="S338" s="162" t="str">
        <f>vlookup(R338,route!$A$3:$L$606,5,FALSE)</f>
        <v>Origin</v>
      </c>
      <c r="T338" s="80" t="str">
        <f t="shared" si="2"/>
        <v>1028283</v>
      </c>
      <c r="U338" s="151" t="str">
        <f>vlookup(T338,route!$A$3:$L$606,5,FALSE)</f>
        <v>Dropoff</v>
      </c>
      <c r="V338" s="108"/>
    </row>
    <row r="339">
      <c r="A339" s="160"/>
      <c r="B339" s="80">
        <v>1028.0</v>
      </c>
      <c r="C339" s="156" t="s">
        <v>494</v>
      </c>
      <c r="D339" s="138">
        <f>vlookup(E339,terminals!$C$1:$O$73,13,FALSE)</f>
        <v>269</v>
      </c>
      <c r="E339" s="156" t="s">
        <v>269</v>
      </c>
      <c r="F339" s="164">
        <f>vlookup(G339,terminals!$C$1:$O$73,13,FALSE)</f>
        <v>285</v>
      </c>
      <c r="G339" s="156" t="s">
        <v>335</v>
      </c>
      <c r="H339" s="115" t="s">
        <v>591</v>
      </c>
      <c r="I339" s="163">
        <v>5510.0</v>
      </c>
      <c r="J339" s="90"/>
      <c r="K339" s="158"/>
      <c r="L339" s="159"/>
      <c r="M339" s="160"/>
      <c r="N339" s="160"/>
      <c r="O339" s="143" t="s">
        <v>716</v>
      </c>
      <c r="P339" s="161">
        <v>334.0</v>
      </c>
      <c r="Q339" s="160"/>
      <c r="R339" s="80" t="str">
        <f t="shared" si="1"/>
        <v>1028269</v>
      </c>
      <c r="S339" s="162" t="str">
        <f>vlookup(R339,route!$A$3:$L$606,5,FALSE)</f>
        <v>Origin</v>
      </c>
      <c r="T339" s="80" t="str">
        <f t="shared" si="2"/>
        <v>1028285</v>
      </c>
      <c r="U339" s="151" t="str">
        <f>vlookup(T339,route!$A$3:$L$606,5,FALSE)</f>
        <v>Dropoff</v>
      </c>
      <c r="V339" s="108"/>
    </row>
    <row r="340">
      <c r="A340" s="160"/>
      <c r="B340" s="80">
        <v>1028.0</v>
      </c>
      <c r="C340" s="156" t="s">
        <v>494</v>
      </c>
      <c r="D340" s="138">
        <f>vlookup(E340,terminals!$C$1:$O$73,13,FALSE)</f>
        <v>269</v>
      </c>
      <c r="E340" s="156" t="s">
        <v>269</v>
      </c>
      <c r="F340" s="164">
        <f>vlookup(G340,terminals!$C$1:$O$73,13,FALSE)</f>
        <v>279</v>
      </c>
      <c r="G340" s="156" t="s">
        <v>312</v>
      </c>
      <c r="H340" s="115" t="s">
        <v>591</v>
      </c>
      <c r="I340" s="163">
        <v>5510.0</v>
      </c>
      <c r="J340" s="90"/>
      <c r="K340" s="158"/>
      <c r="L340" s="159"/>
      <c r="M340" s="160"/>
      <c r="N340" s="160"/>
      <c r="O340" s="143" t="s">
        <v>717</v>
      </c>
      <c r="P340" s="161">
        <v>106.0</v>
      </c>
      <c r="Q340" s="160"/>
      <c r="R340" s="80" t="str">
        <f t="shared" si="1"/>
        <v>1028269</v>
      </c>
      <c r="S340" s="162" t="str">
        <f>vlookup(R340,route!$A$3:$L$606,5,FALSE)</f>
        <v>Origin</v>
      </c>
      <c r="T340" s="80" t="str">
        <f t="shared" si="2"/>
        <v>1028279</v>
      </c>
      <c r="U340" s="151" t="str">
        <f>vlookup(T340,route!$A$3:$L$606,5,FALSE)</f>
        <v>Dropoff</v>
      </c>
      <c r="V340" s="108"/>
    </row>
    <row r="341">
      <c r="A341" s="160"/>
      <c r="B341" s="80">
        <v>1028.0</v>
      </c>
      <c r="C341" s="156" t="s">
        <v>494</v>
      </c>
      <c r="D341" s="138">
        <f>vlookup(E341,terminals!$C$1:$O$73,13,FALSE)</f>
        <v>269</v>
      </c>
      <c r="E341" s="156" t="s">
        <v>269</v>
      </c>
      <c r="F341" s="164">
        <f>vlookup(G341,terminals!$C$1:$O$73,13,FALSE)</f>
        <v>281</v>
      </c>
      <c r="G341" s="156" t="s">
        <v>321</v>
      </c>
      <c r="H341" s="115" t="s">
        <v>591</v>
      </c>
      <c r="I341" s="163">
        <v>5510.0</v>
      </c>
      <c r="J341" s="90"/>
      <c r="K341" s="158"/>
      <c r="L341" s="159"/>
      <c r="M341" s="160"/>
      <c r="N341" s="160"/>
      <c r="O341" s="143" t="s">
        <v>718</v>
      </c>
      <c r="P341" s="161">
        <v>197.0</v>
      </c>
      <c r="Q341" s="160"/>
      <c r="R341" s="80" t="str">
        <f t="shared" si="1"/>
        <v>1028269</v>
      </c>
      <c r="S341" s="162" t="str">
        <f>vlookup(R341,route!$A$3:$L$606,5,FALSE)</f>
        <v>Origin</v>
      </c>
      <c r="T341" s="80" t="str">
        <f t="shared" si="2"/>
        <v>1028281</v>
      </c>
      <c r="U341" s="151" t="str">
        <f>vlookup(T341,route!$A$3:$L$606,5,FALSE)</f>
        <v>Lastdrop</v>
      </c>
      <c r="V341" s="108"/>
    </row>
    <row r="342">
      <c r="A342" s="160"/>
      <c r="B342" s="80">
        <v>1028.0</v>
      </c>
      <c r="C342" s="156" t="s">
        <v>494</v>
      </c>
      <c r="D342" s="138">
        <f>vlookup(E342,terminals!$C$1:$O$73,13,FALSE)</f>
        <v>269</v>
      </c>
      <c r="E342" s="156" t="s">
        <v>269</v>
      </c>
      <c r="F342" s="164">
        <f>vlookup(G342,terminals!$C$1:$O$73,13,FALSE)</f>
        <v>282</v>
      </c>
      <c r="G342" s="156" t="s">
        <v>325</v>
      </c>
      <c r="H342" s="115" t="s">
        <v>591</v>
      </c>
      <c r="I342" s="163">
        <v>5510.0</v>
      </c>
      <c r="J342" s="90"/>
      <c r="K342" s="158"/>
      <c r="L342" s="159"/>
      <c r="M342" s="160"/>
      <c r="N342" s="160"/>
      <c r="O342" s="143" t="s">
        <v>719</v>
      </c>
      <c r="P342" s="161">
        <v>234.0</v>
      </c>
      <c r="Q342" s="160"/>
      <c r="R342" s="80" t="str">
        <f t="shared" si="1"/>
        <v>1028269</v>
      </c>
      <c r="S342" s="162" t="str">
        <f>vlookup(R342,route!$A$3:$L$606,5,FALSE)</f>
        <v>Origin</v>
      </c>
      <c r="T342" s="80" t="str">
        <f t="shared" si="2"/>
        <v>1028282</v>
      </c>
      <c r="U342" s="151" t="str">
        <f>vlookup(T342,route!$A$3:$L$606,5,FALSE)</f>
        <v>Destination</v>
      </c>
      <c r="V342" s="108"/>
    </row>
    <row r="343">
      <c r="A343" s="160"/>
      <c r="B343" s="80">
        <v>1029.0</v>
      </c>
      <c r="C343" s="156" t="s">
        <v>494</v>
      </c>
      <c r="D343" s="138">
        <f>vlookup(E343,terminals!$C$1:$O$73,13,FALSE)</f>
        <v>269</v>
      </c>
      <c r="E343" s="156" t="s">
        <v>269</v>
      </c>
      <c r="F343" s="164">
        <f>vlookup(G343,terminals!$C$1:$O$73,13,FALSE)</f>
        <v>288</v>
      </c>
      <c r="G343" s="156" t="s">
        <v>347</v>
      </c>
      <c r="H343" s="115" t="s">
        <v>591</v>
      </c>
      <c r="I343" s="163">
        <v>5035.0</v>
      </c>
      <c r="J343" s="90"/>
      <c r="K343" s="158"/>
      <c r="L343" s="159"/>
      <c r="M343" s="160"/>
      <c r="N343" s="160"/>
      <c r="O343" s="143" t="s">
        <v>713</v>
      </c>
      <c r="P343" s="161">
        <v>221.0</v>
      </c>
      <c r="Q343" s="160"/>
      <c r="R343" s="80" t="str">
        <f t="shared" si="1"/>
        <v>1029269</v>
      </c>
      <c r="S343" s="162" t="str">
        <f>vlookup(R343,route!$A$3:$L$606,5,FALSE)</f>
        <v>Origin</v>
      </c>
      <c r="T343" s="80" t="str">
        <f t="shared" si="2"/>
        <v>1029288</v>
      </c>
      <c r="U343" s="151" t="str">
        <f>vlookup(T343,route!$A$3:$L$606,5,FALSE)</f>
        <v>Dropoff</v>
      </c>
      <c r="V343" s="108"/>
    </row>
    <row r="344">
      <c r="A344" s="160"/>
      <c r="B344" s="80">
        <v>1029.0</v>
      </c>
      <c r="C344" s="156" t="s">
        <v>494</v>
      </c>
      <c r="D344" s="138">
        <f>vlookup(E344,terminals!$C$1:$O$73,13,FALSE)</f>
        <v>269</v>
      </c>
      <c r="E344" s="156" t="s">
        <v>269</v>
      </c>
      <c r="F344" s="164">
        <f>vlookup(G344,terminals!$C$1:$O$73,13,FALSE)</f>
        <v>286</v>
      </c>
      <c r="G344" s="156" t="s">
        <v>338</v>
      </c>
      <c r="H344" s="115" t="s">
        <v>591</v>
      </c>
      <c r="I344" s="163">
        <v>5035.0</v>
      </c>
      <c r="J344" s="90"/>
      <c r="K344" s="158"/>
      <c r="L344" s="159"/>
      <c r="M344" s="160"/>
      <c r="N344" s="160"/>
      <c r="O344" s="143" t="s">
        <v>714</v>
      </c>
      <c r="P344" s="161">
        <v>252.0</v>
      </c>
      <c r="Q344" s="160"/>
      <c r="R344" s="80" t="str">
        <f t="shared" si="1"/>
        <v>1029269</v>
      </c>
      <c r="S344" s="162" t="str">
        <f>vlookup(R344,route!$A$3:$L$606,5,FALSE)</f>
        <v>Origin</v>
      </c>
      <c r="T344" s="80" t="str">
        <f t="shared" si="2"/>
        <v>1029286</v>
      </c>
      <c r="U344" s="151" t="str">
        <f>vlookup(T344,route!$A$3:$L$606,5,FALSE)</f>
        <v>Dropoff</v>
      </c>
      <c r="V344" s="108"/>
    </row>
    <row r="345">
      <c r="A345" s="160"/>
      <c r="B345" s="80">
        <v>1029.0</v>
      </c>
      <c r="C345" s="156" t="s">
        <v>494</v>
      </c>
      <c r="D345" s="138">
        <f>vlookup(E345,terminals!$C$1:$O$73,13,FALSE)</f>
        <v>269</v>
      </c>
      <c r="E345" s="156" t="s">
        <v>269</v>
      </c>
      <c r="F345" s="164">
        <f>vlookup(G345,terminals!$C$1:$O$73,13,FALSE)</f>
        <v>284</v>
      </c>
      <c r="G345" s="156" t="s">
        <v>331</v>
      </c>
      <c r="H345" s="115" t="s">
        <v>591</v>
      </c>
      <c r="I345" s="163">
        <v>5035.0</v>
      </c>
      <c r="J345" s="90"/>
      <c r="K345" s="158"/>
      <c r="L345" s="159"/>
      <c r="M345" s="160"/>
      <c r="N345" s="160"/>
      <c r="O345" s="143" t="s">
        <v>645</v>
      </c>
      <c r="P345" s="161">
        <v>302.0</v>
      </c>
      <c r="Q345" s="160"/>
      <c r="R345" s="80" t="str">
        <f t="shared" si="1"/>
        <v>1029269</v>
      </c>
      <c r="S345" s="162" t="str">
        <f>vlookup(R345,route!$A$3:$L$606,5,FALSE)</f>
        <v>Origin</v>
      </c>
      <c r="T345" s="80" t="str">
        <f t="shared" si="2"/>
        <v>1029284</v>
      </c>
      <c r="U345" s="151" t="str">
        <f>vlookup(T345,route!$A$3:$L$606,5,FALSE)</f>
        <v>Dropoff</v>
      </c>
      <c r="V345" s="108"/>
    </row>
    <row r="346">
      <c r="A346" s="160"/>
      <c r="B346" s="80">
        <v>1029.0</v>
      </c>
      <c r="C346" s="156" t="s">
        <v>494</v>
      </c>
      <c r="D346" s="138">
        <f>vlookup(E346,terminals!$C$1:$O$73,13,FALSE)</f>
        <v>269</v>
      </c>
      <c r="E346" s="156" t="s">
        <v>269</v>
      </c>
      <c r="F346" s="164">
        <f>vlookup(G346,terminals!$C$1:$O$73,13,FALSE)</f>
        <v>283</v>
      </c>
      <c r="G346" s="156" t="s">
        <v>328</v>
      </c>
      <c r="H346" s="115" t="s">
        <v>591</v>
      </c>
      <c r="I346" s="163">
        <v>5035.0</v>
      </c>
      <c r="J346" s="90"/>
      <c r="K346" s="158"/>
      <c r="L346" s="159"/>
      <c r="M346" s="160"/>
      <c r="N346" s="160"/>
      <c r="O346" s="143" t="s">
        <v>715</v>
      </c>
      <c r="P346" s="161">
        <v>334.0</v>
      </c>
      <c r="Q346" s="160"/>
      <c r="R346" s="80" t="str">
        <f t="shared" si="1"/>
        <v>1029269</v>
      </c>
      <c r="S346" s="162" t="str">
        <f>vlookup(R346,route!$A$3:$L$606,5,FALSE)</f>
        <v>Origin</v>
      </c>
      <c r="T346" s="80" t="str">
        <f t="shared" si="2"/>
        <v>1029283</v>
      </c>
      <c r="U346" s="151" t="str">
        <f>vlookup(T346,route!$A$3:$L$606,5,FALSE)</f>
        <v>Dropoff</v>
      </c>
      <c r="V346" s="108"/>
    </row>
    <row r="347">
      <c r="A347" s="160"/>
      <c r="B347" s="80">
        <v>1029.0</v>
      </c>
      <c r="C347" s="156" t="s">
        <v>494</v>
      </c>
      <c r="D347" s="138">
        <f>vlookup(E347,terminals!$C$1:$O$73,13,FALSE)</f>
        <v>269</v>
      </c>
      <c r="E347" s="156" t="s">
        <v>269</v>
      </c>
      <c r="F347" s="164">
        <f>vlookup(G347,terminals!$C$1:$O$73,13,FALSE)</f>
        <v>285</v>
      </c>
      <c r="G347" s="156" t="s">
        <v>335</v>
      </c>
      <c r="H347" s="115" t="s">
        <v>591</v>
      </c>
      <c r="I347" s="163">
        <v>5035.0</v>
      </c>
      <c r="J347" s="90"/>
      <c r="K347" s="158"/>
      <c r="L347" s="159"/>
      <c r="M347" s="160"/>
      <c r="N347" s="160"/>
      <c r="O347" s="143" t="s">
        <v>716</v>
      </c>
      <c r="P347" s="161">
        <v>54.0</v>
      </c>
      <c r="Q347" s="160"/>
      <c r="R347" s="80" t="str">
        <f t="shared" si="1"/>
        <v>1029269</v>
      </c>
      <c r="S347" s="162" t="str">
        <f>vlookup(R347,route!$A$3:$L$606,5,FALSE)</f>
        <v>Origin</v>
      </c>
      <c r="T347" s="80" t="str">
        <f t="shared" si="2"/>
        <v>1029285</v>
      </c>
      <c r="U347" s="151" t="str">
        <f>vlookup(T347,route!$A$3:$L$606,5,FALSE)</f>
        <v>Dropoff</v>
      </c>
      <c r="V347" s="108"/>
    </row>
    <row r="348">
      <c r="A348" s="160"/>
      <c r="B348" s="80">
        <v>1029.0</v>
      </c>
      <c r="C348" s="167" t="s">
        <v>494</v>
      </c>
      <c r="D348" s="138">
        <f>vlookup(E348,terminals!$C$1:$O$73,13,FALSE)</f>
        <v>269</v>
      </c>
      <c r="E348" s="167" t="s">
        <v>269</v>
      </c>
      <c r="F348" s="164">
        <f>vlookup(G348,terminals!$C$1:$O$73,13,FALSE)</f>
        <v>281</v>
      </c>
      <c r="G348" s="170" t="s">
        <v>321</v>
      </c>
      <c r="H348" s="115" t="s">
        <v>591</v>
      </c>
      <c r="I348" s="163">
        <v>5035.0</v>
      </c>
      <c r="J348" s="90"/>
      <c r="K348" s="158"/>
      <c r="L348" s="168"/>
      <c r="M348" s="160"/>
      <c r="N348" s="160"/>
      <c r="O348" s="143" t="s">
        <v>717</v>
      </c>
      <c r="P348" s="161">
        <v>106.0</v>
      </c>
      <c r="Q348" s="160"/>
      <c r="R348" s="111" t="str">
        <f t="shared" si="1"/>
        <v>1029269</v>
      </c>
      <c r="S348" s="162" t="str">
        <f>vlookup(R348,route!$A$3:$L$606,5,FALSE)</f>
        <v>Origin</v>
      </c>
      <c r="T348" s="111" t="str">
        <f t="shared" si="2"/>
        <v>1029281</v>
      </c>
      <c r="U348" s="151" t="str">
        <f>vlookup(T348,route!$A$3:$L$606,5,FALSE)</f>
        <v>Lastdrop</v>
      </c>
      <c r="V348" s="169"/>
    </row>
    <row r="349">
      <c r="A349" s="160"/>
      <c r="B349" s="80">
        <v>1029.0</v>
      </c>
      <c r="C349" s="156" t="s">
        <v>494</v>
      </c>
      <c r="D349" s="138">
        <f>vlookup(E349,terminals!$C$1:$O$73,13,FALSE)</f>
        <v>269</v>
      </c>
      <c r="E349" s="156" t="s">
        <v>269</v>
      </c>
      <c r="F349" s="164">
        <f>vlookup(G349,terminals!$C$1:$O$73,13,FALSE)</f>
        <v>282</v>
      </c>
      <c r="G349" s="156" t="s">
        <v>325</v>
      </c>
      <c r="H349" s="115" t="s">
        <v>591</v>
      </c>
      <c r="I349" s="163">
        <v>5035.0</v>
      </c>
      <c r="J349" s="90"/>
      <c r="K349" s="158"/>
      <c r="L349" s="159"/>
      <c r="M349" s="160"/>
      <c r="N349" s="160"/>
      <c r="O349" s="143" t="s">
        <v>719</v>
      </c>
      <c r="P349" s="161">
        <v>197.0</v>
      </c>
      <c r="Q349" s="160"/>
      <c r="R349" s="80" t="str">
        <f t="shared" si="1"/>
        <v>1029269</v>
      </c>
      <c r="S349" s="162" t="str">
        <f>vlookup(R349,route!$A$3:$L$606,5,FALSE)</f>
        <v>Origin</v>
      </c>
      <c r="T349" s="80" t="str">
        <f t="shared" si="2"/>
        <v>1029282</v>
      </c>
      <c r="U349" s="151" t="str">
        <f>vlookup(T349,route!$A$3:$L$606,5,FALSE)</f>
        <v>Destination</v>
      </c>
      <c r="V349" s="108"/>
    </row>
    <row r="350">
      <c r="A350" s="160"/>
      <c r="B350" s="80">
        <v>1030.0</v>
      </c>
      <c r="C350" s="156" t="s">
        <v>494</v>
      </c>
      <c r="D350" s="138">
        <f>vlookup(E350,terminals!$C$1:$O$73,13,FALSE)</f>
        <v>269</v>
      </c>
      <c r="E350" s="156" t="s">
        <v>269</v>
      </c>
      <c r="F350" s="164">
        <f>vlookup(G350,terminals!$C$1:$O$73,13,FALSE)</f>
        <v>273</v>
      </c>
      <c r="G350" s="156" t="s">
        <v>287</v>
      </c>
      <c r="H350" s="115" t="s">
        <v>591</v>
      </c>
      <c r="I350" s="163">
        <v>5035.0</v>
      </c>
      <c r="J350" s="90"/>
      <c r="K350" s="158"/>
      <c r="L350" s="159"/>
      <c r="M350" s="160"/>
      <c r="N350" s="160"/>
      <c r="O350" s="143" t="s">
        <v>720</v>
      </c>
      <c r="P350" s="161">
        <v>234.0</v>
      </c>
      <c r="Q350" s="160"/>
      <c r="R350" s="80" t="str">
        <f t="shared" si="1"/>
        <v>1030269</v>
      </c>
      <c r="S350" s="162" t="str">
        <f>vlookup(R350,route!$A$3:$L$606,5,FALSE)</f>
        <v>Origin</v>
      </c>
      <c r="T350" s="80" t="str">
        <f t="shared" si="2"/>
        <v>1030273</v>
      </c>
      <c r="U350" s="151" t="str">
        <f>vlookup(T350,route!$A$3:$L$606,5,FALSE)</f>
        <v>Dropoff</v>
      </c>
      <c r="V350" s="108"/>
    </row>
    <row r="351">
      <c r="A351" s="160"/>
      <c r="B351" s="80">
        <v>1030.0</v>
      </c>
      <c r="C351" s="156" t="s">
        <v>494</v>
      </c>
      <c r="D351" s="138">
        <f>vlookup(E351,terminals!$C$1:$O$73,13,FALSE)</f>
        <v>269</v>
      </c>
      <c r="E351" s="156" t="s">
        <v>269</v>
      </c>
      <c r="F351" s="164">
        <f>vlookup(G351,terminals!$C$1:$O$73,13,FALSE)</f>
        <v>288</v>
      </c>
      <c r="G351" s="156" t="s">
        <v>347</v>
      </c>
      <c r="H351" s="115" t="s">
        <v>591</v>
      </c>
      <c r="I351" s="163">
        <v>5035.0</v>
      </c>
      <c r="J351" s="90"/>
      <c r="K351" s="158"/>
      <c r="L351" s="159"/>
      <c r="M351" s="160"/>
      <c r="N351" s="160"/>
      <c r="O351" s="143" t="s">
        <v>713</v>
      </c>
      <c r="P351" s="161">
        <v>221.0</v>
      </c>
      <c r="Q351" s="160"/>
      <c r="R351" s="80" t="str">
        <f t="shared" si="1"/>
        <v>1030269</v>
      </c>
      <c r="S351" s="162" t="str">
        <f>vlookup(R351,route!$A$3:$L$606,5,FALSE)</f>
        <v>Origin</v>
      </c>
      <c r="T351" s="80" t="str">
        <f t="shared" si="2"/>
        <v>1030288</v>
      </c>
      <c r="U351" s="151" t="str">
        <f>vlookup(T351,route!$A$3:$L$606,5,FALSE)</f>
        <v>Dropoff</v>
      </c>
      <c r="V351" s="108"/>
    </row>
    <row r="352">
      <c r="A352" s="160"/>
      <c r="B352" s="80">
        <v>1030.0</v>
      </c>
      <c r="C352" s="156" t="s">
        <v>494</v>
      </c>
      <c r="D352" s="138">
        <f>vlookup(E352,terminals!$C$1:$O$73,13,FALSE)</f>
        <v>269</v>
      </c>
      <c r="E352" s="156" t="s">
        <v>269</v>
      </c>
      <c r="F352" s="164">
        <f>vlookup(G352,terminals!$C$1:$O$73,13,FALSE)</f>
        <v>286</v>
      </c>
      <c r="G352" s="156" t="s">
        <v>338</v>
      </c>
      <c r="H352" s="115" t="s">
        <v>591</v>
      </c>
      <c r="I352" s="163">
        <v>5035.0</v>
      </c>
      <c r="J352" s="90"/>
      <c r="K352" s="158"/>
      <c r="L352" s="159"/>
      <c r="M352" s="160"/>
      <c r="N352" s="160"/>
      <c r="O352" s="143" t="s">
        <v>714</v>
      </c>
      <c r="P352" s="161">
        <v>252.0</v>
      </c>
      <c r="Q352" s="160"/>
      <c r="R352" s="80" t="str">
        <f t="shared" si="1"/>
        <v>1030269</v>
      </c>
      <c r="S352" s="162" t="str">
        <f>vlookup(R352,route!$A$3:$L$606,5,FALSE)</f>
        <v>Origin</v>
      </c>
      <c r="T352" s="80" t="str">
        <f t="shared" si="2"/>
        <v>1030286</v>
      </c>
      <c r="U352" s="151" t="str">
        <f>vlookup(T352,route!$A$3:$L$606,5,FALSE)</f>
        <v>Dropoff</v>
      </c>
      <c r="V352" s="108"/>
    </row>
    <row r="353">
      <c r="A353" s="160"/>
      <c r="B353" s="80">
        <v>1030.0</v>
      </c>
      <c r="C353" s="156" t="s">
        <v>494</v>
      </c>
      <c r="D353" s="138">
        <f>vlookup(E353,terminals!$C$1:$O$73,13,FALSE)</f>
        <v>269</v>
      </c>
      <c r="E353" s="156" t="s">
        <v>269</v>
      </c>
      <c r="F353" s="164">
        <f>vlookup(G353,terminals!$C$1:$O$73,13,FALSE)</f>
        <v>284</v>
      </c>
      <c r="G353" s="156" t="s">
        <v>331</v>
      </c>
      <c r="H353" s="115" t="s">
        <v>591</v>
      </c>
      <c r="I353" s="163">
        <v>5035.0</v>
      </c>
      <c r="J353" s="90"/>
      <c r="K353" s="158"/>
      <c r="L353" s="159"/>
      <c r="M353" s="160"/>
      <c r="N353" s="160"/>
      <c r="O353" s="143" t="s">
        <v>645</v>
      </c>
      <c r="P353" s="161">
        <v>302.0</v>
      </c>
      <c r="Q353" s="160"/>
      <c r="R353" s="80" t="str">
        <f t="shared" si="1"/>
        <v>1030269</v>
      </c>
      <c r="S353" s="162" t="str">
        <f>vlookup(R353,route!$A$3:$L$606,5,FALSE)</f>
        <v>Origin</v>
      </c>
      <c r="T353" s="80" t="str">
        <f t="shared" si="2"/>
        <v>1030284</v>
      </c>
      <c r="U353" s="151" t="str">
        <f>vlookup(T353,route!$A$3:$L$606,5,FALSE)</f>
        <v>Dropoff</v>
      </c>
      <c r="V353" s="108"/>
    </row>
    <row r="354">
      <c r="A354" s="160"/>
      <c r="B354" s="80">
        <v>1030.0</v>
      </c>
      <c r="C354" s="156" t="s">
        <v>494</v>
      </c>
      <c r="D354" s="138">
        <f>vlookup(E354,terminals!$C$1:$O$73,13,FALSE)</f>
        <v>269</v>
      </c>
      <c r="E354" s="156" t="s">
        <v>269</v>
      </c>
      <c r="F354" s="164">
        <f>vlookup(G354,terminals!$C$1:$O$73,13,FALSE)</f>
        <v>283</v>
      </c>
      <c r="G354" s="156" t="s">
        <v>328</v>
      </c>
      <c r="H354" s="115" t="s">
        <v>591</v>
      </c>
      <c r="I354" s="163">
        <v>5035.0</v>
      </c>
      <c r="J354" s="90"/>
      <c r="K354" s="158"/>
      <c r="L354" s="159"/>
      <c r="M354" s="160"/>
      <c r="N354" s="160"/>
      <c r="O354" s="143" t="s">
        <v>715</v>
      </c>
      <c r="P354" s="161">
        <v>334.0</v>
      </c>
      <c r="Q354" s="160"/>
      <c r="R354" s="80" t="str">
        <f t="shared" si="1"/>
        <v>1030269</v>
      </c>
      <c r="S354" s="162" t="str">
        <f>vlookup(R354,route!$A$3:$L$606,5,FALSE)</f>
        <v>Origin</v>
      </c>
      <c r="T354" s="80" t="str">
        <f t="shared" si="2"/>
        <v>1030283</v>
      </c>
      <c r="U354" s="151" t="str">
        <f>vlookup(T354,route!$A$3:$L$606,5,FALSE)</f>
        <v>Dropoff</v>
      </c>
      <c r="V354" s="108"/>
    </row>
    <row r="355">
      <c r="A355" s="160"/>
      <c r="B355" s="80">
        <v>1030.0</v>
      </c>
      <c r="C355" s="156" t="s">
        <v>494</v>
      </c>
      <c r="D355" s="138">
        <f>vlookup(E355,terminals!$C$1:$O$73,13,FALSE)</f>
        <v>269</v>
      </c>
      <c r="E355" s="156" t="s">
        <v>269</v>
      </c>
      <c r="F355" s="164">
        <f>vlookup(G355,terminals!$C$1:$O$73,13,FALSE)</f>
        <v>285</v>
      </c>
      <c r="G355" s="156" t="s">
        <v>335</v>
      </c>
      <c r="H355" s="115" t="s">
        <v>591</v>
      </c>
      <c r="I355" s="163">
        <v>5035.0</v>
      </c>
      <c r="J355" s="90"/>
      <c r="K355" s="158"/>
      <c r="L355" s="159"/>
      <c r="M355" s="160"/>
      <c r="N355" s="160"/>
      <c r="O355" s="143" t="s">
        <v>716</v>
      </c>
      <c r="P355" s="161">
        <v>106.0</v>
      </c>
      <c r="Q355" s="160"/>
      <c r="R355" s="80" t="str">
        <f t="shared" si="1"/>
        <v>1030269</v>
      </c>
      <c r="S355" s="162" t="str">
        <f>vlookup(R355,route!$A$3:$L$606,5,FALSE)</f>
        <v>Origin</v>
      </c>
      <c r="T355" s="80" t="str">
        <f t="shared" si="2"/>
        <v>1030285</v>
      </c>
      <c r="U355" s="151" t="str">
        <f>vlookup(T355,route!$A$3:$L$606,5,FALSE)</f>
        <v>Dropoff</v>
      </c>
      <c r="V355" s="108"/>
    </row>
    <row r="356">
      <c r="A356" s="160"/>
      <c r="B356" s="80">
        <v>1030.0</v>
      </c>
      <c r="C356" s="167" t="s">
        <v>494</v>
      </c>
      <c r="D356" s="138">
        <f>vlookup(E356,terminals!$C$1:$O$73,13,FALSE)</f>
        <v>269</v>
      </c>
      <c r="E356" s="167" t="s">
        <v>269</v>
      </c>
      <c r="F356" s="164">
        <f>vlookup(G356,terminals!$C$1:$O$73,13,FALSE)</f>
        <v>279</v>
      </c>
      <c r="G356" s="167" t="s">
        <v>312</v>
      </c>
      <c r="H356" s="115" t="s">
        <v>591</v>
      </c>
      <c r="I356" s="163">
        <v>5035.0</v>
      </c>
      <c r="J356" s="90"/>
      <c r="K356" s="158"/>
      <c r="L356" s="168"/>
      <c r="M356" s="160"/>
      <c r="N356" s="160"/>
      <c r="O356" s="143" t="s">
        <v>717</v>
      </c>
      <c r="P356" s="161">
        <v>197.0</v>
      </c>
      <c r="Q356" s="160"/>
      <c r="R356" s="111" t="str">
        <f t="shared" si="1"/>
        <v>1030269</v>
      </c>
      <c r="S356" s="162" t="str">
        <f>vlookup(R356,route!$A$3:$L$606,5,FALSE)</f>
        <v>Origin</v>
      </c>
      <c r="T356" s="111" t="str">
        <f t="shared" si="2"/>
        <v>1030279</v>
      </c>
      <c r="U356" s="151" t="str">
        <f>vlookup(T356,route!$A$3:$L$606,5,FALSE)</f>
        <v>Destination</v>
      </c>
      <c r="V356" s="169"/>
    </row>
    <row r="357">
      <c r="A357" s="160"/>
      <c r="B357" s="80">
        <v>1030.0</v>
      </c>
      <c r="C357" s="156" t="s">
        <v>494</v>
      </c>
      <c r="D357" s="138">
        <f>vlookup(E357,terminals!$C$1:$O$73,13,FALSE)</f>
        <v>269</v>
      </c>
      <c r="E357" s="156" t="s">
        <v>269</v>
      </c>
      <c r="F357" s="164">
        <f>vlookup(G357,terminals!$C$1:$O$73,13,FALSE)</f>
        <v>282</v>
      </c>
      <c r="G357" s="156" t="s">
        <v>325</v>
      </c>
      <c r="H357" s="115" t="s">
        <v>591</v>
      </c>
      <c r="I357" s="163">
        <v>5035.0</v>
      </c>
      <c r="J357" s="90"/>
      <c r="K357" s="158"/>
      <c r="L357" s="159"/>
      <c r="M357" s="160"/>
      <c r="N357" s="160"/>
      <c r="O357" s="143" t="s">
        <v>719</v>
      </c>
      <c r="P357" s="161">
        <v>234.0</v>
      </c>
      <c r="Q357" s="160"/>
      <c r="R357" s="80" t="str">
        <f t="shared" si="1"/>
        <v>1030269</v>
      </c>
      <c r="S357" s="162" t="str">
        <f>vlookup(R357,route!$A$3:$L$606,5,FALSE)</f>
        <v>Origin</v>
      </c>
      <c r="T357" s="80" t="str">
        <f t="shared" si="2"/>
        <v>1030282</v>
      </c>
      <c r="U357" s="151" t="str">
        <f>vlookup(T357,route!$A$3:$L$606,5,FALSE)</f>
        <v>#N/A</v>
      </c>
      <c r="V357" s="108"/>
    </row>
    <row r="358">
      <c r="A358" s="160"/>
      <c r="B358" s="80">
        <v>1031.0</v>
      </c>
      <c r="C358" s="156" t="s">
        <v>494</v>
      </c>
      <c r="D358" s="138">
        <f>vlookup(E358,terminals!$C$1:$O$73,13,FALSE)</f>
        <v>269</v>
      </c>
      <c r="E358" s="156" t="s">
        <v>269</v>
      </c>
      <c r="F358" s="164">
        <f>vlookup(G358,terminals!$C$1:$O$73,13,FALSE)</f>
        <v>288</v>
      </c>
      <c r="G358" s="156" t="s">
        <v>347</v>
      </c>
      <c r="H358" s="115" t="s">
        <v>591</v>
      </c>
      <c r="I358" s="163">
        <v>5510.0</v>
      </c>
      <c r="J358" s="90"/>
      <c r="K358" s="158"/>
      <c r="L358" s="159"/>
      <c r="M358" s="160"/>
      <c r="N358" s="160"/>
      <c r="O358" s="143" t="s">
        <v>713</v>
      </c>
      <c r="P358" s="161">
        <v>221.0</v>
      </c>
      <c r="Q358" s="160"/>
      <c r="R358" s="80" t="str">
        <f t="shared" si="1"/>
        <v>1031269</v>
      </c>
      <c r="S358" s="162" t="str">
        <f>vlookup(R358,route!$A$3:$L$606,5,FALSE)</f>
        <v>Origin</v>
      </c>
      <c r="T358" s="80" t="str">
        <f t="shared" si="2"/>
        <v>1031288</v>
      </c>
      <c r="U358" s="151" t="str">
        <f>vlookup(T358,route!$A$3:$L$606,5,FALSE)</f>
        <v>Dropoff</v>
      </c>
      <c r="V358" s="108"/>
    </row>
    <row r="359">
      <c r="A359" s="160"/>
      <c r="B359" s="80">
        <v>1031.0</v>
      </c>
      <c r="C359" s="156" t="s">
        <v>494</v>
      </c>
      <c r="D359" s="138">
        <f>vlookup(E359,terminals!$C$1:$O$73,13,FALSE)</f>
        <v>269</v>
      </c>
      <c r="E359" s="156" t="s">
        <v>269</v>
      </c>
      <c r="F359" s="164">
        <f>vlookup(G359,terminals!$C$1:$O$73,13,FALSE)</f>
        <v>286</v>
      </c>
      <c r="G359" s="156" t="s">
        <v>338</v>
      </c>
      <c r="H359" s="115" t="s">
        <v>591</v>
      </c>
      <c r="I359" s="163">
        <v>5510.0</v>
      </c>
      <c r="J359" s="90"/>
      <c r="K359" s="158"/>
      <c r="L359" s="159"/>
      <c r="M359" s="160"/>
      <c r="N359" s="160"/>
      <c r="O359" s="143" t="s">
        <v>714</v>
      </c>
      <c r="P359" s="161">
        <v>252.0</v>
      </c>
      <c r="Q359" s="160"/>
      <c r="R359" s="80" t="str">
        <f t="shared" si="1"/>
        <v>1031269</v>
      </c>
      <c r="S359" s="162" t="str">
        <f>vlookup(R359,route!$A$3:$L$606,5,FALSE)</f>
        <v>Origin</v>
      </c>
      <c r="T359" s="80" t="str">
        <f t="shared" si="2"/>
        <v>1031286</v>
      </c>
      <c r="U359" s="151" t="str">
        <f>vlookup(T359,route!$A$3:$L$606,5,FALSE)</f>
        <v>Dropoff</v>
      </c>
      <c r="V359" s="108"/>
    </row>
    <row r="360">
      <c r="A360" s="160"/>
      <c r="B360" s="80">
        <v>1031.0</v>
      </c>
      <c r="C360" s="156" t="s">
        <v>494</v>
      </c>
      <c r="D360" s="138">
        <f>vlookup(E360,terminals!$C$1:$O$73,13,FALSE)</f>
        <v>269</v>
      </c>
      <c r="E360" s="156" t="s">
        <v>269</v>
      </c>
      <c r="F360" s="164">
        <f>vlookup(G360,terminals!$C$1:$O$73,13,FALSE)</f>
        <v>284</v>
      </c>
      <c r="G360" s="156" t="s">
        <v>331</v>
      </c>
      <c r="H360" s="115" t="s">
        <v>591</v>
      </c>
      <c r="I360" s="163">
        <v>5510.0</v>
      </c>
      <c r="J360" s="90"/>
      <c r="K360" s="158"/>
      <c r="L360" s="159"/>
      <c r="M360" s="160"/>
      <c r="N360" s="160"/>
      <c r="O360" s="143" t="s">
        <v>645</v>
      </c>
      <c r="P360" s="161">
        <v>302.0</v>
      </c>
      <c r="Q360" s="160"/>
      <c r="R360" s="80" t="str">
        <f t="shared" si="1"/>
        <v>1031269</v>
      </c>
      <c r="S360" s="162" t="str">
        <f>vlookup(R360,route!$A$3:$L$606,5,FALSE)</f>
        <v>Origin</v>
      </c>
      <c r="T360" s="80" t="str">
        <f t="shared" si="2"/>
        <v>1031284</v>
      </c>
      <c r="U360" s="151" t="str">
        <f>vlookup(T360,route!$A$3:$L$606,5,FALSE)</f>
        <v>Dropoff</v>
      </c>
      <c r="V360" s="108"/>
    </row>
    <row r="361">
      <c r="A361" s="160"/>
      <c r="B361" s="80">
        <v>1031.0</v>
      </c>
      <c r="C361" s="156" t="s">
        <v>494</v>
      </c>
      <c r="D361" s="138">
        <f>vlookup(E361,terminals!$C$1:$O$73,13,FALSE)</f>
        <v>269</v>
      </c>
      <c r="E361" s="156" t="s">
        <v>269</v>
      </c>
      <c r="F361" s="164">
        <f>vlookup(G361,terminals!$C$1:$O$73,13,FALSE)</f>
        <v>283</v>
      </c>
      <c r="G361" s="156" t="s">
        <v>328</v>
      </c>
      <c r="H361" s="115" t="s">
        <v>591</v>
      </c>
      <c r="I361" s="163">
        <v>5510.0</v>
      </c>
      <c r="J361" s="90"/>
      <c r="K361" s="158"/>
      <c r="L361" s="159"/>
      <c r="M361" s="160"/>
      <c r="N361" s="160"/>
      <c r="O361" s="143" t="s">
        <v>715</v>
      </c>
      <c r="P361" s="161">
        <v>334.0</v>
      </c>
      <c r="Q361" s="160"/>
      <c r="R361" s="80" t="str">
        <f t="shared" si="1"/>
        <v>1031269</v>
      </c>
      <c r="S361" s="162" t="str">
        <f>vlookup(R361,route!$A$3:$L$606,5,FALSE)</f>
        <v>Origin</v>
      </c>
      <c r="T361" s="80" t="str">
        <f t="shared" si="2"/>
        <v>1031283</v>
      </c>
      <c r="U361" s="151" t="str">
        <f>vlookup(T361,route!$A$3:$L$606,5,FALSE)</f>
        <v>Dropoff</v>
      </c>
      <c r="V361" s="108"/>
    </row>
    <row r="362">
      <c r="A362" s="160"/>
      <c r="B362" s="80">
        <v>1031.0</v>
      </c>
      <c r="C362" s="156" t="s">
        <v>494</v>
      </c>
      <c r="D362" s="138">
        <f>vlookup(E362,terminals!$C$1:$O$73,13,FALSE)</f>
        <v>269</v>
      </c>
      <c r="E362" s="156" t="s">
        <v>269</v>
      </c>
      <c r="F362" s="164">
        <f>vlookup(G362,terminals!$C$1:$O$73,13,FALSE)</f>
        <v>285</v>
      </c>
      <c r="G362" s="156" t="s">
        <v>335</v>
      </c>
      <c r="H362" s="115" t="s">
        <v>591</v>
      </c>
      <c r="I362" s="163">
        <v>5510.0</v>
      </c>
      <c r="J362" s="90"/>
      <c r="K362" s="158"/>
      <c r="L362" s="159"/>
      <c r="M362" s="160"/>
      <c r="N362" s="160"/>
      <c r="O362" s="143" t="s">
        <v>716</v>
      </c>
      <c r="P362" s="161">
        <v>729.0</v>
      </c>
      <c r="Q362" s="160"/>
      <c r="R362" s="80" t="str">
        <f t="shared" si="1"/>
        <v>1031269</v>
      </c>
      <c r="S362" s="162" t="str">
        <f>vlookup(R362,route!$A$3:$L$606,5,FALSE)</f>
        <v>Origin</v>
      </c>
      <c r="T362" s="80" t="str">
        <f t="shared" si="2"/>
        <v>1031285</v>
      </c>
      <c r="U362" s="151" t="str">
        <f>vlookup(T362,route!$A$3:$L$606,5,FALSE)</f>
        <v>Dropoff</v>
      </c>
      <c r="V362" s="108"/>
    </row>
    <row r="363">
      <c r="A363" s="160"/>
      <c r="B363" s="80">
        <v>1031.0</v>
      </c>
      <c r="C363" s="167" t="s">
        <v>494</v>
      </c>
      <c r="D363" s="138">
        <f>vlookup(E363,terminals!$C$1:$O$73,13,FALSE)</f>
        <v>269</v>
      </c>
      <c r="E363" s="167" t="s">
        <v>269</v>
      </c>
      <c r="F363" s="164">
        <f>vlookup(G363,terminals!$C$1:$O$73,13,FALSE)</f>
        <v>281</v>
      </c>
      <c r="G363" s="170" t="s">
        <v>321</v>
      </c>
      <c r="H363" s="115" t="s">
        <v>591</v>
      </c>
      <c r="I363" s="163">
        <v>5510.0</v>
      </c>
      <c r="J363" s="90"/>
      <c r="K363" s="158"/>
      <c r="L363" s="168"/>
      <c r="M363" s="160"/>
      <c r="N363" s="160"/>
      <c r="O363" s="143" t="s">
        <v>717</v>
      </c>
      <c r="P363" s="161">
        <v>107.0</v>
      </c>
      <c r="Q363" s="160"/>
      <c r="R363" s="111" t="str">
        <f t="shared" si="1"/>
        <v>1031269</v>
      </c>
      <c r="S363" s="162" t="str">
        <f>vlookup(R363,route!$A$3:$L$606,5,FALSE)</f>
        <v>Origin</v>
      </c>
      <c r="T363" s="111" t="str">
        <f t="shared" si="2"/>
        <v>1031281</v>
      </c>
      <c r="U363" s="151" t="str">
        <f>vlookup(T363,route!$A$3:$L$606,5,FALSE)</f>
        <v>Lastdrop</v>
      </c>
      <c r="V363" s="169"/>
    </row>
    <row r="364">
      <c r="A364" s="160"/>
      <c r="B364" s="80">
        <v>1031.0</v>
      </c>
      <c r="C364" s="156" t="s">
        <v>494</v>
      </c>
      <c r="D364" s="138">
        <f>vlookup(E364,terminals!$C$1:$O$73,13,FALSE)</f>
        <v>269</v>
      </c>
      <c r="E364" s="156" t="s">
        <v>269</v>
      </c>
      <c r="F364" s="164">
        <f>vlookup(G364,terminals!$C$1:$O$73,13,FALSE)</f>
        <v>282</v>
      </c>
      <c r="G364" s="156" t="s">
        <v>325</v>
      </c>
      <c r="H364" s="115" t="s">
        <v>591</v>
      </c>
      <c r="I364" s="163">
        <v>5510.0</v>
      </c>
      <c r="J364" s="90"/>
      <c r="K364" s="158"/>
      <c r="L364" s="159"/>
      <c r="M364" s="160"/>
      <c r="N364" s="160"/>
      <c r="O364" s="143" t="s">
        <v>719</v>
      </c>
      <c r="P364" s="161">
        <v>822.0</v>
      </c>
      <c r="Q364" s="160"/>
      <c r="R364" s="80" t="str">
        <f t="shared" si="1"/>
        <v>1031269</v>
      </c>
      <c r="S364" s="162" t="str">
        <f>vlookup(R364,route!$A$3:$L$606,5,FALSE)</f>
        <v>Origin</v>
      </c>
      <c r="T364" s="80" t="str">
        <f t="shared" si="2"/>
        <v>1031282</v>
      </c>
      <c r="U364" s="151" t="str">
        <f>vlookup(T364,route!$A$3:$L$606,5,FALSE)</f>
        <v>Destination</v>
      </c>
      <c r="V364" s="108"/>
    </row>
    <row r="365">
      <c r="A365" s="160"/>
      <c r="B365" s="80">
        <v>1032.0</v>
      </c>
      <c r="C365" s="156" t="s">
        <v>495</v>
      </c>
      <c r="D365" s="138">
        <f>vlookup(E365,terminals!$C$1:$O$73,13,FALSE)</f>
        <v>281</v>
      </c>
      <c r="E365" s="156" t="s">
        <v>321</v>
      </c>
      <c r="F365" s="164">
        <f>vlookup(G365,terminals!$C$1:$O$73,13,FALSE)</f>
        <v>285</v>
      </c>
      <c r="G365" s="156" t="s">
        <v>335</v>
      </c>
      <c r="H365" s="115" t="s">
        <v>591</v>
      </c>
      <c r="I365" s="163">
        <v>5557.0</v>
      </c>
      <c r="J365" s="90"/>
      <c r="K365" s="158"/>
      <c r="L365" s="159"/>
      <c r="M365" s="160"/>
      <c r="N365" s="160"/>
      <c r="O365" s="143" t="s">
        <v>721</v>
      </c>
      <c r="P365" s="161">
        <v>134.0</v>
      </c>
      <c r="Q365" s="160"/>
      <c r="R365" s="80" t="str">
        <f t="shared" si="1"/>
        <v>1032281</v>
      </c>
      <c r="S365" s="162" t="str">
        <f>vlookup(R365,route!$A$3:$L$606,5,FALSE)</f>
        <v>Origin</v>
      </c>
      <c r="T365" s="80" t="str">
        <f t="shared" si="2"/>
        <v>1032285</v>
      </c>
      <c r="U365" s="151" t="str">
        <f>vlookup(T365,route!$A$3:$L$606,5,FALSE)</f>
        <v>Dropoff</v>
      </c>
      <c r="V365" s="108"/>
    </row>
    <row r="366">
      <c r="A366" s="160"/>
      <c r="B366" s="80">
        <v>1032.0</v>
      </c>
      <c r="C366" s="156" t="s">
        <v>495</v>
      </c>
      <c r="D366" s="138">
        <f>vlookup(E366,terminals!$C$1:$O$73,13,FALSE)</f>
        <v>281</v>
      </c>
      <c r="E366" s="156" t="s">
        <v>321</v>
      </c>
      <c r="F366" s="164">
        <f>vlookup(G366,terminals!$C$1:$O$73,13,FALSE)</f>
        <v>283</v>
      </c>
      <c r="G366" s="156" t="s">
        <v>328</v>
      </c>
      <c r="H366" s="115" t="s">
        <v>591</v>
      </c>
      <c r="I366" s="163">
        <v>5557.0</v>
      </c>
      <c r="J366" s="90"/>
      <c r="K366" s="158"/>
      <c r="L366" s="159"/>
      <c r="M366" s="160"/>
      <c r="N366" s="160"/>
      <c r="O366" s="143" t="s">
        <v>722</v>
      </c>
      <c r="P366" s="161">
        <v>215.0</v>
      </c>
      <c r="Q366" s="160"/>
      <c r="R366" s="80" t="str">
        <f t="shared" si="1"/>
        <v>1032281</v>
      </c>
      <c r="S366" s="162" t="str">
        <f>vlookup(R366,route!$A$3:$L$606,5,FALSE)</f>
        <v>Origin</v>
      </c>
      <c r="T366" s="80" t="str">
        <f t="shared" si="2"/>
        <v>1032283</v>
      </c>
      <c r="U366" s="151" t="str">
        <f>vlookup(T366,route!$A$3:$L$606,5,FALSE)</f>
        <v>Dropoff</v>
      </c>
      <c r="V366" s="108"/>
    </row>
    <row r="367">
      <c r="A367" s="160"/>
      <c r="B367" s="80">
        <v>1032.0</v>
      </c>
      <c r="C367" s="156" t="s">
        <v>495</v>
      </c>
      <c r="D367" s="138">
        <f>vlookup(E367,terminals!$C$1:$O$73,13,FALSE)</f>
        <v>281</v>
      </c>
      <c r="E367" s="156" t="s">
        <v>321</v>
      </c>
      <c r="F367" s="164">
        <f>vlookup(G367,terminals!$C$1:$O$73,13,FALSE)</f>
        <v>284</v>
      </c>
      <c r="G367" s="156" t="s">
        <v>331</v>
      </c>
      <c r="H367" s="115" t="s">
        <v>591</v>
      </c>
      <c r="I367" s="163">
        <v>5557.0</v>
      </c>
      <c r="J367" s="90"/>
      <c r="K367" s="158"/>
      <c r="L367" s="159"/>
      <c r="M367" s="160"/>
      <c r="N367" s="160"/>
      <c r="O367" s="143" t="s">
        <v>723</v>
      </c>
      <c r="P367" s="161">
        <v>324.0</v>
      </c>
      <c r="Q367" s="160"/>
      <c r="R367" s="80" t="str">
        <f t="shared" si="1"/>
        <v>1032281</v>
      </c>
      <c r="S367" s="162" t="str">
        <f>vlookup(R367,route!$A$3:$L$606,5,FALSE)</f>
        <v>Origin</v>
      </c>
      <c r="T367" s="80" t="str">
        <f t="shared" si="2"/>
        <v>1032284</v>
      </c>
      <c r="U367" s="151" t="str">
        <f>vlookup(T367,route!$A$3:$L$606,5,FALSE)</f>
        <v>Dropoff</v>
      </c>
      <c r="V367" s="108"/>
    </row>
    <row r="368">
      <c r="A368" s="160"/>
      <c r="B368" s="80">
        <v>1032.0</v>
      </c>
      <c r="C368" s="156" t="s">
        <v>495</v>
      </c>
      <c r="D368" s="138">
        <f>vlookup(E368,terminals!$C$1:$O$73,13,FALSE)</f>
        <v>281</v>
      </c>
      <c r="E368" s="156" t="s">
        <v>321</v>
      </c>
      <c r="F368" s="164">
        <f>vlookup(G368,terminals!$C$1:$O$73,13,FALSE)</f>
        <v>286</v>
      </c>
      <c r="G368" s="156" t="s">
        <v>338</v>
      </c>
      <c r="H368" s="115" t="s">
        <v>591</v>
      </c>
      <c r="I368" s="163">
        <v>5557.0</v>
      </c>
      <c r="J368" s="90"/>
      <c r="K368" s="158"/>
      <c r="L368" s="159"/>
      <c r="M368" s="160"/>
      <c r="N368" s="160"/>
      <c r="O368" s="143" t="s">
        <v>724</v>
      </c>
      <c r="P368" s="161">
        <v>319.0</v>
      </c>
      <c r="Q368" s="160"/>
      <c r="R368" s="80" t="str">
        <f t="shared" si="1"/>
        <v>1032281</v>
      </c>
      <c r="S368" s="162" t="str">
        <f>vlookup(R368,route!$A$3:$L$606,5,FALSE)</f>
        <v>Origin</v>
      </c>
      <c r="T368" s="80" t="str">
        <f t="shared" si="2"/>
        <v>1032286</v>
      </c>
      <c r="U368" s="151" t="str">
        <f>vlookup(T368,route!$A$3:$L$606,5,FALSE)</f>
        <v>Dropoff</v>
      </c>
      <c r="V368" s="108"/>
    </row>
    <row r="369">
      <c r="A369" s="160"/>
      <c r="B369" s="80">
        <v>1032.0</v>
      </c>
      <c r="C369" s="156" t="s">
        <v>495</v>
      </c>
      <c r="D369" s="138">
        <f>vlookup(E369,terminals!$C$1:$O$73,13,FALSE)</f>
        <v>281</v>
      </c>
      <c r="E369" s="156" t="s">
        <v>321</v>
      </c>
      <c r="F369" s="164">
        <f>vlookup(G369,terminals!$C$1:$O$73,13,FALSE)</f>
        <v>288</v>
      </c>
      <c r="G369" s="156" t="s">
        <v>347</v>
      </c>
      <c r="H369" s="115" t="s">
        <v>591</v>
      </c>
      <c r="I369" s="163">
        <v>5557.0</v>
      </c>
      <c r="J369" s="90"/>
      <c r="K369" s="158"/>
      <c r="L369" s="159"/>
      <c r="M369" s="160"/>
      <c r="N369" s="160"/>
      <c r="O369" s="143" t="s">
        <v>725</v>
      </c>
      <c r="P369" s="161">
        <v>319.0</v>
      </c>
      <c r="Q369" s="160"/>
      <c r="R369" s="80" t="str">
        <f t="shared" si="1"/>
        <v>1032281</v>
      </c>
      <c r="S369" s="162" t="str">
        <f>vlookup(R369,route!$A$3:$L$606,5,FALSE)</f>
        <v>Origin</v>
      </c>
      <c r="T369" s="80" t="str">
        <f t="shared" si="2"/>
        <v>1032288</v>
      </c>
      <c r="U369" s="151" t="str">
        <f>vlookup(T369,route!$A$3:$L$606,5,FALSE)</f>
        <v>Dropoff</v>
      </c>
      <c r="V369" s="108"/>
    </row>
    <row r="370">
      <c r="A370" s="160"/>
      <c r="B370" s="80">
        <v>1032.0</v>
      </c>
      <c r="C370" s="156" t="s">
        <v>495</v>
      </c>
      <c r="D370" s="138">
        <f>vlookup(E370,terminals!$C$1:$O$73,13,FALSE)</f>
        <v>281</v>
      </c>
      <c r="E370" s="156" t="s">
        <v>321</v>
      </c>
      <c r="F370" s="164">
        <f>vlookup(G370,terminals!$C$1:$O$73,13,FALSE)</f>
        <v>273</v>
      </c>
      <c r="G370" s="156" t="s">
        <v>287</v>
      </c>
      <c r="H370" s="115" t="s">
        <v>591</v>
      </c>
      <c r="I370" s="163">
        <v>5557.0</v>
      </c>
      <c r="J370" s="90"/>
      <c r="K370" s="158"/>
      <c r="L370" s="159"/>
      <c r="M370" s="160"/>
      <c r="N370" s="160"/>
      <c r="O370" s="143" t="s">
        <v>726</v>
      </c>
      <c r="P370" s="161">
        <v>331.0</v>
      </c>
      <c r="Q370" s="160"/>
      <c r="R370" s="80" t="str">
        <f t="shared" si="1"/>
        <v>1032281</v>
      </c>
      <c r="S370" s="162" t="str">
        <f>vlookup(R370,route!$A$3:$L$606,5,FALSE)</f>
        <v>Origin</v>
      </c>
      <c r="T370" s="80" t="str">
        <f t="shared" si="2"/>
        <v>1032273</v>
      </c>
      <c r="U370" s="151" t="str">
        <f>vlookup(T370,route!$A$3:$L$606,5,FALSE)</f>
        <v>Dropoff</v>
      </c>
      <c r="V370" s="108"/>
    </row>
    <row r="371">
      <c r="A371" s="160"/>
      <c r="B371" s="80">
        <v>1032.0</v>
      </c>
      <c r="C371" s="156" t="s">
        <v>495</v>
      </c>
      <c r="D371" s="138">
        <f>vlookup(E371,terminals!$C$1:$O$73,13,FALSE)</f>
        <v>281</v>
      </c>
      <c r="E371" s="156" t="s">
        <v>321</v>
      </c>
      <c r="F371" s="164">
        <f>vlookup(G371,terminals!$C$1:$O$73,13,FALSE)</f>
        <v>271</v>
      </c>
      <c r="G371" s="156" t="s">
        <v>279</v>
      </c>
      <c r="H371" s="115" t="s">
        <v>591</v>
      </c>
      <c r="I371" s="163">
        <v>5557.0</v>
      </c>
      <c r="J371" s="90"/>
      <c r="K371" s="158"/>
      <c r="L371" s="159"/>
      <c r="M371" s="160"/>
      <c r="N371" s="160"/>
      <c r="O371" s="143" t="s">
        <v>700</v>
      </c>
      <c r="P371" s="161">
        <v>729.0</v>
      </c>
      <c r="Q371" s="160"/>
      <c r="R371" s="80" t="str">
        <f t="shared" si="1"/>
        <v>1032281</v>
      </c>
      <c r="S371" s="162" t="str">
        <f>vlookup(R371,route!$A$3:$L$606,5,FALSE)</f>
        <v>Origin</v>
      </c>
      <c r="T371" s="80" t="str">
        <f t="shared" si="2"/>
        <v>1032271</v>
      </c>
      <c r="U371" s="151" t="str">
        <f>vlookup(T371,route!$A$3:$L$606,5,FALSE)</f>
        <v>Dropoff</v>
      </c>
      <c r="V371" s="108"/>
    </row>
    <row r="372">
      <c r="A372" s="160"/>
      <c r="B372" s="80">
        <v>1032.0</v>
      </c>
      <c r="C372" s="156" t="s">
        <v>495</v>
      </c>
      <c r="D372" s="138">
        <f>vlookup(E372,terminals!$C$1:$O$73,13,FALSE)</f>
        <v>281</v>
      </c>
      <c r="E372" s="156" t="s">
        <v>321</v>
      </c>
      <c r="F372" s="164">
        <f>vlookup(G372,terminals!$C$1:$O$73,13,FALSE)</f>
        <v>269</v>
      </c>
      <c r="G372" s="156" t="s">
        <v>269</v>
      </c>
      <c r="H372" s="115" t="s">
        <v>591</v>
      </c>
      <c r="I372" s="163">
        <v>5557.0</v>
      </c>
      <c r="J372" s="90"/>
      <c r="K372" s="158"/>
      <c r="L372" s="159"/>
      <c r="M372" s="160"/>
      <c r="N372" s="160"/>
      <c r="O372" s="143" t="s">
        <v>727</v>
      </c>
      <c r="P372" s="161">
        <v>107.0</v>
      </c>
      <c r="Q372" s="160"/>
      <c r="R372" s="80" t="str">
        <f t="shared" si="1"/>
        <v>1032281</v>
      </c>
      <c r="S372" s="162" t="str">
        <f>vlookup(R372,route!$A$3:$L$606,5,FALSE)</f>
        <v>Origin</v>
      </c>
      <c r="T372" s="80" t="str">
        <f t="shared" si="2"/>
        <v>1032269</v>
      </c>
      <c r="U372" s="151" t="str">
        <f>vlookup(T372,route!$A$3:$L$606,5,FALSE)</f>
        <v>Lastdrop</v>
      </c>
      <c r="V372" s="108"/>
    </row>
    <row r="373">
      <c r="A373" s="160"/>
      <c r="B373" s="80">
        <v>1032.0</v>
      </c>
      <c r="C373" s="156" t="s">
        <v>495</v>
      </c>
      <c r="D373" s="138">
        <f>vlookup(E373,terminals!$C$1:$O$73,13,FALSE)</f>
        <v>281</v>
      </c>
      <c r="E373" s="156" t="s">
        <v>321</v>
      </c>
      <c r="F373" s="164">
        <f>vlookup(G373,terminals!$C$1:$O$73,13,FALSE)</f>
        <v>270</v>
      </c>
      <c r="G373" s="156" t="s">
        <v>274</v>
      </c>
      <c r="H373" s="115" t="s">
        <v>591</v>
      </c>
      <c r="I373" s="163">
        <v>5557.0</v>
      </c>
      <c r="J373" s="90"/>
      <c r="K373" s="158"/>
      <c r="L373" s="159"/>
      <c r="M373" s="160"/>
      <c r="N373" s="160"/>
      <c r="O373" s="143" t="s">
        <v>726</v>
      </c>
      <c r="P373" s="161">
        <v>822.0</v>
      </c>
      <c r="Q373" s="160"/>
      <c r="R373" s="80" t="str">
        <f t="shared" si="1"/>
        <v>1032281</v>
      </c>
      <c r="S373" s="162" t="str">
        <f>vlookup(R373,route!$A$3:$L$606,5,FALSE)</f>
        <v>Origin</v>
      </c>
      <c r="T373" s="80" t="str">
        <f t="shared" si="2"/>
        <v>1032270</v>
      </c>
      <c r="U373" s="151" t="str">
        <f>vlookup(T373,route!$A$3:$L$606,5,FALSE)</f>
        <v>Destination</v>
      </c>
      <c r="V373" s="108"/>
    </row>
    <row r="374">
      <c r="A374" s="160"/>
      <c r="B374" s="80">
        <v>1033.0</v>
      </c>
      <c r="C374" s="156" t="s">
        <v>495</v>
      </c>
      <c r="D374" s="138">
        <f>vlookup(E374,terminals!$C$1:$O$73,13,FALSE)</f>
        <v>281</v>
      </c>
      <c r="E374" s="156" t="s">
        <v>321</v>
      </c>
      <c r="F374" s="164">
        <f>vlookup(G374,terminals!$C$1:$O$73,13,FALSE)</f>
        <v>285</v>
      </c>
      <c r="G374" s="156" t="s">
        <v>335</v>
      </c>
      <c r="H374" s="115" t="s">
        <v>591</v>
      </c>
      <c r="I374" s="163">
        <v>5557.0</v>
      </c>
      <c r="J374" s="90"/>
      <c r="K374" s="158"/>
      <c r="L374" s="159"/>
      <c r="M374" s="160"/>
      <c r="N374" s="160"/>
      <c r="O374" s="143" t="s">
        <v>721</v>
      </c>
      <c r="P374" s="161">
        <v>134.0</v>
      </c>
      <c r="Q374" s="160"/>
      <c r="R374" s="80" t="str">
        <f t="shared" si="1"/>
        <v>1033281</v>
      </c>
      <c r="S374" s="162" t="str">
        <f>vlookup(R374,route!$A$3:$L$606,5,FALSE)</f>
        <v>Origin</v>
      </c>
      <c r="T374" s="80" t="str">
        <f t="shared" si="2"/>
        <v>1033285</v>
      </c>
      <c r="U374" s="151" t="str">
        <f>vlookup(T374,route!$A$3:$L$606,5,FALSE)</f>
        <v>Dropoff</v>
      </c>
      <c r="V374" s="108"/>
    </row>
    <row r="375">
      <c r="A375" s="160"/>
      <c r="B375" s="80">
        <v>1033.0</v>
      </c>
      <c r="C375" s="156" t="s">
        <v>495</v>
      </c>
      <c r="D375" s="138">
        <f>vlookup(E375,terminals!$C$1:$O$73,13,FALSE)</f>
        <v>281</v>
      </c>
      <c r="E375" s="156" t="s">
        <v>321</v>
      </c>
      <c r="F375" s="164">
        <f>vlookup(G375,terminals!$C$1:$O$73,13,FALSE)</f>
        <v>283</v>
      </c>
      <c r="G375" s="156" t="s">
        <v>328</v>
      </c>
      <c r="H375" s="115" t="s">
        <v>591</v>
      </c>
      <c r="I375" s="163">
        <v>5557.0</v>
      </c>
      <c r="J375" s="90"/>
      <c r="K375" s="158"/>
      <c r="L375" s="159"/>
      <c r="M375" s="160"/>
      <c r="N375" s="160"/>
      <c r="O375" s="143" t="s">
        <v>722</v>
      </c>
      <c r="P375" s="161">
        <v>215.0</v>
      </c>
      <c r="Q375" s="160"/>
      <c r="R375" s="80" t="str">
        <f t="shared" si="1"/>
        <v>1033281</v>
      </c>
      <c r="S375" s="162" t="str">
        <f>vlookup(R375,route!$A$3:$L$606,5,FALSE)</f>
        <v>Origin</v>
      </c>
      <c r="T375" s="80" t="str">
        <f t="shared" si="2"/>
        <v>1033283</v>
      </c>
      <c r="U375" s="151" t="str">
        <f>vlookup(T375,route!$A$3:$L$606,5,FALSE)</f>
        <v>Dropoff</v>
      </c>
      <c r="V375" s="108"/>
    </row>
    <row r="376">
      <c r="A376" s="160"/>
      <c r="B376" s="80">
        <v>1033.0</v>
      </c>
      <c r="C376" s="156" t="s">
        <v>495</v>
      </c>
      <c r="D376" s="138">
        <f>vlookup(E376,terminals!$C$1:$O$73,13,FALSE)</f>
        <v>281</v>
      </c>
      <c r="E376" s="156" t="s">
        <v>321</v>
      </c>
      <c r="F376" s="164">
        <f>vlookup(G376,terminals!$C$1:$O$73,13,FALSE)</f>
        <v>284</v>
      </c>
      <c r="G376" s="156" t="s">
        <v>331</v>
      </c>
      <c r="H376" s="115" t="s">
        <v>591</v>
      </c>
      <c r="I376" s="163">
        <v>5557.0</v>
      </c>
      <c r="J376" s="90"/>
      <c r="K376" s="158"/>
      <c r="L376" s="159"/>
      <c r="M376" s="160"/>
      <c r="N376" s="160"/>
      <c r="O376" s="143" t="s">
        <v>723</v>
      </c>
      <c r="P376" s="161">
        <v>324.0</v>
      </c>
      <c r="Q376" s="160"/>
      <c r="R376" s="80" t="str">
        <f t="shared" si="1"/>
        <v>1033281</v>
      </c>
      <c r="S376" s="162" t="str">
        <f>vlookup(R376,route!$A$3:$L$606,5,FALSE)</f>
        <v>Origin</v>
      </c>
      <c r="T376" s="80" t="str">
        <f t="shared" si="2"/>
        <v>1033284</v>
      </c>
      <c r="U376" s="151" t="str">
        <f>vlookup(T376,route!$A$3:$L$606,5,FALSE)</f>
        <v>Dropoff</v>
      </c>
      <c r="V376" s="108"/>
    </row>
    <row r="377">
      <c r="A377" s="160"/>
      <c r="B377" s="80">
        <v>1033.0</v>
      </c>
      <c r="C377" s="156" t="s">
        <v>495</v>
      </c>
      <c r="D377" s="138">
        <f>vlookup(E377,terminals!$C$1:$O$73,13,FALSE)</f>
        <v>281</v>
      </c>
      <c r="E377" s="156" t="s">
        <v>321</v>
      </c>
      <c r="F377" s="164">
        <f>vlookup(G377,terminals!$C$1:$O$73,13,FALSE)</f>
        <v>286</v>
      </c>
      <c r="G377" s="156" t="s">
        <v>338</v>
      </c>
      <c r="H377" s="115" t="s">
        <v>591</v>
      </c>
      <c r="I377" s="163">
        <v>5557.0</v>
      </c>
      <c r="J377" s="90"/>
      <c r="K377" s="158"/>
      <c r="L377" s="159"/>
      <c r="M377" s="160"/>
      <c r="N377" s="160"/>
      <c r="O377" s="143" t="s">
        <v>724</v>
      </c>
      <c r="P377" s="161">
        <v>319.0</v>
      </c>
      <c r="Q377" s="160"/>
      <c r="R377" s="80" t="str">
        <f t="shared" si="1"/>
        <v>1033281</v>
      </c>
      <c r="S377" s="162" t="str">
        <f>vlookup(R377,route!$A$3:$L$606,5,FALSE)</f>
        <v>Origin</v>
      </c>
      <c r="T377" s="80" t="str">
        <f t="shared" si="2"/>
        <v>1033286</v>
      </c>
      <c r="U377" s="151" t="str">
        <f>vlookup(T377,route!$A$3:$L$606,5,FALSE)</f>
        <v>Dropoff</v>
      </c>
      <c r="V377" s="108"/>
    </row>
    <row r="378">
      <c r="A378" s="160"/>
      <c r="B378" s="80">
        <v>1033.0</v>
      </c>
      <c r="C378" s="156" t="s">
        <v>495</v>
      </c>
      <c r="D378" s="138">
        <f>vlookup(E378,terminals!$C$1:$O$73,13,FALSE)</f>
        <v>281</v>
      </c>
      <c r="E378" s="156" t="s">
        <v>321</v>
      </c>
      <c r="F378" s="164">
        <f>vlookup(G378,terminals!$C$1:$O$73,13,FALSE)</f>
        <v>288</v>
      </c>
      <c r="G378" s="156" t="s">
        <v>347</v>
      </c>
      <c r="H378" s="115" t="s">
        <v>591</v>
      </c>
      <c r="I378" s="163">
        <v>5557.0</v>
      </c>
      <c r="J378" s="90"/>
      <c r="K378" s="158"/>
      <c r="L378" s="159"/>
      <c r="M378" s="160"/>
      <c r="N378" s="160"/>
      <c r="O378" s="143" t="s">
        <v>725</v>
      </c>
      <c r="P378" s="161">
        <v>319.0</v>
      </c>
      <c r="Q378" s="160"/>
      <c r="R378" s="80" t="str">
        <f t="shared" si="1"/>
        <v>1033281</v>
      </c>
      <c r="S378" s="162" t="str">
        <f>vlookup(R378,route!$A$3:$L$606,5,FALSE)</f>
        <v>Origin</v>
      </c>
      <c r="T378" s="80" t="str">
        <f t="shared" si="2"/>
        <v>1033288</v>
      </c>
      <c r="U378" s="151" t="str">
        <f>vlookup(T378,route!$A$3:$L$606,5,FALSE)</f>
        <v>Dropoff</v>
      </c>
      <c r="V378" s="108"/>
    </row>
    <row r="379">
      <c r="A379" s="160"/>
      <c r="B379" s="80">
        <v>1033.0</v>
      </c>
      <c r="C379" s="156" t="s">
        <v>495</v>
      </c>
      <c r="D379" s="138">
        <f>vlookup(E379,terminals!$C$1:$O$73,13,FALSE)</f>
        <v>281</v>
      </c>
      <c r="E379" s="156" t="s">
        <v>321</v>
      </c>
      <c r="F379" s="164">
        <f>vlookup(G379,terminals!$C$1:$O$73,13,FALSE)</f>
        <v>273</v>
      </c>
      <c r="G379" s="156" t="s">
        <v>287</v>
      </c>
      <c r="H379" s="115" t="s">
        <v>591</v>
      </c>
      <c r="I379" s="163">
        <v>5557.0</v>
      </c>
      <c r="J379" s="90"/>
      <c r="K379" s="158"/>
      <c r="L379" s="159"/>
      <c r="M379" s="160"/>
      <c r="N379" s="160"/>
      <c r="O379" s="143" t="s">
        <v>726</v>
      </c>
      <c r="P379" s="161">
        <v>331.0</v>
      </c>
      <c r="Q379" s="160"/>
      <c r="R379" s="80" t="str">
        <f t="shared" si="1"/>
        <v>1033281</v>
      </c>
      <c r="S379" s="162" t="str">
        <f>vlookup(R379,route!$A$3:$L$606,5,FALSE)</f>
        <v>Origin</v>
      </c>
      <c r="T379" s="80" t="str">
        <f t="shared" si="2"/>
        <v>1033273</v>
      </c>
      <c r="U379" s="151" t="str">
        <f>vlookup(T379,route!$A$3:$L$606,5,FALSE)</f>
        <v>Dropoff</v>
      </c>
      <c r="V379" s="108"/>
    </row>
    <row r="380">
      <c r="A380" s="160"/>
      <c r="B380" s="80">
        <v>1033.0</v>
      </c>
      <c r="C380" s="156" t="s">
        <v>495</v>
      </c>
      <c r="D380" s="138">
        <f>vlookup(E380,terminals!$C$1:$O$73,13,FALSE)</f>
        <v>281</v>
      </c>
      <c r="E380" s="156" t="s">
        <v>321</v>
      </c>
      <c r="F380" s="164">
        <f>vlookup(G380,terminals!$C$1:$O$73,13,FALSE)</f>
        <v>271</v>
      </c>
      <c r="G380" s="156" t="s">
        <v>279</v>
      </c>
      <c r="H380" s="115" t="s">
        <v>591</v>
      </c>
      <c r="I380" s="163">
        <v>5557.0</v>
      </c>
      <c r="J380" s="90"/>
      <c r="K380" s="158"/>
      <c r="L380" s="159"/>
      <c r="M380" s="160"/>
      <c r="N380" s="160"/>
      <c r="O380" s="143" t="s">
        <v>700</v>
      </c>
      <c r="P380" s="161">
        <v>729.0</v>
      </c>
      <c r="Q380" s="160"/>
      <c r="R380" s="80" t="str">
        <f t="shared" si="1"/>
        <v>1033281</v>
      </c>
      <c r="S380" s="162" t="str">
        <f>vlookup(R380,route!$A$3:$L$606,5,FALSE)</f>
        <v>Origin</v>
      </c>
      <c r="T380" s="80" t="str">
        <f t="shared" si="2"/>
        <v>1033271</v>
      </c>
      <c r="U380" s="151" t="str">
        <f>vlookup(T380,route!$A$3:$L$606,5,FALSE)</f>
        <v>Dropoff</v>
      </c>
      <c r="V380" s="108"/>
    </row>
    <row r="381">
      <c r="A381" s="160"/>
      <c r="B381" s="80">
        <v>1033.0</v>
      </c>
      <c r="C381" s="156" t="s">
        <v>495</v>
      </c>
      <c r="D381" s="138">
        <f>vlookup(E381,terminals!$C$1:$O$73,13,FALSE)</f>
        <v>281</v>
      </c>
      <c r="E381" s="156" t="s">
        <v>321</v>
      </c>
      <c r="F381" s="164">
        <f>vlookup(G381,terminals!$C$1:$O$73,13,FALSE)</f>
        <v>269</v>
      </c>
      <c r="G381" s="156" t="s">
        <v>269</v>
      </c>
      <c r="H381" s="115" t="s">
        <v>591</v>
      </c>
      <c r="I381" s="163">
        <v>5557.0</v>
      </c>
      <c r="J381" s="90"/>
      <c r="K381" s="158"/>
      <c r="L381" s="159"/>
      <c r="M381" s="160"/>
      <c r="N381" s="160"/>
      <c r="O381" s="143" t="s">
        <v>727</v>
      </c>
      <c r="P381" s="161">
        <v>822.0</v>
      </c>
      <c r="Q381" s="160"/>
      <c r="R381" s="80" t="str">
        <f t="shared" si="1"/>
        <v>1033281</v>
      </c>
      <c r="S381" s="162" t="str">
        <f>vlookup(R381,route!$A$3:$L$606,5,FALSE)</f>
        <v>Origin</v>
      </c>
      <c r="T381" s="80" t="str">
        <f t="shared" si="2"/>
        <v>1033269</v>
      </c>
      <c r="U381" s="151" t="str">
        <f>vlookup(T381,route!$A$3:$L$606,5,FALSE)</f>
        <v>Lastdrop</v>
      </c>
      <c r="V381" s="108"/>
    </row>
    <row r="382">
      <c r="A382" s="160"/>
      <c r="B382" s="80">
        <v>1033.0</v>
      </c>
      <c r="C382" s="156" t="s">
        <v>495</v>
      </c>
      <c r="D382" s="138">
        <f>vlookup(E382,terminals!$C$1:$O$73,13,FALSE)</f>
        <v>281</v>
      </c>
      <c r="E382" s="156" t="s">
        <v>321</v>
      </c>
      <c r="F382" s="164">
        <f>vlookup(G382,terminals!$C$1:$O$73,13,FALSE)</f>
        <v>270</v>
      </c>
      <c r="G382" s="156" t="s">
        <v>274</v>
      </c>
      <c r="H382" s="115" t="s">
        <v>591</v>
      </c>
      <c r="I382" s="163">
        <v>5557.0</v>
      </c>
      <c r="J382" s="90"/>
      <c r="K382" s="158"/>
      <c r="L382" s="159"/>
      <c r="M382" s="160"/>
      <c r="N382" s="160"/>
      <c r="O382" s="143" t="s">
        <v>726</v>
      </c>
      <c r="P382" s="161">
        <v>134.0</v>
      </c>
      <c r="Q382" s="160"/>
      <c r="R382" s="80" t="str">
        <f t="shared" si="1"/>
        <v>1033281</v>
      </c>
      <c r="S382" s="162" t="str">
        <f>vlookup(R382,route!$A$3:$L$606,5,FALSE)</f>
        <v>Origin</v>
      </c>
      <c r="T382" s="80" t="str">
        <f t="shared" si="2"/>
        <v>1033270</v>
      </c>
      <c r="U382" s="151" t="str">
        <f>vlookup(T382,route!$A$3:$L$606,5,FALSE)</f>
        <v>Destination</v>
      </c>
      <c r="V382" s="108"/>
    </row>
    <row r="383">
      <c r="A383" s="160"/>
      <c r="B383" s="80">
        <v>1034.0</v>
      </c>
      <c r="C383" s="156" t="s">
        <v>496</v>
      </c>
      <c r="D383" s="138">
        <f>vlookup(E383,terminals!$C$1:$O$73,13,FALSE)</f>
        <v>281</v>
      </c>
      <c r="E383" s="156" t="s">
        <v>321</v>
      </c>
      <c r="F383" s="164">
        <f>vlookup(G383,terminals!$C$1:$O$73,13,FALSE)</f>
        <v>285</v>
      </c>
      <c r="G383" s="156" t="s">
        <v>335</v>
      </c>
      <c r="H383" s="115" t="s">
        <v>591</v>
      </c>
      <c r="I383" s="163">
        <v>6035.0</v>
      </c>
      <c r="J383" s="90"/>
      <c r="K383" s="158"/>
      <c r="L383" s="159"/>
      <c r="M383" s="160"/>
      <c r="N383" s="160"/>
      <c r="O383" s="143" t="s">
        <v>721</v>
      </c>
      <c r="P383" s="161">
        <v>215.0</v>
      </c>
      <c r="Q383" s="160"/>
      <c r="R383" s="80" t="str">
        <f t="shared" si="1"/>
        <v>1034281</v>
      </c>
      <c r="S383" s="162" t="str">
        <f>vlookup(R383,route!$A$3:$L$606,5,FALSE)</f>
        <v>Origin</v>
      </c>
      <c r="T383" s="80" t="str">
        <f t="shared" si="2"/>
        <v>1034285</v>
      </c>
      <c r="U383" s="151" t="str">
        <f>vlookup(T383,route!$A$3:$L$606,5,FALSE)</f>
        <v>Dropoff</v>
      </c>
      <c r="V383" s="108"/>
    </row>
    <row r="384">
      <c r="A384" s="160"/>
      <c r="B384" s="80">
        <v>1034.0</v>
      </c>
      <c r="C384" s="156" t="s">
        <v>496</v>
      </c>
      <c r="D384" s="138">
        <f>vlookup(E384,terminals!$C$1:$O$73,13,FALSE)</f>
        <v>281</v>
      </c>
      <c r="E384" s="156" t="s">
        <v>321</v>
      </c>
      <c r="F384" s="164">
        <f>vlookup(G384,terminals!$C$1:$O$73,13,FALSE)</f>
        <v>284</v>
      </c>
      <c r="G384" s="156" t="s">
        <v>331</v>
      </c>
      <c r="H384" s="115" t="s">
        <v>591</v>
      </c>
      <c r="I384" s="163">
        <v>6035.0</v>
      </c>
      <c r="J384" s="90"/>
      <c r="K384" s="158"/>
      <c r="L384" s="159"/>
      <c r="M384" s="160"/>
      <c r="N384" s="160"/>
      <c r="O384" s="143" t="s">
        <v>723</v>
      </c>
      <c r="P384" s="161">
        <v>324.0</v>
      </c>
      <c r="Q384" s="160"/>
      <c r="R384" s="80" t="str">
        <f t="shared" si="1"/>
        <v>1034281</v>
      </c>
      <c r="S384" s="162" t="str">
        <f>vlookup(R384,route!$A$3:$L$606,5,FALSE)</f>
        <v>Origin</v>
      </c>
      <c r="T384" s="80" t="str">
        <f t="shared" si="2"/>
        <v>1034284</v>
      </c>
      <c r="U384" s="151" t="str">
        <f>vlookup(T384,route!$A$3:$L$606,5,FALSE)</f>
        <v>Dropoff</v>
      </c>
      <c r="V384" s="108"/>
    </row>
    <row r="385">
      <c r="A385" s="160"/>
      <c r="B385" s="80">
        <v>1034.0</v>
      </c>
      <c r="C385" s="156" t="s">
        <v>496</v>
      </c>
      <c r="D385" s="138">
        <f>vlookup(E385,terminals!$C$1:$O$73,13,FALSE)</f>
        <v>281</v>
      </c>
      <c r="E385" s="156" t="s">
        <v>321</v>
      </c>
      <c r="F385" s="164">
        <f>vlookup(G385,terminals!$C$1:$O$73,13,FALSE)</f>
        <v>286</v>
      </c>
      <c r="G385" s="156" t="s">
        <v>338</v>
      </c>
      <c r="H385" s="115" t="s">
        <v>591</v>
      </c>
      <c r="I385" s="163">
        <v>6035.0</v>
      </c>
      <c r="J385" s="90"/>
      <c r="K385" s="158"/>
      <c r="L385" s="159"/>
      <c r="M385" s="160"/>
      <c r="N385" s="160"/>
      <c r="O385" s="143" t="s">
        <v>724</v>
      </c>
      <c r="P385" s="161">
        <v>444.0</v>
      </c>
      <c r="Q385" s="160"/>
      <c r="R385" s="80" t="str">
        <f t="shared" si="1"/>
        <v>1034281</v>
      </c>
      <c r="S385" s="162" t="str">
        <f>vlookup(R385,route!$A$3:$L$606,5,FALSE)</f>
        <v>Origin</v>
      </c>
      <c r="T385" s="80" t="str">
        <f t="shared" si="2"/>
        <v>1034286</v>
      </c>
      <c r="U385" s="151" t="str">
        <f>vlookup(T385,route!$A$3:$L$606,5,FALSE)</f>
        <v>Dropoff</v>
      </c>
      <c r="V385" s="108"/>
    </row>
    <row r="386">
      <c r="A386" s="160"/>
      <c r="B386" s="80">
        <v>1034.0</v>
      </c>
      <c r="C386" s="156" t="s">
        <v>496</v>
      </c>
      <c r="D386" s="138">
        <f>vlookup(E386,terminals!$C$1:$O$73,13,FALSE)</f>
        <v>281</v>
      </c>
      <c r="E386" s="156" t="s">
        <v>321</v>
      </c>
      <c r="F386" s="164">
        <f>vlookup(G386,terminals!$C$1:$O$73,13,FALSE)</f>
        <v>288</v>
      </c>
      <c r="G386" s="156" t="s">
        <v>347</v>
      </c>
      <c r="H386" s="115" t="s">
        <v>591</v>
      </c>
      <c r="I386" s="163">
        <v>6035.0</v>
      </c>
      <c r="J386" s="90"/>
      <c r="K386" s="158"/>
      <c r="L386" s="159"/>
      <c r="M386" s="160"/>
      <c r="N386" s="160"/>
      <c r="O386" s="143" t="s">
        <v>725</v>
      </c>
      <c r="P386" s="161">
        <v>729.0</v>
      </c>
      <c r="Q386" s="160"/>
      <c r="R386" s="80" t="str">
        <f t="shared" si="1"/>
        <v>1034281</v>
      </c>
      <c r="S386" s="162" t="str">
        <f>vlookup(R386,route!$A$3:$L$606,5,FALSE)</f>
        <v>Origin</v>
      </c>
      <c r="T386" s="80" t="str">
        <f t="shared" si="2"/>
        <v>1034288</v>
      </c>
      <c r="U386" s="151" t="str">
        <f>vlookup(T386,route!$A$3:$L$606,5,FALSE)</f>
        <v>Dropoff</v>
      </c>
      <c r="V386" s="108"/>
    </row>
    <row r="387">
      <c r="A387" s="160"/>
      <c r="B387" s="80">
        <v>1034.0</v>
      </c>
      <c r="C387" s="156" t="s">
        <v>496</v>
      </c>
      <c r="D387" s="138">
        <f>vlookup(E387,terminals!$C$1:$O$73,13,FALSE)</f>
        <v>281</v>
      </c>
      <c r="E387" s="156" t="s">
        <v>321</v>
      </c>
      <c r="F387" s="164">
        <f>vlookup(G387,terminals!$C$1:$O$73,13,FALSE)</f>
        <v>273</v>
      </c>
      <c r="G387" s="156" t="s">
        <v>287</v>
      </c>
      <c r="H387" s="115" t="s">
        <v>591</v>
      </c>
      <c r="I387" s="163">
        <v>6035.0</v>
      </c>
      <c r="J387" s="90"/>
      <c r="K387" s="158"/>
      <c r="L387" s="159"/>
      <c r="M387" s="160"/>
      <c r="N387" s="160"/>
      <c r="O387" s="143" t="s">
        <v>726</v>
      </c>
      <c r="P387" s="161">
        <v>822.0</v>
      </c>
      <c r="Q387" s="160"/>
      <c r="R387" s="80" t="str">
        <f t="shared" si="1"/>
        <v>1034281</v>
      </c>
      <c r="S387" s="162" t="str">
        <f>vlookup(R387,route!$A$3:$L$606,5,FALSE)</f>
        <v>Origin</v>
      </c>
      <c r="T387" s="80" t="str">
        <f t="shared" si="2"/>
        <v>1034273</v>
      </c>
      <c r="U387" s="151" t="str">
        <f>vlookup(T387,route!$A$3:$L$606,5,FALSE)</f>
        <v>Dropoff</v>
      </c>
      <c r="V387" s="108"/>
    </row>
    <row r="388">
      <c r="A388" s="160"/>
      <c r="B388" s="80">
        <v>1034.0</v>
      </c>
      <c r="C388" s="156" t="s">
        <v>496</v>
      </c>
      <c r="D388" s="138">
        <f>vlookup(E388,terminals!$C$1:$O$73,13,FALSE)</f>
        <v>281</v>
      </c>
      <c r="E388" s="156" t="s">
        <v>321</v>
      </c>
      <c r="F388" s="164">
        <f>vlookup(G388,terminals!$C$1:$O$73,13,FALSE)</f>
        <v>266</v>
      </c>
      <c r="G388" s="156" t="s">
        <v>256</v>
      </c>
      <c r="H388" s="115" t="s">
        <v>591</v>
      </c>
      <c r="I388" s="163">
        <v>6035.0</v>
      </c>
      <c r="J388" s="90"/>
      <c r="K388" s="158"/>
      <c r="L388" s="159"/>
      <c r="M388" s="160"/>
      <c r="N388" s="160"/>
      <c r="O388" s="143" t="s">
        <v>728</v>
      </c>
      <c r="P388" s="161">
        <v>134.0</v>
      </c>
      <c r="Q388" s="160"/>
      <c r="R388" s="80" t="str">
        <f t="shared" si="1"/>
        <v>1034281</v>
      </c>
      <c r="S388" s="162" t="str">
        <f>vlookup(R388,route!$A$3:$L$606,5,FALSE)</f>
        <v>Origin</v>
      </c>
      <c r="T388" s="80" t="str">
        <f t="shared" si="2"/>
        <v>1034266</v>
      </c>
      <c r="U388" s="151" t="str">
        <f>vlookup(T388,route!$A$3:$L$606,5,FALSE)</f>
        <v>Lastdrop</v>
      </c>
      <c r="V388" s="108"/>
    </row>
    <row r="389">
      <c r="A389" s="160"/>
      <c r="B389" s="80">
        <v>1035.0</v>
      </c>
      <c r="C389" s="156" t="s">
        <v>496</v>
      </c>
      <c r="D389" s="138">
        <f>vlookup(E389,terminals!$C$1:$O$73,13,FALSE)</f>
        <v>281</v>
      </c>
      <c r="E389" s="156" t="s">
        <v>321</v>
      </c>
      <c r="F389" s="164">
        <f>vlookup(G389,terminals!$C$1:$O$73,13,FALSE)</f>
        <v>285</v>
      </c>
      <c r="G389" s="156" t="s">
        <v>335</v>
      </c>
      <c r="H389" s="115" t="s">
        <v>591</v>
      </c>
      <c r="I389" s="163">
        <v>6035.0</v>
      </c>
      <c r="J389" s="90"/>
      <c r="K389" s="158"/>
      <c r="L389" s="159"/>
      <c r="M389" s="160"/>
      <c r="N389" s="160"/>
      <c r="O389" s="143" t="s">
        <v>721</v>
      </c>
      <c r="P389" s="161">
        <v>215.0</v>
      </c>
      <c r="Q389" s="160"/>
      <c r="R389" s="80" t="str">
        <f t="shared" si="1"/>
        <v>1035281</v>
      </c>
      <c r="S389" s="162" t="str">
        <f>vlookup(R389,route!$A$3:$L$606,5,FALSE)</f>
        <v>Origin</v>
      </c>
      <c r="T389" s="80" t="str">
        <f t="shared" si="2"/>
        <v>1035285</v>
      </c>
      <c r="U389" s="151" t="str">
        <f>vlookup(T389,route!$A$3:$L$606,5,FALSE)</f>
        <v>Dropoff</v>
      </c>
      <c r="V389" s="108"/>
    </row>
    <row r="390">
      <c r="A390" s="160"/>
      <c r="B390" s="80">
        <v>1035.0</v>
      </c>
      <c r="C390" s="156" t="s">
        <v>496</v>
      </c>
      <c r="D390" s="138">
        <f>vlookup(E390,terminals!$C$1:$O$73,13,FALSE)</f>
        <v>281</v>
      </c>
      <c r="E390" s="156" t="s">
        <v>321</v>
      </c>
      <c r="F390" s="164">
        <f>vlookup(G390,terminals!$C$1:$O$73,13,FALSE)</f>
        <v>284</v>
      </c>
      <c r="G390" s="156" t="s">
        <v>331</v>
      </c>
      <c r="H390" s="115" t="s">
        <v>591</v>
      </c>
      <c r="I390" s="163">
        <v>6035.0</v>
      </c>
      <c r="J390" s="90"/>
      <c r="K390" s="158"/>
      <c r="L390" s="159"/>
      <c r="M390" s="160"/>
      <c r="N390" s="160"/>
      <c r="O390" s="143" t="s">
        <v>723</v>
      </c>
      <c r="P390" s="161">
        <v>324.0</v>
      </c>
      <c r="Q390" s="160"/>
      <c r="R390" s="80" t="str">
        <f t="shared" si="1"/>
        <v>1035281</v>
      </c>
      <c r="S390" s="162" t="str">
        <f>vlookup(R390,route!$A$3:$L$606,5,FALSE)</f>
        <v>Origin</v>
      </c>
      <c r="T390" s="80" t="str">
        <f t="shared" si="2"/>
        <v>1035284</v>
      </c>
      <c r="U390" s="151" t="str">
        <f>vlookup(T390,route!$A$3:$L$606,5,FALSE)</f>
        <v>Dropoff</v>
      </c>
      <c r="V390" s="108"/>
    </row>
    <row r="391">
      <c r="A391" s="160"/>
      <c r="B391" s="80">
        <v>1035.0</v>
      </c>
      <c r="C391" s="156" t="s">
        <v>496</v>
      </c>
      <c r="D391" s="138">
        <f>vlookup(E391,terminals!$C$1:$O$73,13,FALSE)</f>
        <v>281</v>
      </c>
      <c r="E391" s="156" t="s">
        <v>321</v>
      </c>
      <c r="F391" s="164">
        <f>vlookup(G391,terminals!$C$1:$O$73,13,FALSE)</f>
        <v>286</v>
      </c>
      <c r="G391" s="156" t="s">
        <v>338</v>
      </c>
      <c r="H391" s="115" t="s">
        <v>591</v>
      </c>
      <c r="I391" s="163">
        <v>6035.0</v>
      </c>
      <c r="J391" s="90"/>
      <c r="K391" s="158"/>
      <c r="L391" s="159"/>
      <c r="M391" s="160"/>
      <c r="N391" s="160"/>
      <c r="O391" s="143" t="s">
        <v>724</v>
      </c>
      <c r="P391" s="161">
        <v>444.0</v>
      </c>
      <c r="Q391" s="160"/>
      <c r="R391" s="80" t="str">
        <f t="shared" si="1"/>
        <v>1035281</v>
      </c>
      <c r="S391" s="162" t="str">
        <f>vlookup(R391,route!$A$3:$L$606,5,FALSE)</f>
        <v>Origin</v>
      </c>
      <c r="T391" s="80" t="str">
        <f t="shared" si="2"/>
        <v>1035286</v>
      </c>
      <c r="U391" s="151" t="str">
        <f>vlookup(T391,route!$A$3:$L$606,5,FALSE)</f>
        <v>Dropoff</v>
      </c>
      <c r="V391" s="108"/>
    </row>
    <row r="392">
      <c r="A392" s="160"/>
      <c r="B392" s="80">
        <v>1035.0</v>
      </c>
      <c r="C392" s="156" t="s">
        <v>496</v>
      </c>
      <c r="D392" s="138">
        <f>vlookup(E392,terminals!$C$1:$O$73,13,FALSE)</f>
        <v>281</v>
      </c>
      <c r="E392" s="156" t="s">
        <v>321</v>
      </c>
      <c r="F392" s="164">
        <f>vlookup(G392,terminals!$C$1:$O$73,13,FALSE)</f>
        <v>288</v>
      </c>
      <c r="G392" s="156" t="s">
        <v>347</v>
      </c>
      <c r="H392" s="115" t="s">
        <v>591</v>
      </c>
      <c r="I392" s="163">
        <v>6035.0</v>
      </c>
      <c r="J392" s="90"/>
      <c r="K392" s="158"/>
      <c r="L392" s="159"/>
      <c r="M392" s="160"/>
      <c r="N392" s="160"/>
      <c r="O392" s="143" t="s">
        <v>725</v>
      </c>
      <c r="P392" s="161">
        <v>729.0</v>
      </c>
      <c r="Q392" s="160"/>
      <c r="R392" s="80" t="str">
        <f t="shared" si="1"/>
        <v>1035281</v>
      </c>
      <c r="S392" s="162" t="str">
        <f>vlookup(R392,route!$A$3:$L$606,5,FALSE)</f>
        <v>Origin</v>
      </c>
      <c r="T392" s="80" t="str">
        <f t="shared" si="2"/>
        <v>1035288</v>
      </c>
      <c r="U392" s="151" t="str">
        <f>vlookup(T392,route!$A$3:$L$606,5,FALSE)</f>
        <v>Dropoff</v>
      </c>
      <c r="V392" s="108"/>
    </row>
    <row r="393">
      <c r="A393" s="160"/>
      <c r="B393" s="80">
        <v>1035.0</v>
      </c>
      <c r="C393" s="156" t="s">
        <v>496</v>
      </c>
      <c r="D393" s="138">
        <f>vlookup(E393,terminals!$C$1:$O$73,13,FALSE)</f>
        <v>281</v>
      </c>
      <c r="E393" s="156" t="s">
        <v>321</v>
      </c>
      <c r="F393" s="164">
        <f>vlookup(G393,terminals!$C$1:$O$73,13,FALSE)</f>
        <v>273</v>
      </c>
      <c r="G393" s="156" t="s">
        <v>287</v>
      </c>
      <c r="H393" s="115" t="s">
        <v>591</v>
      </c>
      <c r="I393" s="163">
        <v>6035.0</v>
      </c>
      <c r="J393" s="90"/>
      <c r="K393" s="158"/>
      <c r="L393" s="159"/>
      <c r="M393" s="160"/>
      <c r="N393" s="160"/>
      <c r="O393" s="143" t="s">
        <v>726</v>
      </c>
      <c r="P393" s="161">
        <v>107.0</v>
      </c>
      <c r="Q393" s="160"/>
      <c r="R393" s="80" t="str">
        <f t="shared" si="1"/>
        <v>1035281</v>
      </c>
      <c r="S393" s="162" t="str">
        <f>vlookup(R393,route!$A$3:$L$606,5,FALSE)</f>
        <v>Origin</v>
      </c>
      <c r="T393" s="80" t="str">
        <f t="shared" si="2"/>
        <v>1035273</v>
      </c>
      <c r="U393" s="151" t="str">
        <f>vlookup(T393,route!$A$3:$L$606,5,FALSE)</f>
        <v>Dropoff</v>
      </c>
      <c r="V393" s="108"/>
    </row>
    <row r="394">
      <c r="A394" s="160"/>
      <c r="B394" s="80">
        <v>1035.0</v>
      </c>
      <c r="C394" s="156" t="s">
        <v>496</v>
      </c>
      <c r="D394" s="138">
        <f>vlookup(E394,terminals!$C$1:$O$73,13,FALSE)</f>
        <v>281</v>
      </c>
      <c r="E394" s="156" t="s">
        <v>321</v>
      </c>
      <c r="F394" s="164">
        <f>vlookup(G394,terminals!$C$1:$O$73,13,FALSE)</f>
        <v>266</v>
      </c>
      <c r="G394" s="156" t="s">
        <v>256</v>
      </c>
      <c r="H394" s="115" t="s">
        <v>591</v>
      </c>
      <c r="I394" s="163">
        <v>6035.0</v>
      </c>
      <c r="J394" s="90"/>
      <c r="K394" s="158"/>
      <c r="L394" s="159"/>
      <c r="M394" s="160"/>
      <c r="N394" s="160"/>
      <c r="O394" s="143" t="s">
        <v>728</v>
      </c>
      <c r="P394" s="161">
        <v>822.0</v>
      </c>
      <c r="Q394" s="160"/>
      <c r="R394" s="80" t="str">
        <f t="shared" si="1"/>
        <v>1035281</v>
      </c>
      <c r="S394" s="162" t="str">
        <f>vlookup(R394,route!$A$3:$L$606,5,FALSE)</f>
        <v>Origin</v>
      </c>
      <c r="T394" s="80" t="str">
        <f t="shared" si="2"/>
        <v>1035266</v>
      </c>
      <c r="U394" s="151" t="str">
        <f>vlookup(T394,route!$A$3:$L$606,5,FALSE)</f>
        <v>Lastdrop</v>
      </c>
      <c r="V394" s="108"/>
    </row>
    <row r="395">
      <c r="A395" s="160"/>
      <c r="B395" s="80">
        <v>1036.0</v>
      </c>
      <c r="C395" s="156" t="s">
        <v>497</v>
      </c>
      <c r="D395" s="138">
        <f>vlookup(E395,terminals!$C$1:$O$73,13,FALSE)</f>
        <v>281</v>
      </c>
      <c r="E395" s="156" t="s">
        <v>321</v>
      </c>
      <c r="F395" s="164">
        <f>vlookup(G395,terminals!$C$1:$O$73,13,FALSE)</f>
        <v>285</v>
      </c>
      <c r="G395" s="156" t="s">
        <v>335</v>
      </c>
      <c r="H395" s="115" t="s">
        <v>591</v>
      </c>
      <c r="I395" s="163">
        <v>7885.0</v>
      </c>
      <c r="J395" s="90"/>
      <c r="K395" s="158"/>
      <c r="L395" s="159"/>
      <c r="M395" s="160"/>
      <c r="N395" s="160"/>
      <c r="O395" s="143" t="s">
        <v>721</v>
      </c>
      <c r="P395" s="161">
        <v>134.0</v>
      </c>
      <c r="Q395" s="160"/>
      <c r="R395" s="80" t="str">
        <f t="shared" si="1"/>
        <v>1036281</v>
      </c>
      <c r="S395" s="162" t="str">
        <f>vlookup(R395,route!$A$3:$L$606,5,FALSE)</f>
        <v>Origin</v>
      </c>
      <c r="T395" s="80" t="str">
        <f t="shared" si="2"/>
        <v>1036285</v>
      </c>
      <c r="U395" s="151" t="str">
        <f>vlookup(T395,route!$A$3:$L$606,5,FALSE)</f>
        <v>Dropoff</v>
      </c>
      <c r="V395" s="108"/>
    </row>
    <row r="396">
      <c r="A396" s="160"/>
      <c r="B396" s="80">
        <v>1036.0</v>
      </c>
      <c r="C396" s="156" t="s">
        <v>497</v>
      </c>
      <c r="D396" s="138">
        <f>vlookup(E396,terminals!$C$1:$O$73,13,FALSE)</f>
        <v>281</v>
      </c>
      <c r="E396" s="156" t="s">
        <v>321</v>
      </c>
      <c r="F396" s="164">
        <f>vlookup(G396,terminals!$C$1:$O$73,13,FALSE)</f>
        <v>283</v>
      </c>
      <c r="G396" s="156" t="s">
        <v>328</v>
      </c>
      <c r="H396" s="115" t="s">
        <v>591</v>
      </c>
      <c r="I396" s="163">
        <v>7885.0</v>
      </c>
      <c r="J396" s="90"/>
      <c r="K396" s="158"/>
      <c r="L396" s="159"/>
      <c r="M396" s="160"/>
      <c r="N396" s="160"/>
      <c r="O396" s="143" t="s">
        <v>722</v>
      </c>
      <c r="P396" s="161">
        <v>215.0</v>
      </c>
      <c r="Q396" s="160"/>
      <c r="R396" s="80" t="str">
        <f t="shared" si="1"/>
        <v>1036281</v>
      </c>
      <c r="S396" s="162" t="str">
        <f>vlookup(R396,route!$A$3:$L$606,5,FALSE)</f>
        <v>Origin</v>
      </c>
      <c r="T396" s="80" t="str">
        <f t="shared" si="2"/>
        <v>1036283</v>
      </c>
      <c r="U396" s="151" t="str">
        <f>vlookup(T396,route!$A$3:$L$606,5,FALSE)</f>
        <v>Dropoff</v>
      </c>
      <c r="V396" s="108"/>
    </row>
    <row r="397">
      <c r="A397" s="160"/>
      <c r="B397" s="80">
        <v>1036.0</v>
      </c>
      <c r="C397" s="156" t="s">
        <v>497</v>
      </c>
      <c r="D397" s="138">
        <f>vlookup(E397,terminals!$C$1:$O$73,13,FALSE)</f>
        <v>281</v>
      </c>
      <c r="E397" s="156" t="s">
        <v>321</v>
      </c>
      <c r="F397" s="164">
        <f>vlookup(G397,terminals!$C$1:$O$73,13,FALSE)</f>
        <v>284</v>
      </c>
      <c r="G397" s="156" t="s">
        <v>331</v>
      </c>
      <c r="H397" s="115" t="s">
        <v>591</v>
      </c>
      <c r="I397" s="163">
        <v>7885.0</v>
      </c>
      <c r="J397" s="90"/>
      <c r="K397" s="158"/>
      <c r="L397" s="159"/>
      <c r="M397" s="160"/>
      <c r="N397" s="160"/>
      <c r="O397" s="143" t="s">
        <v>723</v>
      </c>
      <c r="P397" s="161">
        <v>324.0</v>
      </c>
      <c r="Q397" s="160"/>
      <c r="R397" s="80" t="str">
        <f t="shared" si="1"/>
        <v>1036281</v>
      </c>
      <c r="S397" s="162" t="str">
        <f>vlookup(R397,route!$A$3:$L$606,5,FALSE)</f>
        <v>Origin</v>
      </c>
      <c r="T397" s="80" t="str">
        <f t="shared" si="2"/>
        <v>1036284</v>
      </c>
      <c r="U397" s="151" t="str">
        <f>vlookup(T397,route!$A$3:$L$606,5,FALSE)</f>
        <v>Dropoff</v>
      </c>
      <c r="V397" s="108"/>
    </row>
    <row r="398">
      <c r="A398" s="160"/>
      <c r="B398" s="80">
        <v>1036.0</v>
      </c>
      <c r="C398" s="156" t="s">
        <v>497</v>
      </c>
      <c r="D398" s="138">
        <f>vlookup(E398,terminals!$C$1:$O$73,13,FALSE)</f>
        <v>281</v>
      </c>
      <c r="E398" s="156" t="s">
        <v>321</v>
      </c>
      <c r="F398" s="164">
        <f>vlookup(G398,terminals!$C$1:$O$73,13,FALSE)</f>
        <v>286</v>
      </c>
      <c r="G398" s="156" t="s">
        <v>338</v>
      </c>
      <c r="H398" s="115" t="s">
        <v>591</v>
      </c>
      <c r="I398" s="163">
        <v>7885.0</v>
      </c>
      <c r="J398" s="90"/>
      <c r="K398" s="158"/>
      <c r="L398" s="159"/>
      <c r="M398" s="160"/>
      <c r="N398" s="160"/>
      <c r="O398" s="143" t="s">
        <v>724</v>
      </c>
      <c r="P398" s="161">
        <v>444.0</v>
      </c>
      <c r="Q398" s="160"/>
      <c r="R398" s="80" t="str">
        <f t="shared" si="1"/>
        <v>1036281</v>
      </c>
      <c r="S398" s="162" t="str">
        <f>vlookup(R398,route!$A$3:$L$606,5,FALSE)</f>
        <v>Origin</v>
      </c>
      <c r="T398" s="80" t="str">
        <f t="shared" si="2"/>
        <v>1036286</v>
      </c>
      <c r="U398" s="151" t="str">
        <f>vlookup(T398,route!$A$3:$L$606,5,FALSE)</f>
        <v>Dropoff</v>
      </c>
      <c r="V398" s="108"/>
    </row>
    <row r="399">
      <c r="A399" s="160"/>
      <c r="B399" s="80">
        <v>1036.0</v>
      </c>
      <c r="C399" s="156" t="s">
        <v>497</v>
      </c>
      <c r="D399" s="138">
        <f>vlookup(E399,terminals!$C$1:$O$73,13,FALSE)</f>
        <v>281</v>
      </c>
      <c r="E399" s="156" t="s">
        <v>321</v>
      </c>
      <c r="F399" s="164">
        <f>vlookup(G399,terminals!$C$1:$O$73,13,FALSE)</f>
        <v>288</v>
      </c>
      <c r="G399" s="156" t="s">
        <v>347</v>
      </c>
      <c r="H399" s="115" t="s">
        <v>591</v>
      </c>
      <c r="I399" s="163">
        <v>7885.0</v>
      </c>
      <c r="J399" s="90"/>
      <c r="K399" s="158"/>
      <c r="L399" s="159"/>
      <c r="M399" s="160"/>
      <c r="N399" s="160"/>
      <c r="O399" s="143" t="s">
        <v>725</v>
      </c>
      <c r="P399" s="161">
        <v>459.0</v>
      </c>
      <c r="Q399" s="160"/>
      <c r="R399" s="80" t="str">
        <f t="shared" si="1"/>
        <v>1036281</v>
      </c>
      <c r="S399" s="162" t="str">
        <f>vlookup(R399,route!$A$3:$L$606,5,FALSE)</f>
        <v>Origin</v>
      </c>
      <c r="T399" s="80" t="str">
        <f t="shared" si="2"/>
        <v>1036288</v>
      </c>
      <c r="U399" s="151" t="str">
        <f>vlookup(T399,route!$A$3:$L$606,5,FALSE)</f>
        <v>Dropoff</v>
      </c>
      <c r="V399" s="108"/>
    </row>
    <row r="400">
      <c r="A400" s="160"/>
      <c r="B400" s="80">
        <v>1036.0</v>
      </c>
      <c r="C400" s="156" t="s">
        <v>497</v>
      </c>
      <c r="D400" s="138">
        <f>vlookup(E400,terminals!$C$1:$O$73,13,FALSE)</f>
        <v>281</v>
      </c>
      <c r="E400" s="156" t="s">
        <v>321</v>
      </c>
      <c r="F400" s="164">
        <f>vlookup(G400,terminals!$C$1:$O$73,13,FALSE)</f>
        <v>273</v>
      </c>
      <c r="G400" s="156" t="s">
        <v>287</v>
      </c>
      <c r="H400" s="115" t="s">
        <v>591</v>
      </c>
      <c r="I400" s="163">
        <v>7885.0</v>
      </c>
      <c r="J400" s="90"/>
      <c r="K400" s="158"/>
      <c r="L400" s="159"/>
      <c r="M400" s="160"/>
      <c r="N400" s="160"/>
      <c r="O400" s="143" t="s">
        <v>726</v>
      </c>
      <c r="P400" s="161">
        <v>546.0</v>
      </c>
      <c r="Q400" s="160"/>
      <c r="R400" s="80" t="str">
        <f t="shared" si="1"/>
        <v>1036281</v>
      </c>
      <c r="S400" s="162" t="str">
        <f>vlookup(R400,route!$A$3:$L$606,5,FALSE)</f>
        <v>Origin</v>
      </c>
      <c r="T400" s="80" t="str">
        <f t="shared" si="2"/>
        <v>1036273</v>
      </c>
      <c r="U400" s="151" t="str">
        <f>vlookup(T400,route!$A$3:$L$606,5,FALSE)</f>
        <v>Dropoff</v>
      </c>
      <c r="V400" s="108"/>
    </row>
    <row r="401">
      <c r="A401" s="160"/>
      <c r="B401" s="80">
        <v>1036.0</v>
      </c>
      <c r="C401" s="156" t="s">
        <v>497</v>
      </c>
      <c r="D401" s="138">
        <f>vlookup(E401,terminals!$C$1:$O$73,13,FALSE)</f>
        <v>281</v>
      </c>
      <c r="E401" s="156" t="s">
        <v>321</v>
      </c>
      <c r="F401" s="164">
        <f>vlookup(G401,terminals!$C$1:$O$73,13,FALSE)</f>
        <v>266</v>
      </c>
      <c r="G401" s="156" t="s">
        <v>256</v>
      </c>
      <c r="H401" s="115" t="s">
        <v>591</v>
      </c>
      <c r="I401" s="163">
        <v>7885.0</v>
      </c>
      <c r="J401" s="90"/>
      <c r="K401" s="158"/>
      <c r="L401" s="159"/>
      <c r="M401" s="160"/>
      <c r="N401" s="160"/>
      <c r="O401" s="143" t="s">
        <v>728</v>
      </c>
      <c r="P401" s="161">
        <v>503.0</v>
      </c>
      <c r="Q401" s="160"/>
      <c r="R401" s="80" t="str">
        <f t="shared" si="1"/>
        <v>1036281</v>
      </c>
      <c r="S401" s="162" t="str">
        <f>vlookup(R401,route!$A$3:$L$606,5,FALSE)</f>
        <v>Origin</v>
      </c>
      <c r="T401" s="80" t="str">
        <f t="shared" si="2"/>
        <v>1036266</v>
      </c>
      <c r="U401" s="151" t="str">
        <f>vlookup(T401,route!$A$3:$L$606,5,FALSE)</f>
        <v>Dropoff</v>
      </c>
      <c r="V401" s="108"/>
    </row>
    <row r="402">
      <c r="A402" s="160"/>
      <c r="B402" s="80">
        <v>1036.0</v>
      </c>
      <c r="C402" s="156" t="s">
        <v>497</v>
      </c>
      <c r="D402" s="138">
        <f>vlookup(E402,terminals!$C$1:$O$73,13,FALSE)</f>
        <v>281</v>
      </c>
      <c r="E402" s="156" t="s">
        <v>321</v>
      </c>
      <c r="F402" s="164">
        <f>vlookup(G402,terminals!$C$1:$O$73,13,FALSE)</f>
        <v>261</v>
      </c>
      <c r="G402" s="156" t="s">
        <v>240</v>
      </c>
      <c r="H402" s="115" t="s">
        <v>591</v>
      </c>
      <c r="I402" s="163">
        <v>7885.0</v>
      </c>
      <c r="J402" s="90"/>
      <c r="K402" s="158"/>
      <c r="L402" s="159"/>
      <c r="M402" s="160"/>
      <c r="N402" s="160"/>
      <c r="O402" s="143" t="s">
        <v>708</v>
      </c>
      <c r="P402" s="161">
        <v>503.0</v>
      </c>
      <c r="Q402" s="160"/>
      <c r="R402" s="80" t="str">
        <f t="shared" si="1"/>
        <v>1036281</v>
      </c>
      <c r="S402" s="162" t="str">
        <f>vlookup(R402,route!$A$3:$L$606,5,FALSE)</f>
        <v>Origin</v>
      </c>
      <c r="T402" s="80" t="str">
        <f t="shared" si="2"/>
        <v>1036261</v>
      </c>
      <c r="U402" s="151" t="str">
        <f>vlookup(T402,route!$A$3:$L$606,5,FALSE)</f>
        <v>Lastdrop</v>
      </c>
      <c r="V402" s="108"/>
    </row>
    <row r="403">
      <c r="A403" s="160"/>
      <c r="B403" s="80">
        <v>1036.0</v>
      </c>
      <c r="C403" s="156" t="s">
        <v>497</v>
      </c>
      <c r="D403" s="138">
        <f>vlookup(E403,terminals!$C$1:$O$73,13,FALSE)</f>
        <v>281</v>
      </c>
      <c r="E403" s="156" t="s">
        <v>321</v>
      </c>
      <c r="F403" s="164">
        <f>vlookup(G403,terminals!$C$1:$O$73,13,FALSE)</f>
        <v>274</v>
      </c>
      <c r="G403" s="156" t="s">
        <v>291</v>
      </c>
      <c r="H403" s="115" t="s">
        <v>591</v>
      </c>
      <c r="I403" s="163">
        <v>7885.0</v>
      </c>
      <c r="J403" s="90"/>
      <c r="K403" s="158"/>
      <c r="L403" s="159"/>
      <c r="M403" s="160"/>
      <c r="N403" s="160"/>
      <c r="O403" s="143" t="s">
        <v>729</v>
      </c>
      <c r="P403" s="161">
        <v>503.0</v>
      </c>
      <c r="Q403" s="160"/>
      <c r="R403" s="80" t="str">
        <f t="shared" si="1"/>
        <v>1036281</v>
      </c>
      <c r="S403" s="162" t="str">
        <f>vlookup(R403,route!$A$3:$L$606,5,FALSE)</f>
        <v>Origin</v>
      </c>
      <c r="T403" s="80" t="str">
        <f t="shared" si="2"/>
        <v>1036274</v>
      </c>
      <c r="U403" s="151" t="str">
        <f>vlookup(T403,route!$A$3:$L$606,5,FALSE)</f>
        <v>Destination</v>
      </c>
      <c r="V403" s="108"/>
    </row>
    <row r="404">
      <c r="A404" s="155"/>
      <c r="B404" s="80">
        <v>1081.0</v>
      </c>
      <c r="C404" s="156" t="s">
        <v>524</v>
      </c>
      <c r="D404" s="138">
        <f>vlookup(E404,terminals!$C$1:$O$73,13,FALSE)</f>
        <v>299</v>
      </c>
      <c r="E404" s="156" t="s">
        <v>573</v>
      </c>
      <c r="F404" s="138">
        <f>vlookup(G404,terminals!$C$1:$O$73,13,FALSE)</f>
        <v>297</v>
      </c>
      <c r="G404" s="156" t="s">
        <v>574</v>
      </c>
      <c r="H404" s="122" t="s">
        <v>591</v>
      </c>
      <c r="I404" s="163">
        <v>10000.0</v>
      </c>
      <c r="J404" s="90"/>
      <c r="K404" s="158"/>
      <c r="L404" s="159"/>
      <c r="M404" s="160"/>
      <c r="N404" s="160"/>
      <c r="O404" s="143" t="s">
        <v>708</v>
      </c>
      <c r="P404" s="161">
        <v>424.0</v>
      </c>
      <c r="Q404" s="160"/>
      <c r="R404" s="80" t="str">
        <f t="shared" si="1"/>
        <v>1081299</v>
      </c>
      <c r="S404" s="162" t="str">
        <f>vlookup(R404,route!$A$3:$L$606,5,FALSE)</f>
        <v>Origin</v>
      </c>
      <c r="T404" s="80" t="str">
        <f t="shared" si="2"/>
        <v>1081297</v>
      </c>
      <c r="U404" s="151" t="str">
        <f>vlookup(T404,route!$A$3:$L$606,5,FALSE)</f>
        <v>Destination</v>
      </c>
      <c r="V404" s="108"/>
    </row>
    <row r="405">
      <c r="A405" s="155"/>
      <c r="B405" s="80">
        <v>1082.0</v>
      </c>
      <c r="C405" s="156" t="s">
        <v>498</v>
      </c>
      <c r="D405" s="138">
        <f>vlookup(E405,terminals!$C$1:$O$73,13,FALSE)</f>
        <v>300</v>
      </c>
      <c r="E405" s="156" t="s">
        <v>374</v>
      </c>
      <c r="F405" s="138">
        <f>vlookup(G405,terminals!$C$1:$O$73,13,FALSE)</f>
        <v>297</v>
      </c>
      <c r="G405" s="156" t="s">
        <v>574</v>
      </c>
      <c r="H405" s="122" t="s">
        <v>591</v>
      </c>
      <c r="I405" s="163">
        <v>7000.0</v>
      </c>
      <c r="J405" s="90"/>
      <c r="K405" s="158"/>
      <c r="L405" s="159"/>
      <c r="M405" s="160"/>
      <c r="N405" s="160"/>
      <c r="O405" s="143" t="s">
        <v>730</v>
      </c>
      <c r="P405" s="161">
        <v>551.0</v>
      </c>
      <c r="Q405" s="160"/>
      <c r="R405" s="80" t="str">
        <f t="shared" si="1"/>
        <v>1082300</v>
      </c>
      <c r="S405" s="162" t="str">
        <f>vlookup(R405,route!$A$3:$L$606,5,FALSE)</f>
        <v>Origin</v>
      </c>
      <c r="T405" s="80" t="str">
        <f t="shared" si="2"/>
        <v>1082297</v>
      </c>
      <c r="U405" s="151" t="str">
        <f>vlookup(T405,route!$A$3:$L$606,5,FALSE)</f>
        <v>Destination</v>
      </c>
      <c r="V405" s="108"/>
    </row>
    <row r="406">
      <c r="A406" s="155"/>
      <c r="B406" s="80">
        <v>1083.0</v>
      </c>
      <c r="C406" s="156" t="s">
        <v>499</v>
      </c>
      <c r="D406" s="138">
        <f>vlookup(E406,terminals!$C$1:$O$73,13,FALSE)</f>
        <v>301</v>
      </c>
      <c r="E406" s="156" t="s">
        <v>378</v>
      </c>
      <c r="F406" s="138">
        <f>vlookup(G406,terminals!$C$1:$O$73,13,FALSE)</f>
        <v>297</v>
      </c>
      <c r="G406" s="156" t="s">
        <v>574</v>
      </c>
      <c r="H406" s="122" t="s">
        <v>591</v>
      </c>
      <c r="I406" s="163">
        <v>10100.0</v>
      </c>
      <c r="J406" s="90"/>
      <c r="K406" s="158"/>
      <c r="L406" s="159"/>
      <c r="M406" s="160"/>
      <c r="N406" s="160"/>
      <c r="O406" s="143" t="s">
        <v>731</v>
      </c>
      <c r="P406" s="161">
        <v>401.0</v>
      </c>
      <c r="Q406" s="160"/>
      <c r="R406" s="80" t="str">
        <f t="shared" si="1"/>
        <v>1083301</v>
      </c>
      <c r="S406" s="162" t="str">
        <f>vlookup(R406,route!$A$3:$L$606,5,FALSE)</f>
        <v>Origin</v>
      </c>
      <c r="T406" s="80" t="str">
        <f t="shared" si="2"/>
        <v>1083297</v>
      </c>
      <c r="U406" s="151" t="str">
        <f>vlookup(T406,route!$A$3:$L$606,5,FALSE)</f>
        <v>Destination</v>
      </c>
      <c r="V406" s="108"/>
    </row>
    <row r="407">
      <c r="A407" s="155"/>
      <c r="B407" s="80">
        <v>1084.0</v>
      </c>
      <c r="C407" s="156" t="s">
        <v>499</v>
      </c>
      <c r="D407" s="138">
        <f>vlookup(E407,terminals!$C$1:$O$73,13,FALSE)</f>
        <v>301</v>
      </c>
      <c r="E407" s="156" t="s">
        <v>378</v>
      </c>
      <c r="F407" s="138">
        <f>vlookup(G407,terminals!$C$1:$O$73,13,FALSE)</f>
        <v>297</v>
      </c>
      <c r="G407" s="156" t="s">
        <v>574</v>
      </c>
      <c r="H407" s="122" t="s">
        <v>591</v>
      </c>
      <c r="I407" s="163">
        <v>7100.0</v>
      </c>
      <c r="J407" s="90"/>
      <c r="K407" s="158"/>
      <c r="L407" s="159"/>
      <c r="M407" s="160"/>
      <c r="N407" s="160"/>
      <c r="O407" s="143" t="s">
        <v>731</v>
      </c>
      <c r="P407" s="161">
        <v>388.0</v>
      </c>
      <c r="Q407" s="160"/>
      <c r="R407" s="80" t="str">
        <f t="shared" si="1"/>
        <v>1084301</v>
      </c>
      <c r="S407" s="162" t="str">
        <f>vlookup(R407,route!$A$3:$L$606,5,FALSE)</f>
        <v>Origin</v>
      </c>
      <c r="T407" s="80" t="str">
        <f t="shared" si="2"/>
        <v>1084297</v>
      </c>
      <c r="U407" s="151" t="str">
        <f>vlookup(T407,route!$A$3:$L$606,5,FALSE)</f>
        <v>Destination</v>
      </c>
      <c r="V407" s="108"/>
    </row>
    <row r="408">
      <c r="A408" s="155"/>
      <c r="B408" s="80">
        <v>1085.0</v>
      </c>
      <c r="C408" s="156" t="s">
        <v>525</v>
      </c>
      <c r="D408" s="138">
        <f>vlookup(E408,terminals!$C$1:$O$73,13,FALSE)</f>
        <v>302</v>
      </c>
      <c r="E408" s="156" t="s">
        <v>381</v>
      </c>
      <c r="F408" s="138">
        <f>vlookup(G408,terminals!$C$1:$O$73,13,FALSE)</f>
        <v>297</v>
      </c>
      <c r="G408" s="156" t="s">
        <v>574</v>
      </c>
      <c r="H408" s="122" t="s">
        <v>591</v>
      </c>
      <c r="I408" s="163">
        <v>12000.0</v>
      </c>
      <c r="J408" s="90"/>
      <c r="K408" s="158"/>
      <c r="L408" s="159"/>
      <c r="M408" s="160"/>
      <c r="N408" s="160"/>
      <c r="O408" s="143" t="s">
        <v>626</v>
      </c>
      <c r="P408" s="161">
        <v>424.0</v>
      </c>
      <c r="Q408" s="160"/>
      <c r="R408" s="80" t="str">
        <f t="shared" si="1"/>
        <v>1085302</v>
      </c>
      <c r="S408" s="162" t="str">
        <f>vlookup(R408,route!$A$3:$L$606,5,FALSE)</f>
        <v>Origin</v>
      </c>
      <c r="T408" s="80" t="str">
        <f t="shared" si="2"/>
        <v>1085297</v>
      </c>
      <c r="U408" s="151" t="str">
        <f>vlookup(T408,route!$A$3:$L$606,5,FALSE)</f>
        <v>Destination</v>
      </c>
      <c r="V408" s="108"/>
    </row>
    <row r="409">
      <c r="A409" s="155"/>
      <c r="B409" s="80">
        <v>1086.0</v>
      </c>
      <c r="C409" s="156" t="s">
        <v>526</v>
      </c>
      <c r="D409" s="138">
        <f>vlookup(E409,terminals!$C$1:$O$73,13,FALSE)</f>
        <v>297</v>
      </c>
      <c r="E409" s="156" t="s">
        <v>574</v>
      </c>
      <c r="F409" s="138">
        <f>vlookup(G409,terminals!$C$1:$O$73,13,FALSE)</f>
        <v>299</v>
      </c>
      <c r="G409" s="156" t="s">
        <v>573</v>
      </c>
      <c r="H409" s="122" t="s">
        <v>591</v>
      </c>
      <c r="I409" s="163">
        <v>10000.0</v>
      </c>
      <c r="J409" s="90"/>
      <c r="K409" s="158"/>
      <c r="L409" s="159"/>
      <c r="M409" s="160"/>
      <c r="N409" s="160"/>
      <c r="O409" s="143" t="s">
        <v>730</v>
      </c>
      <c r="P409" s="161">
        <v>424.0</v>
      </c>
      <c r="Q409" s="160"/>
      <c r="R409" s="80" t="str">
        <f t="shared" si="1"/>
        <v>1086297</v>
      </c>
      <c r="S409" s="162" t="str">
        <f>vlookup(R409,route!$A$3:$L$606,5,FALSE)</f>
        <v>Origin</v>
      </c>
      <c r="T409" s="80" t="str">
        <f t="shared" si="2"/>
        <v>1086299</v>
      </c>
      <c r="U409" s="151" t="str">
        <f>vlookup(T409,route!$A$3:$L$606,5,FALSE)</f>
        <v>Destination</v>
      </c>
      <c r="V409" s="108"/>
    </row>
    <row r="410">
      <c r="A410" s="155"/>
      <c r="B410" s="80">
        <v>1087.0</v>
      </c>
      <c r="C410" s="156" t="s">
        <v>500</v>
      </c>
      <c r="D410" s="138">
        <f>vlookup(E410,terminals!$C$1:$O$73,13,FALSE)</f>
        <v>297</v>
      </c>
      <c r="E410" s="156" t="s">
        <v>574</v>
      </c>
      <c r="F410" s="138">
        <f>vlookup(G410,terminals!$C$1:$O$73,13,FALSE)</f>
        <v>300</v>
      </c>
      <c r="G410" s="156" t="s">
        <v>374</v>
      </c>
      <c r="H410" s="122" t="s">
        <v>591</v>
      </c>
      <c r="I410" s="163">
        <v>6500.0</v>
      </c>
      <c r="J410" s="90"/>
      <c r="K410" s="158"/>
      <c r="L410" s="159"/>
      <c r="M410" s="160"/>
      <c r="N410" s="160"/>
      <c r="O410" s="143" t="s">
        <v>655</v>
      </c>
      <c r="P410" s="161">
        <v>694.0</v>
      </c>
      <c r="Q410" s="160"/>
      <c r="R410" s="80" t="str">
        <f t="shared" si="1"/>
        <v>1087297</v>
      </c>
      <c r="S410" s="162" t="str">
        <f>vlookup(R410,route!$A$3:$L$606,5,FALSE)</f>
        <v>Origin</v>
      </c>
      <c r="T410" s="80" t="str">
        <f t="shared" si="2"/>
        <v>1087300</v>
      </c>
      <c r="U410" s="151" t="str">
        <f>vlookup(T410,route!$A$3:$L$606,5,FALSE)</f>
        <v>Destination</v>
      </c>
      <c r="V410" s="108"/>
    </row>
    <row r="411">
      <c r="A411" s="155"/>
      <c r="B411" s="80">
        <v>1088.0</v>
      </c>
      <c r="C411" s="156" t="s">
        <v>501</v>
      </c>
      <c r="D411" s="138">
        <f>vlookup(E411,terminals!$C$1:$O$73,13,FALSE)</f>
        <v>297</v>
      </c>
      <c r="E411" s="156" t="s">
        <v>574</v>
      </c>
      <c r="F411" s="138">
        <f>vlookup(G411,terminals!$C$1:$O$73,13,FALSE)</f>
        <v>301</v>
      </c>
      <c r="G411" s="156" t="s">
        <v>378</v>
      </c>
      <c r="H411" s="122" t="s">
        <v>591</v>
      </c>
      <c r="I411" s="163">
        <v>10000.0</v>
      </c>
      <c r="J411" s="90"/>
      <c r="K411" s="158"/>
      <c r="L411" s="159"/>
      <c r="M411" s="160"/>
      <c r="N411" s="160"/>
      <c r="O411" s="143" t="s">
        <v>732</v>
      </c>
      <c r="P411" s="161">
        <v>548.0</v>
      </c>
      <c r="Q411" s="160"/>
      <c r="R411" s="80" t="str">
        <f t="shared" si="1"/>
        <v>1088297</v>
      </c>
      <c r="S411" s="162" t="str">
        <f>vlookup(R411,route!$A$3:$L$606,5,FALSE)</f>
        <v>Origin</v>
      </c>
      <c r="T411" s="80" t="str">
        <f t="shared" si="2"/>
        <v>1088301</v>
      </c>
      <c r="U411" s="151" t="str">
        <f>vlookup(T411,route!$A$3:$L$606,5,FALSE)</f>
        <v>Destination</v>
      </c>
      <c r="V411" s="108"/>
    </row>
    <row r="412">
      <c r="A412" s="155"/>
      <c r="B412" s="80">
        <v>1089.0</v>
      </c>
      <c r="C412" s="156" t="s">
        <v>501</v>
      </c>
      <c r="D412" s="138">
        <f>vlookup(E412,terminals!$C$1:$O$73,13,FALSE)</f>
        <v>297</v>
      </c>
      <c r="E412" s="156" t="s">
        <v>574</v>
      </c>
      <c r="F412" s="138">
        <f>vlookup(G412,terminals!$C$1:$O$73,13,FALSE)</f>
        <v>301</v>
      </c>
      <c r="G412" s="156" t="s">
        <v>378</v>
      </c>
      <c r="H412" s="122" t="s">
        <v>591</v>
      </c>
      <c r="I412" s="163">
        <v>6500.0</v>
      </c>
      <c r="J412" s="90"/>
      <c r="K412" s="158"/>
      <c r="L412" s="159"/>
      <c r="M412" s="160"/>
      <c r="N412" s="160"/>
      <c r="O412" s="143" t="s">
        <v>732</v>
      </c>
      <c r="P412" s="161">
        <v>633.0</v>
      </c>
      <c r="Q412" s="160"/>
      <c r="R412" s="80" t="str">
        <f t="shared" si="1"/>
        <v>1089297</v>
      </c>
      <c r="S412" s="162" t="str">
        <f>vlookup(R412,route!$A$3:$L$606,5,FALSE)</f>
        <v>Origin</v>
      </c>
      <c r="T412" s="80" t="str">
        <f t="shared" si="2"/>
        <v>1089301</v>
      </c>
      <c r="U412" s="151" t="str">
        <f>vlookup(T412,route!$A$3:$L$606,5,FALSE)</f>
        <v>Destination</v>
      </c>
      <c r="V412" s="108"/>
    </row>
    <row r="413">
      <c r="A413" s="155"/>
      <c r="B413" s="80">
        <v>1090.0</v>
      </c>
      <c r="C413" s="156" t="s">
        <v>527</v>
      </c>
      <c r="D413" s="138">
        <f>vlookup(E413,terminals!$C$1:$O$73,13,FALSE)</f>
        <v>297</v>
      </c>
      <c r="E413" s="156" t="s">
        <v>574</v>
      </c>
      <c r="F413" s="138">
        <f>vlookup(G413,terminals!$C$1:$O$73,13,FALSE)</f>
        <v>298</v>
      </c>
      <c r="G413" s="156" t="s">
        <v>577</v>
      </c>
      <c r="H413" s="122" t="s">
        <v>591</v>
      </c>
      <c r="I413" s="163">
        <v>18000.0</v>
      </c>
      <c r="J413" s="90"/>
      <c r="K413" s="158"/>
      <c r="L413" s="159"/>
      <c r="M413" s="160"/>
      <c r="N413" s="160"/>
      <c r="O413" s="143" t="s">
        <v>733</v>
      </c>
      <c r="P413" s="161">
        <v>652.0</v>
      </c>
      <c r="Q413" s="160"/>
      <c r="R413" s="80" t="str">
        <f t="shared" si="1"/>
        <v>1090297</v>
      </c>
      <c r="S413" s="162" t="str">
        <f>vlookup(R413,route!$A$3:$L$606,5,FALSE)</f>
        <v>Origin</v>
      </c>
      <c r="T413" s="80" t="str">
        <f t="shared" si="2"/>
        <v>1090298</v>
      </c>
      <c r="U413" s="151" t="str">
        <f>vlookup(T413,route!$A$3:$L$606,5,FALSE)</f>
        <v>Destination</v>
      </c>
      <c r="V413" s="108"/>
    </row>
    <row r="414">
      <c r="A414" s="155"/>
      <c r="B414" s="80">
        <v>1091.0</v>
      </c>
      <c r="C414" s="156" t="s">
        <v>528</v>
      </c>
      <c r="D414" s="138">
        <f>vlookup(E414,terminals!$C$1:$O$73,13,FALSE)</f>
        <v>297</v>
      </c>
      <c r="E414" s="156" t="s">
        <v>574</v>
      </c>
      <c r="F414" s="138">
        <f>vlookup(G414,terminals!$C$1:$O$73,13,FALSE)</f>
        <v>302</v>
      </c>
      <c r="G414" s="156" t="s">
        <v>381</v>
      </c>
      <c r="H414" s="122" t="s">
        <v>591</v>
      </c>
      <c r="I414" s="163">
        <v>12000.0</v>
      </c>
      <c r="J414" s="90"/>
      <c r="K414" s="158"/>
      <c r="L414" s="159"/>
      <c r="M414" s="160"/>
      <c r="N414" s="160"/>
      <c r="O414" s="143" t="s">
        <v>626</v>
      </c>
      <c r="P414" s="161">
        <v>633.0</v>
      </c>
      <c r="Q414" s="160"/>
      <c r="R414" s="80" t="str">
        <f t="shared" si="1"/>
        <v>1091297</v>
      </c>
      <c r="S414" s="162" t="str">
        <f>vlookup(R414,route!$A$3:$L$606,5,FALSE)</f>
        <v>Origin</v>
      </c>
      <c r="T414" s="80" t="str">
        <f t="shared" si="2"/>
        <v>1091302</v>
      </c>
      <c r="U414" s="151" t="str">
        <f>vlookup(T414,route!$A$3:$L$606,5,FALSE)</f>
        <v>Destination</v>
      </c>
      <c r="V414" s="108"/>
    </row>
    <row r="415">
      <c r="A415" s="155"/>
      <c r="B415" s="80">
        <v>1152.0</v>
      </c>
      <c r="C415" s="156" t="s">
        <v>529</v>
      </c>
      <c r="D415" s="138">
        <f>vlookup(E415,terminals!$C$1:$O$73,13,FALSE)</f>
        <v>352</v>
      </c>
      <c r="E415" s="156" t="s">
        <v>400</v>
      </c>
      <c r="F415" s="138">
        <f>vlookup(G415,terminals!$C$1:$O$73,13,FALSE)</f>
        <v>348</v>
      </c>
      <c r="G415" s="156" t="s">
        <v>387</v>
      </c>
      <c r="H415" s="115" t="s">
        <v>591</v>
      </c>
      <c r="I415" s="163">
        <v>12000.0</v>
      </c>
      <c r="J415" s="90"/>
      <c r="K415" s="158"/>
      <c r="L415" s="159"/>
      <c r="M415" s="160"/>
      <c r="N415" s="160"/>
      <c r="O415" s="143" t="s">
        <v>734</v>
      </c>
      <c r="P415" s="161">
        <v>537.0</v>
      </c>
      <c r="Q415" s="160"/>
      <c r="R415" s="80" t="str">
        <f t="shared" si="1"/>
        <v>1152352</v>
      </c>
      <c r="S415" s="162" t="str">
        <f>vlookup(R415,route!$A$3:$L$606,5,FALSE)</f>
        <v>Origin</v>
      </c>
      <c r="T415" s="80" t="str">
        <f t="shared" si="2"/>
        <v>1152348</v>
      </c>
      <c r="U415" s="151" t="str">
        <f>vlookup(T415,route!$A$3:$L$606,5,FALSE)</f>
        <v>Destination</v>
      </c>
      <c r="V415" s="108"/>
    </row>
    <row r="416">
      <c r="A416" s="155"/>
      <c r="B416" s="80">
        <v>1153.0</v>
      </c>
      <c r="C416" s="156" t="s">
        <v>529</v>
      </c>
      <c r="D416" s="138">
        <f>vlookup(E416,terminals!$C$1:$O$73,13,FALSE)</f>
        <v>352</v>
      </c>
      <c r="E416" s="156" t="s">
        <v>400</v>
      </c>
      <c r="F416" s="138">
        <f>vlookup(G416,terminals!$C$1:$O$73,13,FALSE)</f>
        <v>348</v>
      </c>
      <c r="G416" s="156" t="s">
        <v>387</v>
      </c>
      <c r="H416" s="115" t="s">
        <v>591</v>
      </c>
      <c r="I416" s="163">
        <v>10000.0</v>
      </c>
      <c r="J416" s="90"/>
      <c r="K416" s="158"/>
      <c r="L416" s="159"/>
      <c r="M416" s="160"/>
      <c r="N416" s="160"/>
      <c r="O416" s="143" t="s">
        <v>734</v>
      </c>
      <c r="P416" s="161">
        <v>566.0</v>
      </c>
      <c r="Q416" s="160"/>
      <c r="R416" s="80" t="str">
        <f t="shared" si="1"/>
        <v>1153352</v>
      </c>
      <c r="S416" s="162" t="str">
        <f>vlookup(R416,route!$A$3:$L$606,5,FALSE)</f>
        <v>Origin</v>
      </c>
      <c r="T416" s="80" t="str">
        <f t="shared" si="2"/>
        <v>1153348</v>
      </c>
      <c r="U416" s="151" t="str">
        <f>vlookup(T416,route!$A$3:$L$606,5,FALSE)</f>
        <v>Destination</v>
      </c>
      <c r="V416" s="108"/>
    </row>
    <row r="417">
      <c r="A417" s="155"/>
      <c r="B417" s="80">
        <v>1154.0</v>
      </c>
      <c r="C417" s="156" t="s">
        <v>530</v>
      </c>
      <c r="D417" s="138">
        <f>vlookup(E417,terminals!$C$1:$O$73,13,FALSE)</f>
        <v>348</v>
      </c>
      <c r="E417" s="156" t="s">
        <v>387</v>
      </c>
      <c r="F417" s="138">
        <f>vlookup(G417,terminals!$C$1:$O$73,13,FALSE)</f>
        <v>352</v>
      </c>
      <c r="G417" s="156" t="s">
        <v>400</v>
      </c>
      <c r="H417" s="115" t="s">
        <v>591</v>
      </c>
      <c r="I417" s="163">
        <v>12000.0</v>
      </c>
      <c r="J417" s="90"/>
      <c r="K417" s="158"/>
      <c r="L417" s="159"/>
      <c r="M417" s="160"/>
      <c r="N417" s="160"/>
      <c r="O417" s="143" t="s">
        <v>735</v>
      </c>
      <c r="P417" s="161">
        <v>575.0</v>
      </c>
      <c r="Q417" s="160"/>
      <c r="R417" s="80" t="str">
        <f t="shared" si="1"/>
        <v>1154348</v>
      </c>
      <c r="S417" s="162" t="str">
        <f>vlookup(R417,route!$A$3:$L$606,5,FALSE)</f>
        <v>Origin</v>
      </c>
      <c r="T417" s="80" t="str">
        <f t="shared" si="2"/>
        <v>1154352</v>
      </c>
      <c r="U417" s="151" t="str">
        <f>vlookup(T417,route!$A$3:$L$606,5,FALSE)</f>
        <v>Destination</v>
      </c>
      <c r="V417" s="108"/>
    </row>
    <row r="418">
      <c r="A418" s="155"/>
      <c r="B418" s="80">
        <v>1155.0</v>
      </c>
      <c r="C418" s="156" t="s">
        <v>531</v>
      </c>
      <c r="D418" s="138">
        <f>vlookup(E418,terminals!$C$1:$O$73,13,FALSE)</f>
        <v>348</v>
      </c>
      <c r="E418" s="156" t="s">
        <v>387</v>
      </c>
      <c r="F418" s="138">
        <f>vlookup(G418,terminals!$C$1:$O$73,13,FALSE)</f>
        <v>350</v>
      </c>
      <c r="G418" s="156" t="s">
        <v>394</v>
      </c>
      <c r="H418" s="115" t="s">
        <v>591</v>
      </c>
      <c r="I418" s="163">
        <v>10000.0</v>
      </c>
      <c r="J418" s="90"/>
      <c r="K418" s="158"/>
      <c r="L418" s="159"/>
      <c r="M418" s="160"/>
      <c r="N418" s="160"/>
      <c r="O418" s="143" t="s">
        <v>736</v>
      </c>
      <c r="P418" s="161">
        <v>579.0</v>
      </c>
      <c r="Q418" s="160"/>
      <c r="R418" s="80" t="str">
        <f t="shared" si="1"/>
        <v>1155348</v>
      </c>
      <c r="S418" s="162" t="str">
        <f>vlookup(R418,route!$A$3:$L$606,5,FALSE)</f>
        <v>Origin</v>
      </c>
      <c r="T418" s="80" t="str">
        <f t="shared" si="2"/>
        <v>1155350</v>
      </c>
      <c r="U418" s="151" t="str">
        <f>vlookup(T418,route!$A$3:$L$606,5,FALSE)</f>
        <v>Destination</v>
      </c>
      <c r="V418" s="108"/>
    </row>
    <row r="419">
      <c r="A419" s="155"/>
      <c r="B419" s="80">
        <v>1156.0</v>
      </c>
      <c r="C419" s="156" t="s">
        <v>532</v>
      </c>
      <c r="D419" s="138">
        <f>vlookup(E419,terminals!$C$1:$O$73,13,FALSE)</f>
        <v>348</v>
      </c>
      <c r="E419" s="156" t="s">
        <v>387</v>
      </c>
      <c r="F419" s="138">
        <f>vlookup(G419,terminals!$C$1:$O$73,13,FALSE)</f>
        <v>351</v>
      </c>
      <c r="G419" s="156" t="s">
        <v>396</v>
      </c>
      <c r="H419" s="115" t="s">
        <v>591</v>
      </c>
      <c r="I419" s="163">
        <v>10000.0</v>
      </c>
      <c r="J419" s="90"/>
      <c r="K419" s="158"/>
      <c r="L419" s="159"/>
      <c r="M419" s="160"/>
      <c r="N419" s="160"/>
      <c r="O419" s="143" t="s">
        <v>622</v>
      </c>
      <c r="P419" s="161">
        <v>579.0</v>
      </c>
      <c r="Q419" s="160"/>
      <c r="R419" s="80" t="str">
        <f t="shared" si="1"/>
        <v>1156348</v>
      </c>
      <c r="S419" s="162" t="str">
        <f>vlookup(R419,route!$A$3:$L$606,5,FALSE)</f>
        <v>Origin</v>
      </c>
      <c r="T419" s="80" t="str">
        <f t="shared" si="2"/>
        <v>1156351</v>
      </c>
      <c r="U419" s="151" t="str">
        <f>vlookup(T419,route!$A$3:$L$606,5,FALSE)</f>
        <v>Destination</v>
      </c>
      <c r="V419" s="108"/>
    </row>
    <row r="420">
      <c r="A420" s="155"/>
      <c r="B420" s="80">
        <v>1157.0</v>
      </c>
      <c r="C420" s="156" t="s">
        <v>533</v>
      </c>
      <c r="D420" s="138">
        <f>vlookup(E420,terminals!$C$1:$O$73,13,FALSE)</f>
        <v>351</v>
      </c>
      <c r="E420" s="156" t="s">
        <v>396</v>
      </c>
      <c r="F420" s="138">
        <f>vlookup(G420,terminals!$C$1:$O$73,13,FALSE)</f>
        <v>348</v>
      </c>
      <c r="G420" s="156" t="s">
        <v>387</v>
      </c>
      <c r="H420" s="115" t="s">
        <v>591</v>
      </c>
      <c r="I420" s="163">
        <v>10500.0</v>
      </c>
      <c r="J420" s="90"/>
      <c r="K420" s="158"/>
      <c r="L420" s="159"/>
      <c r="M420" s="160"/>
      <c r="N420" s="160"/>
      <c r="O420" s="143" t="s">
        <v>603</v>
      </c>
      <c r="P420" s="161">
        <v>559.0</v>
      </c>
      <c r="Q420" s="160"/>
      <c r="R420" s="80" t="str">
        <f t="shared" si="1"/>
        <v>1157351</v>
      </c>
      <c r="S420" s="162" t="str">
        <f>vlookup(R420,route!$A$3:$L$606,5,FALSE)</f>
        <v>Origin</v>
      </c>
      <c r="T420" s="80" t="str">
        <f t="shared" si="2"/>
        <v>1157348</v>
      </c>
      <c r="U420" s="151" t="str">
        <f>vlookup(T420,route!$A$3:$L$606,5,FALSE)</f>
        <v>Destination</v>
      </c>
      <c r="V420" s="108"/>
    </row>
    <row r="421">
      <c r="A421" s="155"/>
      <c r="B421" s="80">
        <v>1166.0</v>
      </c>
      <c r="C421" s="156" t="s">
        <v>534</v>
      </c>
      <c r="D421" s="138">
        <f>vlookup(E421,terminals!$C$1:$O$73,13,FALSE)</f>
        <v>365</v>
      </c>
      <c r="E421" s="156" t="s">
        <v>429</v>
      </c>
      <c r="F421" s="138">
        <f>vlookup(G421,terminals!$C$1:$O$73,13,FALSE)</f>
        <v>361</v>
      </c>
      <c r="G421" s="156" t="s">
        <v>410</v>
      </c>
      <c r="H421" s="122" t="s">
        <v>591</v>
      </c>
      <c r="I421" s="163">
        <v>4000.0</v>
      </c>
      <c r="J421" s="90"/>
      <c r="K421" s="158"/>
      <c r="L421" s="159"/>
      <c r="M421" s="160"/>
      <c r="N421" s="160"/>
      <c r="O421" s="143" t="s">
        <v>635</v>
      </c>
      <c r="P421" s="161">
        <v>629.0</v>
      </c>
      <c r="Q421" s="160"/>
      <c r="R421" s="80" t="str">
        <f t="shared" si="1"/>
        <v>1166365</v>
      </c>
      <c r="S421" s="162" t="str">
        <f>vlookup(R421,route!$A$3:$L$606,5,FALSE)</f>
        <v>Origin</v>
      </c>
      <c r="T421" s="80" t="str">
        <f t="shared" si="2"/>
        <v>1166361</v>
      </c>
      <c r="U421" s="151" t="str">
        <f>vlookup(T421,route!$A$3:$L$606,5,FALSE)</f>
        <v>Destination</v>
      </c>
      <c r="V421" s="108"/>
    </row>
    <row r="422">
      <c r="A422" s="155"/>
      <c r="B422" s="80">
        <v>1167.0</v>
      </c>
      <c r="C422" s="156" t="s">
        <v>535</v>
      </c>
      <c r="D422" s="138">
        <f>vlookup(E422,terminals!$C$1:$O$73,13,FALSE)</f>
        <v>365</v>
      </c>
      <c r="E422" s="156" t="s">
        <v>429</v>
      </c>
      <c r="F422" s="138">
        <f>vlookup(G422,terminals!$C$1:$O$73,13,FALSE)</f>
        <v>360</v>
      </c>
      <c r="G422" s="156" t="s">
        <v>405</v>
      </c>
      <c r="H422" s="122" t="s">
        <v>591</v>
      </c>
      <c r="I422" s="163">
        <v>8500.0</v>
      </c>
      <c r="J422" s="90"/>
      <c r="K422" s="158"/>
      <c r="L422" s="159"/>
      <c r="M422" s="160"/>
      <c r="N422" s="160"/>
      <c r="O422" s="143" t="s">
        <v>737</v>
      </c>
      <c r="P422" s="161">
        <v>302.0</v>
      </c>
      <c r="Q422" s="160"/>
      <c r="R422" s="80" t="str">
        <f t="shared" si="1"/>
        <v>1167365</v>
      </c>
      <c r="S422" s="162" t="str">
        <f>vlookup(R422,route!$A$3:$L$606,5,FALSE)</f>
        <v>Origin</v>
      </c>
      <c r="T422" s="80" t="str">
        <f t="shared" si="2"/>
        <v>1167360</v>
      </c>
      <c r="U422" s="151" t="str">
        <f>vlookup(T422,route!$A$3:$L$606,5,FALSE)</f>
        <v>Destination</v>
      </c>
      <c r="V422" s="108"/>
    </row>
    <row r="423">
      <c r="A423" s="155"/>
      <c r="B423" s="80">
        <v>1168.0</v>
      </c>
      <c r="C423" s="156" t="s">
        <v>536</v>
      </c>
      <c r="D423" s="138">
        <f>vlookup(E423,terminals!$C$1:$O$73,13,FALSE)</f>
        <v>365</v>
      </c>
      <c r="E423" s="156" t="s">
        <v>429</v>
      </c>
      <c r="F423" s="138">
        <f>vlookup(G423,terminals!$C$1:$O$73,13,FALSE)</f>
        <v>362</v>
      </c>
      <c r="G423" s="156" t="s">
        <v>415</v>
      </c>
      <c r="H423" s="122" t="s">
        <v>591</v>
      </c>
      <c r="I423" s="163">
        <v>8500.0</v>
      </c>
      <c r="J423" s="90"/>
      <c r="K423" s="158"/>
      <c r="L423" s="159"/>
      <c r="M423" s="160"/>
      <c r="N423" s="160"/>
      <c r="O423" s="143" t="s">
        <v>738</v>
      </c>
      <c r="P423" s="161">
        <v>423.0</v>
      </c>
      <c r="Q423" s="160"/>
      <c r="R423" s="80" t="str">
        <f t="shared" si="1"/>
        <v>1168365</v>
      </c>
      <c r="S423" s="162" t="str">
        <f>vlookup(R423,route!$A$3:$L$606,5,FALSE)</f>
        <v>Origin</v>
      </c>
      <c r="T423" s="80" t="str">
        <f t="shared" si="2"/>
        <v>1168362</v>
      </c>
      <c r="U423" s="151" t="str">
        <f>vlookup(T423,route!$A$3:$L$606,5,FALSE)</f>
        <v>Destination</v>
      </c>
      <c r="V423" s="108"/>
    </row>
    <row r="424">
      <c r="A424" s="155"/>
      <c r="B424" s="80">
        <v>1169.0</v>
      </c>
      <c r="C424" s="156" t="s">
        <v>537</v>
      </c>
      <c r="D424" s="138">
        <f>vlookup(E424,terminals!$C$1:$O$73,13,FALSE)</f>
        <v>365</v>
      </c>
      <c r="E424" s="156" t="s">
        <v>429</v>
      </c>
      <c r="F424" s="138">
        <f>vlookup(G424,terminals!$C$1:$O$73,13,FALSE)</f>
        <v>363</v>
      </c>
      <c r="G424" s="156" t="s">
        <v>420</v>
      </c>
      <c r="H424" s="122" t="s">
        <v>591</v>
      </c>
      <c r="I424" s="163">
        <v>7500.0</v>
      </c>
      <c r="J424" s="90"/>
      <c r="K424" s="158"/>
      <c r="L424" s="159"/>
      <c r="M424" s="160"/>
      <c r="N424" s="160"/>
      <c r="O424" s="143" t="s">
        <v>623</v>
      </c>
      <c r="P424" s="161">
        <v>432.0</v>
      </c>
      <c r="Q424" s="160"/>
      <c r="R424" s="80" t="str">
        <f t="shared" si="1"/>
        <v>1169365</v>
      </c>
      <c r="S424" s="162" t="str">
        <f>vlookup(R424,route!$A$3:$L$606,5,FALSE)</f>
        <v>Origin</v>
      </c>
      <c r="T424" s="80" t="str">
        <f t="shared" si="2"/>
        <v>1169363</v>
      </c>
      <c r="U424" s="151" t="str">
        <f>vlookup(T424,route!$A$3:$L$606,5,FALSE)</f>
        <v>Destination</v>
      </c>
      <c r="V424" s="108"/>
    </row>
    <row r="425">
      <c r="A425" s="155"/>
      <c r="B425" s="80">
        <v>1170.0</v>
      </c>
      <c r="C425" s="156" t="s">
        <v>538</v>
      </c>
      <c r="D425" s="138">
        <f>vlookup(E425,terminals!$C$1:$O$73,13,FALSE)</f>
        <v>361</v>
      </c>
      <c r="E425" s="156" t="s">
        <v>410</v>
      </c>
      <c r="F425" s="138">
        <f>vlookup(G425,terminals!$C$1:$O$73,13,FALSE)</f>
        <v>365</v>
      </c>
      <c r="G425" s="156" t="s">
        <v>429</v>
      </c>
      <c r="H425" s="122" t="s">
        <v>591</v>
      </c>
      <c r="I425" s="163">
        <v>4000.0</v>
      </c>
      <c r="J425" s="90"/>
      <c r="K425" s="158"/>
      <c r="L425" s="159"/>
      <c r="M425" s="160"/>
      <c r="N425" s="160"/>
      <c r="O425" s="143" t="s">
        <v>623</v>
      </c>
      <c r="P425" s="161">
        <v>309.0</v>
      </c>
      <c r="Q425" s="160"/>
      <c r="R425" s="80" t="str">
        <f t="shared" si="1"/>
        <v>1170361</v>
      </c>
      <c r="S425" s="162" t="str">
        <f>vlookup(R425,route!$A$3:$L$606,5,FALSE)</f>
        <v>Origin</v>
      </c>
      <c r="T425" s="80" t="str">
        <f t="shared" si="2"/>
        <v>1170365</v>
      </c>
      <c r="U425" s="151" t="str">
        <f>vlookup(T425,route!$A$3:$L$606,5,FALSE)</f>
        <v>Destination</v>
      </c>
      <c r="V425" s="108"/>
    </row>
    <row r="426">
      <c r="A426" s="155"/>
      <c r="B426" s="80">
        <v>1171.0</v>
      </c>
      <c r="C426" s="156" t="s">
        <v>539</v>
      </c>
      <c r="D426" s="138">
        <f>vlookup(E426,terminals!$C$1:$O$73,13,FALSE)</f>
        <v>361</v>
      </c>
      <c r="E426" s="156" t="s">
        <v>410</v>
      </c>
      <c r="F426" s="138">
        <f>vlookup(G426,terminals!$C$1:$O$73,13,FALSE)</f>
        <v>362</v>
      </c>
      <c r="G426" s="156" t="s">
        <v>415</v>
      </c>
      <c r="H426" s="122" t="s">
        <v>591</v>
      </c>
      <c r="I426" s="163">
        <v>5500.0</v>
      </c>
      <c r="J426" s="90"/>
      <c r="K426" s="158"/>
      <c r="L426" s="159"/>
      <c r="M426" s="160"/>
      <c r="N426" s="160"/>
      <c r="O426" s="143" t="s">
        <v>706</v>
      </c>
      <c r="P426" s="161">
        <v>285.0</v>
      </c>
      <c r="Q426" s="160"/>
      <c r="R426" s="80" t="str">
        <f t="shared" si="1"/>
        <v>1171361</v>
      </c>
      <c r="S426" s="162" t="str">
        <f>vlookup(R426,route!$A$3:$L$606,5,FALSE)</f>
        <v>Origin</v>
      </c>
      <c r="T426" s="80" t="str">
        <f t="shared" si="2"/>
        <v>1171362</v>
      </c>
      <c r="U426" s="151" t="str">
        <f>vlookup(T426,route!$A$3:$L$606,5,FALSE)</f>
        <v>Destination</v>
      </c>
      <c r="V426" s="108"/>
    </row>
    <row r="427">
      <c r="A427" s="155"/>
      <c r="B427" s="80">
        <v>1172.0</v>
      </c>
      <c r="C427" s="156" t="s">
        <v>540</v>
      </c>
      <c r="D427" s="138">
        <f>vlookup(E427,terminals!$C$1:$O$73,13,FALSE)</f>
        <v>360</v>
      </c>
      <c r="E427" s="156" t="s">
        <v>405</v>
      </c>
      <c r="F427" s="138">
        <f>vlookup(G427,terminals!$C$1:$O$73,13,FALSE)</f>
        <v>365</v>
      </c>
      <c r="G427" s="156" t="s">
        <v>429</v>
      </c>
      <c r="H427" s="122" t="s">
        <v>591</v>
      </c>
      <c r="I427" s="163">
        <v>8500.0</v>
      </c>
      <c r="J427" s="90"/>
      <c r="K427" s="158"/>
      <c r="L427" s="159"/>
      <c r="M427" s="160"/>
      <c r="N427" s="160"/>
      <c r="O427" s="143" t="s">
        <v>739</v>
      </c>
      <c r="P427" s="161">
        <v>667.0</v>
      </c>
      <c r="Q427" s="160"/>
      <c r="R427" s="80" t="str">
        <f t="shared" si="1"/>
        <v>1172360</v>
      </c>
      <c r="S427" s="162" t="str">
        <f>vlookup(R427,route!$A$3:$L$606,5,FALSE)</f>
        <v>Origin</v>
      </c>
      <c r="T427" s="80" t="str">
        <f t="shared" si="2"/>
        <v>1172365</v>
      </c>
      <c r="U427" s="151" t="str">
        <f>vlookup(T427,route!$A$3:$L$606,5,FALSE)</f>
        <v>Destination</v>
      </c>
      <c r="V427" s="108"/>
    </row>
    <row r="428">
      <c r="A428" s="155"/>
      <c r="B428" s="80">
        <v>1173.0</v>
      </c>
      <c r="C428" s="156" t="s">
        <v>541</v>
      </c>
      <c r="D428" s="138">
        <f>vlookup(E428,terminals!$C$1:$O$73,13,FALSE)</f>
        <v>360</v>
      </c>
      <c r="E428" s="156" t="s">
        <v>405</v>
      </c>
      <c r="F428" s="138">
        <f>vlookup(G428,terminals!$C$1:$O$73,13,FALSE)</f>
        <v>362</v>
      </c>
      <c r="G428" s="156" t="s">
        <v>415</v>
      </c>
      <c r="H428" s="122" t="s">
        <v>591</v>
      </c>
      <c r="I428" s="163">
        <v>4500.0</v>
      </c>
      <c r="J428" s="90"/>
      <c r="K428" s="158"/>
      <c r="L428" s="159"/>
      <c r="M428" s="160"/>
      <c r="N428" s="160"/>
      <c r="O428" s="143" t="s">
        <v>612</v>
      </c>
      <c r="P428" s="161">
        <v>419.0</v>
      </c>
      <c r="Q428" s="160"/>
      <c r="R428" s="80" t="str">
        <f t="shared" si="1"/>
        <v>1173360</v>
      </c>
      <c r="S428" s="162" t="str">
        <f>vlookup(R428,route!$A$3:$L$606,5,FALSE)</f>
        <v>Origin</v>
      </c>
      <c r="T428" s="80" t="str">
        <f t="shared" si="2"/>
        <v>1173362</v>
      </c>
      <c r="U428" s="151" t="str">
        <f>vlookup(T428,route!$A$3:$L$606,5,FALSE)</f>
        <v>Destination</v>
      </c>
      <c r="V428" s="108"/>
    </row>
    <row r="429">
      <c r="A429" s="155"/>
      <c r="B429" s="80">
        <v>1174.0</v>
      </c>
      <c r="C429" s="156" t="s">
        <v>542</v>
      </c>
      <c r="D429" s="138">
        <f>vlookup(E429,terminals!$C$1:$O$73,13,FALSE)</f>
        <v>360</v>
      </c>
      <c r="E429" s="156" t="s">
        <v>405</v>
      </c>
      <c r="F429" s="138">
        <f>vlookup(G429,terminals!$C$1:$O$73,13,FALSE)</f>
        <v>363</v>
      </c>
      <c r="G429" s="156" t="s">
        <v>420</v>
      </c>
      <c r="H429" s="122" t="s">
        <v>591</v>
      </c>
      <c r="I429" s="163">
        <v>4500.0</v>
      </c>
      <c r="J429" s="90"/>
      <c r="K429" s="158"/>
      <c r="L429" s="159"/>
      <c r="M429" s="160"/>
      <c r="N429" s="160"/>
      <c r="O429" s="143" t="s">
        <v>740</v>
      </c>
      <c r="P429" s="161">
        <v>308.0</v>
      </c>
      <c r="Q429" s="160"/>
      <c r="R429" s="80" t="str">
        <f t="shared" si="1"/>
        <v>1174360</v>
      </c>
      <c r="S429" s="162" t="str">
        <f>vlookup(R429,route!$A$3:$L$606,5,FALSE)</f>
        <v>Origin</v>
      </c>
      <c r="T429" s="80" t="str">
        <f t="shared" si="2"/>
        <v>1174363</v>
      </c>
      <c r="U429" s="151" t="str">
        <f>vlookup(T429,route!$A$3:$L$606,5,FALSE)</f>
        <v>Destination</v>
      </c>
      <c r="V429" s="108"/>
    </row>
    <row r="430">
      <c r="A430" s="155"/>
      <c r="B430" s="80">
        <v>1175.0</v>
      </c>
      <c r="C430" s="156" t="s">
        <v>543</v>
      </c>
      <c r="D430" s="138">
        <f>vlookup(E430,terminals!$C$1:$O$73,13,FALSE)</f>
        <v>362</v>
      </c>
      <c r="E430" s="156" t="s">
        <v>415</v>
      </c>
      <c r="F430" s="138">
        <f>vlookup(G430,terminals!$C$1:$O$73,13,FALSE)</f>
        <v>365</v>
      </c>
      <c r="G430" s="156" t="s">
        <v>429</v>
      </c>
      <c r="H430" s="122" t="s">
        <v>591</v>
      </c>
      <c r="I430" s="163">
        <v>8500.0</v>
      </c>
      <c r="J430" s="90"/>
      <c r="K430" s="158"/>
      <c r="L430" s="159"/>
      <c r="M430" s="160"/>
      <c r="N430" s="160"/>
      <c r="O430" s="143" t="s">
        <v>741</v>
      </c>
      <c r="P430" s="161">
        <v>630.0</v>
      </c>
      <c r="Q430" s="160"/>
      <c r="R430" s="80" t="str">
        <f t="shared" si="1"/>
        <v>1175362</v>
      </c>
      <c r="S430" s="162" t="str">
        <f>vlookup(R430,route!$A$3:$L$606,5,FALSE)</f>
        <v>Origin</v>
      </c>
      <c r="T430" s="80" t="str">
        <f t="shared" si="2"/>
        <v>1175365</v>
      </c>
      <c r="U430" s="151" t="str">
        <f>vlookup(T430,route!$A$3:$L$606,5,FALSE)</f>
        <v>Destination</v>
      </c>
      <c r="V430" s="108"/>
    </row>
    <row r="431">
      <c r="A431" s="155"/>
      <c r="B431" s="80">
        <v>1176.0</v>
      </c>
      <c r="C431" s="156" t="s">
        <v>544</v>
      </c>
      <c r="D431" s="138">
        <f>vlookup(E431,terminals!$C$1:$O$73,13,FALSE)</f>
        <v>362</v>
      </c>
      <c r="E431" s="156" t="s">
        <v>415</v>
      </c>
      <c r="F431" s="138">
        <f>vlookup(G431,terminals!$C$1:$O$73,13,FALSE)</f>
        <v>361</v>
      </c>
      <c r="G431" s="156" t="s">
        <v>410</v>
      </c>
      <c r="H431" s="122" t="s">
        <v>591</v>
      </c>
      <c r="I431" s="163">
        <v>5500.0</v>
      </c>
      <c r="J431" s="90"/>
      <c r="K431" s="158"/>
      <c r="L431" s="159"/>
      <c r="M431" s="160"/>
      <c r="N431" s="160"/>
      <c r="O431" s="143" t="s">
        <v>742</v>
      </c>
      <c r="P431" s="161">
        <v>286.0</v>
      </c>
      <c r="Q431" s="160"/>
      <c r="R431" s="80" t="str">
        <f t="shared" si="1"/>
        <v>1176362</v>
      </c>
      <c r="S431" s="162" t="str">
        <f>vlookup(R431,route!$A$3:$L$606,5,FALSE)</f>
        <v>Origin</v>
      </c>
      <c r="T431" s="80" t="str">
        <f t="shared" si="2"/>
        <v>1176361</v>
      </c>
      <c r="U431" s="151" t="str">
        <f>vlookup(T431,route!$A$3:$L$606,5,FALSE)</f>
        <v>Destination</v>
      </c>
      <c r="V431" s="108"/>
    </row>
    <row r="432">
      <c r="A432" s="155"/>
      <c r="B432" s="80">
        <v>1177.0</v>
      </c>
      <c r="C432" s="156" t="s">
        <v>545</v>
      </c>
      <c r="D432" s="138">
        <f>vlookup(E432,terminals!$C$1:$O$73,13,FALSE)</f>
        <v>362</v>
      </c>
      <c r="E432" s="156" t="s">
        <v>415</v>
      </c>
      <c r="F432" s="138">
        <f>vlookup(G432,terminals!$C$1:$O$73,13,FALSE)</f>
        <v>360</v>
      </c>
      <c r="G432" s="156" t="s">
        <v>405</v>
      </c>
      <c r="H432" s="122" t="s">
        <v>591</v>
      </c>
      <c r="I432" s="163">
        <v>4500.0</v>
      </c>
      <c r="J432" s="90"/>
      <c r="K432" s="158"/>
      <c r="L432" s="159"/>
      <c r="M432" s="160"/>
      <c r="N432" s="160"/>
      <c r="O432" s="143" t="s">
        <v>743</v>
      </c>
      <c r="P432" s="161">
        <v>654.0</v>
      </c>
      <c r="Q432" s="160"/>
      <c r="R432" s="80" t="str">
        <f t="shared" si="1"/>
        <v>1177362</v>
      </c>
      <c r="S432" s="162" t="str">
        <f>vlookup(R432,route!$A$3:$L$606,5,FALSE)</f>
        <v>Origin</v>
      </c>
      <c r="T432" s="80" t="str">
        <f t="shared" si="2"/>
        <v>1177360</v>
      </c>
      <c r="U432" s="151" t="str">
        <f>vlookup(T432,route!$A$3:$L$606,5,FALSE)</f>
        <v>Destination</v>
      </c>
      <c r="V432" s="108"/>
    </row>
    <row r="433">
      <c r="A433" s="155"/>
      <c r="B433" s="80">
        <v>1178.0</v>
      </c>
      <c r="C433" s="156" t="s">
        <v>546</v>
      </c>
      <c r="D433" s="138">
        <f>vlookup(E433,terminals!$C$1:$O$73,13,FALSE)</f>
        <v>363</v>
      </c>
      <c r="E433" s="156" t="s">
        <v>420</v>
      </c>
      <c r="F433" s="138">
        <f>vlookup(G433,terminals!$C$1:$O$73,13,FALSE)</f>
        <v>365</v>
      </c>
      <c r="G433" s="156" t="s">
        <v>429</v>
      </c>
      <c r="H433" s="122" t="s">
        <v>591</v>
      </c>
      <c r="I433" s="163">
        <v>7500.0</v>
      </c>
      <c r="J433" s="90"/>
      <c r="K433" s="158"/>
      <c r="L433" s="159"/>
      <c r="M433" s="160"/>
      <c r="N433" s="160"/>
      <c r="O433" s="143" t="s">
        <v>635</v>
      </c>
      <c r="P433" s="161">
        <v>654.0</v>
      </c>
      <c r="Q433" s="160"/>
      <c r="R433" s="80" t="str">
        <f t="shared" si="1"/>
        <v>1178363</v>
      </c>
      <c r="S433" s="162" t="str">
        <f>vlookup(R433,route!$A$3:$L$606,5,FALSE)</f>
        <v>Origin</v>
      </c>
      <c r="T433" s="80" t="str">
        <f t="shared" si="2"/>
        <v>1178365</v>
      </c>
      <c r="U433" s="151" t="str">
        <f>vlookup(T433,route!$A$3:$L$606,5,FALSE)</f>
        <v>Destination</v>
      </c>
      <c r="V433" s="108"/>
    </row>
    <row r="434">
      <c r="A434" s="155"/>
      <c r="B434" s="80">
        <v>1179.0</v>
      </c>
      <c r="C434" s="156" t="s">
        <v>547</v>
      </c>
      <c r="D434" s="138">
        <f>vlookup(E434,terminals!$C$1:$O$73,13,FALSE)</f>
        <v>363</v>
      </c>
      <c r="E434" s="156" t="s">
        <v>420</v>
      </c>
      <c r="F434" s="138">
        <f>vlookup(G434,terminals!$C$1:$O$73,13,FALSE)</f>
        <v>360</v>
      </c>
      <c r="G434" s="156" t="s">
        <v>405</v>
      </c>
      <c r="H434" s="122" t="s">
        <v>591</v>
      </c>
      <c r="I434" s="163">
        <v>4500.0</v>
      </c>
      <c r="J434" s="90"/>
      <c r="K434" s="158"/>
      <c r="L434" s="159"/>
      <c r="M434" s="160"/>
      <c r="N434" s="160"/>
      <c r="O434" s="143" t="s">
        <v>744</v>
      </c>
      <c r="P434" s="161">
        <v>654.0</v>
      </c>
      <c r="Q434" s="160"/>
      <c r="R434" s="80" t="str">
        <f t="shared" si="1"/>
        <v>1179363</v>
      </c>
      <c r="S434" s="162" t="str">
        <f>vlookup(R434,route!$A$3:$L$606,5,FALSE)</f>
        <v>Origin</v>
      </c>
      <c r="T434" s="80" t="str">
        <f t="shared" si="2"/>
        <v>1179360</v>
      </c>
      <c r="U434" s="151" t="str">
        <f>vlookup(T434,route!$A$3:$L$606,5,FALSE)</f>
        <v>Destination</v>
      </c>
      <c r="V434" s="108"/>
    </row>
  </sheetData>
  <dataValidations>
    <dataValidation type="list" allowBlank="1" sqref="E3:E434">
      <formula1>terminals!$C$1:$C$73</formula1>
    </dataValidation>
    <dataValidation type="list" allowBlank="1" showErrorMessage="1" sqref="G3:G434">
      <formula1>terminals!$C$1:$C$73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4.0"/>
    <col customWidth="1" min="5" max="5" width="23.38"/>
    <col customWidth="1" min="7" max="7" width="16.5"/>
  </cols>
  <sheetData>
    <row r="1">
      <c r="A1" s="22"/>
      <c r="B1" s="22"/>
      <c r="D1" s="22"/>
      <c r="F1" s="22"/>
    </row>
    <row r="2">
      <c r="A2" s="171"/>
      <c r="B2" s="172" t="s">
        <v>439</v>
      </c>
      <c r="C2" s="173" t="s">
        <v>745</v>
      </c>
      <c r="D2" s="172" t="s">
        <v>46</v>
      </c>
      <c r="E2" s="173" t="s">
        <v>48</v>
      </c>
      <c r="F2" s="172" t="s">
        <v>437</v>
      </c>
      <c r="G2" s="173" t="s">
        <v>746</v>
      </c>
    </row>
    <row r="3">
      <c r="A3" s="174" t="str">
        <f t="shared" ref="A3:A14" si="1">concat(D3,F3)</f>
        <v>0085</v>
      </c>
      <c r="B3" s="175">
        <v>21.0</v>
      </c>
      <c r="C3" s="176" t="s">
        <v>445</v>
      </c>
      <c r="D3" s="177" t="str">
        <f>VLOOKUP(E3,partners!$C$4:$O$8,13,false)</f>
        <v>008</v>
      </c>
      <c r="E3" s="176" t="s">
        <v>61</v>
      </c>
      <c r="F3" s="178">
        <f>VLOOKUP(G3,vehicles!$C$3:$G$25,5,false)</f>
        <v>5</v>
      </c>
      <c r="G3" s="176" t="s">
        <v>747</v>
      </c>
      <c r="H3" s="179">
        <f t="shared" ref="H3:H16" si="2">B3</f>
        <v>21</v>
      </c>
    </row>
    <row r="4">
      <c r="A4" s="174" t="str">
        <f t="shared" si="1"/>
        <v>0082</v>
      </c>
      <c r="B4" s="175">
        <v>22.0</v>
      </c>
      <c r="C4" s="176" t="s">
        <v>509</v>
      </c>
      <c r="D4" s="177" t="str">
        <f>VLOOKUP(E4,partners!$C$4:$O$8,13,false)</f>
        <v>008</v>
      </c>
      <c r="E4" s="176" t="s">
        <v>61</v>
      </c>
      <c r="F4" s="178">
        <f>VLOOKUP(G4,vehicles!$C$3:$G$25,5,false)</f>
        <v>2</v>
      </c>
      <c r="G4" s="176" t="s">
        <v>521</v>
      </c>
      <c r="H4" s="179">
        <f t="shared" si="2"/>
        <v>22</v>
      </c>
    </row>
    <row r="5">
      <c r="A5" s="174" t="str">
        <f t="shared" si="1"/>
        <v>00819</v>
      </c>
      <c r="B5" s="175">
        <v>23.0</v>
      </c>
      <c r="C5" s="176" t="s">
        <v>504</v>
      </c>
      <c r="D5" s="177" t="str">
        <f>VLOOKUP(E5,partners!$C$4:$O$8,13,false)</f>
        <v>008</v>
      </c>
      <c r="E5" s="176" t="s">
        <v>61</v>
      </c>
      <c r="F5" s="178">
        <f>VLOOKUP(G5,vehicles!$C$3:$G$25,5,false)</f>
        <v>19</v>
      </c>
      <c r="G5" s="176" t="s">
        <v>504</v>
      </c>
      <c r="H5" s="179">
        <f t="shared" si="2"/>
        <v>23</v>
      </c>
    </row>
    <row r="6">
      <c r="A6" s="174" t="str">
        <f t="shared" si="1"/>
        <v>00818</v>
      </c>
      <c r="B6" s="175">
        <v>24.0</v>
      </c>
      <c r="C6" s="176" t="s">
        <v>748</v>
      </c>
      <c r="D6" s="177" t="str">
        <f>VLOOKUP(E6,partners!$C$4:$O$8,13,false)</f>
        <v>008</v>
      </c>
      <c r="E6" s="176" t="s">
        <v>61</v>
      </c>
      <c r="F6" s="178">
        <f>VLOOKUP(G6,vehicles!$C$3:$G$25,5,false)</f>
        <v>18</v>
      </c>
      <c r="G6" s="176" t="s">
        <v>523</v>
      </c>
      <c r="H6" s="179">
        <f t="shared" si="2"/>
        <v>24</v>
      </c>
    </row>
    <row r="7">
      <c r="A7" s="174" t="str">
        <f t="shared" si="1"/>
        <v>0093</v>
      </c>
      <c r="B7" s="175">
        <v>25.0</v>
      </c>
      <c r="C7" s="176" t="s">
        <v>749</v>
      </c>
      <c r="D7" s="177" t="str">
        <f>VLOOKUP(E7,partners!$C$4:$O$8,13,false)</f>
        <v>009</v>
      </c>
      <c r="E7" s="176" t="s">
        <v>68</v>
      </c>
      <c r="F7" s="178">
        <f>VLOOKUP(G7,vehicles!$C$3:$G$25,5,false)</f>
        <v>3</v>
      </c>
      <c r="G7" s="176" t="s">
        <v>444</v>
      </c>
      <c r="H7" s="179">
        <f t="shared" si="2"/>
        <v>25</v>
      </c>
    </row>
    <row r="8">
      <c r="A8" s="174" t="str">
        <f t="shared" si="1"/>
        <v>00918</v>
      </c>
      <c r="B8" s="175">
        <v>26.0</v>
      </c>
      <c r="C8" s="176" t="s">
        <v>523</v>
      </c>
      <c r="D8" s="177" t="str">
        <f>VLOOKUP(E8,partners!$C$4:$O$8,13,false)</f>
        <v>009</v>
      </c>
      <c r="E8" s="176" t="s">
        <v>68</v>
      </c>
      <c r="F8" s="178">
        <f>VLOOKUP(G8,vehicles!$C$3:$G$25,5,false)</f>
        <v>18</v>
      </c>
      <c r="G8" s="176" t="s">
        <v>523</v>
      </c>
      <c r="H8" s="179">
        <f t="shared" si="2"/>
        <v>26</v>
      </c>
    </row>
    <row r="9">
      <c r="A9" s="174" t="str">
        <f t="shared" si="1"/>
        <v>00915</v>
      </c>
      <c r="B9" s="175">
        <v>27.0</v>
      </c>
      <c r="C9" s="176" t="s">
        <v>750</v>
      </c>
      <c r="D9" s="177" t="str">
        <f>VLOOKUP(E9,partners!$C$4:$O$8,13,false)</f>
        <v>009</v>
      </c>
      <c r="E9" s="176" t="s">
        <v>68</v>
      </c>
      <c r="F9" s="178">
        <f>VLOOKUP(G9,vehicles!$C$3:$G$25,5,false)</f>
        <v>15</v>
      </c>
      <c r="G9" s="176" t="s">
        <v>519</v>
      </c>
      <c r="H9" s="179">
        <f t="shared" si="2"/>
        <v>27</v>
      </c>
    </row>
    <row r="10">
      <c r="A10" s="174" t="str">
        <f t="shared" si="1"/>
        <v>01122</v>
      </c>
      <c r="B10" s="175">
        <v>28.0</v>
      </c>
      <c r="C10" s="176" t="s">
        <v>523</v>
      </c>
      <c r="D10" s="177" t="str">
        <f>VLOOKUP(E10,partners!$C$4:$O$8,13,false)</f>
        <v>011</v>
      </c>
      <c r="E10" s="176" t="s">
        <v>76</v>
      </c>
      <c r="F10" s="178">
        <f>VLOOKUP(G10,vehicles!$C$3:$G$25,5,false)</f>
        <v>22</v>
      </c>
      <c r="G10" s="176" t="s">
        <v>751</v>
      </c>
      <c r="H10" s="179">
        <f t="shared" si="2"/>
        <v>28</v>
      </c>
    </row>
    <row r="11">
      <c r="A11" s="174" t="str">
        <f t="shared" si="1"/>
        <v>0113</v>
      </c>
      <c r="B11" s="175">
        <v>29.0</v>
      </c>
      <c r="C11" s="176" t="s">
        <v>752</v>
      </c>
      <c r="D11" s="177" t="str">
        <f>VLOOKUP(E11,partners!$C$4:$O$8,13,false)</f>
        <v>011</v>
      </c>
      <c r="E11" s="176" t="s">
        <v>76</v>
      </c>
      <c r="F11" s="178">
        <f>VLOOKUP(G11,vehicles!$C$3:$G$25,5,false)</f>
        <v>3</v>
      </c>
      <c r="G11" s="176" t="s">
        <v>444</v>
      </c>
      <c r="H11" s="179">
        <f t="shared" si="2"/>
        <v>29</v>
      </c>
    </row>
    <row r="12">
      <c r="A12" s="174" t="str">
        <f t="shared" si="1"/>
        <v>01518</v>
      </c>
      <c r="B12" s="175">
        <v>30.0</v>
      </c>
      <c r="C12" s="176" t="s">
        <v>753</v>
      </c>
      <c r="D12" s="177" t="str">
        <f>VLOOKUP(E12,partners!$C$4:$O$8,13,false)</f>
        <v>015</v>
      </c>
      <c r="E12" s="176" t="s">
        <v>84</v>
      </c>
      <c r="F12" s="178">
        <f>VLOOKUP(G12,vehicles!$C$3:$G$25,5,false)</f>
        <v>18</v>
      </c>
      <c r="G12" s="176" t="s">
        <v>523</v>
      </c>
      <c r="H12" s="179">
        <f t="shared" si="2"/>
        <v>30</v>
      </c>
    </row>
    <row r="13">
      <c r="A13" s="174" t="str">
        <f t="shared" si="1"/>
        <v>01522</v>
      </c>
      <c r="B13" s="175">
        <v>31.0</v>
      </c>
      <c r="C13" s="176" t="s">
        <v>754</v>
      </c>
      <c r="D13" s="177" t="str">
        <f>VLOOKUP(E13,partners!$C$4:$O$8,13,false)</f>
        <v>015</v>
      </c>
      <c r="E13" s="176" t="s">
        <v>84</v>
      </c>
      <c r="F13" s="178">
        <f>VLOOKUP(G13,vehicles!$C$3:$G$25,5,false)</f>
        <v>22</v>
      </c>
      <c r="G13" s="176" t="s">
        <v>751</v>
      </c>
      <c r="H13" s="179">
        <f t="shared" si="2"/>
        <v>31</v>
      </c>
    </row>
    <row r="14">
      <c r="A14" s="174" t="str">
        <f t="shared" si="1"/>
        <v>01718</v>
      </c>
      <c r="B14" s="175">
        <v>32.0</v>
      </c>
      <c r="C14" s="176" t="s">
        <v>755</v>
      </c>
      <c r="D14" s="177" t="str">
        <f>VLOOKUP(E14,partners!$C$4:$O$8,13,false)</f>
        <v>017</v>
      </c>
      <c r="E14" s="176" t="s">
        <v>91</v>
      </c>
      <c r="F14" s="178">
        <f>VLOOKUP(G14,vehicles!$C$3:$G$25,5,false)</f>
        <v>18</v>
      </c>
      <c r="G14" s="176" t="s">
        <v>523</v>
      </c>
      <c r="H14" s="179">
        <f t="shared" si="2"/>
        <v>32</v>
      </c>
    </row>
    <row r="15">
      <c r="A15" s="22"/>
      <c r="B15" s="175"/>
      <c r="C15" s="6"/>
      <c r="D15" s="178" t="str">
        <f>VLOOKUP(E15,partners!$C$4:$O$8,13,false)</f>
        <v>#N/A</v>
      </c>
      <c r="E15" s="6"/>
      <c r="F15" s="178" t="str">
        <f>VLOOKUP(G15,vehicles!$C$3:$G$25,5,false)</f>
        <v>#N/A</v>
      </c>
      <c r="G15" s="6"/>
      <c r="H15" s="179" t="str">
        <f t="shared" si="2"/>
        <v/>
      </c>
    </row>
    <row r="16">
      <c r="A16" s="22"/>
      <c r="B16" s="175"/>
      <c r="C16" s="6"/>
      <c r="D16" s="178" t="str">
        <f>VLOOKUP(E16,partners!$C$4:$O$8,13,false)</f>
        <v>#N/A</v>
      </c>
      <c r="E16" s="6"/>
      <c r="F16" s="178" t="str">
        <f>VLOOKUP(G16,vehicles!$C$3:$G$25,5,false)</f>
        <v>#N/A</v>
      </c>
      <c r="G16" s="6"/>
      <c r="H16" s="179" t="str">
        <f t="shared" si="2"/>
        <v/>
      </c>
    </row>
  </sheetData>
  <dataValidations>
    <dataValidation type="list" allowBlank="1" showErrorMessage="1" sqref="G3:G16">
      <formula1>vehicles!$C$3:$C$25</formula1>
    </dataValidation>
    <dataValidation type="list" allowBlank="1" showErrorMessage="1" sqref="E3:E16">
      <formula1>partners!$C$4:$C$8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38"/>
    <col customWidth="1" min="3" max="3" width="21.38"/>
    <col customWidth="1" min="4" max="4" width="9.13"/>
    <col customWidth="1" min="5" max="5" width="21.38"/>
    <col customWidth="1" min="6" max="6" width="4.25"/>
  </cols>
  <sheetData>
    <row r="1">
      <c r="A1" s="180"/>
    </row>
    <row r="2">
      <c r="A2" s="22"/>
      <c r="B2" s="22"/>
    </row>
    <row r="3">
      <c r="A3" s="181" t="s">
        <v>98</v>
      </c>
      <c r="B3" s="181" t="s">
        <v>756</v>
      </c>
      <c r="C3" s="181" t="s">
        <v>757</v>
      </c>
      <c r="D3" s="181" t="s">
        <v>758</v>
      </c>
      <c r="E3" s="181" t="s">
        <v>759</v>
      </c>
      <c r="F3" s="182"/>
      <c r="G3" s="182"/>
      <c r="H3" s="183"/>
    </row>
    <row r="4">
      <c r="A4" s="67">
        <v>1.0</v>
      </c>
      <c r="B4" s="67">
        <v>1.0</v>
      </c>
      <c r="C4" s="176" t="s">
        <v>132</v>
      </c>
      <c r="D4" s="184">
        <f>vlookup($E4,cities!$D$4:$H$117,5,FALSE)</f>
        <v>1</v>
      </c>
      <c r="E4" s="95" t="s">
        <v>132</v>
      </c>
      <c r="G4" s="185">
        <f t="shared" ref="G4:G19" si="1">B4</f>
        <v>1</v>
      </c>
    </row>
    <row r="5">
      <c r="A5" s="67">
        <v>2.0</v>
      </c>
      <c r="B5" s="67">
        <v>2.0</v>
      </c>
      <c r="C5" s="176" t="s">
        <v>138</v>
      </c>
      <c r="D5" s="184">
        <f>vlookup($E5,cities!$D$4:$H$117,5,FALSE)</f>
        <v>2</v>
      </c>
      <c r="E5" s="95" t="s">
        <v>138</v>
      </c>
      <c r="G5" s="185">
        <f t="shared" si="1"/>
        <v>2</v>
      </c>
    </row>
    <row r="6">
      <c r="A6" s="67">
        <v>3.0</v>
      </c>
      <c r="B6" s="67">
        <v>3.0</v>
      </c>
      <c r="C6" s="176" t="s">
        <v>760</v>
      </c>
      <c r="D6" s="184">
        <f>vlookup($E6,cities!$D$4:$H$117,5,FALSE)</f>
        <v>1</v>
      </c>
      <c r="E6" s="95" t="s">
        <v>132</v>
      </c>
      <c r="G6" s="185">
        <f t="shared" si="1"/>
        <v>3</v>
      </c>
    </row>
    <row r="7">
      <c r="A7" s="67">
        <v>4.0</v>
      </c>
      <c r="B7" s="67">
        <v>4.0</v>
      </c>
      <c r="C7" s="176" t="s">
        <v>232</v>
      </c>
      <c r="D7" s="184">
        <f>vlookup($E7,cities!$D$4:$H$117,5,FALSE)</f>
        <v>1</v>
      </c>
      <c r="E7" s="95" t="s">
        <v>132</v>
      </c>
      <c r="G7" s="185">
        <f t="shared" si="1"/>
        <v>4</v>
      </c>
    </row>
    <row r="8">
      <c r="A8" s="67">
        <v>6.0</v>
      </c>
      <c r="B8" s="67">
        <v>5.0</v>
      </c>
      <c r="C8" s="176" t="s">
        <v>761</v>
      </c>
      <c r="D8" s="184">
        <f>vlookup($E8,cities!$D$4:$H$117,5,FALSE)</f>
        <v>3</v>
      </c>
      <c r="E8" s="95" t="s">
        <v>761</v>
      </c>
      <c r="G8" s="185">
        <f t="shared" si="1"/>
        <v>5</v>
      </c>
    </row>
    <row r="9">
      <c r="A9" s="67">
        <v>7.0</v>
      </c>
      <c r="B9" s="67">
        <v>6.0</v>
      </c>
      <c r="C9" s="176" t="s">
        <v>762</v>
      </c>
      <c r="D9" s="184">
        <f>vlookup($E9,cities!$D$4:$H$117,5,FALSE)</f>
        <v>4</v>
      </c>
      <c r="E9" s="95" t="s">
        <v>762</v>
      </c>
      <c r="G9" s="185">
        <f t="shared" si="1"/>
        <v>6</v>
      </c>
    </row>
    <row r="10">
      <c r="A10" s="67">
        <v>8.0</v>
      </c>
      <c r="B10" s="67">
        <v>7.0</v>
      </c>
      <c r="C10" s="176" t="s">
        <v>763</v>
      </c>
      <c r="D10" s="184">
        <f>vlookup($E10,cities!$D$4:$H$117,5,FALSE)</f>
        <v>5</v>
      </c>
      <c r="E10" s="95" t="s">
        <v>763</v>
      </c>
      <c r="G10" s="185">
        <f t="shared" si="1"/>
        <v>7</v>
      </c>
    </row>
    <row r="11">
      <c r="A11" s="67">
        <v>9.0</v>
      </c>
      <c r="B11" s="67">
        <v>8.0</v>
      </c>
      <c r="C11" s="176" t="s">
        <v>764</v>
      </c>
      <c r="D11" s="184">
        <f>vlookup($E11,cities!$D$4:$H$117,5,FALSE)</f>
        <v>6</v>
      </c>
      <c r="E11" s="95" t="s">
        <v>764</v>
      </c>
      <c r="G11" s="185">
        <f t="shared" si="1"/>
        <v>8</v>
      </c>
    </row>
    <row r="12">
      <c r="A12" s="67">
        <v>10.0</v>
      </c>
      <c r="B12" s="67">
        <v>9.0</v>
      </c>
      <c r="C12" s="176" t="s">
        <v>765</v>
      </c>
      <c r="D12" s="184">
        <f>vlookup($E12,cities!$D$4:$H$117,5,FALSE)</f>
        <v>7</v>
      </c>
      <c r="E12" s="95" t="s">
        <v>765</v>
      </c>
      <c r="G12" s="185">
        <f t="shared" si="1"/>
        <v>9</v>
      </c>
    </row>
    <row r="13">
      <c r="A13" s="67">
        <v>11.0</v>
      </c>
      <c r="B13" s="67">
        <v>10.0</v>
      </c>
      <c r="C13" s="176" t="s">
        <v>766</v>
      </c>
      <c r="D13" s="184">
        <f>vlookup($E13,cities!$D$4:$H$117,5,FALSE)</f>
        <v>8</v>
      </c>
      <c r="E13" s="95" t="s">
        <v>766</v>
      </c>
      <c r="G13" s="185">
        <f t="shared" si="1"/>
        <v>10</v>
      </c>
    </row>
    <row r="14">
      <c r="A14" s="67">
        <v>12.0</v>
      </c>
      <c r="B14" s="67">
        <v>11.0</v>
      </c>
      <c r="C14" s="176" t="s">
        <v>767</v>
      </c>
      <c r="D14" s="184">
        <f>vlookup($E14,cities!$D$4:$H$117,5,FALSE)</f>
        <v>9</v>
      </c>
      <c r="E14" s="95" t="s">
        <v>768</v>
      </c>
      <c r="G14" s="185">
        <f t="shared" si="1"/>
        <v>11</v>
      </c>
    </row>
    <row r="15">
      <c r="A15" s="67">
        <v>13.0</v>
      </c>
      <c r="B15" s="67">
        <v>12.0</v>
      </c>
      <c r="C15" s="176" t="s">
        <v>144</v>
      </c>
      <c r="D15" s="184">
        <f>vlookup($E15,cities!$D$4:$H$117,5,FALSE)</f>
        <v>10</v>
      </c>
      <c r="E15" s="95" t="s">
        <v>144</v>
      </c>
      <c r="G15" s="185">
        <f t="shared" si="1"/>
        <v>12</v>
      </c>
    </row>
    <row r="16">
      <c r="A16" s="67">
        <v>14.0</v>
      </c>
      <c r="B16" s="67">
        <v>13.0</v>
      </c>
      <c r="C16" s="186" t="s">
        <v>769</v>
      </c>
      <c r="D16" s="184">
        <f>vlookup($E16,cities!$D$4:$H$117,5,FALSE)</f>
        <v>10</v>
      </c>
      <c r="E16" s="95" t="s">
        <v>144</v>
      </c>
      <c r="G16" s="185">
        <f t="shared" si="1"/>
        <v>13</v>
      </c>
    </row>
    <row r="17">
      <c r="A17" s="67">
        <v>15.0</v>
      </c>
      <c r="B17" s="67">
        <v>14.0</v>
      </c>
      <c r="C17" s="176" t="s">
        <v>770</v>
      </c>
      <c r="D17" s="184">
        <f>vlookup($E17,cities!$D$4:$H$117,5,FALSE)</f>
        <v>10</v>
      </c>
      <c r="E17" s="95" t="s">
        <v>144</v>
      </c>
      <c r="G17" s="185">
        <f t="shared" si="1"/>
        <v>14</v>
      </c>
    </row>
    <row r="18">
      <c r="A18" s="67">
        <v>16.0</v>
      </c>
      <c r="B18" s="67">
        <v>15.0</v>
      </c>
      <c r="C18" s="176" t="s">
        <v>771</v>
      </c>
      <c r="D18" s="184">
        <f>vlookup($E18,cities!$D$4:$H$117,5,FALSE)</f>
        <v>10</v>
      </c>
      <c r="E18" s="95" t="s">
        <v>144</v>
      </c>
      <c r="G18" s="185">
        <f t="shared" si="1"/>
        <v>15</v>
      </c>
    </row>
    <row r="19">
      <c r="A19" s="67">
        <v>17.0</v>
      </c>
      <c r="B19" s="67">
        <v>16.0</v>
      </c>
      <c r="C19" s="176" t="s">
        <v>772</v>
      </c>
      <c r="D19" s="184">
        <f>vlookup($E19,cities!$D$4:$H$117,5,FALSE)</f>
        <v>10</v>
      </c>
      <c r="E19" s="95" t="s">
        <v>144</v>
      </c>
      <c r="G19" s="185">
        <f t="shared" si="1"/>
        <v>16</v>
      </c>
    </row>
    <row r="20">
      <c r="A20" s="67">
        <v>18.0</v>
      </c>
      <c r="B20" s="67">
        <v>17.0</v>
      </c>
      <c r="C20" s="176" t="s">
        <v>773</v>
      </c>
      <c r="D20" s="184">
        <f>vlookup($E20,cities!$D$4:$H$117,5,FALSE)</f>
        <v>10</v>
      </c>
      <c r="E20" s="95" t="s">
        <v>144</v>
      </c>
      <c r="G20" s="184">
        <v>18.0</v>
      </c>
    </row>
    <row r="21">
      <c r="A21" s="67">
        <v>19.0</v>
      </c>
      <c r="B21" s="67">
        <v>18.0</v>
      </c>
      <c r="C21" s="176" t="s">
        <v>774</v>
      </c>
      <c r="D21" s="184">
        <f>vlookup($E21,cities!$D$4:$H$117,5,FALSE)</f>
        <v>10</v>
      </c>
      <c r="E21" s="95" t="s">
        <v>144</v>
      </c>
      <c r="G21" s="185">
        <f t="shared" ref="G21:G225" si="2">B21</f>
        <v>18</v>
      </c>
    </row>
    <row r="22">
      <c r="A22" s="67">
        <v>20.0</v>
      </c>
      <c r="B22" s="67">
        <v>19.0</v>
      </c>
      <c r="C22" s="176" t="s">
        <v>775</v>
      </c>
      <c r="D22" s="184">
        <f>vlookup($E22,cities!$D$4:$H$117,5,FALSE)</f>
        <v>10</v>
      </c>
      <c r="E22" s="95" t="s">
        <v>144</v>
      </c>
      <c r="G22" s="185">
        <f t="shared" si="2"/>
        <v>19</v>
      </c>
    </row>
    <row r="23">
      <c r="A23" s="67">
        <v>21.0</v>
      </c>
      <c r="B23" s="67">
        <v>20.0</v>
      </c>
      <c r="C23" s="176" t="s">
        <v>776</v>
      </c>
      <c r="D23" s="184">
        <f>vlookup($E23,cities!$D$4:$H$117,5,FALSE)</f>
        <v>11</v>
      </c>
      <c r="E23" s="95" t="s">
        <v>776</v>
      </c>
      <c r="G23" s="185">
        <f t="shared" si="2"/>
        <v>20</v>
      </c>
    </row>
    <row r="24" ht="16.5" customHeight="1">
      <c r="A24" s="67">
        <v>22.0</v>
      </c>
      <c r="B24" s="67">
        <v>21.0</v>
      </c>
      <c r="C24" s="176" t="s">
        <v>241</v>
      </c>
      <c r="D24" s="184">
        <f>vlookup($E24,cities!$D$4:$H$117,5,FALSE)</f>
        <v>12</v>
      </c>
      <c r="E24" s="95" t="s">
        <v>241</v>
      </c>
      <c r="G24" s="185">
        <f t="shared" si="2"/>
        <v>21</v>
      </c>
    </row>
    <row r="25">
      <c r="A25" s="67">
        <v>23.0</v>
      </c>
      <c r="B25" s="67">
        <v>22.0</v>
      </c>
      <c r="C25" s="176" t="s">
        <v>777</v>
      </c>
      <c r="D25" s="184">
        <f>vlookup($E25,cities!$D$4:$H$117,5,FALSE)</f>
        <v>12</v>
      </c>
      <c r="E25" s="95" t="s">
        <v>241</v>
      </c>
      <c r="G25" s="185">
        <f t="shared" si="2"/>
        <v>22</v>
      </c>
    </row>
    <row r="26">
      <c r="A26" s="67">
        <v>24.0</v>
      </c>
      <c r="B26" s="67">
        <v>23.0</v>
      </c>
      <c r="C26" s="176" t="s">
        <v>148</v>
      </c>
      <c r="D26" s="184">
        <f>vlookup($E26,cities!$D$4:$H$117,5,FALSE)</f>
        <v>12</v>
      </c>
      <c r="E26" s="95" t="s">
        <v>241</v>
      </c>
      <c r="G26" s="185">
        <f t="shared" si="2"/>
        <v>23</v>
      </c>
    </row>
    <row r="27">
      <c r="A27" s="67">
        <v>25.0</v>
      </c>
      <c r="B27" s="67">
        <v>24.0</v>
      </c>
      <c r="C27" s="176" t="s">
        <v>778</v>
      </c>
      <c r="D27" s="184">
        <f>vlookup($E27,cities!$D$4:$H$117,5,FALSE)</f>
        <v>13</v>
      </c>
      <c r="E27" s="95" t="s">
        <v>778</v>
      </c>
      <c r="G27" s="185">
        <f t="shared" si="2"/>
        <v>24</v>
      </c>
    </row>
    <row r="28">
      <c r="A28" s="67">
        <v>26.0</v>
      </c>
      <c r="B28" s="67">
        <v>25.0</v>
      </c>
      <c r="C28" s="176" t="s">
        <v>779</v>
      </c>
      <c r="D28" s="184">
        <f>vlookup($E28,cities!$D$4:$H$117,5,FALSE)</f>
        <v>14</v>
      </c>
      <c r="E28" s="95" t="s">
        <v>779</v>
      </c>
      <c r="G28" s="185">
        <f t="shared" si="2"/>
        <v>25</v>
      </c>
    </row>
    <row r="29">
      <c r="A29" s="67">
        <v>27.0</v>
      </c>
      <c r="B29" s="67">
        <v>26.0</v>
      </c>
      <c r="C29" s="176" t="s">
        <v>780</v>
      </c>
      <c r="D29" s="184">
        <f>vlookup($E29,cities!$D$4:$H$117,5,FALSE)</f>
        <v>15</v>
      </c>
      <c r="E29" s="95" t="s">
        <v>780</v>
      </c>
      <c r="G29" s="185">
        <f t="shared" si="2"/>
        <v>26</v>
      </c>
    </row>
    <row r="30">
      <c r="A30" s="67">
        <v>28.0</v>
      </c>
      <c r="B30" s="67">
        <v>27.0</v>
      </c>
      <c r="C30" s="176" t="s">
        <v>781</v>
      </c>
      <c r="D30" s="184">
        <f>vlookup($E30,cities!$D$4:$H$117,5,FALSE)</f>
        <v>17</v>
      </c>
      <c r="E30" s="95" t="s">
        <v>781</v>
      </c>
      <c r="G30" s="185">
        <f t="shared" si="2"/>
        <v>27</v>
      </c>
    </row>
    <row r="31">
      <c r="A31" s="67">
        <v>29.0</v>
      </c>
      <c r="B31" s="67">
        <v>28.0</v>
      </c>
      <c r="C31" s="176" t="s">
        <v>782</v>
      </c>
      <c r="D31" s="184">
        <f>vlookup($E31,cities!$D$4:$H$117,5,FALSE)</f>
        <v>18</v>
      </c>
      <c r="E31" s="95" t="s">
        <v>782</v>
      </c>
      <c r="G31" s="185">
        <f t="shared" si="2"/>
        <v>28</v>
      </c>
    </row>
    <row r="32">
      <c r="A32" s="67">
        <v>30.0</v>
      </c>
      <c r="B32" s="67">
        <v>29.0</v>
      </c>
      <c r="C32" s="176" t="s">
        <v>783</v>
      </c>
      <c r="D32" s="184">
        <f>vlookup($E32,cities!$D$4:$H$117,5,FALSE)</f>
        <v>19</v>
      </c>
      <c r="E32" s="95" t="s">
        <v>783</v>
      </c>
      <c r="G32" s="185">
        <f t="shared" si="2"/>
        <v>29</v>
      </c>
    </row>
    <row r="33">
      <c r="A33" s="67">
        <v>31.0</v>
      </c>
      <c r="B33" s="67">
        <v>30.0</v>
      </c>
      <c r="C33" s="176" t="s">
        <v>784</v>
      </c>
      <c r="D33" s="184">
        <f>vlookup($E33,cities!$D$4:$H$117,5,FALSE)</f>
        <v>20</v>
      </c>
      <c r="E33" s="95" t="s">
        <v>784</v>
      </c>
      <c r="G33" s="185">
        <f t="shared" si="2"/>
        <v>30</v>
      </c>
    </row>
    <row r="34">
      <c r="A34" s="67">
        <v>32.0</v>
      </c>
      <c r="B34" s="67">
        <v>31.0</v>
      </c>
      <c r="C34" s="176" t="s">
        <v>785</v>
      </c>
      <c r="D34" s="184">
        <f>vlookup($E34,cities!$D$4:$H$117,5,FALSE)</f>
        <v>21</v>
      </c>
      <c r="E34" s="95" t="s">
        <v>785</v>
      </c>
      <c r="G34" s="185">
        <f t="shared" si="2"/>
        <v>31</v>
      </c>
    </row>
    <row r="35">
      <c r="A35" s="67">
        <v>33.0</v>
      </c>
      <c r="B35" s="67">
        <v>32.0</v>
      </c>
      <c r="C35" s="176" t="s">
        <v>232</v>
      </c>
      <c r="D35" s="184">
        <f>vlookup($E35,cities!$D$4:$H$117,5,FALSE)</f>
        <v>22</v>
      </c>
      <c r="E35" s="95" t="s">
        <v>232</v>
      </c>
      <c r="G35" s="185">
        <f t="shared" si="2"/>
        <v>32</v>
      </c>
    </row>
    <row r="36">
      <c r="A36" s="67">
        <v>34.0</v>
      </c>
      <c r="B36" s="67">
        <v>33.0</v>
      </c>
      <c r="C36" s="176" t="s">
        <v>232</v>
      </c>
      <c r="D36" s="184">
        <f>vlookup($E36,cities!$D$4:$H$117,5,FALSE)</f>
        <v>22</v>
      </c>
      <c r="E36" s="95" t="s">
        <v>232</v>
      </c>
      <c r="G36" s="185">
        <f t="shared" si="2"/>
        <v>33</v>
      </c>
    </row>
    <row r="37">
      <c r="A37" s="67">
        <v>35.0</v>
      </c>
      <c r="B37" s="67">
        <v>34.0</v>
      </c>
      <c r="C37" s="176" t="s">
        <v>245</v>
      </c>
      <c r="D37" s="184">
        <f>vlookup($E37,cities!$D$4:$H$117,5,FALSE)</f>
        <v>23</v>
      </c>
      <c r="E37" s="95" t="s">
        <v>245</v>
      </c>
      <c r="G37" s="185">
        <f t="shared" si="2"/>
        <v>34</v>
      </c>
    </row>
    <row r="38">
      <c r="A38" s="67">
        <v>36.0</v>
      </c>
      <c r="B38" s="67">
        <v>35.0</v>
      </c>
      <c r="C38" s="176" t="s">
        <v>248</v>
      </c>
      <c r="D38" s="184">
        <f>vlookup($E38,cities!$D$4:$H$117,5,FALSE)</f>
        <v>24</v>
      </c>
      <c r="E38" s="95" t="s">
        <v>248</v>
      </c>
      <c r="G38" s="185">
        <f t="shared" si="2"/>
        <v>35</v>
      </c>
    </row>
    <row r="39">
      <c r="A39" s="67">
        <v>37.0</v>
      </c>
      <c r="B39" s="67">
        <v>36.0</v>
      </c>
      <c r="C39" s="176" t="s">
        <v>251</v>
      </c>
      <c r="D39" s="184">
        <f>vlookup($E39,cities!$D$4:$H$117,5,FALSE)</f>
        <v>25</v>
      </c>
      <c r="E39" s="95" t="s">
        <v>251</v>
      </c>
      <c r="G39" s="185">
        <f t="shared" si="2"/>
        <v>36</v>
      </c>
    </row>
    <row r="40">
      <c r="A40" s="67">
        <v>38.0</v>
      </c>
      <c r="B40" s="67">
        <v>37.0</v>
      </c>
      <c r="C40" s="176" t="s">
        <v>786</v>
      </c>
      <c r="D40" s="184">
        <f>vlookup($E40,cities!$D$4:$H$117,5,FALSE)</f>
        <v>26</v>
      </c>
      <c r="E40" s="95" t="s">
        <v>786</v>
      </c>
      <c r="G40" s="185">
        <f t="shared" si="2"/>
        <v>37</v>
      </c>
    </row>
    <row r="41">
      <c r="A41" s="67">
        <v>39.0</v>
      </c>
      <c r="B41" s="67">
        <v>38.0</v>
      </c>
      <c r="C41" s="176" t="s">
        <v>254</v>
      </c>
      <c r="D41" s="184">
        <f>vlookup($E41,cities!$D$4:$H$117,5,FALSE)</f>
        <v>27</v>
      </c>
      <c r="E41" s="95" t="s">
        <v>254</v>
      </c>
      <c r="G41" s="185">
        <f t="shared" si="2"/>
        <v>38</v>
      </c>
    </row>
    <row r="42">
      <c r="A42" s="67">
        <v>40.0</v>
      </c>
      <c r="B42" s="67">
        <v>39.0</v>
      </c>
      <c r="C42" s="176" t="s">
        <v>787</v>
      </c>
      <c r="D42" s="184">
        <f>vlookup($E42,cities!$D$4:$H$117,5,FALSE)</f>
        <v>28</v>
      </c>
      <c r="E42" s="95" t="s">
        <v>787</v>
      </c>
      <c r="G42" s="185">
        <f t="shared" si="2"/>
        <v>39</v>
      </c>
    </row>
    <row r="43">
      <c r="A43" s="67">
        <v>41.0</v>
      </c>
      <c r="B43" s="67">
        <v>40.0</v>
      </c>
      <c r="C43" s="176" t="s">
        <v>788</v>
      </c>
      <c r="D43" s="184">
        <f>vlookup($E43,cities!$D$4:$H$117,5,FALSE)</f>
        <v>29</v>
      </c>
      <c r="E43" s="95" t="s">
        <v>789</v>
      </c>
      <c r="G43" s="185">
        <f t="shared" si="2"/>
        <v>40</v>
      </c>
    </row>
    <row r="44">
      <c r="A44" s="67">
        <v>42.0</v>
      </c>
      <c r="B44" s="67">
        <v>41.0</v>
      </c>
      <c r="C44" s="176" t="s">
        <v>790</v>
      </c>
      <c r="D44" s="184">
        <f>vlookup($E44,cities!$D$4:$H$117,5,FALSE)</f>
        <v>29</v>
      </c>
      <c r="E44" s="95" t="s">
        <v>789</v>
      </c>
      <c r="G44" s="185">
        <f t="shared" si="2"/>
        <v>41</v>
      </c>
    </row>
    <row r="45">
      <c r="A45" s="67">
        <v>43.0</v>
      </c>
      <c r="B45" s="67">
        <v>42.0</v>
      </c>
      <c r="C45" s="176" t="s">
        <v>791</v>
      </c>
      <c r="D45" s="184">
        <f>vlookup($E45,cities!$D$4:$H$117,5,FALSE)</f>
        <v>29</v>
      </c>
      <c r="E45" s="95" t="s">
        <v>789</v>
      </c>
      <c r="G45" s="185">
        <f t="shared" si="2"/>
        <v>42</v>
      </c>
    </row>
    <row r="46">
      <c r="A46" s="67">
        <v>44.0</v>
      </c>
      <c r="B46" s="67">
        <v>43.0</v>
      </c>
      <c r="C46" s="176" t="s">
        <v>792</v>
      </c>
      <c r="D46" s="184">
        <f>vlookup($E46,cities!$D$4:$H$117,5,FALSE)</f>
        <v>30</v>
      </c>
      <c r="E46" s="95" t="s">
        <v>792</v>
      </c>
      <c r="G46" s="185">
        <f t="shared" si="2"/>
        <v>43</v>
      </c>
    </row>
    <row r="47">
      <c r="A47" s="67">
        <v>45.0</v>
      </c>
      <c r="B47" s="67">
        <v>44.0</v>
      </c>
      <c r="C47" s="176" t="s">
        <v>793</v>
      </c>
      <c r="D47" s="184">
        <f>vlookup($E47,cities!$D$4:$H$117,5,FALSE)</f>
        <v>31</v>
      </c>
      <c r="E47" s="95" t="s">
        <v>793</v>
      </c>
      <c r="G47" s="185">
        <f t="shared" si="2"/>
        <v>44</v>
      </c>
    </row>
    <row r="48">
      <c r="A48" s="67">
        <v>46.0</v>
      </c>
      <c r="B48" s="67">
        <v>45.0</v>
      </c>
      <c r="C48" s="176" t="s">
        <v>794</v>
      </c>
      <c r="D48" s="184">
        <f>vlookup($E48,cities!$D$4:$H$117,5,FALSE)</f>
        <v>32</v>
      </c>
      <c r="E48" s="95" t="s">
        <v>794</v>
      </c>
      <c r="G48" s="185">
        <f t="shared" si="2"/>
        <v>45</v>
      </c>
    </row>
    <row r="49">
      <c r="A49" s="67">
        <v>47.0</v>
      </c>
      <c r="B49" s="67">
        <v>46.0</v>
      </c>
      <c r="C49" s="176" t="s">
        <v>795</v>
      </c>
      <c r="D49" s="184">
        <f>vlookup($E49,cities!$D$4:$H$117,5,FALSE)</f>
        <v>33</v>
      </c>
      <c r="E49" s="95" t="s">
        <v>795</v>
      </c>
      <c r="G49" s="185">
        <f t="shared" si="2"/>
        <v>46</v>
      </c>
    </row>
    <row r="50">
      <c r="A50" s="67">
        <v>48.0</v>
      </c>
      <c r="B50" s="67">
        <v>47.0</v>
      </c>
      <c r="C50" s="176" t="s">
        <v>796</v>
      </c>
      <c r="D50" s="184">
        <f>vlookup($E50,cities!$D$4:$H$117,5,FALSE)</f>
        <v>34</v>
      </c>
      <c r="E50" s="95" t="s">
        <v>797</v>
      </c>
      <c r="G50" s="185">
        <f t="shared" si="2"/>
        <v>47</v>
      </c>
    </row>
    <row r="51">
      <c r="A51" s="67">
        <v>49.0</v>
      </c>
      <c r="B51" s="67">
        <v>48.0</v>
      </c>
      <c r="C51" s="176" t="s">
        <v>798</v>
      </c>
      <c r="D51" s="184">
        <f>vlookup($E51,cities!$D$4:$H$117,5,FALSE)</f>
        <v>35</v>
      </c>
      <c r="E51" s="95" t="s">
        <v>798</v>
      </c>
      <c r="G51" s="185">
        <f t="shared" si="2"/>
        <v>48</v>
      </c>
    </row>
    <row r="52">
      <c r="A52" s="67">
        <v>50.0</v>
      </c>
      <c r="B52" s="67">
        <v>49.0</v>
      </c>
      <c r="C52" s="176" t="s">
        <v>257</v>
      </c>
      <c r="D52" s="184">
        <f>vlookup($E52,cities!$D$4:$H$117,5,FALSE)</f>
        <v>36</v>
      </c>
      <c r="E52" s="95" t="s">
        <v>257</v>
      </c>
      <c r="G52" s="185">
        <f t="shared" si="2"/>
        <v>49</v>
      </c>
    </row>
    <row r="53">
      <c r="A53" s="67">
        <v>51.0</v>
      </c>
      <c r="B53" s="67">
        <v>50.0</v>
      </c>
      <c r="C53" s="176" t="s">
        <v>262</v>
      </c>
      <c r="D53" s="184">
        <f>vlookup($E53,cities!$D$4:$H$117,5,FALSE)</f>
        <v>36</v>
      </c>
      <c r="E53" s="95" t="s">
        <v>257</v>
      </c>
      <c r="G53" s="185">
        <f t="shared" si="2"/>
        <v>50</v>
      </c>
    </row>
    <row r="54">
      <c r="A54" s="67">
        <v>52.0</v>
      </c>
      <c r="B54" s="67">
        <v>51.0</v>
      </c>
      <c r="C54" s="176" t="s">
        <v>267</v>
      </c>
      <c r="D54" s="184">
        <f>vlookup($E54,cities!$D$4:$H$117,5,FALSE)</f>
        <v>37</v>
      </c>
      <c r="E54" s="95" t="s">
        <v>799</v>
      </c>
      <c r="G54" s="185">
        <f t="shared" si="2"/>
        <v>51</v>
      </c>
    </row>
    <row r="55">
      <c r="A55" s="67">
        <v>53.0</v>
      </c>
      <c r="B55" s="67">
        <v>52.0</v>
      </c>
      <c r="C55" s="176" t="s">
        <v>800</v>
      </c>
      <c r="D55" s="184">
        <f>vlookup($E55,cities!$D$4:$H$117,5,FALSE)</f>
        <v>37</v>
      </c>
      <c r="E55" s="95" t="s">
        <v>799</v>
      </c>
      <c r="G55" s="185">
        <f t="shared" si="2"/>
        <v>52</v>
      </c>
    </row>
    <row r="56">
      <c r="A56" s="67">
        <v>54.0</v>
      </c>
      <c r="B56" s="67">
        <v>53.0</v>
      </c>
      <c r="C56" s="176" t="s">
        <v>801</v>
      </c>
      <c r="D56" s="184">
        <f>vlookup($E56,cities!$D$4:$H$117,5,FALSE)</f>
        <v>38</v>
      </c>
      <c r="E56" s="95" t="s">
        <v>802</v>
      </c>
      <c r="G56" s="185">
        <f t="shared" si="2"/>
        <v>53</v>
      </c>
    </row>
    <row r="57">
      <c r="A57" s="67">
        <v>55.0</v>
      </c>
      <c r="B57" s="67">
        <v>54.0</v>
      </c>
      <c r="C57" s="176" t="s">
        <v>803</v>
      </c>
      <c r="D57" s="184">
        <f>vlookup($E57,cities!$D$4:$H$117,5,FALSE)</f>
        <v>39</v>
      </c>
      <c r="E57" s="95" t="s">
        <v>803</v>
      </c>
      <c r="G57" s="185">
        <f t="shared" si="2"/>
        <v>54</v>
      </c>
    </row>
    <row r="58">
      <c r="A58" s="67">
        <v>56.0</v>
      </c>
      <c r="B58" s="67">
        <v>55.0</v>
      </c>
      <c r="C58" s="176" t="s">
        <v>804</v>
      </c>
      <c r="D58" s="184">
        <f>vlookup($E58,cities!$D$4:$H$117,5,FALSE)</f>
        <v>39</v>
      </c>
      <c r="E58" s="95" t="s">
        <v>803</v>
      </c>
      <c r="G58" s="185">
        <f t="shared" si="2"/>
        <v>55</v>
      </c>
    </row>
    <row r="59">
      <c r="A59" s="67">
        <v>57.0</v>
      </c>
      <c r="B59" s="67">
        <v>56.0</v>
      </c>
      <c r="C59" s="176" t="s">
        <v>406</v>
      </c>
      <c r="D59" s="184">
        <f>vlookup($E59,cities!$D$4:$H$117,5,FALSE)</f>
        <v>40</v>
      </c>
      <c r="E59" s="95" t="s">
        <v>805</v>
      </c>
      <c r="G59" s="185">
        <f t="shared" si="2"/>
        <v>56</v>
      </c>
    </row>
    <row r="60">
      <c r="A60" s="67">
        <v>58.0</v>
      </c>
      <c r="B60" s="67">
        <v>57.0</v>
      </c>
      <c r="C60" s="176" t="s">
        <v>411</v>
      </c>
      <c r="D60" s="184">
        <f>vlookup($E60,cities!$D$4:$H$117,5,FALSE)</f>
        <v>40</v>
      </c>
      <c r="E60" s="95" t="s">
        <v>805</v>
      </c>
      <c r="G60" s="185">
        <f t="shared" si="2"/>
        <v>57</v>
      </c>
    </row>
    <row r="61">
      <c r="A61" s="67">
        <v>59.0</v>
      </c>
      <c r="B61" s="67">
        <v>58.0</v>
      </c>
      <c r="C61" s="176" t="s">
        <v>806</v>
      </c>
      <c r="D61" s="184">
        <f>vlookup($E61,cities!$D$4:$H$117,5,FALSE)</f>
        <v>40</v>
      </c>
      <c r="E61" s="95" t="s">
        <v>805</v>
      </c>
      <c r="G61" s="185">
        <f t="shared" si="2"/>
        <v>58</v>
      </c>
    </row>
    <row r="62">
      <c r="A62" s="67">
        <v>60.0</v>
      </c>
      <c r="B62" s="67">
        <v>59.0</v>
      </c>
      <c r="C62" s="176" t="s">
        <v>270</v>
      </c>
      <c r="D62" s="184">
        <f>vlookup($E62,cities!$D$4:$H$117,5,FALSE)</f>
        <v>40</v>
      </c>
      <c r="E62" s="95" t="s">
        <v>805</v>
      </c>
      <c r="G62" s="185">
        <f t="shared" si="2"/>
        <v>59</v>
      </c>
    </row>
    <row r="63">
      <c r="A63" s="67">
        <v>61.0</v>
      </c>
      <c r="B63" s="67">
        <v>60.0</v>
      </c>
      <c r="C63" s="176" t="s">
        <v>807</v>
      </c>
      <c r="D63" s="184">
        <f>vlookup($E63,cities!$D$4:$H$117,5,FALSE)</f>
        <v>40</v>
      </c>
      <c r="E63" s="95" t="s">
        <v>805</v>
      </c>
      <c r="G63" s="185">
        <f t="shared" si="2"/>
        <v>60</v>
      </c>
    </row>
    <row r="64">
      <c r="A64" s="67">
        <v>62.0</v>
      </c>
      <c r="B64" s="67">
        <v>61.0</v>
      </c>
      <c r="C64" s="176" t="s">
        <v>275</v>
      </c>
      <c r="D64" s="184">
        <f>vlookup($E64,cities!$D$4:$H$117,5,FALSE)</f>
        <v>40</v>
      </c>
      <c r="E64" s="95" t="s">
        <v>805</v>
      </c>
      <c r="G64" s="185">
        <f t="shared" si="2"/>
        <v>61</v>
      </c>
    </row>
    <row r="65">
      <c r="A65" s="67">
        <v>63.0</v>
      </c>
      <c r="B65" s="67">
        <v>62.0</v>
      </c>
      <c r="C65" s="176" t="s">
        <v>280</v>
      </c>
      <c r="D65" s="184">
        <f>vlookup($E65,cities!$D$4:$H$117,5,FALSE)</f>
        <v>40</v>
      </c>
      <c r="E65" s="95" t="s">
        <v>805</v>
      </c>
      <c r="G65" s="185">
        <f t="shared" si="2"/>
        <v>62</v>
      </c>
    </row>
    <row r="66">
      <c r="A66" s="67">
        <v>64.0</v>
      </c>
      <c r="B66" s="67">
        <v>63.0</v>
      </c>
      <c r="C66" s="176" t="s">
        <v>285</v>
      </c>
      <c r="D66" s="184">
        <f>vlookup($E66,cities!$D$4:$H$117,5,FALSE)</f>
        <v>40</v>
      </c>
      <c r="E66" s="95" t="s">
        <v>805</v>
      </c>
      <c r="G66" s="185">
        <f t="shared" si="2"/>
        <v>63</v>
      </c>
    </row>
    <row r="67">
      <c r="A67" s="67">
        <v>65.0</v>
      </c>
      <c r="B67" s="67">
        <v>64.0</v>
      </c>
      <c r="C67" s="176" t="s">
        <v>288</v>
      </c>
      <c r="D67" s="184">
        <f>vlookup($E67,cities!$D$4:$H$117,5,FALSE)</f>
        <v>40</v>
      </c>
      <c r="E67" s="95" t="s">
        <v>805</v>
      </c>
      <c r="G67" s="185">
        <f t="shared" si="2"/>
        <v>64</v>
      </c>
    </row>
    <row r="68">
      <c r="A68" s="67">
        <v>66.0</v>
      </c>
      <c r="B68" s="67">
        <v>65.0</v>
      </c>
      <c r="C68" s="176" t="s">
        <v>411</v>
      </c>
      <c r="D68" s="184">
        <f>vlookup($E68,cities!$D$4:$H$117,5,FALSE)</f>
        <v>41</v>
      </c>
      <c r="E68" s="95" t="s">
        <v>411</v>
      </c>
      <c r="G68" s="185">
        <f t="shared" si="2"/>
        <v>65</v>
      </c>
    </row>
    <row r="69">
      <c r="A69" s="67">
        <v>67.0</v>
      </c>
      <c r="B69" s="67">
        <v>66.0</v>
      </c>
      <c r="C69" s="176" t="s">
        <v>388</v>
      </c>
      <c r="D69" s="184">
        <f>vlookup($E69,cities!$D$4:$H$117,5,FALSE)</f>
        <v>43</v>
      </c>
      <c r="E69" s="95" t="s">
        <v>388</v>
      </c>
      <c r="G69" s="185">
        <f t="shared" si="2"/>
        <v>66</v>
      </c>
    </row>
    <row r="70">
      <c r="A70" s="67">
        <v>68.0</v>
      </c>
      <c r="B70" s="67">
        <v>67.0</v>
      </c>
      <c r="C70" s="176" t="s">
        <v>808</v>
      </c>
      <c r="D70" s="184">
        <f>vlookup($E70,cities!$D$4:$H$117,5,FALSE)</f>
        <v>43</v>
      </c>
      <c r="E70" s="95" t="s">
        <v>388</v>
      </c>
      <c r="G70" s="185">
        <f t="shared" si="2"/>
        <v>67</v>
      </c>
    </row>
    <row r="71">
      <c r="A71" s="67">
        <v>69.0</v>
      </c>
      <c r="B71" s="67">
        <v>68.0</v>
      </c>
      <c r="C71" s="176" t="s">
        <v>809</v>
      </c>
      <c r="D71" s="184">
        <f>vlookup($E71,cities!$D$4:$H$117,5,FALSE)</f>
        <v>43</v>
      </c>
      <c r="E71" s="95" t="s">
        <v>388</v>
      </c>
      <c r="G71" s="185">
        <f t="shared" si="2"/>
        <v>68</v>
      </c>
    </row>
    <row r="72">
      <c r="A72" s="67">
        <v>70.0</v>
      </c>
      <c r="B72" s="67">
        <v>69.0</v>
      </c>
      <c r="C72" s="176" t="s">
        <v>810</v>
      </c>
      <c r="D72" s="184">
        <f>vlookup($E72,cities!$D$4:$H$117,5,FALSE)</f>
        <v>43</v>
      </c>
      <c r="E72" s="95" t="s">
        <v>388</v>
      </c>
      <c r="G72" s="185">
        <f t="shared" si="2"/>
        <v>69</v>
      </c>
    </row>
    <row r="73">
      <c r="A73" s="67">
        <v>71.0</v>
      </c>
      <c r="B73" s="67">
        <v>70.0</v>
      </c>
      <c r="C73" s="176" t="s">
        <v>811</v>
      </c>
      <c r="D73" s="184">
        <f>vlookup($E73,cities!$D$4:$H$117,5,FALSE)</f>
        <v>43</v>
      </c>
      <c r="E73" s="95" t="s">
        <v>388</v>
      </c>
      <c r="G73" s="185">
        <f t="shared" si="2"/>
        <v>70</v>
      </c>
    </row>
    <row r="74">
      <c r="A74" s="67">
        <v>72.0</v>
      </c>
      <c r="B74" s="67">
        <v>71.0</v>
      </c>
      <c r="C74" s="176" t="s">
        <v>812</v>
      </c>
      <c r="D74" s="184">
        <f>vlookup($E74,cities!$D$4:$H$117,5,FALSE)</f>
        <v>43</v>
      </c>
      <c r="E74" s="95" t="s">
        <v>388</v>
      </c>
      <c r="G74" s="185">
        <f t="shared" si="2"/>
        <v>71</v>
      </c>
    </row>
    <row r="75">
      <c r="A75" s="67">
        <v>73.0</v>
      </c>
      <c r="B75" s="67">
        <v>72.0</v>
      </c>
      <c r="C75" s="176" t="s">
        <v>813</v>
      </c>
      <c r="D75" s="184">
        <f>vlookup($E75,cities!$D$4:$H$117,5,FALSE)</f>
        <v>43</v>
      </c>
      <c r="E75" s="95" t="s">
        <v>388</v>
      </c>
      <c r="G75" s="185">
        <f t="shared" si="2"/>
        <v>72</v>
      </c>
    </row>
    <row r="76">
      <c r="A76" s="67">
        <v>74.0</v>
      </c>
      <c r="B76" s="67">
        <v>73.0</v>
      </c>
      <c r="C76" s="176" t="s">
        <v>811</v>
      </c>
      <c r="D76" s="184">
        <f>vlookup($E76,cities!$D$4:$H$117,5,FALSE)</f>
        <v>43</v>
      </c>
      <c r="E76" s="95" t="s">
        <v>388</v>
      </c>
      <c r="G76" s="185">
        <f t="shared" si="2"/>
        <v>73</v>
      </c>
    </row>
    <row r="77">
      <c r="A77" s="67">
        <v>75.0</v>
      </c>
      <c r="B77" s="67">
        <v>74.0</v>
      </c>
      <c r="C77" s="176" t="s">
        <v>814</v>
      </c>
      <c r="D77" s="184">
        <f>vlookup($E77,cities!$D$4:$H$117,5,FALSE)</f>
        <v>109</v>
      </c>
      <c r="E77" s="95" t="s">
        <v>814</v>
      </c>
      <c r="G77" s="185">
        <f t="shared" si="2"/>
        <v>74</v>
      </c>
    </row>
    <row r="78">
      <c r="A78" s="67">
        <v>76.0</v>
      </c>
      <c r="B78" s="67">
        <v>75.0</v>
      </c>
      <c r="C78" s="176" t="s">
        <v>815</v>
      </c>
      <c r="D78" s="184">
        <f>vlookup($E78,cities!$D$4:$H$117,5,FALSE)</f>
        <v>43</v>
      </c>
      <c r="E78" s="95" t="s">
        <v>388</v>
      </c>
      <c r="G78" s="185">
        <f t="shared" si="2"/>
        <v>75</v>
      </c>
    </row>
    <row r="79">
      <c r="A79" s="67">
        <v>77.0</v>
      </c>
      <c r="B79" s="67">
        <v>76.0</v>
      </c>
      <c r="C79" s="176" t="s">
        <v>153</v>
      </c>
      <c r="D79" s="184">
        <f>vlookup($E79,cities!$D$4:$H$117,5,FALSE)</f>
        <v>43</v>
      </c>
      <c r="E79" s="95" t="s">
        <v>388</v>
      </c>
      <c r="G79" s="185">
        <f t="shared" si="2"/>
        <v>76</v>
      </c>
    </row>
    <row r="80">
      <c r="A80" s="67">
        <v>78.0</v>
      </c>
      <c r="B80" s="67">
        <v>77.0</v>
      </c>
      <c r="C80" s="176" t="s">
        <v>816</v>
      </c>
      <c r="D80" s="184">
        <f>vlookup($E80,cities!$D$4:$H$117,5,FALSE)</f>
        <v>43</v>
      </c>
      <c r="E80" s="95" t="s">
        <v>388</v>
      </c>
      <c r="G80" s="185">
        <f t="shared" si="2"/>
        <v>77</v>
      </c>
    </row>
    <row r="81">
      <c r="A81" s="67">
        <v>79.0</v>
      </c>
      <c r="B81" s="67">
        <v>78.0</v>
      </c>
      <c r="C81" s="176" t="s">
        <v>158</v>
      </c>
      <c r="D81" s="184">
        <f>vlookup($E81,cities!$D$4:$H$117,5,FALSE)</f>
        <v>43</v>
      </c>
      <c r="E81" s="95" t="s">
        <v>388</v>
      </c>
      <c r="G81" s="185">
        <f t="shared" si="2"/>
        <v>78</v>
      </c>
    </row>
    <row r="82">
      <c r="A82" s="67">
        <v>80.0</v>
      </c>
      <c r="B82" s="67">
        <v>79.0</v>
      </c>
      <c r="C82" s="176" t="s">
        <v>817</v>
      </c>
      <c r="D82" s="184">
        <f>vlookup($E82,cities!$D$4:$H$117,5,FALSE)</f>
        <v>44</v>
      </c>
      <c r="E82" s="95" t="s">
        <v>817</v>
      </c>
      <c r="G82" s="185">
        <f t="shared" si="2"/>
        <v>79</v>
      </c>
    </row>
    <row r="83">
      <c r="A83" s="67">
        <v>81.0</v>
      </c>
      <c r="B83" s="67">
        <v>80.0</v>
      </c>
      <c r="C83" s="176" t="s">
        <v>818</v>
      </c>
      <c r="D83" s="184">
        <f>vlookup($E83,cities!$D$4:$H$117,5,FALSE)</f>
        <v>45</v>
      </c>
      <c r="E83" s="95" t="s">
        <v>818</v>
      </c>
      <c r="G83" s="185">
        <f t="shared" si="2"/>
        <v>80</v>
      </c>
    </row>
    <row r="84">
      <c r="A84" s="67">
        <v>82.0</v>
      </c>
      <c r="B84" s="67">
        <v>81.0</v>
      </c>
      <c r="C84" s="176" t="s">
        <v>162</v>
      </c>
      <c r="D84" s="184">
        <f>vlookup($E84,cities!$D$4:$H$117,5,FALSE)</f>
        <v>46</v>
      </c>
      <c r="E84" s="95" t="s">
        <v>292</v>
      </c>
      <c r="G84" s="185">
        <f t="shared" si="2"/>
        <v>81</v>
      </c>
    </row>
    <row r="85">
      <c r="A85" s="67">
        <v>83.0</v>
      </c>
      <c r="B85" s="67">
        <v>82.0</v>
      </c>
      <c r="C85" s="176" t="s">
        <v>292</v>
      </c>
      <c r="D85" s="184">
        <f>vlookup($E85,cities!$D$4:$H$117,5,FALSE)</f>
        <v>46</v>
      </c>
      <c r="E85" s="95" t="s">
        <v>292</v>
      </c>
      <c r="G85" s="185">
        <f t="shared" si="2"/>
        <v>82</v>
      </c>
    </row>
    <row r="86">
      <c r="A86" s="67">
        <v>84.0</v>
      </c>
      <c r="B86" s="67">
        <v>83.0</v>
      </c>
      <c r="C86" s="176" t="s">
        <v>819</v>
      </c>
      <c r="D86" s="184">
        <f>vlookup($E86,cities!$D$4:$H$117,5,FALSE)</f>
        <v>46</v>
      </c>
      <c r="E86" s="95" t="s">
        <v>292</v>
      </c>
      <c r="G86" s="185">
        <f t="shared" si="2"/>
        <v>83</v>
      </c>
    </row>
    <row r="87">
      <c r="A87" s="67">
        <v>85.0</v>
      </c>
      <c r="B87" s="67">
        <v>84.0</v>
      </c>
      <c r="C87" s="176" t="s">
        <v>820</v>
      </c>
      <c r="D87" s="184">
        <f>vlookup($E87,cities!$D$4:$H$117,5,FALSE)</f>
        <v>47</v>
      </c>
      <c r="E87" s="95" t="s">
        <v>820</v>
      </c>
      <c r="G87" s="185">
        <f t="shared" si="2"/>
        <v>84</v>
      </c>
    </row>
    <row r="88">
      <c r="A88" s="67">
        <v>86.0</v>
      </c>
      <c r="B88" s="67">
        <v>85.0</v>
      </c>
      <c r="C88" s="176" t="s">
        <v>296</v>
      </c>
      <c r="D88" s="184">
        <f>vlookup($E88,cities!$D$4:$H$117,5,FALSE)</f>
        <v>48</v>
      </c>
      <c r="E88" s="95" t="s">
        <v>296</v>
      </c>
      <c r="G88" s="185">
        <f t="shared" si="2"/>
        <v>85</v>
      </c>
    </row>
    <row r="89">
      <c r="A89" s="67">
        <v>87.0</v>
      </c>
      <c r="B89" s="67">
        <v>86.0</v>
      </c>
      <c r="C89" s="176" t="s">
        <v>821</v>
      </c>
      <c r="D89" s="184">
        <f>vlookup($E89,cities!$D$4:$H$117,5,FALSE)</f>
        <v>48</v>
      </c>
      <c r="E89" s="95" t="s">
        <v>296</v>
      </c>
      <c r="G89" s="185">
        <f t="shared" si="2"/>
        <v>86</v>
      </c>
    </row>
    <row r="90">
      <c r="A90" s="67">
        <v>88.0</v>
      </c>
      <c r="B90" s="67">
        <v>87.0</v>
      </c>
      <c r="C90" s="176" t="s">
        <v>822</v>
      </c>
      <c r="D90" s="184">
        <f>vlookup($E90,cities!$D$4:$H$117,5,FALSE)</f>
        <v>49</v>
      </c>
      <c r="E90" s="95" t="s">
        <v>822</v>
      </c>
      <c r="G90" s="185">
        <f t="shared" si="2"/>
        <v>87</v>
      </c>
    </row>
    <row r="91">
      <c r="A91" s="67">
        <v>89.0</v>
      </c>
      <c r="B91" s="67">
        <v>88.0</v>
      </c>
      <c r="C91" s="176" t="s">
        <v>823</v>
      </c>
      <c r="D91" s="184">
        <f>vlookup($E91,cities!$D$4:$H$117,5,FALSE)</f>
        <v>52</v>
      </c>
      <c r="E91" s="95" t="s">
        <v>167</v>
      </c>
      <c r="G91" s="185">
        <f t="shared" si="2"/>
        <v>88</v>
      </c>
    </row>
    <row r="92">
      <c r="A92" s="67">
        <v>90.0</v>
      </c>
      <c r="B92" s="67">
        <v>89.0</v>
      </c>
      <c r="C92" s="176" t="s">
        <v>824</v>
      </c>
      <c r="D92" s="184">
        <f>vlookup($E92,cities!$D$4:$H$117,5,FALSE)</f>
        <v>52</v>
      </c>
      <c r="E92" s="95" t="s">
        <v>167</v>
      </c>
      <c r="G92" s="185">
        <f t="shared" si="2"/>
        <v>89</v>
      </c>
    </row>
    <row r="93">
      <c r="A93" s="67">
        <v>91.0</v>
      </c>
      <c r="B93" s="67">
        <v>90.0</v>
      </c>
      <c r="C93" s="176" t="s">
        <v>167</v>
      </c>
      <c r="D93" s="184">
        <f>vlookup($E93,cities!$D$4:$H$117,5,FALSE)</f>
        <v>52</v>
      </c>
      <c r="E93" s="95" t="s">
        <v>167</v>
      </c>
      <c r="G93" s="185">
        <f t="shared" si="2"/>
        <v>90</v>
      </c>
    </row>
    <row r="94">
      <c r="A94" s="67">
        <v>92.0</v>
      </c>
      <c r="B94" s="67">
        <v>91.0</v>
      </c>
      <c r="C94" s="176" t="s">
        <v>825</v>
      </c>
      <c r="D94" s="184">
        <f>vlookup($E94,cities!$D$4:$H$117,5,FALSE)</f>
        <v>52</v>
      </c>
      <c r="E94" s="95" t="s">
        <v>167</v>
      </c>
      <c r="G94" s="185">
        <f t="shared" si="2"/>
        <v>91</v>
      </c>
    </row>
    <row r="95">
      <c r="A95" s="67">
        <v>93.0</v>
      </c>
      <c r="B95" s="67">
        <v>92.0</v>
      </c>
      <c r="C95" s="176" t="s">
        <v>826</v>
      </c>
      <c r="D95" s="184">
        <f>vlookup($E95,cities!$D$4:$H$117,5,FALSE)</f>
        <v>52</v>
      </c>
      <c r="E95" s="95" t="s">
        <v>167</v>
      </c>
      <c r="G95" s="185">
        <f t="shared" si="2"/>
        <v>92</v>
      </c>
    </row>
    <row r="96">
      <c r="A96" s="67">
        <v>94.0</v>
      </c>
      <c r="B96" s="67">
        <v>93.0</v>
      </c>
      <c r="C96" s="176" t="s">
        <v>827</v>
      </c>
      <c r="D96" s="184">
        <f>vlookup($E96,cities!$D$4:$H$117,5,FALSE)</f>
        <v>52</v>
      </c>
      <c r="E96" s="95" t="s">
        <v>167</v>
      </c>
      <c r="G96" s="185">
        <f t="shared" si="2"/>
        <v>93</v>
      </c>
    </row>
    <row r="97">
      <c r="A97" s="67">
        <v>95.0</v>
      </c>
      <c r="B97" s="67">
        <v>94.0</v>
      </c>
      <c r="C97" s="176" t="s">
        <v>828</v>
      </c>
      <c r="D97" s="184">
        <f>vlookup($E97,cities!$D$4:$H$117,5,FALSE)</f>
        <v>53</v>
      </c>
      <c r="E97" s="95" t="s">
        <v>828</v>
      </c>
      <c r="G97" s="185">
        <f t="shared" si="2"/>
        <v>94</v>
      </c>
    </row>
    <row r="98">
      <c r="A98" s="67">
        <v>96.0</v>
      </c>
      <c r="B98" s="67">
        <v>95.0</v>
      </c>
      <c r="C98" s="176" t="s">
        <v>172</v>
      </c>
      <c r="D98" s="184">
        <f>vlookup($E98,cities!$D$4:$H$117,5,FALSE)</f>
        <v>54</v>
      </c>
      <c r="E98" s="95" t="s">
        <v>172</v>
      </c>
      <c r="G98" s="185">
        <f t="shared" si="2"/>
        <v>95</v>
      </c>
    </row>
    <row r="99">
      <c r="A99" s="67">
        <v>97.0</v>
      </c>
      <c r="B99" s="67">
        <v>96.0</v>
      </c>
      <c r="C99" s="176" t="s">
        <v>829</v>
      </c>
      <c r="D99" s="184">
        <f>vlookup($E99,cities!$D$4:$H$117,5,FALSE)</f>
        <v>54</v>
      </c>
      <c r="E99" s="95" t="s">
        <v>172</v>
      </c>
      <c r="G99" s="185">
        <f t="shared" si="2"/>
        <v>96</v>
      </c>
    </row>
    <row r="100">
      <c r="A100" s="67">
        <v>98.0</v>
      </c>
      <c r="B100" s="67">
        <v>97.0</v>
      </c>
      <c r="C100" s="176" t="s">
        <v>830</v>
      </c>
      <c r="D100" s="184">
        <f>vlookup($E100,cities!$D$4:$H$117,5,FALSE)</f>
        <v>54</v>
      </c>
      <c r="E100" s="95" t="s">
        <v>172</v>
      </c>
      <c r="G100" s="185">
        <f t="shared" si="2"/>
        <v>97</v>
      </c>
    </row>
    <row r="101">
      <c r="A101" s="67">
        <v>99.0</v>
      </c>
      <c r="B101" s="67">
        <v>98.0</v>
      </c>
      <c r="C101" s="176" t="s">
        <v>177</v>
      </c>
      <c r="D101" s="184">
        <f>vlookup($E101,cities!$D$4:$H$117,5,FALSE)</f>
        <v>57</v>
      </c>
      <c r="E101" s="95" t="s">
        <v>177</v>
      </c>
      <c r="G101" s="185">
        <f t="shared" si="2"/>
        <v>98</v>
      </c>
    </row>
    <row r="102">
      <c r="A102" s="67">
        <v>100.0</v>
      </c>
      <c r="B102" s="67">
        <v>99.0</v>
      </c>
      <c r="C102" s="176" t="s">
        <v>831</v>
      </c>
      <c r="D102" s="184">
        <f>vlookup($E102,cities!$D$4:$H$117,5,FALSE)</f>
        <v>57</v>
      </c>
      <c r="E102" s="95" t="s">
        <v>177</v>
      </c>
      <c r="G102" s="185">
        <f t="shared" si="2"/>
        <v>99</v>
      </c>
    </row>
    <row r="103">
      <c r="A103" s="67">
        <v>101.0</v>
      </c>
      <c r="B103" s="67">
        <v>100.0</v>
      </c>
      <c r="C103" s="176" t="s">
        <v>832</v>
      </c>
      <c r="D103" s="184">
        <f>vlookup($E103,cities!$D$4:$H$117,5,FALSE)</f>
        <v>57</v>
      </c>
      <c r="E103" s="95" t="s">
        <v>177</v>
      </c>
      <c r="G103" s="185">
        <f t="shared" si="2"/>
        <v>100</v>
      </c>
    </row>
    <row r="104">
      <c r="A104" s="67">
        <v>102.0</v>
      </c>
      <c r="B104" s="67">
        <v>101.0</v>
      </c>
      <c r="C104" s="176" t="s">
        <v>833</v>
      </c>
      <c r="D104" s="184">
        <f>vlookup($E104,cities!$D$4:$H$117,5,FALSE)</f>
        <v>58</v>
      </c>
      <c r="E104" s="95" t="s">
        <v>834</v>
      </c>
      <c r="G104" s="185">
        <f t="shared" si="2"/>
        <v>101</v>
      </c>
    </row>
    <row r="105">
      <c r="A105" s="67">
        <v>103.0</v>
      </c>
      <c r="B105" s="67">
        <v>102.0</v>
      </c>
      <c r="C105" s="176" t="s">
        <v>835</v>
      </c>
      <c r="D105" s="184">
        <f>vlookup($E105,cities!$D$4:$H$117,5,FALSE)</f>
        <v>58</v>
      </c>
      <c r="E105" s="95" t="s">
        <v>834</v>
      </c>
      <c r="G105" s="185">
        <f t="shared" si="2"/>
        <v>102</v>
      </c>
    </row>
    <row r="106">
      <c r="A106" s="67">
        <v>104.0</v>
      </c>
      <c r="B106" s="67">
        <v>103.0</v>
      </c>
      <c r="C106" s="6" t="s">
        <v>836</v>
      </c>
      <c r="D106" s="184">
        <f>vlookup($E106,cities!$D$4:$H$117,5,FALSE)</f>
        <v>59</v>
      </c>
      <c r="E106" s="95" t="s">
        <v>837</v>
      </c>
      <c r="G106" s="185">
        <f t="shared" si="2"/>
        <v>103</v>
      </c>
    </row>
    <row r="107">
      <c r="A107" s="67">
        <v>105.0</v>
      </c>
      <c r="B107" s="67">
        <v>104.0</v>
      </c>
      <c r="C107" s="6" t="s">
        <v>181</v>
      </c>
      <c r="D107" s="184">
        <f>vlookup($E107,cities!$D$4:$H$117,5,FALSE)</f>
        <v>59</v>
      </c>
      <c r="E107" s="95" t="s">
        <v>837</v>
      </c>
      <c r="G107" s="185">
        <f t="shared" si="2"/>
        <v>104</v>
      </c>
    </row>
    <row r="108">
      <c r="A108" s="67">
        <v>106.0</v>
      </c>
      <c r="B108" s="67">
        <v>105.0</v>
      </c>
      <c r="C108" s="6" t="s">
        <v>838</v>
      </c>
      <c r="D108" s="184">
        <f>vlookup($E108,cities!$D$4:$H$117,5,FALSE)</f>
        <v>59</v>
      </c>
      <c r="E108" s="95" t="s">
        <v>837</v>
      </c>
      <c r="G108" s="185">
        <f t="shared" si="2"/>
        <v>105</v>
      </c>
    </row>
    <row r="109">
      <c r="A109" s="67">
        <v>107.0</v>
      </c>
      <c r="B109" s="67">
        <v>106.0</v>
      </c>
      <c r="C109" s="6" t="s">
        <v>839</v>
      </c>
      <c r="D109" s="184">
        <f>vlookup($E109,cities!$D$4:$H$117,5,FALSE)</f>
        <v>59</v>
      </c>
      <c r="E109" s="95" t="s">
        <v>837</v>
      </c>
      <c r="G109" s="185">
        <f t="shared" si="2"/>
        <v>106</v>
      </c>
    </row>
    <row r="110">
      <c r="A110" s="67">
        <v>108.0</v>
      </c>
      <c r="B110" s="67">
        <v>107.0</v>
      </c>
      <c r="C110" s="6" t="s">
        <v>375</v>
      </c>
      <c r="D110" s="184">
        <f>vlookup($E110,cities!$D$4:$H$117,5,FALSE)</f>
        <v>59</v>
      </c>
      <c r="E110" s="95" t="s">
        <v>837</v>
      </c>
      <c r="G110" s="185">
        <f t="shared" si="2"/>
        <v>107</v>
      </c>
    </row>
    <row r="111">
      <c r="A111" s="67">
        <v>109.0</v>
      </c>
      <c r="B111" s="67">
        <v>108.0</v>
      </c>
      <c r="C111" s="6" t="s">
        <v>840</v>
      </c>
      <c r="D111" s="184">
        <f>vlookup($E111,cities!$D$4:$H$117,5,FALSE)</f>
        <v>59</v>
      </c>
      <c r="E111" s="95" t="s">
        <v>837</v>
      </c>
      <c r="G111" s="185">
        <f t="shared" si="2"/>
        <v>108</v>
      </c>
    </row>
    <row r="112">
      <c r="A112" s="67">
        <v>110.0</v>
      </c>
      <c r="B112" s="67">
        <v>109.0</v>
      </c>
      <c r="C112" s="6" t="s">
        <v>841</v>
      </c>
      <c r="D112" s="184">
        <f>vlookup($E112,cities!$D$4:$H$117,5,FALSE)</f>
        <v>59</v>
      </c>
      <c r="E112" s="95" t="s">
        <v>837</v>
      </c>
      <c r="G112" s="185">
        <f t="shared" si="2"/>
        <v>109</v>
      </c>
    </row>
    <row r="113">
      <c r="A113" s="67">
        <v>111.0</v>
      </c>
      <c r="B113" s="67">
        <v>110.0</v>
      </c>
      <c r="C113" s="6" t="s">
        <v>299</v>
      </c>
      <c r="D113" s="184">
        <f>vlookup($E113,cities!$D$4:$H$117,5,FALSE)</f>
        <v>59</v>
      </c>
      <c r="E113" s="95" t="s">
        <v>837</v>
      </c>
      <c r="G113" s="185">
        <f t="shared" si="2"/>
        <v>110</v>
      </c>
    </row>
    <row r="114">
      <c r="A114" s="67">
        <v>112.0</v>
      </c>
      <c r="B114" s="67">
        <v>111.0</v>
      </c>
      <c r="C114" s="176" t="s">
        <v>842</v>
      </c>
      <c r="D114" s="184">
        <f>vlookup($E114,cities!$D$4:$H$117,5,FALSE)</f>
        <v>59</v>
      </c>
      <c r="E114" s="95" t="s">
        <v>837</v>
      </c>
      <c r="G114" s="185">
        <f t="shared" si="2"/>
        <v>111</v>
      </c>
    </row>
    <row r="115">
      <c r="A115" s="67">
        <v>113.0</v>
      </c>
      <c r="B115" s="67">
        <v>112.0</v>
      </c>
      <c r="C115" s="6" t="s">
        <v>186</v>
      </c>
      <c r="D115" s="184">
        <f>vlookup($E115,cities!$D$4:$H$117,5,FALSE)</f>
        <v>59</v>
      </c>
      <c r="E115" s="95" t="s">
        <v>837</v>
      </c>
      <c r="G115" s="185">
        <f t="shared" si="2"/>
        <v>112</v>
      </c>
    </row>
    <row r="116">
      <c r="A116" s="67">
        <v>114.0</v>
      </c>
      <c r="B116" s="67">
        <v>113.0</v>
      </c>
      <c r="C116" s="6" t="s">
        <v>843</v>
      </c>
      <c r="D116" s="184">
        <f>vlookup($E116,cities!$D$4:$H$117,5,FALSE)</f>
        <v>59</v>
      </c>
      <c r="E116" s="95" t="s">
        <v>837</v>
      </c>
      <c r="G116" s="185">
        <f t="shared" si="2"/>
        <v>113</v>
      </c>
    </row>
    <row r="117">
      <c r="A117" s="67">
        <v>115.0</v>
      </c>
      <c r="B117" s="67">
        <v>114.0</v>
      </c>
      <c r="C117" s="6" t="s">
        <v>844</v>
      </c>
      <c r="D117" s="184">
        <f>vlookup($E117,cities!$D$4:$H$117,5,FALSE)</f>
        <v>59</v>
      </c>
      <c r="E117" s="95" t="s">
        <v>837</v>
      </c>
      <c r="G117" s="185">
        <f t="shared" si="2"/>
        <v>114</v>
      </c>
    </row>
    <row r="118">
      <c r="A118" s="67">
        <v>116.0</v>
      </c>
      <c r="B118" s="67">
        <v>115.0</v>
      </c>
      <c r="C118" s="176" t="s">
        <v>416</v>
      </c>
      <c r="D118" s="184">
        <f>vlookup($E118,cities!$D$4:$H$117,5,FALSE)</f>
        <v>59</v>
      </c>
      <c r="E118" s="95" t="s">
        <v>837</v>
      </c>
      <c r="G118" s="185">
        <f t="shared" si="2"/>
        <v>115</v>
      </c>
    </row>
    <row r="119">
      <c r="A119" s="67">
        <v>117.0</v>
      </c>
      <c r="B119" s="67">
        <v>116.0</v>
      </c>
      <c r="C119" s="6" t="s">
        <v>845</v>
      </c>
      <c r="D119" s="184">
        <f>vlookup($E119,cities!$D$4:$H$117,5,FALSE)</f>
        <v>59</v>
      </c>
      <c r="E119" s="95" t="s">
        <v>837</v>
      </c>
      <c r="G119" s="185">
        <f t="shared" si="2"/>
        <v>116</v>
      </c>
    </row>
    <row r="120">
      <c r="A120" s="67">
        <v>118.0</v>
      </c>
      <c r="B120" s="67">
        <v>117.0</v>
      </c>
      <c r="C120" s="176" t="s">
        <v>308</v>
      </c>
      <c r="D120" s="184">
        <f>vlookup($E120,cities!$D$4:$H$117,5,FALSE)</f>
        <v>59</v>
      </c>
      <c r="E120" s="95" t="s">
        <v>837</v>
      </c>
      <c r="G120" s="185">
        <f t="shared" si="2"/>
        <v>117</v>
      </c>
    </row>
    <row r="121">
      <c r="A121" s="67">
        <v>119.0</v>
      </c>
      <c r="B121" s="67">
        <v>118.0</v>
      </c>
      <c r="C121" s="176" t="s">
        <v>313</v>
      </c>
      <c r="D121" s="184">
        <f>vlookup($E121,cities!$D$4:$H$117,5,FALSE)</f>
        <v>59</v>
      </c>
      <c r="E121" s="95" t="s">
        <v>837</v>
      </c>
      <c r="G121" s="185">
        <f t="shared" si="2"/>
        <v>118</v>
      </c>
    </row>
    <row r="122">
      <c r="A122" s="67">
        <v>120.0</v>
      </c>
      <c r="B122" s="67">
        <v>119.0</v>
      </c>
      <c r="C122" s="6" t="s">
        <v>846</v>
      </c>
      <c r="D122" s="184">
        <f>vlookup($E122,cities!$D$4:$H$117,5,FALSE)</f>
        <v>59</v>
      </c>
      <c r="E122" s="95" t="s">
        <v>837</v>
      </c>
      <c r="G122" s="185">
        <f t="shared" si="2"/>
        <v>119</v>
      </c>
    </row>
    <row r="123">
      <c r="A123" s="67">
        <v>121.0</v>
      </c>
      <c r="B123" s="67">
        <v>120.0</v>
      </c>
      <c r="C123" s="176" t="s">
        <v>191</v>
      </c>
      <c r="D123" s="184">
        <f>vlookup($E123,cities!$D$4:$H$117,5,FALSE)</f>
        <v>59</v>
      </c>
      <c r="E123" s="95" t="s">
        <v>837</v>
      </c>
      <c r="G123" s="185">
        <f t="shared" si="2"/>
        <v>120</v>
      </c>
    </row>
    <row r="124">
      <c r="A124" s="67">
        <v>122.0</v>
      </c>
      <c r="B124" s="67">
        <v>121.0</v>
      </c>
      <c r="C124" s="6" t="s">
        <v>847</v>
      </c>
      <c r="D124" s="184">
        <f>vlookup($E124,cities!$D$4:$H$117,5,FALSE)</f>
        <v>59</v>
      </c>
      <c r="E124" s="95" t="s">
        <v>837</v>
      </c>
      <c r="G124" s="185">
        <f t="shared" si="2"/>
        <v>121</v>
      </c>
    </row>
    <row r="125">
      <c r="A125" s="67">
        <v>123.0</v>
      </c>
      <c r="B125" s="67">
        <v>122.0</v>
      </c>
      <c r="C125" s="187" t="s">
        <v>397</v>
      </c>
      <c r="D125" s="184">
        <f>vlookup($E125,cities!$D$4:$H$117,5,FALSE)</f>
        <v>59</v>
      </c>
      <c r="E125" s="95" t="s">
        <v>837</v>
      </c>
      <c r="G125" s="185">
        <f t="shared" si="2"/>
        <v>122</v>
      </c>
    </row>
    <row r="126">
      <c r="A126" s="67">
        <v>124.0</v>
      </c>
      <c r="B126" s="67">
        <v>123.0</v>
      </c>
      <c r="C126" s="187" t="s">
        <v>317</v>
      </c>
      <c r="D126" s="184">
        <f>vlookup($E126,cities!$D$4:$H$117,5,FALSE)</f>
        <v>59</v>
      </c>
      <c r="E126" s="95" t="s">
        <v>837</v>
      </c>
      <c r="G126" s="185">
        <f t="shared" si="2"/>
        <v>123</v>
      </c>
    </row>
    <row r="127">
      <c r="A127" s="67">
        <v>125.0</v>
      </c>
      <c r="B127" s="67">
        <v>124.0</v>
      </c>
      <c r="C127" s="187" t="s">
        <v>848</v>
      </c>
      <c r="D127" s="184">
        <f>vlookup($E127,cities!$D$4:$H$117,5,FALSE)</f>
        <v>59</v>
      </c>
      <c r="E127" s="95" t="s">
        <v>837</v>
      </c>
      <c r="G127" s="185">
        <f t="shared" si="2"/>
        <v>124</v>
      </c>
    </row>
    <row r="128">
      <c r="A128" s="67">
        <v>126.0</v>
      </c>
      <c r="B128" s="67">
        <v>125.0</v>
      </c>
      <c r="C128" s="187" t="s">
        <v>849</v>
      </c>
      <c r="D128" s="184">
        <f>vlookup($E128,cities!$D$4:$H$117,5,FALSE)</f>
        <v>59</v>
      </c>
      <c r="E128" s="95" t="s">
        <v>837</v>
      </c>
      <c r="G128" s="185">
        <f t="shared" si="2"/>
        <v>125</v>
      </c>
    </row>
    <row r="129">
      <c r="A129" s="67">
        <v>127.0</v>
      </c>
      <c r="B129" s="67">
        <v>126.0</v>
      </c>
      <c r="C129" s="176" t="s">
        <v>850</v>
      </c>
      <c r="D129" s="184">
        <f>vlookup($E129,cities!$D$4:$H$117,5,FALSE)</f>
        <v>59</v>
      </c>
      <c r="E129" s="95" t="s">
        <v>837</v>
      </c>
      <c r="G129" s="185">
        <f t="shared" si="2"/>
        <v>126</v>
      </c>
    </row>
    <row r="130">
      <c r="A130" s="67">
        <v>128.0</v>
      </c>
      <c r="B130" s="67">
        <v>127.0</v>
      </c>
      <c r="C130" s="176" t="s">
        <v>851</v>
      </c>
      <c r="D130" s="184">
        <f>vlookup($E130,cities!$D$4:$H$117,5,FALSE)</f>
        <v>59</v>
      </c>
      <c r="E130" s="95" t="s">
        <v>837</v>
      </c>
      <c r="G130" s="185">
        <f t="shared" si="2"/>
        <v>127</v>
      </c>
    </row>
    <row r="131">
      <c r="A131" s="67">
        <v>129.0</v>
      </c>
      <c r="B131" s="67">
        <v>128.0</v>
      </c>
      <c r="C131" s="176" t="s">
        <v>375</v>
      </c>
      <c r="D131" s="184">
        <f>vlookup($E131,cities!$D$4:$H$117,5,FALSE)</f>
        <v>59</v>
      </c>
      <c r="E131" s="95" t="s">
        <v>837</v>
      </c>
      <c r="G131" s="185">
        <f t="shared" si="2"/>
        <v>128</v>
      </c>
    </row>
    <row r="132">
      <c r="A132" s="67">
        <v>130.0</v>
      </c>
      <c r="B132" s="67">
        <v>129.0</v>
      </c>
      <c r="C132" s="176" t="s">
        <v>852</v>
      </c>
      <c r="D132" s="184">
        <f>vlookup($E132,cities!$D$4:$H$117,5,FALSE)</f>
        <v>59</v>
      </c>
      <c r="E132" s="95" t="s">
        <v>837</v>
      </c>
      <c r="G132" s="185">
        <f t="shared" si="2"/>
        <v>129</v>
      </c>
    </row>
    <row r="133">
      <c r="A133" s="67">
        <v>131.0</v>
      </c>
      <c r="B133" s="67">
        <v>130.0</v>
      </c>
      <c r="C133" s="6" t="s">
        <v>322</v>
      </c>
      <c r="D133" s="184">
        <f>vlookup($E133,cities!$D$4:$H$117,5,FALSE)</f>
        <v>59</v>
      </c>
      <c r="E133" s="95" t="s">
        <v>837</v>
      </c>
      <c r="G133" s="185">
        <f t="shared" si="2"/>
        <v>130</v>
      </c>
    </row>
    <row r="134">
      <c r="A134" s="67">
        <v>132.0</v>
      </c>
      <c r="B134" s="67">
        <v>131.0</v>
      </c>
      <c r="C134" s="176" t="s">
        <v>853</v>
      </c>
      <c r="D134" s="184">
        <f>vlookup($E134,cities!$D$4:$H$117,5,FALSE)</f>
        <v>59</v>
      </c>
      <c r="E134" s="95" t="s">
        <v>837</v>
      </c>
      <c r="G134" s="185">
        <f t="shared" si="2"/>
        <v>131</v>
      </c>
    </row>
    <row r="135">
      <c r="A135" s="67">
        <v>133.0</v>
      </c>
      <c r="B135" s="67">
        <v>132.0</v>
      </c>
      <c r="C135" s="176" t="s">
        <v>854</v>
      </c>
      <c r="D135" s="184">
        <f>vlookup($E135,cities!$D$4:$H$117,5,FALSE)</f>
        <v>59</v>
      </c>
      <c r="E135" s="95" t="s">
        <v>837</v>
      </c>
      <c r="G135" s="185">
        <f t="shared" si="2"/>
        <v>132</v>
      </c>
    </row>
    <row r="136">
      <c r="A136" s="67">
        <v>134.0</v>
      </c>
      <c r="B136" s="67">
        <v>133.0</v>
      </c>
      <c r="C136" s="176" t="s">
        <v>195</v>
      </c>
      <c r="D136" s="184">
        <f>vlookup($E136,cities!$D$4:$H$117,5,FALSE)</f>
        <v>59</v>
      </c>
      <c r="E136" s="95" t="s">
        <v>837</v>
      </c>
      <c r="G136" s="185">
        <f t="shared" si="2"/>
        <v>133</v>
      </c>
    </row>
    <row r="137">
      <c r="A137" s="67">
        <v>135.0</v>
      </c>
      <c r="B137" s="67">
        <v>134.0</v>
      </c>
      <c r="C137" s="176" t="s">
        <v>855</v>
      </c>
      <c r="D137" s="184">
        <f>vlookup($E137,cities!$D$4:$H$117,5,FALSE)</f>
        <v>59</v>
      </c>
      <c r="E137" s="95" t="s">
        <v>837</v>
      </c>
      <c r="G137" s="185">
        <f t="shared" si="2"/>
        <v>134</v>
      </c>
    </row>
    <row r="138">
      <c r="A138" s="67">
        <v>136.0</v>
      </c>
      <c r="B138" s="67">
        <v>135.0</v>
      </c>
      <c r="C138" s="176" t="s">
        <v>856</v>
      </c>
      <c r="D138" s="184">
        <f>vlookup($E138,cities!$D$4:$H$117,5,FALSE)</f>
        <v>59</v>
      </c>
      <c r="E138" s="95" t="s">
        <v>837</v>
      </c>
      <c r="G138" s="185">
        <f t="shared" si="2"/>
        <v>135</v>
      </c>
    </row>
    <row r="139">
      <c r="A139" s="67">
        <v>137.0</v>
      </c>
      <c r="B139" s="67">
        <v>136.0</v>
      </c>
      <c r="C139" s="176" t="s">
        <v>857</v>
      </c>
      <c r="D139" s="184">
        <f>vlookup($E139,cities!$D$4:$H$117,5,FALSE)</f>
        <v>59</v>
      </c>
      <c r="E139" s="95" t="s">
        <v>837</v>
      </c>
      <c r="G139" s="185">
        <f t="shared" si="2"/>
        <v>136</v>
      </c>
    </row>
    <row r="140">
      <c r="A140" s="67">
        <v>138.0</v>
      </c>
      <c r="B140" s="67">
        <v>137.0</v>
      </c>
      <c r="C140" s="176" t="s">
        <v>858</v>
      </c>
      <c r="D140" s="184">
        <f>vlookup($E140,cities!$D$4:$H$117,5,FALSE)</f>
        <v>59</v>
      </c>
      <c r="E140" s="95" t="s">
        <v>837</v>
      </c>
      <c r="G140" s="185">
        <f t="shared" si="2"/>
        <v>137</v>
      </c>
    </row>
    <row r="141">
      <c r="A141" s="67">
        <v>139.0</v>
      </c>
      <c r="B141" s="67">
        <v>138.0</v>
      </c>
      <c r="C141" s="176" t="s">
        <v>326</v>
      </c>
      <c r="D141" s="184">
        <f>vlookup($E141,cities!$D$4:$H$117,5,FALSE)</f>
        <v>59</v>
      </c>
      <c r="E141" s="95" t="s">
        <v>837</v>
      </c>
      <c r="G141" s="185">
        <f t="shared" si="2"/>
        <v>138</v>
      </c>
    </row>
    <row r="142">
      <c r="A142" s="67">
        <v>140.0</v>
      </c>
      <c r="B142" s="67">
        <v>139.0</v>
      </c>
      <c r="C142" s="176" t="s">
        <v>859</v>
      </c>
      <c r="D142" s="184">
        <f>vlookup($E142,cities!$D$4:$H$117,5,FALSE)</f>
        <v>59</v>
      </c>
      <c r="E142" s="95" t="s">
        <v>837</v>
      </c>
      <c r="G142" s="185">
        <f t="shared" si="2"/>
        <v>139</v>
      </c>
    </row>
    <row r="143">
      <c r="A143" s="67">
        <v>141.0</v>
      </c>
      <c r="B143" s="67">
        <v>140.0</v>
      </c>
      <c r="C143" s="176" t="s">
        <v>860</v>
      </c>
      <c r="D143" s="184">
        <f>vlookup($E143,cities!$D$4:$H$117,5,FALSE)</f>
        <v>59</v>
      </c>
      <c r="E143" s="95" t="s">
        <v>837</v>
      </c>
      <c r="G143" s="185">
        <f t="shared" si="2"/>
        <v>140</v>
      </c>
    </row>
    <row r="144">
      <c r="A144" s="67">
        <v>142.0</v>
      </c>
      <c r="B144" s="67">
        <v>141.0</v>
      </c>
      <c r="C144" s="176" t="s">
        <v>861</v>
      </c>
      <c r="D144" s="184">
        <f>vlookup($E144,cities!$D$4:$H$117,5,FALSE)</f>
        <v>59</v>
      </c>
      <c r="E144" s="95" t="s">
        <v>837</v>
      </c>
      <c r="G144" s="185">
        <f t="shared" si="2"/>
        <v>141</v>
      </c>
    </row>
    <row r="145">
      <c r="A145" s="67">
        <v>143.0</v>
      </c>
      <c r="B145" s="67">
        <v>142.0</v>
      </c>
      <c r="C145" s="176" t="s">
        <v>862</v>
      </c>
      <c r="D145" s="184">
        <f>vlookup($E145,cities!$D$4:$H$117,5,FALSE)</f>
        <v>59</v>
      </c>
      <c r="E145" s="95" t="s">
        <v>837</v>
      </c>
      <c r="G145" s="185">
        <f t="shared" si="2"/>
        <v>142</v>
      </c>
    </row>
    <row r="146">
      <c r="A146" s="67">
        <v>144.0</v>
      </c>
      <c r="B146" s="67">
        <v>143.0</v>
      </c>
      <c r="C146" s="176" t="s">
        <v>863</v>
      </c>
      <c r="D146" s="184">
        <f>vlookup($E146,cities!$D$4:$H$117,5,FALSE)</f>
        <v>59</v>
      </c>
      <c r="E146" s="95" t="s">
        <v>837</v>
      </c>
      <c r="G146" s="185">
        <f t="shared" si="2"/>
        <v>143</v>
      </c>
    </row>
    <row r="147">
      <c r="A147" s="67">
        <v>145.0</v>
      </c>
      <c r="B147" s="67">
        <v>144.0</v>
      </c>
      <c r="C147" s="176" t="s">
        <v>864</v>
      </c>
      <c r="D147" s="184">
        <f>vlookup($E147,cities!$D$4:$H$117,5,FALSE)</f>
        <v>59</v>
      </c>
      <c r="E147" s="95" t="s">
        <v>837</v>
      </c>
      <c r="G147" s="185">
        <f t="shared" si="2"/>
        <v>144</v>
      </c>
    </row>
    <row r="148">
      <c r="A148" s="67">
        <v>146.0</v>
      </c>
      <c r="B148" s="67">
        <v>145.0</v>
      </c>
      <c r="C148" s="176" t="s">
        <v>865</v>
      </c>
      <c r="D148" s="184">
        <f>vlookup($E148,cities!$D$4:$H$117,5,FALSE)</f>
        <v>59</v>
      </c>
      <c r="E148" s="95" t="s">
        <v>837</v>
      </c>
      <c r="G148" s="185">
        <f t="shared" si="2"/>
        <v>145</v>
      </c>
    </row>
    <row r="149">
      <c r="A149" s="67">
        <v>147.0</v>
      </c>
      <c r="B149" s="67">
        <v>146.0</v>
      </c>
      <c r="C149" s="176" t="s">
        <v>866</v>
      </c>
      <c r="D149" s="184">
        <f>vlookup($E149,cities!$D$4:$H$117,5,FALSE)</f>
        <v>59</v>
      </c>
      <c r="E149" s="95" t="s">
        <v>837</v>
      </c>
      <c r="G149" s="185">
        <f t="shared" si="2"/>
        <v>146</v>
      </c>
    </row>
    <row r="150">
      <c r="A150" s="67">
        <v>148.0</v>
      </c>
      <c r="B150" s="67">
        <v>147.0</v>
      </c>
      <c r="C150" s="176" t="s">
        <v>867</v>
      </c>
      <c r="D150" s="184">
        <f>vlookup($E150,cities!$D$4:$H$117,5,FALSE)</f>
        <v>59</v>
      </c>
      <c r="E150" s="95" t="s">
        <v>837</v>
      </c>
      <c r="G150" s="185">
        <f t="shared" si="2"/>
        <v>147</v>
      </c>
    </row>
    <row r="151">
      <c r="A151" s="67">
        <v>149.0</v>
      </c>
      <c r="B151" s="67">
        <v>148.0</v>
      </c>
      <c r="C151" s="176" t="s">
        <v>868</v>
      </c>
      <c r="D151" s="184">
        <f>vlookup($E151,cities!$D$4:$H$117,5,FALSE)</f>
        <v>59</v>
      </c>
      <c r="E151" s="95" t="s">
        <v>837</v>
      </c>
      <c r="G151" s="185">
        <f t="shared" si="2"/>
        <v>148</v>
      </c>
    </row>
    <row r="152">
      <c r="A152" s="67">
        <v>150.0</v>
      </c>
      <c r="B152" s="67">
        <v>149.0</v>
      </c>
      <c r="C152" s="176" t="s">
        <v>200</v>
      </c>
      <c r="D152" s="184">
        <f>vlookup($E152,cities!$D$4:$H$117,5,FALSE)</f>
        <v>59</v>
      </c>
      <c r="E152" s="95" t="s">
        <v>837</v>
      </c>
      <c r="G152" s="185">
        <f t="shared" si="2"/>
        <v>149</v>
      </c>
    </row>
    <row r="153">
      <c r="A153" s="67">
        <v>151.0</v>
      </c>
      <c r="B153" s="67">
        <v>150.0</v>
      </c>
      <c r="C153" s="176" t="s">
        <v>869</v>
      </c>
      <c r="D153" s="184">
        <f>vlookup($E153,cities!$D$4:$H$117,5,FALSE)</f>
        <v>59</v>
      </c>
      <c r="E153" s="95" t="s">
        <v>837</v>
      </c>
      <c r="G153" s="185">
        <f t="shared" si="2"/>
        <v>150</v>
      </c>
    </row>
    <row r="154">
      <c r="A154" s="67">
        <v>152.0</v>
      </c>
      <c r="B154" s="67">
        <v>151.0</v>
      </c>
      <c r="C154" s="176" t="s">
        <v>870</v>
      </c>
      <c r="D154" s="184">
        <f>vlookup($E154,cities!$D$4:$H$117,5,FALSE)</f>
        <v>59</v>
      </c>
      <c r="E154" s="95" t="s">
        <v>837</v>
      </c>
      <c r="G154" s="185">
        <f t="shared" si="2"/>
        <v>151</v>
      </c>
    </row>
    <row r="155">
      <c r="A155" s="67">
        <v>153.0</v>
      </c>
      <c r="B155" s="67">
        <v>152.0</v>
      </c>
      <c r="C155" s="176" t="s">
        <v>871</v>
      </c>
      <c r="D155" s="184">
        <f>vlookup($E155,cities!$D$4:$H$117,5,FALSE)</f>
        <v>59</v>
      </c>
      <c r="E155" s="95" t="s">
        <v>837</v>
      </c>
      <c r="G155" s="185">
        <f t="shared" si="2"/>
        <v>152</v>
      </c>
    </row>
    <row r="156">
      <c r="A156" s="67">
        <v>154.0</v>
      </c>
      <c r="B156" s="67">
        <v>153.0</v>
      </c>
      <c r="C156" s="176" t="s">
        <v>872</v>
      </c>
      <c r="D156" s="184">
        <f>vlookup($E156,cities!$D$4:$H$117,5,FALSE)</f>
        <v>59</v>
      </c>
      <c r="E156" s="95" t="s">
        <v>837</v>
      </c>
      <c r="G156" s="185">
        <f t="shared" si="2"/>
        <v>153</v>
      </c>
    </row>
    <row r="157">
      <c r="A157" s="67">
        <v>155.0</v>
      </c>
      <c r="B157" s="67">
        <v>154.0</v>
      </c>
      <c r="C157" s="176" t="s">
        <v>873</v>
      </c>
      <c r="D157" s="184">
        <f>vlookup($E157,cities!$D$4:$H$117,5,FALSE)</f>
        <v>59</v>
      </c>
      <c r="E157" s="95" t="s">
        <v>837</v>
      </c>
      <c r="G157" s="185">
        <f t="shared" si="2"/>
        <v>154</v>
      </c>
    </row>
    <row r="158">
      <c r="A158" s="67">
        <v>156.0</v>
      </c>
      <c r="B158" s="67">
        <v>155.0</v>
      </c>
      <c r="C158" s="176" t="s">
        <v>205</v>
      </c>
      <c r="D158" s="184">
        <f>vlookup($E158,cities!$D$4:$H$117,5,FALSE)</f>
        <v>59</v>
      </c>
      <c r="E158" s="95" t="s">
        <v>837</v>
      </c>
      <c r="G158" s="185">
        <f t="shared" si="2"/>
        <v>155</v>
      </c>
    </row>
    <row r="159">
      <c r="A159" s="67">
        <v>157.0</v>
      </c>
      <c r="B159" s="67">
        <v>156.0</v>
      </c>
      <c r="C159" s="176" t="s">
        <v>874</v>
      </c>
      <c r="D159" s="184">
        <f>vlookup($E159,cities!$D$4:$H$117,5,FALSE)</f>
        <v>60</v>
      </c>
      <c r="E159" s="95" t="s">
        <v>874</v>
      </c>
      <c r="G159" s="185">
        <f t="shared" si="2"/>
        <v>156</v>
      </c>
    </row>
    <row r="160">
      <c r="A160" s="67">
        <v>158.0</v>
      </c>
      <c r="B160" s="67">
        <v>157.0</v>
      </c>
      <c r="C160" s="176" t="s">
        <v>875</v>
      </c>
      <c r="D160" s="184">
        <f>vlookup($E160,cities!$D$4:$H$117,5,FALSE)</f>
        <v>61</v>
      </c>
      <c r="E160" s="95" t="s">
        <v>876</v>
      </c>
      <c r="G160" s="185">
        <f t="shared" si="2"/>
        <v>157</v>
      </c>
    </row>
    <row r="161">
      <c r="A161" s="67">
        <v>159.0</v>
      </c>
      <c r="B161" s="67">
        <v>158.0</v>
      </c>
      <c r="C161" s="176" t="s">
        <v>877</v>
      </c>
      <c r="D161" s="184">
        <f>vlookup($E161,cities!$D$4:$H$117,5,FALSE)</f>
        <v>63</v>
      </c>
      <c r="E161" s="95" t="s">
        <v>877</v>
      </c>
      <c r="G161" s="185">
        <f t="shared" si="2"/>
        <v>158</v>
      </c>
    </row>
    <row r="162">
      <c r="A162" s="67">
        <v>160.0</v>
      </c>
      <c r="B162" s="67">
        <v>159.0</v>
      </c>
      <c r="C162" s="176" t="s">
        <v>878</v>
      </c>
      <c r="D162" s="184">
        <f>vlookup($E162,cities!$D$4:$H$117,5,FALSE)</f>
        <v>64</v>
      </c>
      <c r="E162" s="95" t="s">
        <v>879</v>
      </c>
      <c r="G162" s="185">
        <f t="shared" si="2"/>
        <v>159</v>
      </c>
    </row>
    <row r="163">
      <c r="A163" s="67">
        <v>161.0</v>
      </c>
      <c r="B163" s="67">
        <v>160.0</v>
      </c>
      <c r="C163" s="176" t="s">
        <v>880</v>
      </c>
      <c r="D163" s="184">
        <f>vlookup($E163,cities!$D$4:$H$117,5,FALSE)</f>
        <v>64</v>
      </c>
      <c r="E163" s="95" t="s">
        <v>879</v>
      </c>
      <c r="G163" s="185">
        <f t="shared" si="2"/>
        <v>160</v>
      </c>
    </row>
    <row r="164">
      <c r="A164" s="67">
        <v>162.0</v>
      </c>
      <c r="B164" s="67">
        <v>161.0</v>
      </c>
      <c r="C164" s="176" t="s">
        <v>879</v>
      </c>
      <c r="D164" s="184">
        <f>vlookup($E164,cities!$D$4:$H$117,5,FALSE)</f>
        <v>64</v>
      </c>
      <c r="E164" s="95" t="s">
        <v>879</v>
      </c>
      <c r="G164" s="185">
        <f t="shared" si="2"/>
        <v>161</v>
      </c>
    </row>
    <row r="165">
      <c r="A165" s="67">
        <v>163.0</v>
      </c>
      <c r="B165" s="67">
        <v>162.0</v>
      </c>
      <c r="C165" s="176" t="s">
        <v>881</v>
      </c>
      <c r="D165" s="184">
        <f>vlookup($E165,cities!$D$4:$H$117,5,FALSE)</f>
        <v>64</v>
      </c>
      <c r="E165" s="95" t="s">
        <v>879</v>
      </c>
      <c r="G165" s="185">
        <f t="shared" si="2"/>
        <v>162</v>
      </c>
    </row>
    <row r="166">
      <c r="A166" s="67">
        <v>164.0</v>
      </c>
      <c r="B166" s="67">
        <v>163.0</v>
      </c>
      <c r="C166" s="176" t="s">
        <v>329</v>
      </c>
      <c r="D166" s="184">
        <f>vlookup($E166,cities!$D$4:$H$117,5,FALSE)</f>
        <v>65</v>
      </c>
      <c r="E166" s="95" t="s">
        <v>882</v>
      </c>
      <c r="G166" s="185">
        <f t="shared" si="2"/>
        <v>163</v>
      </c>
    </row>
    <row r="167">
      <c r="A167" s="67">
        <v>165.0</v>
      </c>
      <c r="B167" s="67">
        <v>164.0</v>
      </c>
      <c r="C167" s="176" t="s">
        <v>332</v>
      </c>
      <c r="D167" s="184">
        <f>vlookup($E167,cities!$D$4:$H$117,5,FALSE)</f>
        <v>65</v>
      </c>
      <c r="E167" s="95" t="s">
        <v>882</v>
      </c>
      <c r="G167" s="185">
        <f t="shared" si="2"/>
        <v>164</v>
      </c>
    </row>
    <row r="168">
      <c r="A168" s="67">
        <v>166.0</v>
      </c>
      <c r="B168" s="67">
        <v>165.0</v>
      </c>
      <c r="C168" s="176" t="s">
        <v>336</v>
      </c>
      <c r="D168" s="184">
        <f>vlookup($E168,cities!$D$4:$H$117,5,FALSE)</f>
        <v>66</v>
      </c>
      <c r="E168" s="95" t="s">
        <v>883</v>
      </c>
      <c r="G168" s="185">
        <f t="shared" si="2"/>
        <v>165</v>
      </c>
    </row>
    <row r="169">
      <c r="A169" s="67">
        <v>167.0</v>
      </c>
      <c r="B169" s="67">
        <v>166.0</v>
      </c>
      <c r="C169" s="176" t="s">
        <v>339</v>
      </c>
      <c r="D169" s="184">
        <f>vlookup($E169,cities!$D$4:$H$117,5,FALSE)</f>
        <v>69</v>
      </c>
      <c r="E169" s="95" t="s">
        <v>339</v>
      </c>
      <c r="G169" s="185">
        <f t="shared" si="2"/>
        <v>166</v>
      </c>
    </row>
    <row r="170">
      <c r="A170" s="67">
        <v>168.0</v>
      </c>
      <c r="B170" s="67">
        <v>167.0</v>
      </c>
      <c r="C170" s="176" t="s">
        <v>343</v>
      </c>
      <c r="D170" s="184">
        <f>vlookup($E170,cities!$D$4:$H$117,5,FALSE)</f>
        <v>70</v>
      </c>
      <c r="E170" s="95" t="s">
        <v>343</v>
      </c>
      <c r="G170" s="185">
        <f t="shared" si="2"/>
        <v>167</v>
      </c>
    </row>
    <row r="171">
      <c r="A171" s="67">
        <v>169.0</v>
      </c>
      <c r="B171" s="67">
        <v>168.0</v>
      </c>
      <c r="C171" s="176" t="s">
        <v>884</v>
      </c>
      <c r="D171" s="184">
        <f>vlookup($E171,cities!$D$4:$H$117,5,FALSE)</f>
        <v>71</v>
      </c>
      <c r="E171" s="95" t="s">
        <v>885</v>
      </c>
      <c r="G171" s="185">
        <f t="shared" si="2"/>
        <v>168</v>
      </c>
    </row>
    <row r="172">
      <c r="A172" s="67">
        <v>170.0</v>
      </c>
      <c r="B172" s="67">
        <v>169.0</v>
      </c>
      <c r="C172" s="176" t="s">
        <v>348</v>
      </c>
      <c r="D172" s="184">
        <f>vlookup($E172,cities!$D$4:$H$117,5,FALSE)</f>
        <v>71</v>
      </c>
      <c r="E172" s="95" t="s">
        <v>885</v>
      </c>
      <c r="G172" s="185">
        <f t="shared" si="2"/>
        <v>169</v>
      </c>
    </row>
    <row r="173">
      <c r="A173" s="67">
        <v>171.0</v>
      </c>
      <c r="B173" s="67">
        <v>170.0</v>
      </c>
      <c r="C173" s="188" t="s">
        <v>886</v>
      </c>
      <c r="D173" s="184">
        <f>vlookup($E173,cities!$D$4:$H$117,5,FALSE)</f>
        <v>73</v>
      </c>
      <c r="E173" s="95" t="s">
        <v>887</v>
      </c>
      <c r="G173" s="185">
        <f t="shared" si="2"/>
        <v>170</v>
      </c>
    </row>
    <row r="174">
      <c r="A174" s="67">
        <v>172.0</v>
      </c>
      <c r="B174" s="67">
        <v>171.0</v>
      </c>
      <c r="C174" s="188" t="s">
        <v>888</v>
      </c>
      <c r="D174" s="184">
        <f>vlookup($E174,cities!$D$4:$H$117,5,FALSE)</f>
        <v>73</v>
      </c>
      <c r="E174" s="95" t="s">
        <v>887</v>
      </c>
      <c r="G174" s="185">
        <f t="shared" si="2"/>
        <v>171</v>
      </c>
    </row>
    <row r="175">
      <c r="A175" s="67">
        <v>173.0</v>
      </c>
      <c r="B175" s="67">
        <v>172.0</v>
      </c>
      <c r="C175" s="176" t="s">
        <v>209</v>
      </c>
      <c r="D175" s="184">
        <f>vlookup($E175,cities!$D$4:$H$117,5,FALSE)</f>
        <v>73</v>
      </c>
      <c r="E175" s="95" t="s">
        <v>887</v>
      </c>
      <c r="G175" s="185">
        <f t="shared" si="2"/>
        <v>172</v>
      </c>
    </row>
    <row r="176">
      <c r="A176" s="67">
        <v>174.0</v>
      </c>
      <c r="B176" s="67">
        <v>173.0</v>
      </c>
      <c r="C176" s="176" t="s">
        <v>889</v>
      </c>
      <c r="D176" s="184">
        <f>vlookup($E176,cities!$D$4:$H$117,5,FALSE)</f>
        <v>73</v>
      </c>
      <c r="E176" s="95" t="s">
        <v>887</v>
      </c>
      <c r="G176" s="185">
        <f t="shared" si="2"/>
        <v>173</v>
      </c>
    </row>
    <row r="177">
      <c r="A177" s="67">
        <v>175.0</v>
      </c>
      <c r="B177" s="67">
        <v>174.0</v>
      </c>
      <c r="C177" s="176" t="s">
        <v>890</v>
      </c>
      <c r="D177" s="184">
        <f>vlookup($E177,cities!$D$4:$H$117,5,FALSE)</f>
        <v>73</v>
      </c>
      <c r="E177" s="95" t="s">
        <v>887</v>
      </c>
      <c r="G177" s="185">
        <f t="shared" si="2"/>
        <v>174</v>
      </c>
    </row>
    <row r="178">
      <c r="A178" s="67">
        <v>176.0</v>
      </c>
      <c r="B178" s="67">
        <v>175.0</v>
      </c>
      <c r="C178" s="176" t="s">
        <v>887</v>
      </c>
      <c r="D178" s="184">
        <f>vlookup($E178,cities!$D$4:$H$117,5,FALSE)</f>
        <v>73</v>
      </c>
      <c r="E178" s="95" t="s">
        <v>887</v>
      </c>
      <c r="G178" s="185">
        <f t="shared" si="2"/>
        <v>175</v>
      </c>
    </row>
    <row r="179">
      <c r="A179" s="67">
        <v>177.0</v>
      </c>
      <c r="B179" s="67">
        <v>176.0</v>
      </c>
      <c r="C179" s="176" t="s">
        <v>891</v>
      </c>
      <c r="D179" s="184">
        <f>vlookup($E179,cities!$D$4:$H$117,5,FALSE)</f>
        <v>74</v>
      </c>
      <c r="E179" s="95" t="s">
        <v>892</v>
      </c>
      <c r="G179" s="185">
        <f t="shared" si="2"/>
        <v>176</v>
      </c>
    </row>
    <row r="180">
      <c r="A180" s="67">
        <v>178.0</v>
      </c>
      <c r="B180" s="67">
        <v>177.0</v>
      </c>
      <c r="C180" s="176" t="s">
        <v>893</v>
      </c>
      <c r="D180" s="184">
        <f>vlookup($E180,cities!$D$4:$H$117,5,FALSE)</f>
        <v>74</v>
      </c>
      <c r="E180" s="95" t="s">
        <v>892</v>
      </c>
      <c r="G180" s="185">
        <f t="shared" si="2"/>
        <v>177</v>
      </c>
    </row>
    <row r="181">
      <c r="A181" s="67">
        <v>179.0</v>
      </c>
      <c r="B181" s="67">
        <v>178.0</v>
      </c>
      <c r="C181" s="176" t="s">
        <v>894</v>
      </c>
      <c r="D181" s="184">
        <f>vlookup($E181,cities!$D$4:$H$117,5,FALSE)</f>
        <v>74</v>
      </c>
      <c r="E181" s="95" t="s">
        <v>892</v>
      </c>
      <c r="G181" s="185">
        <f t="shared" si="2"/>
        <v>178</v>
      </c>
    </row>
    <row r="182">
      <c r="A182" s="67">
        <v>180.0</v>
      </c>
      <c r="B182" s="67">
        <v>179.0</v>
      </c>
      <c r="C182" s="176" t="s">
        <v>895</v>
      </c>
      <c r="D182" s="184">
        <f>vlookup($E182,cities!$D$4:$H$117,5,FALSE)</f>
        <v>74</v>
      </c>
      <c r="E182" s="95" t="s">
        <v>892</v>
      </c>
      <c r="G182" s="185">
        <f t="shared" si="2"/>
        <v>179</v>
      </c>
    </row>
    <row r="183">
      <c r="A183" s="67">
        <v>181.0</v>
      </c>
      <c r="B183" s="67">
        <v>180.0</v>
      </c>
      <c r="C183" s="176" t="s">
        <v>896</v>
      </c>
      <c r="D183" s="184">
        <f>vlookup($E183,cities!$D$4:$H$117,5,FALSE)</f>
        <v>75</v>
      </c>
      <c r="E183" s="95" t="s">
        <v>421</v>
      </c>
      <c r="G183" s="185">
        <f t="shared" si="2"/>
        <v>180</v>
      </c>
    </row>
    <row r="184">
      <c r="A184" s="67">
        <v>182.0</v>
      </c>
      <c r="B184" s="67">
        <v>181.0</v>
      </c>
      <c r="C184" s="176" t="s">
        <v>421</v>
      </c>
      <c r="D184" s="184">
        <f>vlookup($E184,cities!$D$4:$H$117,5,FALSE)</f>
        <v>75</v>
      </c>
      <c r="E184" s="95" t="s">
        <v>421</v>
      </c>
      <c r="G184" s="185">
        <f t="shared" si="2"/>
        <v>181</v>
      </c>
    </row>
    <row r="185">
      <c r="A185" s="67">
        <v>183.0</v>
      </c>
      <c r="B185" s="67">
        <v>182.0</v>
      </c>
      <c r="C185" s="176" t="s">
        <v>213</v>
      </c>
      <c r="D185" s="184">
        <f>vlookup($E185,cities!$D$4:$H$117,5,FALSE)</f>
        <v>75</v>
      </c>
      <c r="E185" s="95" t="s">
        <v>421</v>
      </c>
      <c r="G185" s="185">
        <f t="shared" si="2"/>
        <v>182</v>
      </c>
    </row>
    <row r="186">
      <c r="A186" s="67">
        <v>184.0</v>
      </c>
      <c r="B186" s="67">
        <v>183.0</v>
      </c>
      <c r="C186" s="176" t="s">
        <v>897</v>
      </c>
      <c r="D186" s="184">
        <f>vlookup($E186,cities!$D$4:$H$117,5,FALSE)</f>
        <v>75</v>
      </c>
      <c r="E186" s="95" t="s">
        <v>421</v>
      </c>
      <c r="G186" s="185">
        <f t="shared" si="2"/>
        <v>183</v>
      </c>
    </row>
    <row r="187">
      <c r="A187" s="67">
        <v>185.0</v>
      </c>
      <c r="B187" s="67">
        <v>184.0</v>
      </c>
      <c r="C187" s="176" t="s">
        <v>898</v>
      </c>
      <c r="D187" s="184">
        <f>vlookup($E187,cities!$D$4:$H$117,5,FALSE)</f>
        <v>75</v>
      </c>
      <c r="E187" s="95" t="s">
        <v>421</v>
      </c>
      <c r="G187" s="185">
        <f t="shared" si="2"/>
        <v>184</v>
      </c>
    </row>
    <row r="188">
      <c r="A188" s="67">
        <v>186.0</v>
      </c>
      <c r="B188" s="67">
        <v>185.0</v>
      </c>
      <c r="C188" s="176" t="s">
        <v>899</v>
      </c>
      <c r="D188" s="184">
        <f>vlookup($E188,cities!$D$4:$H$117,5,FALSE)</f>
        <v>75</v>
      </c>
      <c r="E188" s="95" t="s">
        <v>421</v>
      </c>
      <c r="G188" s="185">
        <f t="shared" si="2"/>
        <v>185</v>
      </c>
    </row>
    <row r="189">
      <c r="A189" s="67">
        <v>187.0</v>
      </c>
      <c r="B189" s="67">
        <v>186.0</v>
      </c>
      <c r="C189" s="176" t="s">
        <v>900</v>
      </c>
      <c r="D189" s="184">
        <f>vlookup($E189,cities!$D$4:$H$117,5,FALSE)</f>
        <v>75</v>
      </c>
      <c r="E189" s="95" t="s">
        <v>421</v>
      </c>
      <c r="G189" s="185">
        <f t="shared" si="2"/>
        <v>186</v>
      </c>
    </row>
    <row r="190">
      <c r="A190" s="67">
        <v>188.0</v>
      </c>
      <c r="B190" s="67">
        <v>187.0</v>
      </c>
      <c r="C190" s="176" t="s">
        <v>901</v>
      </c>
      <c r="D190" s="184">
        <f>vlookup($E190,cities!$D$4:$H$117,5,FALSE)</f>
        <v>75</v>
      </c>
      <c r="E190" s="95" t="s">
        <v>421</v>
      </c>
      <c r="G190" s="185">
        <f t="shared" si="2"/>
        <v>187</v>
      </c>
    </row>
    <row r="191">
      <c r="A191" s="67">
        <v>189.0</v>
      </c>
      <c r="B191" s="67">
        <v>188.0</v>
      </c>
      <c r="C191" s="176" t="s">
        <v>902</v>
      </c>
      <c r="D191" s="184">
        <f>vlookup($E191,cities!$D$4:$H$117,5,FALSE)</f>
        <v>75</v>
      </c>
      <c r="E191" s="95" t="s">
        <v>421</v>
      </c>
      <c r="G191" s="185">
        <f t="shared" si="2"/>
        <v>188</v>
      </c>
    </row>
    <row r="192">
      <c r="A192" s="67">
        <v>190.0</v>
      </c>
      <c r="B192" s="67">
        <v>189.0</v>
      </c>
      <c r="C192" s="176" t="s">
        <v>903</v>
      </c>
      <c r="D192" s="184">
        <f>vlookup($E192,cities!$D$4:$H$117,5,FALSE)</f>
        <v>75</v>
      </c>
      <c r="E192" s="95" t="s">
        <v>421</v>
      </c>
      <c r="G192" s="185">
        <f t="shared" si="2"/>
        <v>189</v>
      </c>
    </row>
    <row r="193">
      <c r="A193" s="67">
        <v>191.0</v>
      </c>
      <c r="B193" s="67">
        <v>190.0</v>
      </c>
      <c r="C193" s="176" t="s">
        <v>904</v>
      </c>
      <c r="D193" s="184">
        <f>vlookup($E193,cities!$D$4:$H$117,5,FALSE)</f>
        <v>76</v>
      </c>
      <c r="E193" s="95" t="s">
        <v>904</v>
      </c>
      <c r="G193" s="185">
        <f t="shared" si="2"/>
        <v>190</v>
      </c>
    </row>
    <row r="194">
      <c r="A194" s="67">
        <v>192.0</v>
      </c>
      <c r="B194" s="67">
        <v>191.0</v>
      </c>
      <c r="C194" s="176" t="s">
        <v>905</v>
      </c>
      <c r="D194" s="184">
        <f>vlookup($E194,cities!$D$4:$H$117,5,FALSE)</f>
        <v>77</v>
      </c>
      <c r="E194" s="95" t="s">
        <v>906</v>
      </c>
      <c r="G194" s="185">
        <f t="shared" si="2"/>
        <v>191</v>
      </c>
    </row>
    <row r="195">
      <c r="A195" s="67">
        <v>193.0</v>
      </c>
      <c r="B195" s="67">
        <v>192.0</v>
      </c>
      <c r="C195" s="176" t="s">
        <v>907</v>
      </c>
      <c r="D195" s="184">
        <f>vlookup($E195,cities!$D$4:$H$117,5,FALSE)</f>
        <v>78</v>
      </c>
      <c r="E195" s="95" t="s">
        <v>907</v>
      </c>
      <c r="G195" s="185">
        <f t="shared" si="2"/>
        <v>192</v>
      </c>
    </row>
    <row r="196">
      <c r="A196" s="67">
        <v>194.0</v>
      </c>
      <c r="B196" s="67">
        <v>193.0</v>
      </c>
      <c r="C196" s="176" t="s">
        <v>908</v>
      </c>
      <c r="D196" s="184">
        <f>vlookup($E196,cities!$D$4:$H$117,5,FALSE)</f>
        <v>79</v>
      </c>
      <c r="E196" s="95" t="s">
        <v>908</v>
      </c>
      <c r="G196" s="185">
        <f t="shared" si="2"/>
        <v>193</v>
      </c>
    </row>
    <row r="197">
      <c r="A197" s="67">
        <v>195.0</v>
      </c>
      <c r="B197" s="67">
        <v>194.0</v>
      </c>
      <c r="C197" s="176" t="s">
        <v>909</v>
      </c>
      <c r="D197" s="184">
        <f>vlookup($E197,cities!$D$4:$H$117,5,FALSE)</f>
        <v>80</v>
      </c>
      <c r="E197" s="95" t="s">
        <v>909</v>
      </c>
      <c r="G197" s="185">
        <f t="shared" si="2"/>
        <v>194</v>
      </c>
    </row>
    <row r="198">
      <c r="A198" s="67">
        <v>203.0</v>
      </c>
      <c r="B198" s="67">
        <v>202.0</v>
      </c>
      <c r="C198" s="176" t="s">
        <v>218</v>
      </c>
      <c r="D198" s="184">
        <f>vlookup($E198,cities!$D$4:$H$117,5,FALSE)</f>
        <v>81</v>
      </c>
      <c r="E198" s="95" t="s">
        <v>910</v>
      </c>
      <c r="G198" s="185">
        <f t="shared" si="2"/>
        <v>202</v>
      </c>
    </row>
    <row r="199">
      <c r="A199" s="67">
        <v>204.0</v>
      </c>
      <c r="B199" s="67">
        <v>203.0</v>
      </c>
      <c r="C199" s="176" t="s">
        <v>911</v>
      </c>
      <c r="D199" s="184">
        <f>vlookup($E199,cities!$D$4:$H$117,5,FALSE)</f>
        <v>81</v>
      </c>
      <c r="E199" s="95" t="s">
        <v>910</v>
      </c>
      <c r="G199" s="185">
        <f t="shared" si="2"/>
        <v>203</v>
      </c>
    </row>
    <row r="200">
      <c r="A200" s="67">
        <v>205.0</v>
      </c>
      <c r="B200" s="67">
        <v>204.0</v>
      </c>
      <c r="C200" s="176" t="s">
        <v>221</v>
      </c>
      <c r="D200" s="184">
        <f>vlookup($E200,cities!$D$4:$H$117,5,FALSE)</f>
        <v>81</v>
      </c>
      <c r="E200" s="95" t="s">
        <v>910</v>
      </c>
      <c r="G200" s="185">
        <f t="shared" si="2"/>
        <v>204</v>
      </c>
    </row>
    <row r="201">
      <c r="A201" s="67">
        <v>206.0</v>
      </c>
      <c r="B201" s="67">
        <v>205.0</v>
      </c>
      <c r="C201" s="176" t="s">
        <v>352</v>
      </c>
      <c r="D201" s="184">
        <f>vlookup($E201,cities!$D$4:$H$117,5,FALSE)</f>
        <v>81</v>
      </c>
      <c r="E201" s="95" t="s">
        <v>910</v>
      </c>
      <c r="G201" s="185">
        <f t="shared" si="2"/>
        <v>205</v>
      </c>
    </row>
    <row r="202">
      <c r="A202" s="67">
        <v>207.0</v>
      </c>
      <c r="B202" s="67">
        <v>206.0</v>
      </c>
      <c r="C202" s="176" t="s">
        <v>226</v>
      </c>
      <c r="D202" s="184">
        <f>vlookup($E202,cities!$D$4:$H$117,5,FALSE)</f>
        <v>81</v>
      </c>
      <c r="E202" s="95" t="s">
        <v>910</v>
      </c>
      <c r="G202" s="185">
        <f t="shared" si="2"/>
        <v>206</v>
      </c>
    </row>
    <row r="203">
      <c r="A203" s="67">
        <v>208.0</v>
      </c>
      <c r="B203" s="67">
        <v>207.0</v>
      </c>
      <c r="C203" s="176" t="s">
        <v>430</v>
      </c>
      <c r="D203" s="184">
        <f>vlookup($E203,cities!$D$4:$H$117,5,FALSE)</f>
        <v>81</v>
      </c>
      <c r="E203" s="95" t="s">
        <v>910</v>
      </c>
      <c r="G203" s="185">
        <f t="shared" si="2"/>
        <v>207</v>
      </c>
    </row>
    <row r="204">
      <c r="A204" s="67">
        <v>209.0</v>
      </c>
      <c r="B204" s="67">
        <v>208.0</v>
      </c>
      <c r="C204" s="176" t="s">
        <v>912</v>
      </c>
      <c r="D204" s="184">
        <f>vlookup($E204,cities!$D$4:$H$117,5,FALSE)</f>
        <v>81</v>
      </c>
      <c r="E204" s="95" t="s">
        <v>910</v>
      </c>
      <c r="G204" s="185">
        <f t="shared" si="2"/>
        <v>208</v>
      </c>
    </row>
    <row r="205">
      <c r="A205" s="67">
        <v>210.0</v>
      </c>
      <c r="B205" s="67">
        <v>209.0</v>
      </c>
      <c r="C205" s="176" t="s">
        <v>910</v>
      </c>
      <c r="D205" s="184">
        <f>vlookup($E205,cities!$D$4:$H$117,5,FALSE)</f>
        <v>81</v>
      </c>
      <c r="E205" s="95" t="s">
        <v>910</v>
      </c>
      <c r="G205" s="185">
        <f t="shared" si="2"/>
        <v>209</v>
      </c>
    </row>
    <row r="206">
      <c r="A206" s="67">
        <v>211.0</v>
      </c>
      <c r="B206" s="67">
        <v>210.0</v>
      </c>
      <c r="C206" s="176" t="s">
        <v>913</v>
      </c>
      <c r="D206" s="184">
        <f>vlookup($E206,cities!$D$4:$H$117,5,FALSE)</f>
        <v>81</v>
      </c>
      <c r="E206" s="95" t="s">
        <v>910</v>
      </c>
      <c r="G206" s="185">
        <f t="shared" si="2"/>
        <v>210</v>
      </c>
    </row>
    <row r="207">
      <c r="A207" s="67">
        <v>212.0</v>
      </c>
      <c r="B207" s="67">
        <v>211.0</v>
      </c>
      <c r="C207" s="176" t="s">
        <v>914</v>
      </c>
      <c r="D207" s="184">
        <f>vlookup($E207,cities!$D$4:$H$117,5,FALSE)</f>
        <v>81</v>
      </c>
      <c r="E207" s="95" t="s">
        <v>910</v>
      </c>
      <c r="G207" s="185">
        <f t="shared" si="2"/>
        <v>211</v>
      </c>
    </row>
    <row r="208">
      <c r="A208" s="67">
        <v>213.0</v>
      </c>
      <c r="B208" s="67">
        <v>212.0</v>
      </c>
      <c r="C208" s="176" t="s">
        <v>915</v>
      </c>
      <c r="D208" s="184">
        <f>vlookup($E208,cities!$D$4:$H$117,5,FALSE)</f>
        <v>81</v>
      </c>
      <c r="E208" s="95" t="s">
        <v>910</v>
      </c>
      <c r="G208" s="185">
        <f t="shared" si="2"/>
        <v>212</v>
      </c>
    </row>
    <row r="209">
      <c r="A209" s="67">
        <v>214.0</v>
      </c>
      <c r="B209" s="67">
        <v>213.0</v>
      </c>
      <c r="C209" s="176" t="s">
        <v>916</v>
      </c>
      <c r="D209" s="184">
        <f>vlookup($E209,cities!$D$4:$H$117,5,FALSE)</f>
        <v>81</v>
      </c>
      <c r="E209" s="95" t="s">
        <v>910</v>
      </c>
      <c r="G209" s="185">
        <f t="shared" si="2"/>
        <v>213</v>
      </c>
    </row>
    <row r="210">
      <c r="A210" s="67">
        <v>215.0</v>
      </c>
      <c r="B210" s="67">
        <v>214.0</v>
      </c>
      <c r="C210" s="176" t="s">
        <v>917</v>
      </c>
      <c r="D210" s="184">
        <f>vlookup($E210,cities!$D$4:$H$117,5,FALSE)</f>
        <v>81</v>
      </c>
      <c r="E210" s="95" t="s">
        <v>910</v>
      </c>
      <c r="G210" s="185">
        <f t="shared" si="2"/>
        <v>214</v>
      </c>
    </row>
    <row r="211">
      <c r="A211" s="67">
        <v>216.0</v>
      </c>
      <c r="B211" s="67">
        <v>215.0</v>
      </c>
      <c r="C211" s="176" t="s">
        <v>918</v>
      </c>
      <c r="D211" s="184">
        <f>vlookup($E211,cities!$D$4:$H$117,5,FALSE)</f>
        <v>83</v>
      </c>
      <c r="E211" s="95" t="s">
        <v>918</v>
      </c>
      <c r="G211" s="185">
        <f t="shared" si="2"/>
        <v>215</v>
      </c>
    </row>
    <row r="212">
      <c r="A212" s="67">
        <v>217.0</v>
      </c>
      <c r="B212" s="67">
        <v>216.0</v>
      </c>
      <c r="C212" s="188" t="s">
        <v>357</v>
      </c>
      <c r="D212" s="184">
        <f>vlookup($E212,cities!$D$4:$H$117,5,FALSE)</f>
        <v>89</v>
      </c>
      <c r="E212" s="95" t="s">
        <v>357</v>
      </c>
      <c r="G212" s="185">
        <f t="shared" si="2"/>
        <v>216</v>
      </c>
    </row>
    <row r="213">
      <c r="A213" s="67">
        <v>218.0</v>
      </c>
      <c r="B213" s="67">
        <v>217.0</v>
      </c>
      <c r="C213" s="176" t="s">
        <v>362</v>
      </c>
      <c r="D213" s="184">
        <f>vlookup($E213,cities!$D$4:$H$117,5,FALSE)</f>
        <v>89</v>
      </c>
      <c r="E213" s="95" t="s">
        <v>357</v>
      </c>
      <c r="G213" s="185">
        <f t="shared" si="2"/>
        <v>217</v>
      </c>
    </row>
    <row r="214">
      <c r="A214" s="67">
        <v>219.0</v>
      </c>
      <c r="B214" s="67">
        <v>218.0</v>
      </c>
      <c r="C214" s="176" t="s">
        <v>919</v>
      </c>
      <c r="D214" s="184">
        <f>vlookup($E214,cities!$D$4:$H$117,5,FALSE)</f>
        <v>89</v>
      </c>
      <c r="E214" s="95" t="s">
        <v>357</v>
      </c>
      <c r="G214" s="185">
        <f t="shared" si="2"/>
        <v>218</v>
      </c>
    </row>
    <row r="215">
      <c r="A215" s="67">
        <v>220.0</v>
      </c>
      <c r="B215" s="67">
        <v>219.0</v>
      </c>
      <c r="C215" s="176" t="s">
        <v>920</v>
      </c>
      <c r="D215" s="184">
        <f>vlookup($E215,cities!$D$4:$H$117,5,FALSE)</f>
        <v>89</v>
      </c>
      <c r="E215" s="95" t="s">
        <v>357</v>
      </c>
      <c r="G215" s="185">
        <f t="shared" si="2"/>
        <v>219</v>
      </c>
    </row>
    <row r="216">
      <c r="A216" s="67">
        <v>221.0</v>
      </c>
      <c r="B216" s="67">
        <v>220.0</v>
      </c>
      <c r="C216" s="176" t="s">
        <v>921</v>
      </c>
      <c r="D216" s="184">
        <f>vlookup($E216,cities!$D$4:$H$117,5,FALSE)</f>
        <v>91</v>
      </c>
      <c r="E216" s="95" t="s">
        <v>921</v>
      </c>
      <c r="G216" s="185">
        <f t="shared" si="2"/>
        <v>220</v>
      </c>
    </row>
    <row r="217">
      <c r="A217" s="67">
        <v>222.0</v>
      </c>
      <c r="B217" s="67">
        <v>221.0</v>
      </c>
      <c r="C217" s="176" t="s">
        <v>922</v>
      </c>
      <c r="D217" s="184">
        <f>vlookup($E217,cities!$D$4:$H$117,5,FALSE)</f>
        <v>92</v>
      </c>
      <c r="E217" s="95" t="s">
        <v>923</v>
      </c>
      <c r="G217" s="185">
        <f t="shared" si="2"/>
        <v>221</v>
      </c>
    </row>
    <row r="218">
      <c r="A218" s="67">
        <v>223.0</v>
      </c>
      <c r="B218" s="67">
        <v>222.0</v>
      </c>
      <c r="C218" s="176" t="s">
        <v>924</v>
      </c>
      <c r="D218" s="184">
        <f>vlookup($E218,cities!$D$4:$H$117,5,FALSE)</f>
        <v>104</v>
      </c>
      <c r="E218" s="95" t="s">
        <v>924</v>
      </c>
      <c r="G218" s="185">
        <f t="shared" si="2"/>
        <v>222</v>
      </c>
    </row>
    <row r="219">
      <c r="A219" s="67">
        <v>224.0</v>
      </c>
      <c r="B219" s="67">
        <v>223.0</v>
      </c>
      <c r="C219" s="176" t="s">
        <v>925</v>
      </c>
      <c r="D219" s="184">
        <f>vlookup($E219,cities!$D$4:$H$117,5,FALSE)</f>
        <v>105</v>
      </c>
      <c r="E219" s="95" t="s">
        <v>925</v>
      </c>
      <c r="G219" s="185">
        <f t="shared" si="2"/>
        <v>223</v>
      </c>
    </row>
    <row r="220">
      <c r="A220" s="67">
        <v>225.0</v>
      </c>
      <c r="B220" s="67">
        <v>224.0</v>
      </c>
      <c r="C220" s="176" t="s">
        <v>926</v>
      </c>
      <c r="D220" s="184">
        <f>vlookup($E220,cities!$D$4:$H$117,5,FALSE)</f>
        <v>106</v>
      </c>
      <c r="E220" s="95" t="s">
        <v>927</v>
      </c>
      <c r="G220" s="185">
        <f t="shared" si="2"/>
        <v>224</v>
      </c>
    </row>
    <row r="221">
      <c r="A221" s="67">
        <v>226.0</v>
      </c>
      <c r="B221" s="67">
        <v>225.0</v>
      </c>
      <c r="C221" s="176" t="s">
        <v>928</v>
      </c>
      <c r="D221" s="184">
        <f>vlookup($E221,cities!$D$4:$H$117,5,FALSE)</f>
        <v>107</v>
      </c>
      <c r="E221" s="95" t="s">
        <v>928</v>
      </c>
      <c r="G221" s="185">
        <f t="shared" si="2"/>
        <v>225</v>
      </c>
    </row>
    <row r="222">
      <c r="A222" s="67">
        <v>227.0</v>
      </c>
      <c r="B222" s="67">
        <v>226.0</v>
      </c>
      <c r="C222" s="176" t="s">
        <v>929</v>
      </c>
      <c r="D222" s="184">
        <f>vlookup($E222,cities!$D$4:$H$117,5,FALSE)</f>
        <v>108</v>
      </c>
      <c r="E222" s="95" t="s">
        <v>930</v>
      </c>
      <c r="G222" s="185">
        <f t="shared" si="2"/>
        <v>226</v>
      </c>
    </row>
    <row r="223">
      <c r="A223" s="67">
        <v>228.0</v>
      </c>
      <c r="B223" s="67">
        <v>227.0</v>
      </c>
      <c r="C223" s="176" t="s">
        <v>885</v>
      </c>
      <c r="D223" s="184">
        <f>vlookup($E223,cities!$D$4:$H$117,5,FALSE)</f>
        <v>71</v>
      </c>
      <c r="E223" s="95" t="s">
        <v>885</v>
      </c>
      <c r="G223" s="185">
        <f t="shared" si="2"/>
        <v>227</v>
      </c>
    </row>
    <row r="224">
      <c r="A224" s="67">
        <v>229.0</v>
      </c>
      <c r="B224" s="67">
        <v>228.0</v>
      </c>
      <c r="C224" s="176" t="s">
        <v>931</v>
      </c>
      <c r="D224" s="184">
        <f>vlookup($E224,cities!$D$4:$H$117,5,FALSE)</f>
        <v>55</v>
      </c>
      <c r="E224" s="95" t="s">
        <v>932</v>
      </c>
      <c r="G224" s="185">
        <f t="shared" si="2"/>
        <v>228</v>
      </c>
    </row>
    <row r="225">
      <c r="A225" s="67">
        <v>230.0</v>
      </c>
      <c r="B225" s="67">
        <v>229.0</v>
      </c>
      <c r="C225" s="176" t="s">
        <v>933</v>
      </c>
      <c r="D225" s="184">
        <f>vlookup($E225,cities!$D$4:$H$117,5,FALSE)</f>
        <v>110</v>
      </c>
      <c r="E225" s="95" t="s">
        <v>933</v>
      </c>
      <c r="G225" s="185">
        <f t="shared" si="2"/>
        <v>229</v>
      </c>
    </row>
    <row r="226">
      <c r="A226" s="67">
        <v>231.0</v>
      </c>
      <c r="B226" s="79"/>
      <c r="C226" s="6"/>
      <c r="D226" s="185"/>
      <c r="E226" s="7"/>
      <c r="G226" s="185" t="str">
        <f t="shared" ref="G226:G227" si="3">D226</f>
        <v/>
      </c>
    </row>
    <row r="227">
      <c r="A227" s="67">
        <v>232.0</v>
      </c>
      <c r="B227" s="79"/>
      <c r="C227" s="6"/>
      <c r="D227" s="185"/>
      <c r="E227" s="7"/>
      <c r="G227" s="185" t="str">
        <f t="shared" si="3"/>
        <v/>
      </c>
    </row>
  </sheetData>
  <autoFilter ref="$A$3:$E$227"/>
  <mergeCells count="1">
    <mergeCell ref="A1:E1"/>
  </mergeCells>
  <dataValidations>
    <dataValidation type="list" allowBlank="1" showErrorMessage="1" sqref="E4:E227">
      <formula1>cities!$D$4:$D$117</formula1>
    </dataValidation>
  </dataValidations>
  <drawing r:id="rId1"/>
</worksheet>
</file>