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KPI calculations" sheetId="1" r:id="rId4"/>
  </sheets>
</workbook>
</file>

<file path=xl/comments1.xml><?xml version="1.0" encoding="utf-8"?>
<comments xmlns="http://schemas.openxmlformats.org/spreadsheetml/2006/main">
  <authors>
    <author>Imported Author</author>
  </authors>
  <commentList>
    <comment ref="B3" authorId="0">
      <text>
        <r>
          <rPr>
            <sz val="11"/>
            <color indexed="8"/>
            <rFont val="Helvetica Neue"/>
          </rPr>
          <t>Imported Author:
======
ID#AAAAXtI8--g
     (2022-04-20 01:21:44)
Portfolio composition for Frugal Tim and Spendthrift Elizabeth were derived as part of Task#3</t>
        </r>
      </text>
    </comment>
    <comment ref="C12" authorId="0">
      <text>
        <r>
          <rPr>
            <sz val="11"/>
            <color indexed="8"/>
            <rFont val="Helvetica Neue"/>
          </rPr>
          <t>Imported Author:
======
ID#AAAAXtI8--k
     (2022-04-20 01:21:44)
Return on 10-Year US Treasury Yield is taken as a fair proxy for risk free rate</t>
        </r>
      </text>
    </comment>
  </commentList>
</comments>
</file>

<file path=xl/sharedStrings.xml><?xml version="1.0" encoding="utf-8"?>
<sst xmlns="http://schemas.openxmlformats.org/spreadsheetml/2006/main" uniqueCount="45">
  <si>
    <t>Portfolio Composition</t>
  </si>
  <si>
    <t>Asset Class</t>
  </si>
  <si>
    <t>Frugal Tim</t>
  </si>
  <si>
    <t>Spendthrift Elizabeth</t>
  </si>
  <si>
    <t>Domestic Equities</t>
  </si>
  <si>
    <t>Overseas Equities</t>
  </si>
  <si>
    <t>Fixed-Income Nominal Bonds</t>
  </si>
  <si>
    <t>Inflation-Linked Bonds</t>
  </si>
  <si>
    <t>Real Estate</t>
  </si>
  <si>
    <t>Cash and Cash Equivalent</t>
  </si>
  <si>
    <t>Total</t>
  </si>
  <si>
    <t>Risk-Free Rate</t>
  </si>
  <si>
    <t>Actual Returns on Individual Asset Classes</t>
  </si>
  <si>
    <t>Month</t>
  </si>
  <si>
    <t>Fixed Income Nominal Bonds</t>
  </si>
  <si>
    <t>Inflation Linked Bonds</t>
  </si>
  <si>
    <t>Cash and Cash equivalent</t>
  </si>
  <si>
    <t>Jan'22</t>
  </si>
  <si>
    <t>Feb'22</t>
  </si>
  <si>
    <t>Mar'22</t>
  </si>
  <si>
    <t>Apr'22</t>
  </si>
  <si>
    <t>May'22</t>
  </si>
  <si>
    <t>Jun'22</t>
  </si>
  <si>
    <t>Jul'22</t>
  </si>
  <si>
    <t>Aug'22</t>
  </si>
  <si>
    <t>Sep'22</t>
  </si>
  <si>
    <t>Oct'22</t>
  </si>
  <si>
    <t>Nov'22</t>
  </si>
  <si>
    <t>Dec'22</t>
  </si>
  <si>
    <t>Expected Annual Return</t>
  </si>
  <si>
    <r>
      <rPr>
        <sz val="11"/>
        <color indexed="8"/>
        <rFont val="Calibri"/>
      </rPr>
      <t xml:space="preserve">*Monthly returns are </t>
    </r>
    <r>
      <rPr>
        <b val="1"/>
        <sz val="11"/>
        <color indexed="8"/>
        <rFont val="Calibri"/>
      </rPr>
      <t>compounded</t>
    </r>
    <r>
      <rPr>
        <sz val="11"/>
        <color indexed="8"/>
        <rFont val="Calibri"/>
      </rPr>
      <t xml:space="preserve"> to calculate annual returns.</t>
    </r>
  </si>
  <si>
    <t>Portfolio Allocation</t>
  </si>
  <si>
    <t>Client</t>
  </si>
  <si>
    <t>*Assume the above asset weightings remain unchanged throughout the year.</t>
  </si>
  <si>
    <t>Actual Portfolio Return</t>
  </si>
  <si>
    <t>%  p.a.</t>
  </si>
  <si>
    <t>Covariance Matrix</t>
  </si>
  <si>
    <t>Variances within Portfolio</t>
  </si>
  <si>
    <t>Results</t>
  </si>
  <si>
    <t>Actual Return</t>
  </si>
  <si>
    <t>Portfolio Variance</t>
  </si>
  <si>
    <t>Standard Deviation (Volatility)</t>
  </si>
  <si>
    <t>Sharpe Ratio</t>
  </si>
  <si>
    <t>Comments</t>
  </si>
  <si>
    <t>• Frugal Tim's portfolio has achieved a lower return (2.9%) than Spendthrift Elizabeth's portfolio (6.1%).
• Frugal Tim's portfolio has lower volatility (0.0000208) than Spendthrift Elizabeth's portfolio (0.0002247).
• Frugal Tim's portfolio has a lower Sharpe ratio (2.34) than Spendthrift Elizabeth's portfolio (2.85). Both portfolios have generated a higher return than the risk free rate of return (1.80%). Thus, the Sharpe ratio is positive for both portfolios.
• Overall, Frugal Tim's portfolio has generated lower returns by taking lower risks.</t>
  </si>
</sst>
</file>

<file path=xl/styles.xml><?xml version="1.0" encoding="utf-8"?>
<styleSheet xmlns="http://schemas.openxmlformats.org/spreadsheetml/2006/main">
  <numFmts count="8">
    <numFmt numFmtId="0" formatCode="General"/>
    <numFmt numFmtId="59" formatCode="#,##0.00%;(#,##0.00%);&quot;-&quot;"/>
    <numFmt numFmtId="60" formatCode="#,##0.0%;(#,##0.0%);&quot;-&quot;"/>
    <numFmt numFmtId="61" formatCode="0.0000000"/>
    <numFmt numFmtId="62" formatCode="0.000000"/>
    <numFmt numFmtId="63" formatCode="&quot; &quot;* #,##0.0000000&quot; &quot;;&quot;-&quot;* #,##0.0000000&quot; &quot;;&quot; &quot;* &quot;-&quot;??&quot; &quot;"/>
    <numFmt numFmtId="64" formatCode="&quot; &quot;* #,##0.00000&quot; &quot;;&quot;-&quot;* #,##0.00000&quot; &quot;;&quot; &quot;* &quot;-&quot;??&quot; &quot;"/>
    <numFmt numFmtId="65" formatCode="0.0000"/>
  </numFmts>
  <fonts count="7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5"/>
      <color indexed="8"/>
      <name val="Calibri"/>
    </font>
    <font>
      <b val="1"/>
      <sz val="11"/>
      <color indexed="8"/>
      <name val="Calibri"/>
    </font>
    <font>
      <sz val="11"/>
      <color indexed="8"/>
      <name val="Helvetica Neue"/>
    </font>
    <font>
      <b val="1"/>
      <sz val="11"/>
      <color indexed="13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medium">
        <color indexed="8"/>
      </left>
      <right style="thin">
        <color indexed="9"/>
      </right>
      <top/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/>
      <diagonal/>
    </border>
    <border>
      <left style="medium">
        <color indexed="8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4"/>
      </bottom>
      <diagonal/>
    </border>
    <border>
      <left style="medium">
        <color indexed="8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medium">
        <color indexed="8"/>
      </right>
      <top style="thin">
        <color indexed="14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borderId="2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4" fillId="2" borderId="4" applyNumberFormat="1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horizontal="center" vertical="bottom"/>
    </xf>
    <xf numFmtId="49" fontId="4" fillId="2" borderId="6" applyNumberFormat="1" applyFont="1" applyFill="1" applyBorder="1" applyAlignment="1" applyProtection="0">
      <alignment horizontal="center" vertical="bottom"/>
    </xf>
    <xf numFmtId="0" fontId="0" borderId="7" applyNumberFormat="0" applyFont="1" applyFill="0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9" fontId="0" fillId="3" borderId="9" applyNumberFormat="1" applyFont="1" applyFill="1" applyBorder="1" applyAlignment="1" applyProtection="0">
      <alignment horizontal="center" vertical="bottom"/>
    </xf>
    <xf numFmtId="9" fontId="0" fillId="3" borderId="10" applyNumberFormat="1" applyFont="1" applyFill="1" applyBorder="1" applyAlignment="1" applyProtection="0">
      <alignment horizontal="center" vertical="bottom"/>
    </xf>
    <xf numFmtId="49" fontId="0" fillId="4" borderId="11" applyNumberFormat="1" applyFont="1" applyFill="1" applyBorder="1" applyAlignment="1" applyProtection="0">
      <alignment vertical="bottom"/>
    </xf>
    <xf numFmtId="9" fontId="0" fillId="4" borderId="12" applyNumberFormat="1" applyFont="1" applyFill="1" applyBorder="1" applyAlignment="1" applyProtection="0">
      <alignment horizontal="center" vertical="bottom"/>
    </xf>
    <xf numFmtId="9" fontId="0" fillId="4" borderId="13" applyNumberFormat="1" applyFont="1" applyFill="1" applyBorder="1" applyAlignment="1" applyProtection="0">
      <alignment horizontal="center" vertical="bottom"/>
    </xf>
    <xf numFmtId="49" fontId="0" fillId="3" borderId="11" applyNumberFormat="1" applyFont="1" applyFill="1" applyBorder="1" applyAlignment="1" applyProtection="0">
      <alignment vertical="bottom"/>
    </xf>
    <xf numFmtId="9" fontId="0" fillId="3" borderId="12" applyNumberFormat="1" applyFont="1" applyFill="1" applyBorder="1" applyAlignment="1" applyProtection="0">
      <alignment horizontal="center" vertical="bottom"/>
    </xf>
    <xf numFmtId="9" fontId="0" fillId="3" borderId="13" applyNumberFormat="1" applyFont="1" applyFill="1" applyBorder="1" applyAlignment="1" applyProtection="0">
      <alignment horizontal="center" vertical="bottom"/>
    </xf>
    <xf numFmtId="49" fontId="0" fillId="4" borderId="4" applyNumberFormat="1" applyFont="1" applyFill="1" applyBorder="1" applyAlignment="1" applyProtection="0">
      <alignment vertical="bottom"/>
    </xf>
    <xf numFmtId="9" fontId="0" fillId="4" borderId="5" applyNumberFormat="1" applyFont="1" applyFill="1" applyBorder="1" applyAlignment="1" applyProtection="0">
      <alignment horizontal="center" vertical="bottom"/>
    </xf>
    <xf numFmtId="9" fontId="0" fillId="4" borderId="6" applyNumberFormat="1" applyFont="1" applyFill="1" applyBorder="1" applyAlignment="1" applyProtection="0">
      <alignment horizontal="center" vertical="bottom"/>
    </xf>
    <xf numFmtId="49" fontId="4" fillId="3" borderId="8" applyNumberFormat="1" applyFont="1" applyFill="1" applyBorder="1" applyAlignment="1" applyProtection="0">
      <alignment vertical="bottom"/>
    </xf>
    <xf numFmtId="9" fontId="4" fillId="3" borderId="9" applyNumberFormat="1" applyFont="1" applyFill="1" applyBorder="1" applyAlignment="1" applyProtection="0">
      <alignment horizontal="center" vertical="bottom"/>
    </xf>
    <xf numFmtId="9" fontId="4" fillId="3" borderId="10" applyNumberFormat="1" applyFont="1" applyFill="1" applyBorder="1" applyAlignment="1" applyProtection="0">
      <alignment horizontal="center" vertical="bottom"/>
    </xf>
    <xf numFmtId="0" fontId="0" borderId="14" applyNumberFormat="0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10" fontId="0" borderId="1" applyNumberFormat="1" applyFont="1" applyFill="0" applyBorder="1" applyAlignment="1" applyProtection="0">
      <alignment vertical="bottom"/>
    </xf>
    <xf numFmtId="49" fontId="4" fillId="2" borderId="4" applyNumberFormat="1" applyFont="1" applyFill="1" applyBorder="1" applyAlignment="1" applyProtection="0">
      <alignment horizontal="left" vertical="bottom"/>
    </xf>
    <xf numFmtId="49" fontId="4" fillId="2" borderId="15" applyNumberFormat="1" applyFont="1" applyFill="1" applyBorder="1" applyAlignment="1" applyProtection="0">
      <alignment horizontal="center" vertical="bottom"/>
    </xf>
    <xf numFmtId="49" fontId="0" fillId="3" borderId="8" applyNumberFormat="1" applyFont="1" applyFill="1" applyBorder="1" applyAlignment="1" applyProtection="0">
      <alignment horizontal="left" vertical="bottom"/>
    </xf>
    <xf numFmtId="59" fontId="0" fillId="3" borderId="9" applyNumberFormat="1" applyFont="1" applyFill="1" applyBorder="1" applyAlignment="1" applyProtection="0">
      <alignment horizontal="center" vertical="bottom"/>
    </xf>
    <xf numFmtId="59" fontId="0" fillId="3" borderId="16" applyNumberFormat="1" applyFont="1" applyFill="1" applyBorder="1" applyAlignment="1" applyProtection="0">
      <alignment horizontal="center" vertical="bottom"/>
    </xf>
    <xf numFmtId="49" fontId="0" fillId="4" borderId="11" applyNumberFormat="1" applyFont="1" applyFill="1" applyBorder="1" applyAlignment="1" applyProtection="0">
      <alignment horizontal="left" vertical="bottom"/>
    </xf>
    <xf numFmtId="59" fontId="0" fillId="4" borderId="12" applyNumberFormat="1" applyFont="1" applyFill="1" applyBorder="1" applyAlignment="1" applyProtection="0">
      <alignment horizontal="center" vertical="bottom"/>
    </xf>
    <xf numFmtId="59" fontId="0" fillId="4" borderId="17" applyNumberFormat="1" applyFont="1" applyFill="1" applyBorder="1" applyAlignment="1" applyProtection="0">
      <alignment horizontal="center" vertical="bottom"/>
    </xf>
    <xf numFmtId="49" fontId="0" fillId="3" borderId="11" applyNumberFormat="1" applyFont="1" applyFill="1" applyBorder="1" applyAlignment="1" applyProtection="0">
      <alignment horizontal="left" vertical="bottom"/>
    </xf>
    <xf numFmtId="59" fontId="0" fillId="3" borderId="12" applyNumberFormat="1" applyFont="1" applyFill="1" applyBorder="1" applyAlignment="1" applyProtection="0">
      <alignment horizontal="center" vertical="bottom"/>
    </xf>
    <xf numFmtId="59" fontId="0" fillId="3" borderId="17" applyNumberFormat="1" applyFont="1" applyFill="1" applyBorder="1" applyAlignment="1" applyProtection="0">
      <alignment horizontal="center" vertical="bottom"/>
    </xf>
    <xf numFmtId="49" fontId="0" fillId="4" borderId="4" applyNumberFormat="1" applyFont="1" applyFill="1" applyBorder="1" applyAlignment="1" applyProtection="0">
      <alignment horizontal="left" vertical="bottom"/>
    </xf>
    <xf numFmtId="59" fontId="0" fillId="4" borderId="5" applyNumberFormat="1" applyFont="1" applyFill="1" applyBorder="1" applyAlignment="1" applyProtection="0">
      <alignment horizontal="center" vertical="bottom"/>
    </xf>
    <xf numFmtId="59" fontId="0" fillId="4" borderId="15" applyNumberFormat="1" applyFont="1" applyFill="1" applyBorder="1" applyAlignment="1" applyProtection="0">
      <alignment horizontal="center" vertical="bottom"/>
    </xf>
    <xf numFmtId="49" fontId="4" fillId="3" borderId="8" applyNumberFormat="1" applyFont="1" applyFill="1" applyBorder="1" applyAlignment="1" applyProtection="0">
      <alignment horizontal="left" vertical="bottom"/>
    </xf>
    <xf numFmtId="59" fontId="4" fillId="3" borderId="9" applyNumberFormat="1" applyFont="1" applyFill="1" applyBorder="1" applyAlignment="1" applyProtection="0">
      <alignment horizontal="center" vertical="bottom"/>
    </xf>
    <xf numFmtId="49" fontId="0" borderId="14" applyNumberFormat="1" applyFont="1" applyFill="0" applyBorder="1" applyAlignment="1" applyProtection="0">
      <alignment horizontal="left" vertical="bottom"/>
    </xf>
    <xf numFmtId="59" fontId="0" borderId="14" applyNumberFormat="1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horizontal="left" vertical="bottom"/>
    </xf>
    <xf numFmtId="49" fontId="3" borderId="18" applyNumberFormat="1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49" fontId="4" fillId="2" borderId="20" applyNumberFormat="1" applyFont="1" applyFill="1" applyBorder="1" applyAlignment="1" applyProtection="0">
      <alignment vertical="bottom"/>
    </xf>
    <xf numFmtId="49" fontId="4" fillId="2" borderId="20" applyNumberFormat="1" applyFont="1" applyFill="1" applyBorder="1" applyAlignment="1" applyProtection="0">
      <alignment horizontal="center" vertical="bottom"/>
    </xf>
    <xf numFmtId="49" fontId="0" fillId="3" borderId="9" applyNumberFormat="1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49" fontId="0" borderId="21" applyNumberFormat="1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49" fontId="0" fillId="2" borderId="20" applyNumberFormat="1" applyFont="1" applyFill="1" applyBorder="1" applyAlignment="1" applyProtection="0">
      <alignment horizontal="center" vertical="bottom"/>
    </xf>
    <xf numFmtId="0" fontId="0" borderId="22" applyNumberFormat="0" applyFont="1" applyFill="0" applyBorder="1" applyAlignment="1" applyProtection="0">
      <alignment vertical="bottom"/>
    </xf>
    <xf numFmtId="60" fontId="0" fillId="3" borderId="9" applyNumberFormat="1" applyFont="1" applyFill="1" applyBorder="1" applyAlignment="1" applyProtection="0">
      <alignment horizontal="center" vertical="bottom"/>
    </xf>
    <xf numFmtId="60" fontId="0" fillId="4" borderId="5" applyNumberFormat="1" applyFont="1" applyFill="1" applyBorder="1" applyAlignment="1" applyProtection="0">
      <alignment horizontal="center" vertical="bottom"/>
    </xf>
    <xf numFmtId="61" fontId="0" fillId="3" borderId="9" applyNumberFormat="1" applyFont="1" applyFill="1" applyBorder="1" applyAlignment="1" applyProtection="0">
      <alignment horizontal="center" vertical="bottom"/>
    </xf>
    <xf numFmtId="62" fontId="0" fillId="3" borderId="9" applyNumberFormat="1" applyFont="1" applyFill="1" applyBorder="1" applyAlignment="1" applyProtection="0">
      <alignment horizontal="center" vertical="bottom"/>
    </xf>
    <xf numFmtId="49" fontId="0" fillId="4" borderId="12" applyNumberFormat="1" applyFont="1" applyFill="1" applyBorder="1" applyAlignment="1" applyProtection="0">
      <alignment vertical="bottom"/>
    </xf>
    <xf numFmtId="62" fontId="0" fillId="4" borderId="12" applyNumberFormat="1" applyFont="1" applyFill="1" applyBorder="1" applyAlignment="1" applyProtection="0">
      <alignment horizontal="center" vertical="bottom"/>
    </xf>
    <xf numFmtId="49" fontId="0" fillId="3" borderId="12" applyNumberFormat="1" applyFont="1" applyFill="1" applyBorder="1" applyAlignment="1" applyProtection="0">
      <alignment vertical="bottom"/>
    </xf>
    <xf numFmtId="62" fontId="0" fillId="3" borderId="12" applyNumberFormat="1" applyFont="1" applyFill="1" applyBorder="1" applyAlignment="1" applyProtection="0">
      <alignment horizontal="center" vertical="bottom"/>
    </xf>
    <xf numFmtId="62" fontId="0" fillId="4" borderId="5" applyNumberFormat="1" applyFont="1" applyFill="1" applyBorder="1" applyAlignment="1" applyProtection="0">
      <alignment horizontal="center" vertical="bottom"/>
    </xf>
    <xf numFmtId="62" fontId="0" borderId="21" applyNumberFormat="1" applyFont="1" applyFill="0" applyBorder="1" applyAlignment="1" applyProtection="0">
      <alignment horizontal="center" vertical="bottom"/>
    </xf>
    <xf numFmtId="49" fontId="6" fillId="2" borderId="20" applyNumberFormat="1" applyFont="1" applyFill="1" applyBorder="1" applyAlignment="1" applyProtection="0">
      <alignment vertical="bottom"/>
    </xf>
    <xf numFmtId="63" fontId="0" fillId="3" borderId="9" applyNumberFormat="1" applyFont="1" applyFill="1" applyBorder="1" applyAlignment="1" applyProtection="0">
      <alignment horizontal="center" vertical="bottom"/>
    </xf>
    <xf numFmtId="63" fontId="0" fillId="4" borderId="5" applyNumberFormat="1" applyFont="1" applyFill="1" applyBorder="1" applyAlignment="1" applyProtection="0">
      <alignment horizontal="center" vertical="bottom"/>
    </xf>
    <xf numFmtId="64" fontId="0" borderId="21" applyNumberFormat="1" applyFont="1" applyFill="0" applyBorder="1" applyAlignment="1" applyProtection="0">
      <alignment vertical="bottom"/>
    </xf>
    <xf numFmtId="49" fontId="6" fillId="2" borderId="23" applyNumberFormat="1" applyFont="1" applyFill="1" applyBorder="1" applyAlignment="1" applyProtection="0">
      <alignment vertical="bottom"/>
    </xf>
    <xf numFmtId="49" fontId="6" fillId="2" borderId="23" applyNumberFormat="1" applyFont="1" applyFill="1" applyBorder="1" applyAlignment="1" applyProtection="0">
      <alignment horizontal="center" vertical="bottom"/>
    </xf>
    <xf numFmtId="49" fontId="6" fillId="2" borderId="20" applyNumberFormat="1" applyFont="1" applyFill="1" applyBorder="1" applyAlignment="1" applyProtection="0">
      <alignment horizontal="center" vertical="bottom"/>
    </xf>
    <xf numFmtId="49" fontId="0" fillId="3" borderId="24" applyNumberFormat="1" applyFont="1" applyFill="1" applyBorder="1" applyAlignment="1" applyProtection="0">
      <alignment vertical="center"/>
    </xf>
    <xf numFmtId="60" fontId="4" fillId="3" borderId="24" applyNumberFormat="1" applyFont="1" applyFill="1" applyBorder="1" applyAlignment="1" applyProtection="0">
      <alignment horizontal="center" vertical="center"/>
    </xf>
    <xf numFmtId="63" fontId="4" fillId="3" borderId="24" applyNumberFormat="1" applyFont="1" applyFill="1" applyBorder="1" applyAlignment="1" applyProtection="0">
      <alignment horizontal="center" vertical="center"/>
    </xf>
    <xf numFmtId="65" fontId="4" fillId="3" borderId="24" applyNumberFormat="1" applyFont="1" applyFill="1" applyBorder="1" applyAlignment="1" applyProtection="0">
      <alignment horizontal="center" vertical="center"/>
    </xf>
    <xf numFmtId="2" fontId="4" fillId="3" borderId="24" applyNumberFormat="1" applyFont="1" applyFill="1" applyBorder="1" applyAlignment="1" applyProtection="0">
      <alignment horizontal="center" vertical="center"/>
    </xf>
    <xf numFmtId="49" fontId="0" fillId="3" borderId="9" applyNumberFormat="1" applyFont="1" applyFill="1" applyBorder="1" applyAlignment="1" applyProtection="0">
      <alignment vertical="top" wrapText="1"/>
    </xf>
    <xf numFmtId="49" fontId="0" fillId="5" borderId="25" applyNumberFormat="1" applyFont="1" applyFill="1" applyBorder="1" applyAlignment="1" applyProtection="0">
      <alignment vertical="center"/>
    </xf>
    <xf numFmtId="60" fontId="4" fillId="5" borderId="25" applyNumberFormat="1" applyFont="1" applyFill="1" applyBorder="1" applyAlignment="1" applyProtection="0">
      <alignment horizontal="center" vertical="center"/>
    </xf>
    <xf numFmtId="63" fontId="4" fillId="5" borderId="25" applyNumberFormat="1" applyFont="1" applyFill="1" applyBorder="1" applyAlignment="1" applyProtection="0">
      <alignment horizontal="center" vertical="center"/>
    </xf>
    <xf numFmtId="65" fontId="4" fillId="5" borderId="25" applyNumberFormat="1" applyFont="1" applyFill="1" applyBorder="1" applyAlignment="1" applyProtection="0">
      <alignment horizontal="center" vertical="center"/>
    </xf>
    <xf numFmtId="2" fontId="4" fillId="5" borderId="25" applyNumberFormat="1" applyFont="1" applyFill="1" applyBorder="1" applyAlignment="1" applyProtection="0">
      <alignment horizontal="center" vertical="center"/>
    </xf>
    <xf numFmtId="0" fontId="0" borderId="5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ed7d31"/>
      <rgbColor rgb="fffbe4d5"/>
      <rgbColor rgb="ffd9e2f3"/>
      <rgbColor rgb="ffffffff"/>
      <rgbColor rgb="fff4b08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59"/>
  <sheetViews>
    <sheetView workbookViewId="0" showGridLines="0" defaultGridColor="1"/>
  </sheetViews>
  <sheetFormatPr defaultColWidth="14.5" defaultRowHeight="15" customHeight="1" outlineLevelRow="0" outlineLevelCol="0"/>
  <cols>
    <col min="1" max="1" width="8.67188" style="1" customWidth="1"/>
    <col min="2" max="2" width="27.5" style="1" customWidth="1"/>
    <col min="3" max="3" width="20.6719" style="1" customWidth="1"/>
    <col min="4" max="4" width="30" style="1" customWidth="1"/>
    <col min="5" max="5" width="35.8516" style="1" customWidth="1"/>
    <col min="6" max="6" width="27.3516" style="1" customWidth="1"/>
    <col min="7" max="7" width="49.5" style="1" customWidth="1"/>
    <col min="8" max="8" width="25.5" style="1" customWidth="1"/>
    <col min="9" max="16384" width="14.5" style="1" customWidth="1"/>
  </cols>
  <sheetData>
    <row r="1" ht="14.25" customHeight="1">
      <c r="A1" s="2"/>
      <c r="B1" s="2"/>
      <c r="C1" s="2"/>
      <c r="D1" s="2"/>
      <c r="E1" s="2"/>
      <c r="F1" s="2"/>
      <c r="G1" s="2"/>
      <c r="H1" s="2"/>
    </row>
    <row r="2" ht="14.25" customHeight="1">
      <c r="A2" s="2"/>
      <c r="B2" t="s" s="3">
        <v>0</v>
      </c>
      <c r="C2" s="4"/>
      <c r="D2" s="4"/>
      <c r="E2" s="2"/>
      <c r="F2" s="2"/>
      <c r="G2" s="2"/>
      <c r="H2" s="2"/>
    </row>
    <row r="3" ht="20.25" customHeight="1">
      <c r="A3" s="5"/>
      <c r="B3" t="s" s="6">
        <v>1</v>
      </c>
      <c r="C3" t="s" s="7">
        <v>2</v>
      </c>
      <c r="D3" t="s" s="8">
        <v>3</v>
      </c>
      <c r="E3" s="9"/>
      <c r="F3" s="2"/>
      <c r="G3" s="2"/>
      <c r="H3" s="2"/>
    </row>
    <row r="4" ht="14.25" customHeight="1">
      <c r="A4" s="5"/>
      <c r="B4" t="s" s="10">
        <v>4</v>
      </c>
      <c r="C4" s="11">
        <v>0.05</v>
      </c>
      <c r="D4" s="12">
        <v>0.45</v>
      </c>
      <c r="E4" s="9"/>
      <c r="F4" s="2"/>
      <c r="G4" s="2"/>
      <c r="H4" s="2"/>
    </row>
    <row r="5" ht="14.25" customHeight="1">
      <c r="A5" s="5"/>
      <c r="B5" t="s" s="13">
        <v>5</v>
      </c>
      <c r="C5" s="14">
        <v>0.1</v>
      </c>
      <c r="D5" s="15">
        <v>0.5</v>
      </c>
      <c r="E5" s="9"/>
      <c r="F5" s="2"/>
      <c r="G5" s="2"/>
      <c r="H5" s="2"/>
    </row>
    <row r="6" ht="14.25" customHeight="1">
      <c r="A6" s="5"/>
      <c r="B6" t="s" s="16">
        <v>6</v>
      </c>
      <c r="C6" s="17">
        <v>0.15</v>
      </c>
      <c r="D6" s="18">
        <v>0</v>
      </c>
      <c r="E6" s="9"/>
      <c r="F6" s="2"/>
      <c r="G6" s="2"/>
      <c r="H6" s="2"/>
    </row>
    <row r="7" ht="14.25" customHeight="1">
      <c r="A7" s="5"/>
      <c r="B7" t="s" s="13">
        <v>7</v>
      </c>
      <c r="C7" s="14">
        <v>0.2</v>
      </c>
      <c r="D7" s="15">
        <v>0</v>
      </c>
      <c r="E7" s="9"/>
      <c r="F7" s="2"/>
      <c r="G7" s="2"/>
      <c r="H7" s="2"/>
    </row>
    <row r="8" ht="14.25" customHeight="1">
      <c r="A8" s="5"/>
      <c r="B8" t="s" s="16">
        <v>8</v>
      </c>
      <c r="C8" s="17">
        <v>0.3</v>
      </c>
      <c r="D8" s="18">
        <v>0</v>
      </c>
      <c r="E8" s="9"/>
      <c r="F8" s="2"/>
      <c r="G8" s="2"/>
      <c r="H8" s="2"/>
    </row>
    <row r="9" ht="14.25" customHeight="1">
      <c r="A9" s="5"/>
      <c r="B9" t="s" s="19">
        <v>9</v>
      </c>
      <c r="C9" s="20">
        <v>0.2</v>
      </c>
      <c r="D9" s="21">
        <v>0.05</v>
      </c>
      <c r="E9" s="9"/>
      <c r="F9" s="2"/>
      <c r="G9" s="2"/>
      <c r="H9" s="2"/>
    </row>
    <row r="10" ht="14.25" customHeight="1">
      <c r="A10" s="5"/>
      <c r="B10" t="s" s="22">
        <v>10</v>
      </c>
      <c r="C10" s="23">
        <f>SUM(C4:C9)</f>
        <v>1</v>
      </c>
      <c r="D10" s="24">
        <f>SUM(D4:D9)</f>
        <v>1</v>
      </c>
      <c r="E10" s="9"/>
      <c r="F10" s="2"/>
      <c r="G10" s="2"/>
      <c r="H10" s="2"/>
    </row>
    <row r="11" ht="14.25" customHeight="1">
      <c r="A11" s="2"/>
      <c r="B11" s="25"/>
      <c r="C11" s="25"/>
      <c r="D11" s="25"/>
      <c r="E11" s="2"/>
      <c r="F11" s="2"/>
      <c r="G11" s="2"/>
      <c r="H11" s="2"/>
    </row>
    <row r="12" ht="14.25" customHeight="1">
      <c r="A12" s="2"/>
      <c r="B12" t="s" s="26">
        <v>11</v>
      </c>
      <c r="C12" s="27">
        <v>0.018</v>
      </c>
      <c r="D12" s="2"/>
      <c r="E12" s="2"/>
      <c r="F12" s="2"/>
      <c r="G12" s="2"/>
      <c r="H12" s="2"/>
    </row>
    <row r="13" ht="14.25" customHeight="1">
      <c r="A13" s="2"/>
      <c r="B13" s="2"/>
      <c r="C13" s="2"/>
      <c r="D13" s="2"/>
      <c r="E13" s="2"/>
      <c r="F13" s="2"/>
      <c r="G13" s="2"/>
      <c r="H13" s="2"/>
    </row>
    <row r="14" ht="14.25" customHeight="1">
      <c r="A14" s="2"/>
      <c r="B14" t="s" s="3">
        <v>12</v>
      </c>
      <c r="C14" s="4"/>
      <c r="D14" s="4"/>
      <c r="E14" s="4"/>
      <c r="F14" s="4"/>
      <c r="G14" s="4"/>
      <c r="H14" s="4"/>
    </row>
    <row r="15" ht="14.25" customHeight="1">
      <c r="A15" s="5"/>
      <c r="B15" t="s" s="28">
        <v>13</v>
      </c>
      <c r="C15" t="s" s="7">
        <v>4</v>
      </c>
      <c r="D15" t="s" s="7">
        <v>5</v>
      </c>
      <c r="E15" t="s" s="7">
        <v>14</v>
      </c>
      <c r="F15" t="s" s="7">
        <v>15</v>
      </c>
      <c r="G15" t="s" s="7">
        <v>8</v>
      </c>
      <c r="H15" t="s" s="29">
        <v>16</v>
      </c>
    </row>
    <row r="16" ht="14.25" customHeight="1">
      <c r="A16" s="5"/>
      <c r="B16" t="s" s="30">
        <v>17</v>
      </c>
      <c r="C16" s="31">
        <v>-0.00555</v>
      </c>
      <c r="D16" s="31">
        <f>2.37061224489796%</f>
        <v>0.0237061224489796</v>
      </c>
      <c r="E16" s="31">
        <v>0.00471428571428571</v>
      </c>
      <c r="F16" s="31">
        <v>0.00628571428571429</v>
      </c>
      <c r="G16" s="31">
        <v>0.00314285714285714</v>
      </c>
      <c r="H16" s="32">
        <v>0.0002</v>
      </c>
    </row>
    <row r="17" ht="14.25" customHeight="1">
      <c r="A17" s="5"/>
      <c r="B17" t="s" s="33">
        <v>18</v>
      </c>
      <c r="C17" s="34">
        <v>0.01305</v>
      </c>
      <c r="D17" s="34">
        <v>0.0118530612244898</v>
      </c>
      <c r="E17" s="34">
        <v>0.00235714285714286</v>
      </c>
      <c r="F17" s="34">
        <v>0.00314285714285714</v>
      </c>
      <c r="G17" s="34">
        <v>0.00157142857142857</v>
      </c>
      <c r="H17" s="35">
        <v>0.0002</v>
      </c>
    </row>
    <row r="18" ht="14.25" customHeight="1">
      <c r="A18" s="5"/>
      <c r="B18" t="s" s="36">
        <v>19</v>
      </c>
      <c r="C18" s="37">
        <v>0.0212</v>
      </c>
      <c r="D18" s="37">
        <v>-0.0177795918367347</v>
      </c>
      <c r="E18" s="37">
        <v>0.00353571428571429</v>
      </c>
      <c r="F18" s="37">
        <v>0.00471428571428571</v>
      </c>
      <c r="G18" s="37">
        <v>0.00235714285714286</v>
      </c>
      <c r="H18" s="38">
        <v>0.0002</v>
      </c>
    </row>
    <row r="19" ht="14.25" customHeight="1">
      <c r="A19" s="5"/>
      <c r="B19" t="s" s="33">
        <v>20</v>
      </c>
      <c r="C19" s="34">
        <v>0.0262</v>
      </c>
      <c r="D19" s="34">
        <v>-0.0355591836734694</v>
      </c>
      <c r="E19" s="34">
        <v>0.00707142857142857</v>
      </c>
      <c r="F19" s="34">
        <v>0.00942857142857143</v>
      </c>
      <c r="G19" s="34">
        <v>0.00471428571428571</v>
      </c>
      <c r="H19" s="35">
        <v>0.0002</v>
      </c>
    </row>
    <row r="20" ht="14.25" customHeight="1">
      <c r="A20" s="5"/>
      <c r="B20" t="s" s="36">
        <v>21</v>
      </c>
      <c r="C20" s="37">
        <v>0.00275</v>
      </c>
      <c r="D20" s="37">
        <v>-0.0059265306122449</v>
      </c>
      <c r="E20" s="37">
        <v>-0.00117857142857143</v>
      </c>
      <c r="F20" s="37">
        <v>0.00157142857142857</v>
      </c>
      <c r="G20" s="37">
        <v>0.000785714285714286</v>
      </c>
      <c r="H20" s="38">
        <v>0.0002</v>
      </c>
    </row>
    <row r="21" ht="14.25" customHeight="1">
      <c r="A21" s="5"/>
      <c r="B21" t="s" s="33">
        <v>22</v>
      </c>
      <c r="C21" s="34">
        <v>0.0111</v>
      </c>
      <c r="D21" s="34">
        <v>-0.0059265306122449</v>
      </c>
      <c r="E21" s="34">
        <v>0.00117857142857143</v>
      </c>
      <c r="F21" s="34">
        <v>0.00157142857142857</v>
      </c>
      <c r="G21" s="34">
        <v>0.000785714285714286</v>
      </c>
      <c r="H21" s="35">
        <v>0.0002</v>
      </c>
    </row>
    <row r="22" ht="14.25" customHeight="1">
      <c r="A22" s="5"/>
      <c r="B22" t="s" s="36">
        <v>23</v>
      </c>
      <c r="C22" s="37">
        <v>0.0114</v>
      </c>
      <c r="D22" s="37">
        <v>0.00888979591836735</v>
      </c>
      <c r="E22" s="37">
        <v>0.00176785714285714</v>
      </c>
      <c r="F22" s="37">
        <v>0.00235714285714286</v>
      </c>
      <c r="G22" s="37">
        <v>0.00117857142857143</v>
      </c>
      <c r="H22" s="38">
        <v>0.0002</v>
      </c>
    </row>
    <row r="23" ht="14.25" customHeight="1">
      <c r="A23" s="5"/>
      <c r="B23" t="s" s="33">
        <v>24</v>
      </c>
      <c r="C23" s="34">
        <v>0.0145</v>
      </c>
      <c r="D23" s="34">
        <v>0.0118530612244898</v>
      </c>
      <c r="E23" s="34">
        <v>0.00235714285714286</v>
      </c>
      <c r="F23" s="34">
        <v>0.00314285714285714</v>
      </c>
      <c r="G23" s="34">
        <v>0.00157142857142857</v>
      </c>
      <c r="H23" s="35">
        <v>0.0002</v>
      </c>
    </row>
    <row r="24" ht="14.25" customHeight="1">
      <c r="A24" s="5"/>
      <c r="B24" t="s" s="36">
        <v>25</v>
      </c>
      <c r="C24" s="37">
        <v>-0.0238</v>
      </c>
      <c r="D24" s="37">
        <v>-0.0414857142857143</v>
      </c>
      <c r="E24" s="37">
        <v>-0.00825</v>
      </c>
      <c r="F24" s="37">
        <v>-0.011</v>
      </c>
      <c r="G24" s="37">
        <v>0.0055</v>
      </c>
      <c r="H24" s="38">
        <v>0.0002</v>
      </c>
    </row>
    <row r="25" ht="14.25" customHeight="1">
      <c r="A25" s="5"/>
      <c r="B25" t="s" s="33">
        <v>26</v>
      </c>
      <c r="C25" s="34">
        <v>0.03455</v>
      </c>
      <c r="D25" s="34">
        <v>0.0414857142857143</v>
      </c>
      <c r="E25" s="34">
        <v>0.00825</v>
      </c>
      <c r="F25" s="34">
        <v>0.011</v>
      </c>
      <c r="G25" s="34">
        <v>0.0055</v>
      </c>
      <c r="H25" s="35">
        <v>0.0002</v>
      </c>
    </row>
    <row r="26" ht="14.25" customHeight="1">
      <c r="A26" s="5"/>
      <c r="B26" t="s" s="36">
        <v>27</v>
      </c>
      <c r="C26" s="37">
        <v>-0.00415</v>
      </c>
      <c r="D26" s="37">
        <v>-0.0118530612244898</v>
      </c>
      <c r="E26" s="37">
        <v>-0.00235714285714286</v>
      </c>
      <c r="F26" s="37">
        <v>-0.00314285714285714</v>
      </c>
      <c r="G26" s="37">
        <v>0.00157142857142857</v>
      </c>
      <c r="H26" s="38">
        <v>0.0002</v>
      </c>
    </row>
    <row r="27" ht="14.25" customHeight="1">
      <c r="A27" s="5"/>
      <c r="B27" t="s" s="39">
        <v>28</v>
      </c>
      <c r="C27" s="40">
        <v>0.0218</v>
      </c>
      <c r="D27" s="40">
        <v>0.0296326530612245</v>
      </c>
      <c r="E27" s="40">
        <v>0.00589285714285714</v>
      </c>
      <c r="F27" s="40">
        <v>0.007857142857142859</v>
      </c>
      <c r="G27" s="40">
        <v>0.00392857142857143</v>
      </c>
      <c r="H27" s="41">
        <v>0.0002</v>
      </c>
    </row>
    <row r="28" ht="14.25" customHeight="1">
      <c r="A28" s="5"/>
      <c r="B28" t="s" s="42">
        <v>29</v>
      </c>
      <c r="C28" s="43">
        <f>(1+C16)*(1+C17)*(1+C18)*(1+C19)*(1+C20)*(1+C21)*(1+C22)*(1+C23)*(1+C24)*(1+C25)*(1+C26)*(1+C27)-1</f>
        <v>0.128674064328711</v>
      </c>
      <c r="D28" s="43">
        <f>(1+D16)*(1+D17)*(1+D18)*(1+D19)*(1+D20)*(1+D21)*(1+D22)*(1+D23)*(1+D24)*(1+D25)*(1+D26)*(1+D27)-1</f>
        <v>0.00538216237784683</v>
      </c>
      <c r="E28" s="43">
        <f>(1+E16)*(1+E17)*(1+E18)*(1+E19)*(1+E20)*(1+E21)*(1+E22)*(1+E23)*(1+E24)*(1+E25)*(1+E26)*(1+E27)-1</f>
        <v>0.0255206630209605</v>
      </c>
      <c r="F28" s="43">
        <f>(1+F16)*(1+F17)*(1+F18)*(1+F19)*(1+F20)*(1+F21)*(1+F22)*(1+F23)*(1+F24)*(1+F25)*(1+F26)*(1+F27)-1</f>
        <v>0.0373629720247176</v>
      </c>
      <c r="G28" s="43">
        <f>(1+G16)*(1+G17)*(1+G18)*(1+G19)*(1+G20)*(1+G21)*(1+G22)*(1+G23)*(1+G24)*(1+G25)*(1+G26)*(1+G27)-1</f>
        <v>0.0330809136135679</v>
      </c>
      <c r="H28" s="43">
        <f>(1+H16)*(1+H17)*(1+H18)*(1+H19)*(1+H20)*(1+H21)*(1+H22)*(1+H23)*(1+H24)*(1+H25)*(1+H26)*(1+H27)-1</f>
        <v>0.00240264176079225</v>
      </c>
    </row>
    <row r="29" ht="14.25" customHeight="1">
      <c r="A29" s="2"/>
      <c r="B29" t="s" s="44">
        <v>30</v>
      </c>
      <c r="C29" s="45"/>
      <c r="D29" s="45"/>
      <c r="E29" s="45"/>
      <c r="F29" s="45"/>
      <c r="G29" s="45"/>
      <c r="H29" s="45"/>
    </row>
    <row r="30" ht="14.25" customHeight="1">
      <c r="A30" s="2"/>
      <c r="B30" s="46"/>
      <c r="C30" s="46"/>
      <c r="D30" s="46"/>
      <c r="E30" s="46"/>
      <c r="F30" s="46"/>
      <c r="G30" s="46"/>
      <c r="H30" s="46"/>
    </row>
    <row r="31" ht="14.25" customHeight="1">
      <c r="A31" s="2"/>
      <c r="B31" t="s" s="47">
        <v>31</v>
      </c>
      <c r="C31" s="48"/>
      <c r="D31" s="48"/>
      <c r="E31" s="48"/>
      <c r="F31" s="48"/>
      <c r="G31" s="48"/>
      <c r="H31" s="48"/>
    </row>
    <row r="32" ht="14.25" customHeight="1">
      <c r="A32" s="49"/>
      <c r="B32" t="s" s="50">
        <v>32</v>
      </c>
      <c r="C32" t="s" s="51">
        <v>4</v>
      </c>
      <c r="D32" t="s" s="51">
        <v>5</v>
      </c>
      <c r="E32" t="s" s="51">
        <v>14</v>
      </c>
      <c r="F32" t="s" s="51">
        <v>15</v>
      </c>
      <c r="G32" t="s" s="51">
        <v>8</v>
      </c>
      <c r="H32" t="s" s="51">
        <v>16</v>
      </c>
    </row>
    <row r="33" ht="14.25" customHeight="1">
      <c r="A33" s="49"/>
      <c r="B33" t="s" s="52">
        <v>2</v>
      </c>
      <c r="C33" s="11">
        <f>C4</f>
        <v>0.05</v>
      </c>
      <c r="D33" s="11">
        <f>C5</f>
        <v>0.1</v>
      </c>
      <c r="E33" s="11">
        <f>C6</f>
        <v>0.15</v>
      </c>
      <c r="F33" s="11">
        <f>C7</f>
        <v>0.2</v>
      </c>
      <c r="G33" s="11">
        <f>C8</f>
        <v>0.3</v>
      </c>
      <c r="H33" s="11">
        <f>C9</f>
        <v>0.2</v>
      </c>
    </row>
    <row r="34" ht="14.25" customHeight="1">
      <c r="A34" s="49"/>
      <c r="B34" t="s" s="53">
        <v>3</v>
      </c>
      <c r="C34" s="14">
        <f>D4</f>
        <v>0.45</v>
      </c>
      <c r="D34" s="20">
        <f>D5</f>
        <v>0.5</v>
      </c>
      <c r="E34" s="14">
        <f>D6</f>
        <v>0</v>
      </c>
      <c r="F34" s="20">
        <f>D7</f>
        <v>0</v>
      </c>
      <c r="G34" s="14">
        <f>D8</f>
        <v>0</v>
      </c>
      <c r="H34" s="20">
        <f>D9</f>
        <v>0.05</v>
      </c>
    </row>
    <row r="35" ht="14.25" customHeight="1">
      <c r="A35" s="2"/>
      <c r="B35" t="s" s="54">
        <v>33</v>
      </c>
      <c r="C35" s="25"/>
      <c r="D35" s="55"/>
      <c r="E35" s="25"/>
      <c r="F35" s="55"/>
      <c r="G35" s="25"/>
      <c r="H35" s="55"/>
    </row>
    <row r="36" ht="14.25" customHeight="1">
      <c r="A36" s="2"/>
      <c r="B36" s="2"/>
      <c r="C36" s="2"/>
      <c r="D36" s="2"/>
      <c r="E36" s="2"/>
      <c r="F36" s="2"/>
      <c r="G36" s="2"/>
      <c r="H36" s="2"/>
    </row>
    <row r="37" ht="14.25" customHeight="1">
      <c r="A37" s="2"/>
      <c r="B37" t="s" s="47">
        <v>34</v>
      </c>
      <c r="C37" s="48"/>
      <c r="D37" s="2"/>
      <c r="E37" s="2"/>
      <c r="F37" s="2"/>
      <c r="G37" s="2"/>
      <c r="H37" s="2"/>
    </row>
    <row r="38" ht="14.25" customHeight="1">
      <c r="A38" s="49"/>
      <c r="B38" t="s" s="50">
        <v>32</v>
      </c>
      <c r="C38" t="s" s="56">
        <v>35</v>
      </c>
      <c r="D38" s="57"/>
      <c r="E38" s="2"/>
      <c r="F38" s="2"/>
      <c r="G38" s="2"/>
      <c r="H38" s="2"/>
    </row>
    <row r="39" ht="14.25" customHeight="1">
      <c r="A39" s="5"/>
      <c r="B39" t="s" s="10">
        <v>2</v>
      </c>
      <c r="C39" s="58">
        <f>SUMPRODUCT(C33:H33,C$28:H$28)</f>
        <v>0.0286774157485366</v>
      </c>
      <c r="D39" s="57"/>
      <c r="E39" s="2"/>
      <c r="F39" s="2"/>
      <c r="G39" s="2"/>
      <c r="H39" s="2"/>
    </row>
    <row r="40" ht="14.25" customHeight="1">
      <c r="A40" s="5"/>
      <c r="B40" t="s" s="13">
        <v>3</v>
      </c>
      <c r="C40" s="59">
        <f>SUMPRODUCT(C34:H34,C$28:H$28)</f>
        <v>0.060714542224883</v>
      </c>
      <c r="D40" s="57"/>
      <c r="E40" s="2"/>
      <c r="F40" s="2"/>
      <c r="G40" s="2"/>
      <c r="H40" s="2"/>
    </row>
    <row r="41" ht="14.25" customHeight="1">
      <c r="A41" s="2"/>
      <c r="B41" s="25"/>
      <c r="C41" s="55"/>
      <c r="D41" s="2"/>
      <c r="E41" s="2"/>
      <c r="F41" s="2"/>
      <c r="G41" s="2"/>
      <c r="H41" s="2"/>
    </row>
    <row r="42" ht="14.25" customHeight="1">
      <c r="A42" s="2"/>
      <c r="B42" t="s" s="47">
        <v>36</v>
      </c>
      <c r="C42" s="48"/>
      <c r="D42" s="48"/>
      <c r="E42" s="48"/>
      <c r="F42" s="48"/>
      <c r="G42" s="48"/>
      <c r="H42" s="48"/>
    </row>
    <row r="43" ht="14.25" customHeight="1">
      <c r="A43" s="49"/>
      <c r="B43" t="s" s="50">
        <v>1</v>
      </c>
      <c r="C43" t="s" s="51">
        <v>4</v>
      </c>
      <c r="D43" t="s" s="51">
        <v>5</v>
      </c>
      <c r="E43" t="s" s="51">
        <v>14</v>
      </c>
      <c r="F43" t="s" s="51">
        <v>15</v>
      </c>
      <c r="G43" t="s" s="51">
        <v>8</v>
      </c>
      <c r="H43" t="s" s="51">
        <v>16</v>
      </c>
    </row>
    <row r="44" ht="14.25" customHeight="1">
      <c r="A44" s="49"/>
      <c r="B44" t="s" s="52">
        <v>4</v>
      </c>
      <c r="C44" s="60">
        <v>0.000254436117424242</v>
      </c>
      <c r="D44" s="61">
        <v>0.000175489285714286</v>
      </c>
      <c r="E44" s="61">
        <v>6.26180803571428e-05</v>
      </c>
      <c r="F44" s="61">
        <v>8.13467261904762e-05</v>
      </c>
      <c r="G44" s="61">
        <v>2.50372023809524e-06</v>
      </c>
      <c r="H44" s="61">
        <v>2.56471494724863e-38</v>
      </c>
    </row>
    <row r="45" ht="14.25" customHeight="1">
      <c r="A45" s="49"/>
      <c r="B45" t="s" s="62">
        <v>5</v>
      </c>
      <c r="C45" s="63">
        <v>0.000175489285714286</v>
      </c>
      <c r="D45" s="63">
        <v>0.000638813477717618</v>
      </c>
      <c r="E45" s="63">
        <v>6.703064868804671e-05</v>
      </c>
      <c r="F45" s="63">
        <v>8.74692419825073e-05</v>
      </c>
      <c r="G45" s="63">
        <v>-2.09016034985422e-06</v>
      </c>
      <c r="H45" s="63">
        <v>1.70980996483242e-38</v>
      </c>
    </row>
    <row r="46" ht="14.25" customHeight="1">
      <c r="A46" s="49"/>
      <c r="B46" t="s" s="64">
        <v>14</v>
      </c>
      <c r="C46" s="65">
        <v>6.26180803571428e-05</v>
      </c>
      <c r="D46" s="65">
        <v>6.703064868804671e-05</v>
      </c>
      <c r="E46" s="65">
        <v>2.04224330357143e-05</v>
      </c>
      <c r="F46" s="65">
        <v>2.62898596938776e-05</v>
      </c>
      <c r="G46" s="65">
        <v>1.50653698979592e-06</v>
      </c>
      <c r="H46" s="65">
        <v>6.41178736812157e-39</v>
      </c>
    </row>
    <row r="47" ht="14.25" customHeight="1">
      <c r="A47" s="49"/>
      <c r="B47" t="s" s="62">
        <v>15</v>
      </c>
      <c r="C47" s="63">
        <v>8.13467261904762e-05</v>
      </c>
      <c r="D47" s="63">
        <v>8.74692419825073e-05</v>
      </c>
      <c r="E47" s="63">
        <v>2.62898596938776e-05</v>
      </c>
      <c r="F47" s="63">
        <v>3.46228741496599e-05</v>
      </c>
      <c r="G47" s="63">
        <v>1.45684523809524e-06</v>
      </c>
      <c r="H47" s="63">
        <v>2.13726245604052e-38</v>
      </c>
    </row>
    <row r="48" ht="14.25" customHeight="1">
      <c r="A48" s="49"/>
      <c r="B48" t="s" s="64">
        <v>8</v>
      </c>
      <c r="C48" s="65">
        <v>2.50372023809524e-06</v>
      </c>
      <c r="D48" s="65">
        <v>-2.09016034985422e-06</v>
      </c>
      <c r="E48" s="65">
        <v>1.50653698979592e-06</v>
      </c>
      <c r="F48" s="65">
        <v>1.45684523809524e-06</v>
      </c>
      <c r="G48" s="65">
        <v>3.18377976190476e-06</v>
      </c>
      <c r="H48" s="65">
        <v>1.28235747362431e-38</v>
      </c>
    </row>
    <row r="49" ht="14.25" customHeight="1">
      <c r="A49" s="49"/>
      <c r="B49" t="s" s="53">
        <v>16</v>
      </c>
      <c r="C49" s="66">
        <v>2.56471494724863e-38</v>
      </c>
      <c r="D49" s="66">
        <v>1.70980996483242e-38</v>
      </c>
      <c r="E49" s="66">
        <v>6.41178736812157e-39</v>
      </c>
      <c r="F49" s="66">
        <v>2.13726245604052e-38</v>
      </c>
      <c r="G49" s="66">
        <v>1.28235747362431e-38</v>
      </c>
      <c r="H49" s="66">
        <v>3.20589368406078e-39</v>
      </c>
    </row>
    <row r="50" ht="14.25" customHeight="1">
      <c r="A50" s="2"/>
      <c r="B50" s="55"/>
      <c r="C50" s="67"/>
      <c r="D50" s="67"/>
      <c r="E50" s="67"/>
      <c r="F50" s="67"/>
      <c r="G50" s="67"/>
      <c r="H50" s="67"/>
    </row>
    <row r="51" ht="14.25" customHeight="1">
      <c r="A51" s="2"/>
      <c r="B51" t="s" s="47">
        <v>37</v>
      </c>
      <c r="C51" s="48"/>
      <c r="D51" s="48"/>
      <c r="E51" s="48"/>
      <c r="F51" s="48"/>
      <c r="G51" s="48"/>
      <c r="H51" s="48"/>
    </row>
    <row r="52" ht="14.25" customHeight="1">
      <c r="A52" s="49"/>
      <c r="B52" t="s" s="68">
        <v>32</v>
      </c>
      <c r="C52" t="s" s="51">
        <v>4</v>
      </c>
      <c r="D52" t="s" s="51">
        <v>5</v>
      </c>
      <c r="E52" t="s" s="51">
        <v>14</v>
      </c>
      <c r="F52" t="s" s="51">
        <v>15</v>
      </c>
      <c r="G52" t="s" s="51">
        <v>8</v>
      </c>
      <c r="H52" t="s" s="51">
        <v>16</v>
      </c>
    </row>
    <row r="53" ht="14.25" customHeight="1">
      <c r="A53" s="49"/>
      <c r="B53" t="s" s="52">
        <v>2</v>
      </c>
      <c r="C53" s="69">
        <f>SUMPRODUCT($C$4:$C$9,C$44:C$49)*C33</f>
        <v>2.8341953902868e-06</v>
      </c>
      <c r="D53" s="69">
        <f>SUMPRODUCT($C$4:$C$9,D$44:D$49)*D33</f>
        <v>9.95772096522283e-06</v>
      </c>
      <c r="E53" s="69">
        <f>SUMPRODUCT($C$4:$C$9,E$44:E$49)*E33</f>
        <v>2.79109003165999e-06</v>
      </c>
      <c r="F53" s="69">
        <f>SUMPRODUCT($C$4:$C$9,F$44:F$49)*F33</f>
        <v>4.82387357264335e-06</v>
      </c>
      <c r="G53" s="69">
        <f>SUMPRODUCT($C$4:$C$9,G$44:G$49)*G33</f>
        <v>4.16596050473761e-07</v>
      </c>
      <c r="H53" s="69">
        <f>SUMPRODUCT($C$4:$C$9,H$44:H$49)*H33</f>
        <v>2.54334232268822e-39</v>
      </c>
    </row>
    <row r="54" ht="14.25" customHeight="1">
      <c r="A54" s="49"/>
      <c r="B54" t="s" s="53">
        <v>3</v>
      </c>
      <c r="C54" s="70">
        <f>SUMPRODUCT($C$4:$C$9,C$44:C$49)*C34</f>
        <v>2.55077585125812e-05</v>
      </c>
      <c r="D54" s="70">
        <f>SUMPRODUCT($D$4:$D$9,D$44:D$49)*D34</f>
        <v>0.000199188458715119</v>
      </c>
      <c r="E54" s="70">
        <f>SUMPRODUCT($D$4:$D$9,E$44:E$49)*E34</f>
        <v>0</v>
      </c>
      <c r="F54" s="70">
        <f>SUMPRODUCT($D$4:$D$9,F$44:F$49)*F34</f>
        <v>0</v>
      </c>
      <c r="G54" s="70">
        <f>SUMPRODUCT($D$4:$D$9,G$44:G$49)*G34</f>
        <v>0</v>
      </c>
      <c r="H54" s="70">
        <f>SUMPRODUCT($D$4:$D$9,H$44:H$49)*H34</f>
        <v>1.0125280885492e-39</v>
      </c>
    </row>
    <row r="55" ht="14.25" customHeight="1">
      <c r="A55" s="2"/>
      <c r="B55" s="55"/>
      <c r="C55" s="71"/>
      <c r="D55" s="71"/>
      <c r="E55" s="71"/>
      <c r="F55" s="71"/>
      <c r="G55" s="71"/>
      <c r="H55" s="71"/>
    </row>
    <row r="56" ht="14.25" customHeight="1">
      <c r="A56" s="2"/>
      <c r="B56" t="s" s="47">
        <v>38</v>
      </c>
      <c r="C56" s="48"/>
      <c r="D56" s="48"/>
      <c r="E56" s="48"/>
      <c r="F56" s="48"/>
      <c r="G56" s="48"/>
      <c r="H56" s="2"/>
    </row>
    <row r="57" ht="14.25" customHeight="1">
      <c r="A57" s="49"/>
      <c r="B57" t="s" s="72">
        <v>32</v>
      </c>
      <c r="C57" t="s" s="73">
        <v>39</v>
      </c>
      <c r="D57" t="s" s="73">
        <v>40</v>
      </c>
      <c r="E57" t="s" s="73">
        <v>41</v>
      </c>
      <c r="F57" t="s" s="73">
        <v>42</v>
      </c>
      <c r="G57" t="s" s="74">
        <v>43</v>
      </c>
      <c r="H57" s="57"/>
    </row>
    <row r="58" ht="14.25" customHeight="1">
      <c r="A58" s="49"/>
      <c r="B58" t="s" s="75">
        <v>2</v>
      </c>
      <c r="C58" s="76">
        <f>C39</f>
        <v>0.0286774157485366</v>
      </c>
      <c r="D58" s="77">
        <f>SUM(C53:H53)</f>
        <v>2.08234760102867e-05</v>
      </c>
      <c r="E58" s="78">
        <f>SQRT(D58)</f>
        <v>0.00456327470247921</v>
      </c>
      <c r="F58" s="79">
        <f>(C39-$C$12)/E58</f>
        <v>2.33985820374469</v>
      </c>
      <c r="G58" t="s" s="80">
        <v>44</v>
      </c>
      <c r="H58" s="57"/>
    </row>
    <row r="59" ht="88.5" customHeight="1">
      <c r="A59" s="49"/>
      <c r="B59" t="s" s="81">
        <v>3</v>
      </c>
      <c r="C59" s="82">
        <f>C40</f>
        <v>0.060714542224883</v>
      </c>
      <c r="D59" s="83">
        <f>SUM(C54:H54)</f>
        <v>0.0002246962172277</v>
      </c>
      <c r="E59" s="84">
        <f>SQRT(D59)</f>
        <v>0.0149898704873558</v>
      </c>
      <c r="F59" s="85">
        <f>(C40-$C$12)/E59</f>
        <v>2.84956045890546</v>
      </c>
      <c r="G59" s="86"/>
      <c r="H59" s="57"/>
    </row>
  </sheetData>
  <mergeCells count="1">
    <mergeCell ref="G58:G59"/>
  </mergeCell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