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Excel\Material-Alura\"/>
    </mc:Choice>
  </mc:AlternateContent>
  <xr:revisionPtr revIDLastSave="0" documentId="13_ncr:1_{189B8472-0213-403E-BDBD-DB91A907FE7B}" xr6:coauthVersionLast="47" xr6:coauthVersionMax="47" xr10:uidLastSave="{00000000-0000-0000-0000-000000000000}"/>
  <bookViews>
    <workbookView xWindow="-120" yWindow="-120" windowWidth="20730" windowHeight="11040" activeTab="4" xr2:uid="{C1B61AA5-C757-4C13-B5B2-E36863709022}"/>
  </bookViews>
  <sheets>
    <sheet name="Produtos Infantis" sheetId="1" r:id="rId1"/>
    <sheet name="Gráficos" sheetId="7" r:id="rId2"/>
    <sheet name="Dados Filtrados" sheetId="9" r:id="rId3"/>
    <sheet name="Meus Números" sheetId="10" r:id="rId4"/>
    <sheet name="Planilha1" sheetId="8" r:id="rId5"/>
  </sheets>
  <definedNames>
    <definedName name="_xlnm._FilterDatabase" localSheetId="2" hidden="1">'Dados Filtrados'!$A$2:$F$122</definedName>
    <definedName name="_xlnm._FilterDatabase" localSheetId="4" hidden="1">Planilha1!$A$2:$D$2</definedName>
    <definedName name="_xlnm._FilterDatabase" localSheetId="0" hidden="1">'Produtos Infantis'!$A$2:$F$124</definedName>
    <definedName name="_xlnm.Extract" localSheetId="2">'Dados Filtrados'!$A$7:$F$7</definedName>
    <definedName name="_xlnm.Extract" localSheetId="3">'Meus Números'!$E$1</definedName>
    <definedName name="_xlnm.Criteria" localSheetId="2">'Dados Filtrados'!$A$2:$B$3</definedName>
    <definedName name="Desconto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6" i="8"/>
  <c r="C5" i="8"/>
  <c r="C4" i="8"/>
  <c r="C3" i="8"/>
  <c r="D9" i="8"/>
  <c r="B12" i="10"/>
  <c r="B11" i="10"/>
  <c r="B10" i="10"/>
  <c r="B9" i="10"/>
  <c r="B8" i="10"/>
  <c r="D8" i="8"/>
  <c r="B6" i="10"/>
  <c r="B5" i="10"/>
  <c r="B3" i="10"/>
  <c r="B2" i="10"/>
  <c r="C123" i="1" l="1"/>
  <c r="E123" i="1"/>
  <c r="D68" i="1"/>
  <c r="F68" i="1" s="1"/>
  <c r="D43" i="1"/>
  <c r="F43" i="1" s="1"/>
  <c r="D50" i="1"/>
  <c r="F50" i="1" s="1"/>
  <c r="D69" i="1"/>
  <c r="F69" i="1" s="1"/>
  <c r="D79" i="1"/>
  <c r="F79" i="1" s="1"/>
  <c r="D65" i="1"/>
  <c r="F65" i="1" s="1"/>
  <c r="D72" i="1"/>
  <c r="F72" i="1" s="1"/>
  <c r="D75" i="1"/>
  <c r="F75" i="1" s="1"/>
  <c r="D53" i="1"/>
  <c r="F53" i="1" s="1"/>
  <c r="D54" i="1"/>
  <c r="F54" i="1" s="1"/>
  <c r="D59" i="1"/>
  <c r="F59" i="1" s="1"/>
  <c r="D62" i="1"/>
  <c r="F62" i="1" s="1"/>
  <c r="D63" i="1"/>
  <c r="F63" i="1" s="1"/>
  <c r="D66" i="1"/>
  <c r="F66" i="1" s="1"/>
  <c r="D80" i="1"/>
  <c r="F80" i="1" s="1"/>
  <c r="D81" i="1"/>
  <c r="F81" i="1" s="1"/>
  <c r="D77" i="1"/>
  <c r="F77" i="1" s="1"/>
  <c r="D76" i="1"/>
  <c r="F76" i="1" s="1"/>
  <c r="D60" i="1"/>
  <c r="F60" i="1" s="1"/>
  <c r="D55" i="1"/>
  <c r="F55" i="1" s="1"/>
  <c r="D97" i="1"/>
  <c r="F97" i="1" s="1"/>
  <c r="D99" i="1"/>
  <c r="F99" i="1" s="1"/>
  <c r="D106" i="1"/>
  <c r="F106" i="1" s="1"/>
  <c r="D118" i="1"/>
  <c r="F118" i="1" s="1"/>
  <c r="D119" i="1"/>
  <c r="F119" i="1" s="1"/>
  <c r="D88" i="1"/>
  <c r="F88" i="1" s="1"/>
  <c r="D91" i="1"/>
  <c r="F91" i="1" s="1"/>
  <c r="D105" i="1"/>
  <c r="F105" i="1" s="1"/>
  <c r="D100" i="1"/>
  <c r="F100" i="1" s="1"/>
  <c r="D115" i="1"/>
  <c r="F115" i="1" s="1"/>
  <c r="D84" i="1"/>
  <c r="F84" i="1" s="1"/>
  <c r="D93" i="1"/>
  <c r="F93" i="1" s="1"/>
  <c r="D86" i="1"/>
  <c r="F86" i="1" s="1"/>
  <c r="D101" i="1"/>
  <c r="F101" i="1" s="1"/>
  <c r="D109" i="1"/>
  <c r="F109" i="1" s="1"/>
  <c r="D98" i="1"/>
  <c r="F98" i="1" s="1"/>
  <c r="D87" i="1"/>
  <c r="F87" i="1" s="1"/>
  <c r="D114" i="1"/>
  <c r="F114" i="1" s="1"/>
  <c r="D120" i="1"/>
  <c r="F120" i="1" s="1"/>
  <c r="D94" i="1"/>
  <c r="F94" i="1" s="1"/>
  <c r="D3" i="1"/>
  <c r="F3" i="1" s="1"/>
  <c r="D34" i="1"/>
  <c r="F34" i="1" s="1"/>
  <c r="D11" i="1"/>
  <c r="F11" i="1" s="1"/>
  <c r="D15" i="1"/>
  <c r="F15" i="1" s="1"/>
  <c r="D23" i="1"/>
  <c r="F23" i="1" s="1"/>
  <c r="D28" i="1"/>
  <c r="F28" i="1" s="1"/>
  <c r="D39" i="1"/>
  <c r="F39" i="1" s="1"/>
  <c r="D24" i="1"/>
  <c r="F24" i="1" s="1"/>
  <c r="D4" i="1"/>
  <c r="F4" i="1" s="1"/>
  <c r="D16" i="1"/>
  <c r="F16" i="1" s="1"/>
  <c r="D18" i="1"/>
  <c r="F18" i="1" s="1"/>
  <c r="D12" i="1"/>
  <c r="F12" i="1" s="1"/>
  <c r="D17" i="1"/>
  <c r="F17" i="1" s="1"/>
  <c r="D13" i="1"/>
  <c r="F13" i="1" s="1"/>
  <c r="D25" i="1"/>
  <c r="F25" i="1" s="1"/>
  <c r="D40" i="1"/>
  <c r="F40" i="1" s="1"/>
  <c r="D38" i="1"/>
  <c r="F38" i="1" s="1"/>
  <c r="D30" i="1"/>
  <c r="F30" i="1" s="1"/>
  <c r="D35" i="1"/>
  <c r="F35" i="1" s="1"/>
  <c r="D6" i="1"/>
  <c r="F6" i="1" s="1"/>
  <c r="D121" i="1"/>
  <c r="F121" i="1" s="1"/>
  <c r="D116" i="1"/>
  <c r="F116" i="1" s="1"/>
  <c r="D95" i="1"/>
  <c r="F95" i="1" s="1"/>
  <c r="D113" i="1"/>
  <c r="F113" i="1" s="1"/>
  <c r="D102" i="1"/>
  <c r="F102" i="1" s="1"/>
  <c r="D96" i="1"/>
  <c r="F96" i="1" s="1"/>
  <c r="D107" i="1"/>
  <c r="F107" i="1" s="1"/>
  <c r="D103" i="1"/>
  <c r="F103" i="1" s="1"/>
  <c r="D110" i="1"/>
  <c r="F110" i="1" s="1"/>
  <c r="D83" i="1"/>
  <c r="F83" i="1" s="1"/>
  <c r="D104" i="1"/>
  <c r="F104" i="1" s="1"/>
  <c r="D108" i="1"/>
  <c r="F108" i="1" s="1"/>
  <c r="D85" i="1"/>
  <c r="F85" i="1" s="1"/>
  <c r="D122" i="1"/>
  <c r="F122" i="1" s="1"/>
  <c r="D111" i="1"/>
  <c r="F111" i="1" s="1"/>
  <c r="D89" i="1"/>
  <c r="F89" i="1" s="1"/>
  <c r="D90" i="1"/>
  <c r="F90" i="1" s="1"/>
  <c r="D92" i="1"/>
  <c r="F92" i="1" s="1"/>
  <c r="D112" i="1"/>
  <c r="F112" i="1" s="1"/>
  <c r="D117" i="1"/>
  <c r="F117" i="1" s="1"/>
  <c r="D73" i="1"/>
  <c r="F73" i="1" s="1"/>
  <c r="D56" i="1"/>
  <c r="F56" i="1" s="1"/>
  <c r="D45" i="1"/>
  <c r="F45" i="1" s="1"/>
  <c r="D71" i="1"/>
  <c r="F71" i="1" s="1"/>
  <c r="D64" i="1"/>
  <c r="F64" i="1" s="1"/>
  <c r="D48" i="1"/>
  <c r="F48" i="1" s="1"/>
  <c r="D74" i="1"/>
  <c r="F74" i="1" s="1"/>
  <c r="D78" i="1"/>
  <c r="F78" i="1" s="1"/>
  <c r="D49" i="1"/>
  <c r="F49" i="1" s="1"/>
  <c r="D44" i="1"/>
  <c r="F44" i="1" s="1"/>
  <c r="D46" i="1"/>
  <c r="F46" i="1" s="1"/>
  <c r="D51" i="1"/>
  <c r="F51" i="1" s="1"/>
  <c r="D57" i="1"/>
  <c r="F57" i="1" s="1"/>
  <c r="D70" i="1"/>
  <c r="F70" i="1" s="1"/>
  <c r="D82" i="1"/>
  <c r="F82" i="1" s="1"/>
  <c r="D52" i="1"/>
  <c r="F52" i="1" s="1"/>
  <c r="D58" i="1"/>
  <c r="F58" i="1" s="1"/>
  <c r="D47" i="1"/>
  <c r="F47" i="1" s="1"/>
  <c r="D61" i="1"/>
  <c r="F61" i="1" s="1"/>
  <c r="D67" i="1"/>
  <c r="F67" i="1" s="1"/>
  <c r="D5" i="1"/>
  <c r="F5" i="1" s="1"/>
  <c r="D36" i="1"/>
  <c r="F36" i="1" s="1"/>
  <c r="D8" i="1"/>
  <c r="F8" i="1" s="1"/>
  <c r="D37" i="1"/>
  <c r="F37" i="1" s="1"/>
  <c r="D20" i="1"/>
  <c r="F20" i="1" s="1"/>
  <c r="D27" i="1"/>
  <c r="F27" i="1" s="1"/>
  <c r="D14" i="1"/>
  <c r="F14" i="1" s="1"/>
  <c r="D21" i="1"/>
  <c r="F21" i="1" s="1"/>
  <c r="D33" i="1"/>
  <c r="F33" i="1" s="1"/>
  <c r="D10" i="1"/>
  <c r="F10" i="1" s="1"/>
  <c r="D29" i="1"/>
  <c r="F29" i="1" s="1"/>
  <c r="D22" i="1"/>
  <c r="F22" i="1" s="1"/>
  <c r="D32" i="1"/>
  <c r="F32" i="1" s="1"/>
  <c r="D19" i="1"/>
  <c r="F19" i="1" s="1"/>
  <c r="D7" i="1"/>
  <c r="F7" i="1" s="1"/>
  <c r="D31" i="1"/>
  <c r="F31" i="1" s="1"/>
  <c r="D42" i="1"/>
  <c r="F42" i="1" s="1"/>
  <c r="D41" i="1"/>
  <c r="F41" i="1" s="1"/>
  <c r="D26" i="1"/>
  <c r="F26" i="1" s="1"/>
  <c r="D9" i="1"/>
  <c r="F9" i="1" s="1"/>
  <c r="F123" i="1" l="1"/>
</calcChain>
</file>

<file path=xl/sharedStrings.xml><?xml version="1.0" encoding="utf-8"?>
<sst xmlns="http://schemas.openxmlformats.org/spreadsheetml/2006/main" count="173" uniqueCount="36">
  <si>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</si>
  <si>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</si>
  <si>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</si>
  <si>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</si>
  <si>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</si>
  <si>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</si>
  <si>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</si>
  <si>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</si>
  <si>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</si>
  <si>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</si>
  <si>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</si>
  <si>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</si>
  <si>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</si>
  <si>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</si>
  <si>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</si>
  <si>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Água</t>
  </si>
  <si>
    <t>Luz</t>
  </si>
  <si>
    <t>Internet</t>
  </si>
  <si>
    <t>Gás</t>
  </si>
  <si>
    <t>Telefone</t>
  </si>
  <si>
    <t>Valor</t>
  </si>
  <si>
    <t>Data</t>
  </si>
  <si>
    <t>Contas</t>
  </si>
  <si>
    <t>*Azul</t>
  </si>
  <si>
    <t>Meus Números</t>
  </si>
  <si>
    <t>Tipos de Tênis Disponíveis</t>
  </si>
  <si>
    <t>Total de Pares em Estoque</t>
  </si>
  <si>
    <t xml:space="preserve">Quantidade em Estoque </t>
  </si>
  <si>
    <t>Contas &gt; R$ 50</t>
  </si>
  <si>
    <t>Médias dos Descontos</t>
  </si>
  <si>
    <t>Médias de Preços</t>
  </si>
  <si>
    <t>Média Percentual (%)</t>
  </si>
  <si>
    <t>Maior Preço</t>
  </si>
  <si>
    <t>Menor Preço</t>
  </si>
  <si>
    <t>Total Contas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</si>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</sst>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10" fillId="2" borderId="7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164" fontId="10" fillId="2" borderId="5" xfId="1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164" fontId="10" fillId="2" borderId="6" xfId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8" xfId="0" applyBorder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5" fillId="7" borderId="1" xfId="0" applyFont="1" applyFill="1" applyBorder="1" applyAlignment="1">
      <alignment horizontal="center"/>
    </xf>
    <xf numFmtId="0" fontId="5" fillId="3" borderId="17" xfId="0" applyFont="1" applyFill="1" applyBorder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165" fontId="0" fillId="0" borderId="8" xfId="0" applyNumberFormat="1" applyBorder="1"/>
    <xf numFmtId="0" fontId="8" fillId="4" borderId="9" xfId="0" applyFont="1" applyFill="1" applyBorder="1" applyAlignment="1">
      <alignment horizontal="center"/>
    </xf>
    <xf numFmtId="10" fontId="0" fillId="0" borderId="18" xfId="0" applyNumberFormat="1" applyBorder="1"/>
    <xf numFmtId="16" fontId="0" fillId="0" borderId="8" xfId="0" applyNumberFormat="1" applyBorder="1"/>
    <xf numFmtId="16" fontId="0" fillId="0" borderId="15" xfId="0" applyNumberFormat="1" applyBorder="1"/>
    <xf numFmtId="0" fontId="0" fillId="0" borderId="17" xfId="0" applyBorder="1"/>
    <xf numFmtId="165" fontId="0" fillId="0" borderId="17" xfId="0" applyNumberFormat="1" applyBorder="1"/>
    <xf numFmtId="10" fontId="0" fillId="0" borderId="19" xfId="0" applyNumberFormat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2698.92</c:v>
                </c:pt>
                <c:pt idx="1">
                  <c:v>2174.13</c:v>
                </c:pt>
                <c:pt idx="2">
                  <c:v>2000.7</c:v>
                </c:pt>
                <c:pt idx="3">
                  <c:v>1795.4999999999998</c:v>
                </c:pt>
                <c:pt idx="4">
                  <c:v>2022.7500000000002</c:v>
                </c:pt>
                <c:pt idx="5">
                  <c:v>1923.75</c:v>
                </c:pt>
                <c:pt idx="6">
                  <c:v>1769.8500000000001</c:v>
                </c:pt>
                <c:pt idx="7">
                  <c:v>1699.1100000000001</c:v>
                </c:pt>
                <c:pt idx="8">
                  <c:v>1199.52</c:v>
                </c:pt>
                <c:pt idx="9">
                  <c:v>1149.1199999999999</c:v>
                </c:pt>
                <c:pt idx="10">
                  <c:v>1149.1199999999999</c:v>
                </c:pt>
                <c:pt idx="11">
                  <c:v>1231.2</c:v>
                </c:pt>
                <c:pt idx="12">
                  <c:v>1124.55</c:v>
                </c:pt>
                <c:pt idx="13">
                  <c:v>1077.3</c:v>
                </c:pt>
                <c:pt idx="14">
                  <c:v>1077.3</c:v>
                </c:pt>
                <c:pt idx="15">
                  <c:v>1005.4799999999999</c:v>
                </c:pt>
                <c:pt idx="16">
                  <c:v>647.28000000000009</c:v>
                </c:pt>
                <c:pt idx="17">
                  <c:v>615.6</c:v>
                </c:pt>
                <c:pt idx="18">
                  <c:v>615.6</c:v>
                </c:pt>
                <c:pt idx="19">
                  <c:v>485.46000000000004</c:v>
                </c:pt>
                <c:pt idx="20">
                  <c:v>374.85</c:v>
                </c:pt>
                <c:pt idx="21">
                  <c:v>374.85</c:v>
                </c:pt>
                <c:pt idx="22">
                  <c:v>359.09999999999997</c:v>
                </c:pt>
                <c:pt idx="23">
                  <c:v>404.55000000000007</c:v>
                </c:pt>
                <c:pt idx="24">
                  <c:v>384.75</c:v>
                </c:pt>
                <c:pt idx="25">
                  <c:v>299.88</c:v>
                </c:pt>
                <c:pt idx="26">
                  <c:v>323.64000000000004</c:v>
                </c:pt>
                <c:pt idx="27">
                  <c:v>215.45999999999998</c:v>
                </c:pt>
                <c:pt idx="28">
                  <c:v>242.73000000000002</c:v>
                </c:pt>
                <c:pt idx="29">
                  <c:v>242.73000000000002</c:v>
                </c:pt>
                <c:pt idx="30">
                  <c:v>230.85000000000002</c:v>
                </c:pt>
                <c:pt idx="31">
                  <c:v>149.94</c:v>
                </c:pt>
                <c:pt idx="32">
                  <c:v>143.63999999999999</c:v>
                </c:pt>
                <c:pt idx="33">
                  <c:v>153.9</c:v>
                </c:pt>
                <c:pt idx="34">
                  <c:v>153.9</c:v>
                </c:pt>
                <c:pt idx="35">
                  <c:v>71.819999999999993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1949.22</c:v>
                </c:pt>
                <c:pt idx="41">
                  <c:v>2000.7</c:v>
                </c:pt>
                <c:pt idx="42">
                  <c:v>2022.7500000000002</c:v>
                </c:pt>
                <c:pt idx="43">
                  <c:v>1923.75</c:v>
                </c:pt>
                <c:pt idx="44">
                  <c:v>1923.75</c:v>
                </c:pt>
                <c:pt idx="45">
                  <c:v>1860.9300000000003</c:v>
                </c:pt>
                <c:pt idx="46">
                  <c:v>1699.1100000000001</c:v>
                </c:pt>
                <c:pt idx="47">
                  <c:v>1424.43</c:v>
                </c:pt>
                <c:pt idx="48">
                  <c:v>1462.05</c:v>
                </c:pt>
                <c:pt idx="49">
                  <c:v>1462.05</c:v>
                </c:pt>
                <c:pt idx="50">
                  <c:v>1349.46</c:v>
                </c:pt>
                <c:pt idx="51">
                  <c:v>1292.7599999999998</c:v>
                </c:pt>
                <c:pt idx="52">
                  <c:v>1220.9399999999998</c:v>
                </c:pt>
                <c:pt idx="53">
                  <c:v>1294.5600000000002</c:v>
                </c:pt>
                <c:pt idx="54">
                  <c:v>1231.2</c:v>
                </c:pt>
                <c:pt idx="55">
                  <c:v>1231.2</c:v>
                </c:pt>
                <c:pt idx="56">
                  <c:v>1077.3</c:v>
                </c:pt>
                <c:pt idx="57">
                  <c:v>1077.3</c:v>
                </c:pt>
                <c:pt idx="58">
                  <c:v>1154.25</c:v>
                </c:pt>
                <c:pt idx="59">
                  <c:v>646.37999999999988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Vermelho</c:v>
                </c:pt>
                <c:pt idx="1">
                  <c:v>Tênis Infantil Atitas Vermelho</c:v>
                </c:pt>
                <c:pt idx="2">
                  <c:v>Tênis Infantil Nika Vermelho</c:v>
                </c:pt>
                <c:pt idx="3">
                  <c:v>Tênis Infantil Atitas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Atitas Vermelho</c:v>
                </c:pt>
                <c:pt idx="9">
                  <c:v>Tênis Infantil Atitas Vermelho</c:v>
                </c:pt>
                <c:pt idx="10">
                  <c:v>Tênis Infantil Atitas Vermelho</c:v>
                </c:pt>
                <c:pt idx="11">
                  <c:v>Tênis Infantil Nika Vermelho</c:v>
                </c:pt>
                <c:pt idx="12">
                  <c:v>Tênis Infantil Atitas Vermelho</c:v>
                </c:pt>
                <c:pt idx="13">
                  <c:v>Tênis Infantil Atitas Vermelho</c:v>
                </c:pt>
                <c:pt idx="14">
                  <c:v>Tênis Infantil Atitas Vermelho</c:v>
                </c:pt>
                <c:pt idx="15">
                  <c:v>Tênis Infantil Atitas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Atitas Vermelho</c:v>
                </c:pt>
                <c:pt idx="21">
                  <c:v>Tênis Infantil Atitas Vermelho</c:v>
                </c:pt>
                <c:pt idx="22">
                  <c:v>Tênis Infantil Atitas Vermelho</c:v>
                </c:pt>
                <c:pt idx="23">
                  <c:v>Tênis Infantil Nika Vermelho</c:v>
                </c:pt>
                <c:pt idx="24">
                  <c:v>Tênis Infantil Nika Vermelho</c:v>
                </c:pt>
                <c:pt idx="25">
                  <c:v>Tênis Infantil Atitas Vermelho</c:v>
                </c:pt>
                <c:pt idx="26">
                  <c:v>Tênis Infantil Nika Vermelho</c:v>
                </c:pt>
                <c:pt idx="27">
                  <c:v>Tênis Infantil Atitas Vermelho</c:v>
                </c:pt>
                <c:pt idx="28">
                  <c:v>Tênis Infantil Nika Vermelho</c:v>
                </c:pt>
                <c:pt idx="29">
                  <c:v>Tênis Infantil Nika Vermelho</c:v>
                </c:pt>
                <c:pt idx="30">
                  <c:v>Tênis Infantil Nika Vermelho</c:v>
                </c:pt>
                <c:pt idx="31">
                  <c:v>Tênis Infantil Atitas Vermelho</c:v>
                </c:pt>
                <c:pt idx="32">
                  <c:v>Tênis Infantil Atitas Vermelho</c:v>
                </c:pt>
                <c:pt idx="33">
                  <c:v>Tênis Infantil Nika Vermelho</c:v>
                </c:pt>
                <c:pt idx="34">
                  <c:v>Tênis Infantil Nika Vermelho</c:v>
                </c:pt>
                <c:pt idx="35">
                  <c:v>Tênis Infantil Atitas Vermelho</c:v>
                </c:pt>
                <c:pt idx="36">
                  <c:v>Tênis Infantil Atitas Vermelho</c:v>
                </c:pt>
                <c:pt idx="37">
                  <c:v>Tênis Infantil Atitas Vermelho</c:v>
                </c:pt>
                <c:pt idx="38">
                  <c:v>Tênis Infantil Nika Vermelho</c:v>
                </c:pt>
                <c:pt idx="39">
                  <c:v>Tênis Infantil Nika Vermelho</c:v>
                </c:pt>
                <c:pt idx="40">
                  <c:v>Tênis Infantil Atitas Rosa</c:v>
                </c:pt>
                <c:pt idx="41">
                  <c:v>Tênis Infantil Nika Rosa</c:v>
                </c:pt>
                <c:pt idx="42">
                  <c:v>Tênis Infantil Nika Rosa</c:v>
                </c:pt>
                <c:pt idx="43">
                  <c:v>Tênis Infantil Nika Rosa</c:v>
                </c:pt>
                <c:pt idx="44">
                  <c:v>Tênis Infantil Nika Rosa</c:v>
                </c:pt>
                <c:pt idx="45">
                  <c:v>Tênis Infantil Nika Rosa</c:v>
                </c:pt>
                <c:pt idx="46">
                  <c:v>Tênis Infantil Nika Rosa</c:v>
                </c:pt>
                <c:pt idx="47">
                  <c:v>Tênis Infantil Atitas Rosa</c:v>
                </c:pt>
                <c:pt idx="48">
                  <c:v>Tênis Infantil Nika Rosa</c:v>
                </c:pt>
                <c:pt idx="49">
                  <c:v>Tênis Infantil Nika Rosa</c:v>
                </c:pt>
                <c:pt idx="50">
                  <c:v>Tênis Infantil Atitas Rosa</c:v>
                </c:pt>
                <c:pt idx="51">
                  <c:v>Tênis Infantil Atitas Rosa</c:v>
                </c:pt>
                <c:pt idx="52">
                  <c:v>Tênis Infantil Atitas Rosa</c:v>
                </c:pt>
                <c:pt idx="53">
                  <c:v>Tênis Infantil Nika Rosa</c:v>
                </c:pt>
                <c:pt idx="54">
                  <c:v>Tênis Infantil Nika Rosa</c:v>
                </c:pt>
                <c:pt idx="55">
                  <c:v>Tênis Infantil Nika Rosa</c:v>
                </c:pt>
                <c:pt idx="56">
                  <c:v>Tênis Infantil Atitas Rosa</c:v>
                </c:pt>
                <c:pt idx="57">
                  <c:v>Tênis Infantil Atitas Rosa</c:v>
                </c:pt>
                <c:pt idx="58">
                  <c:v>Tênis Infantil Nika Rosa</c:v>
                </c:pt>
                <c:pt idx="59">
                  <c:v>Tênis Infantil Atitas Rosa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36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Normal="100" workbookViewId="0">
      <pane ySplit="2" topLeftCell="A107" activePane="bottomLeft" state="frozen"/>
      <selection pane="bottomLeft" activeCell="C3" sqref="C3:C122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33" t="s">
        <v>3</v>
      </c>
      <c r="B1" s="34"/>
      <c r="C1" s="34"/>
      <c r="D1" s="34"/>
      <c r="E1" s="34"/>
      <c r="F1" s="35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12</v>
      </c>
      <c r="B3" s="22">
        <v>36</v>
      </c>
      <c r="C3" s="23">
        <v>83.3</v>
      </c>
      <c r="D3" s="23">
        <f t="shared" ref="D3:D34" si="0">C3*$C$124</f>
        <v>8.33</v>
      </c>
      <c r="E3" s="22">
        <v>36</v>
      </c>
      <c r="F3" s="23">
        <f t="shared" ref="F3:F34" si="1">(C3-D3)*E3</f>
        <v>2698.92</v>
      </c>
    </row>
    <row r="4" spans="1:6" x14ac:dyDescent="0.25">
      <c r="A4" s="21" t="s">
        <v>12</v>
      </c>
      <c r="B4" s="22">
        <v>28</v>
      </c>
      <c r="C4" s="23">
        <v>83.3</v>
      </c>
      <c r="D4" s="23">
        <f t="shared" si="0"/>
        <v>8.33</v>
      </c>
      <c r="E4" s="22">
        <v>29</v>
      </c>
      <c r="F4" s="23">
        <f t="shared" si="1"/>
        <v>2174.13</v>
      </c>
    </row>
    <row r="5" spans="1:6" x14ac:dyDescent="0.25">
      <c r="A5" s="21" t="s">
        <v>9</v>
      </c>
      <c r="B5" s="22">
        <v>26</v>
      </c>
      <c r="C5" s="23">
        <v>85.5</v>
      </c>
      <c r="D5" s="23">
        <f t="shared" si="0"/>
        <v>8.5500000000000007</v>
      </c>
      <c r="E5" s="22">
        <v>26</v>
      </c>
      <c r="F5" s="23">
        <f t="shared" si="1"/>
        <v>2000.7</v>
      </c>
    </row>
    <row r="6" spans="1:6" x14ac:dyDescent="0.25">
      <c r="A6" s="21" t="s">
        <v>12</v>
      </c>
      <c r="B6" s="22">
        <v>17</v>
      </c>
      <c r="C6" s="23">
        <v>79.8</v>
      </c>
      <c r="D6" s="23">
        <f t="shared" si="0"/>
        <v>7.98</v>
      </c>
      <c r="E6" s="22">
        <v>25</v>
      </c>
      <c r="F6" s="23">
        <f t="shared" si="1"/>
        <v>1795.4999999999998</v>
      </c>
    </row>
    <row r="7" spans="1:6" x14ac:dyDescent="0.25">
      <c r="A7" s="21" t="s">
        <v>9</v>
      </c>
      <c r="B7" s="22">
        <v>30</v>
      </c>
      <c r="C7" s="23">
        <v>89.9</v>
      </c>
      <c r="D7" s="23">
        <f t="shared" si="0"/>
        <v>8.99</v>
      </c>
      <c r="E7" s="22">
        <v>25</v>
      </c>
      <c r="F7" s="23">
        <f t="shared" si="1"/>
        <v>2022.7500000000002</v>
      </c>
    </row>
    <row r="8" spans="1:6" x14ac:dyDescent="0.25">
      <c r="A8" s="21" t="s">
        <v>9</v>
      </c>
      <c r="B8" s="22">
        <v>24</v>
      </c>
      <c r="C8" s="23">
        <v>85.5</v>
      </c>
      <c r="D8" s="23">
        <f t="shared" si="0"/>
        <v>8.5500000000000007</v>
      </c>
      <c r="E8" s="22">
        <v>25</v>
      </c>
      <c r="F8" s="23">
        <f t="shared" si="1"/>
        <v>1923.75</v>
      </c>
    </row>
    <row r="9" spans="1:6" x14ac:dyDescent="0.25">
      <c r="A9" s="21" t="s">
        <v>9</v>
      </c>
      <c r="B9" s="22">
        <v>27</v>
      </c>
      <c r="C9" s="23">
        <v>85.5</v>
      </c>
      <c r="D9" s="23">
        <f t="shared" si="0"/>
        <v>8.5500000000000007</v>
      </c>
      <c r="E9" s="22">
        <v>23</v>
      </c>
      <c r="F9" s="23">
        <f t="shared" si="1"/>
        <v>1769.8500000000001</v>
      </c>
    </row>
    <row r="10" spans="1:6" x14ac:dyDescent="0.25">
      <c r="A10" s="21" t="s">
        <v>9</v>
      </c>
      <c r="B10" s="22">
        <v>35</v>
      </c>
      <c r="C10" s="23">
        <v>89.9</v>
      </c>
      <c r="D10" s="23">
        <f t="shared" si="0"/>
        <v>8.99</v>
      </c>
      <c r="E10" s="22">
        <v>21</v>
      </c>
      <c r="F10" s="23">
        <f t="shared" si="1"/>
        <v>1699.1100000000001</v>
      </c>
    </row>
    <row r="11" spans="1:6" x14ac:dyDescent="0.25">
      <c r="A11" s="21" t="s">
        <v>12</v>
      </c>
      <c r="B11" s="22">
        <v>34</v>
      </c>
      <c r="C11" s="23">
        <v>83.3</v>
      </c>
      <c r="D11" s="23">
        <f t="shared" si="0"/>
        <v>8.33</v>
      </c>
      <c r="E11" s="22">
        <v>16</v>
      </c>
      <c r="F11" s="23">
        <f t="shared" si="1"/>
        <v>1199.52</v>
      </c>
    </row>
    <row r="12" spans="1:6" x14ac:dyDescent="0.25">
      <c r="A12" s="21" t="s">
        <v>12</v>
      </c>
      <c r="B12" s="22">
        <v>25</v>
      </c>
      <c r="C12" s="23">
        <v>79.8</v>
      </c>
      <c r="D12" s="23">
        <f t="shared" si="0"/>
        <v>7.98</v>
      </c>
      <c r="E12" s="22">
        <v>16</v>
      </c>
      <c r="F12" s="23">
        <f t="shared" si="1"/>
        <v>1149.1199999999999</v>
      </c>
    </row>
    <row r="13" spans="1:6" x14ac:dyDescent="0.25">
      <c r="A13" s="21" t="s">
        <v>12</v>
      </c>
      <c r="B13" s="22">
        <v>23</v>
      </c>
      <c r="C13" s="23">
        <v>79.8</v>
      </c>
      <c r="D13" s="23">
        <f t="shared" si="0"/>
        <v>7.98</v>
      </c>
      <c r="E13" s="22">
        <v>16</v>
      </c>
      <c r="F13" s="23">
        <f t="shared" si="1"/>
        <v>1149.1199999999999</v>
      </c>
    </row>
    <row r="14" spans="1:6" x14ac:dyDescent="0.25">
      <c r="A14" s="24" t="s">
        <v>9</v>
      </c>
      <c r="B14" s="25">
        <v>20</v>
      </c>
      <c r="C14" s="26">
        <v>85.5</v>
      </c>
      <c r="D14" s="23">
        <f t="shared" si="0"/>
        <v>8.5500000000000007</v>
      </c>
      <c r="E14" s="25">
        <v>16</v>
      </c>
      <c r="F14" s="23">
        <f t="shared" si="1"/>
        <v>1231.2</v>
      </c>
    </row>
    <row r="15" spans="1:6" x14ac:dyDescent="0.25">
      <c r="A15" s="24" t="s">
        <v>12</v>
      </c>
      <c r="B15" s="25">
        <v>33</v>
      </c>
      <c r="C15" s="26">
        <v>83.3</v>
      </c>
      <c r="D15" s="23">
        <f t="shared" si="0"/>
        <v>8.33</v>
      </c>
      <c r="E15" s="25">
        <v>15</v>
      </c>
      <c r="F15" s="23">
        <f t="shared" si="1"/>
        <v>1124.55</v>
      </c>
    </row>
    <row r="16" spans="1:6" x14ac:dyDescent="0.25">
      <c r="A16" s="24" t="s">
        <v>12</v>
      </c>
      <c r="B16" s="25">
        <v>27</v>
      </c>
      <c r="C16" s="26">
        <v>79.8</v>
      </c>
      <c r="D16" s="23">
        <f t="shared" si="0"/>
        <v>7.98</v>
      </c>
      <c r="E16" s="25">
        <v>15</v>
      </c>
      <c r="F16" s="23">
        <f t="shared" si="1"/>
        <v>1077.3</v>
      </c>
    </row>
    <row r="17" spans="1:6" x14ac:dyDescent="0.25">
      <c r="A17" s="24" t="s">
        <v>12</v>
      </c>
      <c r="B17" s="25">
        <v>24</v>
      </c>
      <c r="C17" s="26">
        <v>79.8</v>
      </c>
      <c r="D17" s="23">
        <f t="shared" si="0"/>
        <v>7.98</v>
      </c>
      <c r="E17" s="25">
        <v>15</v>
      </c>
      <c r="F17" s="23">
        <f t="shared" si="1"/>
        <v>1077.3</v>
      </c>
    </row>
    <row r="18" spans="1:6" x14ac:dyDescent="0.25">
      <c r="A18" s="24" t="s">
        <v>12</v>
      </c>
      <c r="B18" s="25">
        <v>26</v>
      </c>
      <c r="C18" s="26">
        <v>79.8</v>
      </c>
      <c r="D18" s="23">
        <f t="shared" si="0"/>
        <v>7.98</v>
      </c>
      <c r="E18" s="25">
        <v>14</v>
      </c>
      <c r="F18" s="23">
        <f t="shared" si="1"/>
        <v>1005.4799999999999</v>
      </c>
    </row>
    <row r="19" spans="1:6" x14ac:dyDescent="0.25">
      <c r="A19" s="24" t="s">
        <v>9</v>
      </c>
      <c r="B19" s="25">
        <v>31</v>
      </c>
      <c r="C19" s="26">
        <v>89.9</v>
      </c>
      <c r="D19" s="23">
        <f t="shared" si="0"/>
        <v>8.99</v>
      </c>
      <c r="E19" s="25">
        <v>8</v>
      </c>
      <c r="F19" s="23">
        <f t="shared" si="1"/>
        <v>647.28000000000009</v>
      </c>
    </row>
    <row r="20" spans="1:6" x14ac:dyDescent="0.25">
      <c r="A20" s="24" t="s">
        <v>9</v>
      </c>
      <c r="B20" s="25">
        <v>22</v>
      </c>
      <c r="C20" s="26">
        <v>85.5</v>
      </c>
      <c r="D20" s="23">
        <f t="shared" si="0"/>
        <v>8.5500000000000007</v>
      </c>
      <c r="E20" s="25">
        <v>8</v>
      </c>
      <c r="F20" s="23">
        <f t="shared" si="1"/>
        <v>615.6</v>
      </c>
    </row>
    <row r="21" spans="1:6" x14ac:dyDescent="0.25">
      <c r="A21" s="24" t="s">
        <v>9</v>
      </c>
      <c r="B21" s="25">
        <v>19</v>
      </c>
      <c r="C21" s="26">
        <v>85.5</v>
      </c>
      <c r="D21" s="23">
        <f t="shared" si="0"/>
        <v>8.5500000000000007</v>
      </c>
      <c r="E21" s="25">
        <v>8</v>
      </c>
      <c r="F21" s="23">
        <f t="shared" si="1"/>
        <v>615.6</v>
      </c>
    </row>
    <row r="22" spans="1:6" x14ac:dyDescent="0.25">
      <c r="A22" s="24" t="s">
        <v>9</v>
      </c>
      <c r="B22" s="25">
        <v>33</v>
      </c>
      <c r="C22" s="26">
        <v>89.9</v>
      </c>
      <c r="D22" s="23">
        <f t="shared" si="0"/>
        <v>8.99</v>
      </c>
      <c r="E22" s="25">
        <v>6</v>
      </c>
      <c r="F22" s="23">
        <f t="shared" si="1"/>
        <v>485.46000000000004</v>
      </c>
    </row>
    <row r="23" spans="1:6" x14ac:dyDescent="0.25">
      <c r="A23" s="21" t="s">
        <v>12</v>
      </c>
      <c r="B23" s="22">
        <v>32</v>
      </c>
      <c r="C23" s="23">
        <v>83.3</v>
      </c>
      <c r="D23" s="23">
        <f t="shared" si="0"/>
        <v>8.33</v>
      </c>
      <c r="E23" s="22">
        <v>5</v>
      </c>
      <c r="F23" s="23">
        <f t="shared" si="1"/>
        <v>374.85</v>
      </c>
    </row>
    <row r="24" spans="1:6" x14ac:dyDescent="0.25">
      <c r="A24" s="21" t="s">
        <v>12</v>
      </c>
      <c r="B24" s="22">
        <v>29</v>
      </c>
      <c r="C24" s="23">
        <v>83.3</v>
      </c>
      <c r="D24" s="23">
        <f t="shared" si="0"/>
        <v>8.33</v>
      </c>
      <c r="E24" s="22">
        <v>5</v>
      </c>
      <c r="F24" s="23">
        <f t="shared" si="1"/>
        <v>374.85</v>
      </c>
    </row>
    <row r="25" spans="1:6" x14ac:dyDescent="0.25">
      <c r="A25" s="21" t="s">
        <v>12</v>
      </c>
      <c r="B25" s="22">
        <v>22</v>
      </c>
      <c r="C25" s="23">
        <v>79.8</v>
      </c>
      <c r="D25" s="23">
        <f t="shared" si="0"/>
        <v>7.98</v>
      </c>
      <c r="E25" s="22">
        <v>5</v>
      </c>
      <c r="F25" s="23">
        <f t="shared" si="1"/>
        <v>359.09999999999997</v>
      </c>
    </row>
    <row r="26" spans="1:6" x14ac:dyDescent="0.25">
      <c r="A26" s="21" t="s">
        <v>9</v>
      </c>
      <c r="B26" s="22">
        <v>28</v>
      </c>
      <c r="C26" s="23">
        <v>89.9</v>
      </c>
      <c r="D26" s="23">
        <f t="shared" si="0"/>
        <v>8.99</v>
      </c>
      <c r="E26" s="22">
        <v>5</v>
      </c>
      <c r="F26" s="23">
        <f t="shared" si="1"/>
        <v>404.55000000000007</v>
      </c>
    </row>
    <row r="27" spans="1:6" x14ac:dyDescent="0.25">
      <c r="A27" s="21" t="s">
        <v>9</v>
      </c>
      <c r="B27" s="22">
        <v>21</v>
      </c>
      <c r="C27" s="23">
        <v>85.5</v>
      </c>
      <c r="D27" s="23">
        <f t="shared" si="0"/>
        <v>8.5500000000000007</v>
      </c>
      <c r="E27" s="22">
        <v>5</v>
      </c>
      <c r="F27" s="23">
        <f t="shared" si="1"/>
        <v>384.75</v>
      </c>
    </row>
    <row r="28" spans="1:6" x14ac:dyDescent="0.25">
      <c r="A28" s="21" t="s">
        <v>12</v>
      </c>
      <c r="B28" s="22">
        <v>31</v>
      </c>
      <c r="C28" s="23">
        <v>83.3</v>
      </c>
      <c r="D28" s="23">
        <f t="shared" si="0"/>
        <v>8.33</v>
      </c>
      <c r="E28" s="22">
        <v>4</v>
      </c>
      <c r="F28" s="23">
        <f t="shared" si="1"/>
        <v>299.88</v>
      </c>
    </row>
    <row r="29" spans="1:6" x14ac:dyDescent="0.25">
      <c r="A29" s="21" t="s">
        <v>9</v>
      </c>
      <c r="B29" s="22">
        <v>34</v>
      </c>
      <c r="C29" s="23">
        <v>89.9</v>
      </c>
      <c r="D29" s="23">
        <f t="shared" si="0"/>
        <v>8.99</v>
      </c>
      <c r="E29" s="22">
        <v>4</v>
      </c>
      <c r="F29" s="23">
        <f t="shared" si="1"/>
        <v>323.64000000000004</v>
      </c>
    </row>
    <row r="30" spans="1:6" x14ac:dyDescent="0.25">
      <c r="A30" s="21" t="s">
        <v>12</v>
      </c>
      <c r="B30" s="22">
        <v>19</v>
      </c>
      <c r="C30" s="23">
        <v>79.8</v>
      </c>
      <c r="D30" s="23">
        <f t="shared" si="0"/>
        <v>7.98</v>
      </c>
      <c r="E30" s="22">
        <v>3</v>
      </c>
      <c r="F30" s="23">
        <f t="shared" si="1"/>
        <v>215.45999999999998</v>
      </c>
    </row>
    <row r="31" spans="1:6" x14ac:dyDescent="0.25">
      <c r="A31" s="21" t="s">
        <v>9</v>
      </c>
      <c r="B31" s="22">
        <v>36</v>
      </c>
      <c r="C31" s="23">
        <v>89.9</v>
      </c>
      <c r="D31" s="23">
        <f t="shared" si="0"/>
        <v>8.99</v>
      </c>
      <c r="E31" s="22">
        <v>3</v>
      </c>
      <c r="F31" s="23">
        <f t="shared" si="1"/>
        <v>242.73000000000002</v>
      </c>
    </row>
    <row r="32" spans="1:6" x14ac:dyDescent="0.25">
      <c r="A32" s="21" t="s">
        <v>9</v>
      </c>
      <c r="B32" s="22">
        <v>32</v>
      </c>
      <c r="C32" s="23">
        <v>89.9</v>
      </c>
      <c r="D32" s="23">
        <f t="shared" si="0"/>
        <v>8.99</v>
      </c>
      <c r="E32" s="22">
        <v>3</v>
      </c>
      <c r="F32" s="23">
        <f t="shared" si="1"/>
        <v>242.73000000000002</v>
      </c>
    </row>
    <row r="33" spans="1:6" x14ac:dyDescent="0.25">
      <c r="A33" s="21" t="s">
        <v>9</v>
      </c>
      <c r="B33" s="22">
        <v>18</v>
      </c>
      <c r="C33" s="23">
        <v>85.5</v>
      </c>
      <c r="D33" s="23">
        <f t="shared" si="0"/>
        <v>8.5500000000000007</v>
      </c>
      <c r="E33" s="22">
        <v>3</v>
      </c>
      <c r="F33" s="23">
        <f t="shared" si="1"/>
        <v>230.85000000000002</v>
      </c>
    </row>
    <row r="34" spans="1:6" x14ac:dyDescent="0.25">
      <c r="A34" s="24" t="s">
        <v>12</v>
      </c>
      <c r="B34" s="25">
        <v>35</v>
      </c>
      <c r="C34" s="26">
        <v>83.3</v>
      </c>
      <c r="D34" s="23">
        <f t="shared" si="0"/>
        <v>8.33</v>
      </c>
      <c r="E34" s="25">
        <v>2</v>
      </c>
      <c r="F34" s="23">
        <f t="shared" si="1"/>
        <v>149.94</v>
      </c>
    </row>
    <row r="35" spans="1:6" x14ac:dyDescent="0.25">
      <c r="A35" s="24" t="s">
        <v>12</v>
      </c>
      <c r="B35" s="25">
        <v>18</v>
      </c>
      <c r="C35" s="26">
        <v>79.8</v>
      </c>
      <c r="D35" s="23">
        <f t="shared" ref="D35:D66" si="2">C35*$C$124</f>
        <v>7.98</v>
      </c>
      <c r="E35" s="25">
        <v>2</v>
      </c>
      <c r="F35" s="23">
        <f t="shared" ref="F35:F66" si="3">(C35-D35)*E35</f>
        <v>143.63999999999999</v>
      </c>
    </row>
    <row r="36" spans="1:6" x14ac:dyDescent="0.25">
      <c r="A36" s="24" t="s">
        <v>9</v>
      </c>
      <c r="B36" s="25">
        <v>25</v>
      </c>
      <c r="C36" s="26">
        <v>85.5</v>
      </c>
      <c r="D36" s="23">
        <f t="shared" si="2"/>
        <v>8.5500000000000007</v>
      </c>
      <c r="E36" s="25">
        <v>2</v>
      </c>
      <c r="F36" s="23">
        <f t="shared" si="3"/>
        <v>153.9</v>
      </c>
    </row>
    <row r="37" spans="1:6" x14ac:dyDescent="0.25">
      <c r="A37" s="24" t="s">
        <v>9</v>
      </c>
      <c r="B37" s="25">
        <v>23</v>
      </c>
      <c r="C37" s="26">
        <v>85.5</v>
      </c>
      <c r="D37" s="23">
        <f t="shared" si="2"/>
        <v>8.5500000000000007</v>
      </c>
      <c r="E37" s="25">
        <v>2</v>
      </c>
      <c r="F37" s="23">
        <f t="shared" si="3"/>
        <v>153.9</v>
      </c>
    </row>
    <row r="38" spans="1:6" x14ac:dyDescent="0.25">
      <c r="A38" s="24" t="s">
        <v>12</v>
      </c>
      <c r="B38" s="25">
        <v>20</v>
      </c>
      <c r="C38" s="26">
        <v>79.8</v>
      </c>
      <c r="D38" s="23">
        <f t="shared" si="2"/>
        <v>7.98</v>
      </c>
      <c r="E38" s="25">
        <v>1</v>
      </c>
      <c r="F38" s="23">
        <f t="shared" si="3"/>
        <v>71.819999999999993</v>
      </c>
    </row>
    <row r="39" spans="1:6" x14ac:dyDescent="0.25">
      <c r="A39" s="24" t="s">
        <v>12</v>
      </c>
      <c r="B39" s="25">
        <v>30</v>
      </c>
      <c r="C39" s="26">
        <v>83.3</v>
      </c>
      <c r="D39" s="23">
        <f t="shared" si="2"/>
        <v>8.33</v>
      </c>
      <c r="E39" s="25">
        <v>0</v>
      </c>
      <c r="F39" s="23">
        <f t="shared" si="3"/>
        <v>0</v>
      </c>
    </row>
    <row r="40" spans="1:6" x14ac:dyDescent="0.25">
      <c r="A40" s="24" t="s">
        <v>12</v>
      </c>
      <c r="B40" s="25">
        <v>21</v>
      </c>
      <c r="C40" s="26">
        <v>79.8</v>
      </c>
      <c r="D40" s="23">
        <f t="shared" si="2"/>
        <v>7.98</v>
      </c>
      <c r="E40" s="25">
        <v>0</v>
      </c>
      <c r="F40" s="23">
        <f t="shared" si="3"/>
        <v>0</v>
      </c>
    </row>
    <row r="41" spans="1:6" x14ac:dyDescent="0.25">
      <c r="A41" s="24" t="s">
        <v>9</v>
      </c>
      <c r="B41" s="25">
        <v>29</v>
      </c>
      <c r="C41" s="26">
        <v>89.9</v>
      </c>
      <c r="D41" s="23">
        <f t="shared" si="2"/>
        <v>8.99</v>
      </c>
      <c r="E41" s="25">
        <v>0</v>
      </c>
      <c r="F41" s="23">
        <f t="shared" si="3"/>
        <v>0</v>
      </c>
    </row>
    <row r="42" spans="1:6" x14ac:dyDescent="0.25">
      <c r="A42" s="24" t="s">
        <v>9</v>
      </c>
      <c r="B42" s="25">
        <v>17</v>
      </c>
      <c r="C42" s="26">
        <v>85.5</v>
      </c>
      <c r="D42" s="23">
        <f t="shared" si="2"/>
        <v>8.5500000000000007</v>
      </c>
      <c r="E42" s="25">
        <v>0</v>
      </c>
      <c r="F42" s="23">
        <f t="shared" si="3"/>
        <v>0</v>
      </c>
    </row>
    <row r="43" spans="1:6" x14ac:dyDescent="0.25">
      <c r="A43" s="15" t="s">
        <v>14</v>
      </c>
      <c r="B43" s="16">
        <v>35</v>
      </c>
      <c r="C43" s="17">
        <v>83.3</v>
      </c>
      <c r="D43" s="17">
        <f t="shared" si="2"/>
        <v>8.33</v>
      </c>
      <c r="E43" s="16">
        <v>26</v>
      </c>
      <c r="F43" s="17">
        <f t="shared" si="3"/>
        <v>1949.22</v>
      </c>
    </row>
    <row r="44" spans="1:6" x14ac:dyDescent="0.25">
      <c r="A44" s="15" t="s">
        <v>11</v>
      </c>
      <c r="B44" s="16">
        <v>27</v>
      </c>
      <c r="C44" s="17">
        <v>85.5</v>
      </c>
      <c r="D44" s="17">
        <f t="shared" si="2"/>
        <v>8.5500000000000007</v>
      </c>
      <c r="E44" s="16">
        <v>26</v>
      </c>
      <c r="F44" s="17">
        <f t="shared" si="3"/>
        <v>2000.7</v>
      </c>
    </row>
    <row r="45" spans="1:6" x14ac:dyDescent="0.25">
      <c r="A45" s="15" t="s">
        <v>11</v>
      </c>
      <c r="B45" s="16">
        <v>34</v>
      </c>
      <c r="C45" s="17">
        <v>89.9</v>
      </c>
      <c r="D45" s="17">
        <f t="shared" si="2"/>
        <v>8.99</v>
      </c>
      <c r="E45" s="16">
        <v>25</v>
      </c>
      <c r="F45" s="17">
        <f t="shared" si="3"/>
        <v>2022.7500000000002</v>
      </c>
    </row>
    <row r="46" spans="1:6" x14ac:dyDescent="0.25">
      <c r="A46" s="15" t="s">
        <v>11</v>
      </c>
      <c r="B46" s="16">
        <v>26</v>
      </c>
      <c r="C46" s="17">
        <v>85.5</v>
      </c>
      <c r="D46" s="17">
        <f t="shared" si="2"/>
        <v>8.5500000000000007</v>
      </c>
      <c r="E46" s="16">
        <v>25</v>
      </c>
      <c r="F46" s="17">
        <f t="shared" si="3"/>
        <v>1923.75</v>
      </c>
    </row>
    <row r="47" spans="1:6" x14ac:dyDescent="0.25">
      <c r="A47" s="15" t="s">
        <v>11</v>
      </c>
      <c r="B47" s="16">
        <v>19</v>
      </c>
      <c r="C47" s="17">
        <v>85.5</v>
      </c>
      <c r="D47" s="17">
        <f t="shared" si="2"/>
        <v>8.5500000000000007</v>
      </c>
      <c r="E47" s="16">
        <v>25</v>
      </c>
      <c r="F47" s="17">
        <f t="shared" si="3"/>
        <v>1923.75</v>
      </c>
    </row>
    <row r="48" spans="1:6" x14ac:dyDescent="0.25">
      <c r="A48" s="15" t="s">
        <v>11</v>
      </c>
      <c r="B48" s="16">
        <v>31</v>
      </c>
      <c r="C48" s="17">
        <v>89.9</v>
      </c>
      <c r="D48" s="17">
        <f t="shared" si="2"/>
        <v>8.99</v>
      </c>
      <c r="E48" s="16">
        <v>23</v>
      </c>
      <c r="F48" s="17">
        <f t="shared" si="3"/>
        <v>1860.9300000000003</v>
      </c>
    </row>
    <row r="49" spans="1:6" x14ac:dyDescent="0.25">
      <c r="A49" s="15" t="s">
        <v>11</v>
      </c>
      <c r="B49" s="16">
        <v>28</v>
      </c>
      <c r="C49" s="17">
        <v>89.9</v>
      </c>
      <c r="D49" s="17">
        <f t="shared" si="2"/>
        <v>8.99</v>
      </c>
      <c r="E49" s="16">
        <v>21</v>
      </c>
      <c r="F49" s="17">
        <f t="shared" si="3"/>
        <v>1699.1100000000001</v>
      </c>
    </row>
    <row r="50" spans="1:6" x14ac:dyDescent="0.25">
      <c r="A50" s="15" t="s">
        <v>14</v>
      </c>
      <c r="B50" s="16">
        <v>34</v>
      </c>
      <c r="C50" s="17">
        <v>83.3</v>
      </c>
      <c r="D50" s="17">
        <f t="shared" si="2"/>
        <v>8.33</v>
      </c>
      <c r="E50" s="16">
        <v>19</v>
      </c>
      <c r="F50" s="17">
        <f t="shared" si="3"/>
        <v>1424.43</v>
      </c>
    </row>
    <row r="51" spans="1:6" x14ac:dyDescent="0.25">
      <c r="A51" s="15" t="s">
        <v>11</v>
      </c>
      <c r="B51" s="16">
        <v>25</v>
      </c>
      <c r="C51" s="17">
        <v>85.5</v>
      </c>
      <c r="D51" s="17">
        <f t="shared" si="2"/>
        <v>8.5500000000000007</v>
      </c>
      <c r="E51" s="16">
        <v>19</v>
      </c>
      <c r="F51" s="17">
        <f t="shared" si="3"/>
        <v>1462.05</v>
      </c>
    </row>
    <row r="52" spans="1:6" x14ac:dyDescent="0.25">
      <c r="A52" s="15" t="s">
        <v>11</v>
      </c>
      <c r="B52" s="16">
        <v>21</v>
      </c>
      <c r="C52" s="17">
        <v>85.5</v>
      </c>
      <c r="D52" s="17">
        <f t="shared" si="2"/>
        <v>8.5500000000000007</v>
      </c>
      <c r="E52" s="16">
        <v>19</v>
      </c>
      <c r="F52" s="17">
        <f t="shared" si="3"/>
        <v>1462.05</v>
      </c>
    </row>
    <row r="53" spans="1:6" x14ac:dyDescent="0.25">
      <c r="A53" s="15" t="s">
        <v>14</v>
      </c>
      <c r="B53" s="16">
        <v>28</v>
      </c>
      <c r="C53" s="17">
        <v>83.3</v>
      </c>
      <c r="D53" s="17">
        <f t="shared" si="2"/>
        <v>8.33</v>
      </c>
      <c r="E53" s="16">
        <v>18</v>
      </c>
      <c r="F53" s="17">
        <f t="shared" si="3"/>
        <v>1349.46</v>
      </c>
    </row>
    <row r="54" spans="1:6" x14ac:dyDescent="0.25">
      <c r="A54" s="18" t="s">
        <v>14</v>
      </c>
      <c r="B54" s="19">
        <v>27</v>
      </c>
      <c r="C54" s="20">
        <v>79.8</v>
      </c>
      <c r="D54" s="17">
        <f t="shared" si="2"/>
        <v>7.98</v>
      </c>
      <c r="E54" s="19">
        <v>18</v>
      </c>
      <c r="F54" s="17">
        <f t="shared" si="3"/>
        <v>1292.7599999999998</v>
      </c>
    </row>
    <row r="55" spans="1:6" x14ac:dyDescent="0.25">
      <c r="A55" s="18" t="s">
        <v>14</v>
      </c>
      <c r="B55" s="19">
        <v>17</v>
      </c>
      <c r="C55" s="20">
        <v>79.8</v>
      </c>
      <c r="D55" s="17">
        <f t="shared" si="2"/>
        <v>7.98</v>
      </c>
      <c r="E55" s="19">
        <v>17</v>
      </c>
      <c r="F55" s="17">
        <f t="shared" si="3"/>
        <v>1220.9399999999998</v>
      </c>
    </row>
    <row r="56" spans="1:6" x14ac:dyDescent="0.25">
      <c r="A56" s="18" t="s">
        <v>11</v>
      </c>
      <c r="B56" s="19">
        <v>35</v>
      </c>
      <c r="C56" s="20">
        <v>89.9</v>
      </c>
      <c r="D56" s="17">
        <f t="shared" si="2"/>
        <v>8.99</v>
      </c>
      <c r="E56" s="19">
        <v>16</v>
      </c>
      <c r="F56" s="17">
        <f t="shared" si="3"/>
        <v>1294.5600000000002</v>
      </c>
    </row>
    <row r="57" spans="1:6" x14ac:dyDescent="0.25">
      <c r="A57" s="18" t="s">
        <v>11</v>
      </c>
      <c r="B57" s="19">
        <v>24</v>
      </c>
      <c r="C57" s="20">
        <v>85.5</v>
      </c>
      <c r="D57" s="17">
        <f t="shared" si="2"/>
        <v>8.5500000000000007</v>
      </c>
      <c r="E57" s="19">
        <v>16</v>
      </c>
      <c r="F57" s="17">
        <f t="shared" si="3"/>
        <v>1231.2</v>
      </c>
    </row>
    <row r="58" spans="1:6" x14ac:dyDescent="0.25">
      <c r="A58" s="18" t="s">
        <v>11</v>
      </c>
      <c r="B58" s="19">
        <v>20</v>
      </c>
      <c r="C58" s="20">
        <v>85.5</v>
      </c>
      <c r="D58" s="17">
        <f t="shared" si="2"/>
        <v>8.5500000000000007</v>
      </c>
      <c r="E58" s="19">
        <v>16</v>
      </c>
      <c r="F58" s="17">
        <f t="shared" si="3"/>
        <v>1231.2</v>
      </c>
    </row>
    <row r="59" spans="1:6" x14ac:dyDescent="0.25">
      <c r="A59" s="18" t="s">
        <v>14</v>
      </c>
      <c r="B59" s="19">
        <v>26</v>
      </c>
      <c r="C59" s="20">
        <v>79.8</v>
      </c>
      <c r="D59" s="17">
        <f t="shared" si="2"/>
        <v>7.98</v>
      </c>
      <c r="E59" s="19">
        <v>15</v>
      </c>
      <c r="F59" s="17">
        <f t="shared" si="3"/>
        <v>1077.3</v>
      </c>
    </row>
    <row r="60" spans="1:6" x14ac:dyDescent="0.25">
      <c r="A60" s="18" t="s">
        <v>14</v>
      </c>
      <c r="B60" s="19">
        <v>18</v>
      </c>
      <c r="C60" s="20">
        <v>79.8</v>
      </c>
      <c r="D60" s="17">
        <f t="shared" si="2"/>
        <v>7.98</v>
      </c>
      <c r="E60" s="19">
        <v>15</v>
      </c>
      <c r="F60" s="17">
        <f t="shared" si="3"/>
        <v>1077.3</v>
      </c>
    </row>
    <row r="61" spans="1:6" x14ac:dyDescent="0.25">
      <c r="A61" s="18" t="s">
        <v>11</v>
      </c>
      <c r="B61" s="19">
        <v>18</v>
      </c>
      <c r="C61" s="20">
        <v>85.5</v>
      </c>
      <c r="D61" s="17">
        <f t="shared" si="2"/>
        <v>8.5500000000000007</v>
      </c>
      <c r="E61" s="19">
        <v>15</v>
      </c>
      <c r="F61" s="17">
        <f t="shared" si="3"/>
        <v>1154.25</v>
      </c>
    </row>
    <row r="62" spans="1:6" x14ac:dyDescent="0.25">
      <c r="A62" s="18" t="s">
        <v>14</v>
      </c>
      <c r="B62" s="19">
        <v>25</v>
      </c>
      <c r="C62" s="20">
        <v>79.8</v>
      </c>
      <c r="D62" s="17">
        <f t="shared" si="2"/>
        <v>7.98</v>
      </c>
      <c r="E62" s="19">
        <v>9</v>
      </c>
      <c r="F62" s="17">
        <f t="shared" si="3"/>
        <v>646.37999999999988</v>
      </c>
    </row>
    <row r="63" spans="1:6" x14ac:dyDescent="0.25">
      <c r="A63" s="15" t="s">
        <v>14</v>
      </c>
      <c r="B63" s="16">
        <v>24</v>
      </c>
      <c r="C63" s="17">
        <v>79.8</v>
      </c>
      <c r="D63" s="17">
        <f t="shared" si="2"/>
        <v>7.98</v>
      </c>
      <c r="E63" s="16">
        <v>8</v>
      </c>
      <c r="F63" s="17">
        <f t="shared" si="3"/>
        <v>574.55999999999995</v>
      </c>
    </row>
    <row r="64" spans="1:6" x14ac:dyDescent="0.25">
      <c r="A64" s="15" t="s">
        <v>11</v>
      </c>
      <c r="B64" s="16">
        <v>32</v>
      </c>
      <c r="C64" s="17">
        <v>89.9</v>
      </c>
      <c r="D64" s="17">
        <f t="shared" si="2"/>
        <v>8.99</v>
      </c>
      <c r="E64" s="16">
        <v>8</v>
      </c>
      <c r="F64" s="17">
        <f t="shared" si="3"/>
        <v>647.28000000000009</v>
      </c>
    </row>
    <row r="65" spans="1:6" x14ac:dyDescent="0.25">
      <c r="A65" s="15" t="s">
        <v>14</v>
      </c>
      <c r="B65" s="16">
        <v>31</v>
      </c>
      <c r="C65" s="17">
        <v>83.3</v>
      </c>
      <c r="D65" s="17">
        <f t="shared" si="2"/>
        <v>8.33</v>
      </c>
      <c r="E65" s="16">
        <v>6</v>
      </c>
      <c r="F65" s="17">
        <f t="shared" si="3"/>
        <v>449.82</v>
      </c>
    </row>
    <row r="66" spans="1:6" x14ac:dyDescent="0.25">
      <c r="A66" s="15" t="s">
        <v>14</v>
      </c>
      <c r="B66" s="16">
        <v>23</v>
      </c>
      <c r="C66" s="17">
        <v>79.8</v>
      </c>
      <c r="D66" s="17">
        <f t="shared" si="2"/>
        <v>7.98</v>
      </c>
      <c r="E66" s="16">
        <v>6</v>
      </c>
      <c r="F66" s="17">
        <f t="shared" si="3"/>
        <v>430.91999999999996</v>
      </c>
    </row>
    <row r="67" spans="1:6" x14ac:dyDescent="0.25">
      <c r="A67" s="15" t="s">
        <v>11</v>
      </c>
      <c r="B67" s="16">
        <v>17</v>
      </c>
      <c r="C67" s="17">
        <v>85.5</v>
      </c>
      <c r="D67" s="17">
        <f t="shared" ref="D67:D98" si="4">C67*$C$124</f>
        <v>8.5500000000000007</v>
      </c>
      <c r="E67" s="16">
        <v>6</v>
      </c>
      <c r="F67" s="17">
        <f t="shared" ref="F67:F98" si="5">(C67-D67)*E67</f>
        <v>461.70000000000005</v>
      </c>
    </row>
    <row r="68" spans="1:6" x14ac:dyDescent="0.25">
      <c r="A68" s="15" t="s">
        <v>14</v>
      </c>
      <c r="B68" s="16">
        <v>36</v>
      </c>
      <c r="C68" s="17">
        <v>83.3</v>
      </c>
      <c r="D68" s="17">
        <f t="shared" si="4"/>
        <v>8.33</v>
      </c>
      <c r="E68" s="16">
        <v>5</v>
      </c>
      <c r="F68" s="17">
        <f t="shared" si="5"/>
        <v>374.85</v>
      </c>
    </row>
    <row r="69" spans="1:6" x14ac:dyDescent="0.25">
      <c r="A69" s="15" t="s">
        <v>14</v>
      </c>
      <c r="B69" s="16">
        <v>33</v>
      </c>
      <c r="C69" s="17">
        <v>83.3</v>
      </c>
      <c r="D69" s="17">
        <f t="shared" si="4"/>
        <v>8.33</v>
      </c>
      <c r="E69" s="16">
        <v>5</v>
      </c>
      <c r="F69" s="17">
        <f t="shared" si="5"/>
        <v>374.85</v>
      </c>
    </row>
    <row r="70" spans="1:6" x14ac:dyDescent="0.25">
      <c r="A70" s="15" t="s">
        <v>11</v>
      </c>
      <c r="B70" s="16">
        <v>23</v>
      </c>
      <c r="C70" s="17">
        <v>85.5</v>
      </c>
      <c r="D70" s="17">
        <f t="shared" si="4"/>
        <v>8.5500000000000007</v>
      </c>
      <c r="E70" s="16">
        <v>5</v>
      </c>
      <c r="F70" s="17">
        <f t="shared" si="5"/>
        <v>384.75</v>
      </c>
    </row>
    <row r="71" spans="1:6" x14ac:dyDescent="0.25">
      <c r="A71" s="15" t="s">
        <v>11</v>
      </c>
      <c r="B71" s="16">
        <v>33</v>
      </c>
      <c r="C71" s="17">
        <v>89.9</v>
      </c>
      <c r="D71" s="17">
        <f t="shared" si="4"/>
        <v>8.99</v>
      </c>
      <c r="E71" s="16">
        <v>4</v>
      </c>
      <c r="F71" s="17">
        <f t="shared" si="5"/>
        <v>323.64000000000004</v>
      </c>
    </row>
    <row r="72" spans="1:6" x14ac:dyDescent="0.25">
      <c r="A72" s="15" t="s">
        <v>14</v>
      </c>
      <c r="B72" s="16">
        <v>30</v>
      </c>
      <c r="C72" s="17">
        <v>83.3</v>
      </c>
      <c r="D72" s="17">
        <f t="shared" si="4"/>
        <v>8.33</v>
      </c>
      <c r="E72" s="16">
        <v>3</v>
      </c>
      <c r="F72" s="17">
        <f t="shared" si="5"/>
        <v>224.91</v>
      </c>
    </row>
    <row r="73" spans="1:6" x14ac:dyDescent="0.25">
      <c r="A73" s="15" t="s">
        <v>11</v>
      </c>
      <c r="B73" s="16">
        <v>36</v>
      </c>
      <c r="C73" s="17">
        <v>89.9</v>
      </c>
      <c r="D73" s="17">
        <f t="shared" si="4"/>
        <v>8.99</v>
      </c>
      <c r="E73" s="16">
        <v>3</v>
      </c>
      <c r="F73" s="17">
        <f t="shared" si="5"/>
        <v>242.73000000000002</v>
      </c>
    </row>
    <row r="74" spans="1:6" x14ac:dyDescent="0.25">
      <c r="A74" s="18" t="s">
        <v>11</v>
      </c>
      <c r="B74" s="19">
        <v>30</v>
      </c>
      <c r="C74" s="20">
        <v>89.9</v>
      </c>
      <c r="D74" s="17">
        <f t="shared" si="4"/>
        <v>8.99</v>
      </c>
      <c r="E74" s="19">
        <v>3</v>
      </c>
      <c r="F74" s="17">
        <f t="shared" si="5"/>
        <v>242.73000000000002</v>
      </c>
    </row>
    <row r="75" spans="1:6" x14ac:dyDescent="0.25">
      <c r="A75" s="18" t="s">
        <v>14</v>
      </c>
      <c r="B75" s="19">
        <v>29</v>
      </c>
      <c r="C75" s="20">
        <v>83.3</v>
      </c>
      <c r="D75" s="17">
        <f t="shared" si="4"/>
        <v>8.33</v>
      </c>
      <c r="E75" s="19">
        <v>2</v>
      </c>
      <c r="F75" s="17">
        <f t="shared" si="5"/>
        <v>149.94</v>
      </c>
    </row>
    <row r="76" spans="1:6" x14ac:dyDescent="0.25">
      <c r="A76" s="18" t="s">
        <v>14</v>
      </c>
      <c r="B76" s="19">
        <v>19</v>
      </c>
      <c r="C76" s="20">
        <v>79.8</v>
      </c>
      <c r="D76" s="17">
        <f t="shared" si="4"/>
        <v>7.98</v>
      </c>
      <c r="E76" s="19">
        <v>2</v>
      </c>
      <c r="F76" s="17">
        <f t="shared" si="5"/>
        <v>143.63999999999999</v>
      </c>
    </row>
    <row r="77" spans="1:6" x14ac:dyDescent="0.25">
      <c r="A77" s="18" t="s">
        <v>14</v>
      </c>
      <c r="B77" s="19">
        <v>20</v>
      </c>
      <c r="C77" s="20">
        <v>79.8</v>
      </c>
      <c r="D77" s="17">
        <f t="shared" si="4"/>
        <v>7.98</v>
      </c>
      <c r="E77" s="19">
        <v>1</v>
      </c>
      <c r="F77" s="17">
        <f t="shared" si="5"/>
        <v>71.819999999999993</v>
      </c>
    </row>
    <row r="78" spans="1:6" x14ac:dyDescent="0.25">
      <c r="A78" s="18" t="s">
        <v>11</v>
      </c>
      <c r="B78" s="19">
        <v>29</v>
      </c>
      <c r="C78" s="20">
        <v>89.9</v>
      </c>
      <c r="D78" s="17">
        <f t="shared" si="4"/>
        <v>8.99</v>
      </c>
      <c r="E78" s="19">
        <v>1</v>
      </c>
      <c r="F78" s="17">
        <f t="shared" si="5"/>
        <v>80.910000000000011</v>
      </c>
    </row>
    <row r="79" spans="1:6" x14ac:dyDescent="0.25">
      <c r="A79" s="18" t="s">
        <v>14</v>
      </c>
      <c r="B79" s="19">
        <v>32</v>
      </c>
      <c r="C79" s="20">
        <v>83.3</v>
      </c>
      <c r="D79" s="17">
        <f t="shared" si="4"/>
        <v>8.33</v>
      </c>
      <c r="E79" s="19">
        <v>0</v>
      </c>
      <c r="F79" s="17">
        <f t="shared" si="5"/>
        <v>0</v>
      </c>
    </row>
    <row r="80" spans="1:6" x14ac:dyDescent="0.25">
      <c r="A80" s="18" t="s">
        <v>14</v>
      </c>
      <c r="B80" s="19">
        <v>22</v>
      </c>
      <c r="C80" s="20">
        <v>79.8</v>
      </c>
      <c r="D80" s="17">
        <f t="shared" si="4"/>
        <v>7.98</v>
      </c>
      <c r="E80" s="19">
        <v>0</v>
      </c>
      <c r="F80" s="17">
        <f t="shared" si="5"/>
        <v>0</v>
      </c>
    </row>
    <row r="81" spans="1:6" x14ac:dyDescent="0.25">
      <c r="A81" s="18" t="s">
        <v>14</v>
      </c>
      <c r="B81" s="19">
        <v>21</v>
      </c>
      <c r="C81" s="20">
        <v>79.8</v>
      </c>
      <c r="D81" s="17">
        <f t="shared" si="4"/>
        <v>7.98</v>
      </c>
      <c r="E81" s="19">
        <v>0</v>
      </c>
      <c r="F81" s="17">
        <f t="shared" si="5"/>
        <v>0</v>
      </c>
    </row>
    <row r="82" spans="1:6" x14ac:dyDescent="0.25">
      <c r="A82" s="18" t="s">
        <v>11</v>
      </c>
      <c r="B82" s="19">
        <v>22</v>
      </c>
      <c r="C82" s="20">
        <v>85.5</v>
      </c>
      <c r="D82" s="17">
        <f t="shared" si="4"/>
        <v>8.5500000000000007</v>
      </c>
      <c r="E82" s="19">
        <v>0</v>
      </c>
      <c r="F82" s="17">
        <f t="shared" si="5"/>
        <v>0</v>
      </c>
    </row>
    <row r="83" spans="1:6" x14ac:dyDescent="0.25">
      <c r="A83" s="9" t="s">
        <v>10</v>
      </c>
      <c r="B83" s="10">
        <v>27</v>
      </c>
      <c r="C83" s="11">
        <v>85.5</v>
      </c>
      <c r="D83" s="11">
        <f t="shared" si="4"/>
        <v>8.5500000000000007</v>
      </c>
      <c r="E83" s="10">
        <v>30</v>
      </c>
      <c r="F83" s="11">
        <f t="shared" si="5"/>
        <v>2308.5</v>
      </c>
    </row>
    <row r="84" spans="1:6" x14ac:dyDescent="0.25">
      <c r="A84" s="9" t="s">
        <v>13</v>
      </c>
      <c r="B84" s="10">
        <v>26</v>
      </c>
      <c r="C84" s="11">
        <v>79.8</v>
      </c>
      <c r="D84" s="11">
        <f t="shared" si="4"/>
        <v>7.98</v>
      </c>
      <c r="E84" s="10">
        <v>25</v>
      </c>
      <c r="F84" s="11">
        <f t="shared" si="5"/>
        <v>1795.4999999999998</v>
      </c>
    </row>
    <row r="85" spans="1:6" x14ac:dyDescent="0.25">
      <c r="A85" s="9" t="s">
        <v>10</v>
      </c>
      <c r="B85" s="10">
        <v>24</v>
      </c>
      <c r="C85" s="11">
        <v>85.5</v>
      </c>
      <c r="D85" s="11">
        <f t="shared" si="4"/>
        <v>8.5500000000000007</v>
      </c>
      <c r="E85" s="10">
        <v>25</v>
      </c>
      <c r="F85" s="11">
        <f t="shared" si="5"/>
        <v>1923.75</v>
      </c>
    </row>
    <row r="86" spans="1:6" x14ac:dyDescent="0.25">
      <c r="A86" s="9" t="s">
        <v>13</v>
      </c>
      <c r="B86" s="10">
        <v>24</v>
      </c>
      <c r="C86" s="11">
        <v>79.8</v>
      </c>
      <c r="D86" s="11">
        <f t="shared" si="4"/>
        <v>7.98</v>
      </c>
      <c r="E86" s="10">
        <v>23</v>
      </c>
      <c r="F86" s="11">
        <f t="shared" si="5"/>
        <v>1651.86</v>
      </c>
    </row>
    <row r="87" spans="1:6" x14ac:dyDescent="0.25">
      <c r="A87" s="9" t="s">
        <v>13</v>
      </c>
      <c r="B87" s="10">
        <v>20</v>
      </c>
      <c r="C87" s="11">
        <v>79.8</v>
      </c>
      <c r="D87" s="11">
        <f t="shared" si="4"/>
        <v>7.98</v>
      </c>
      <c r="E87" s="10">
        <v>21</v>
      </c>
      <c r="F87" s="11">
        <f t="shared" si="5"/>
        <v>1508.2199999999998</v>
      </c>
    </row>
    <row r="88" spans="1:6" x14ac:dyDescent="0.25">
      <c r="A88" s="9" t="s">
        <v>13</v>
      </c>
      <c r="B88" s="10">
        <v>31</v>
      </c>
      <c r="C88" s="11">
        <v>83.3</v>
      </c>
      <c r="D88" s="11">
        <f t="shared" si="4"/>
        <v>8.33</v>
      </c>
      <c r="E88" s="10">
        <v>20</v>
      </c>
      <c r="F88" s="11">
        <f t="shared" si="5"/>
        <v>1499.4</v>
      </c>
    </row>
    <row r="89" spans="1:6" x14ac:dyDescent="0.25">
      <c r="A89" s="9" t="s">
        <v>10</v>
      </c>
      <c r="B89" s="10">
        <v>21</v>
      </c>
      <c r="C89" s="11">
        <v>85.5</v>
      </c>
      <c r="D89" s="11">
        <f t="shared" si="4"/>
        <v>8.5500000000000007</v>
      </c>
      <c r="E89" s="10">
        <v>19</v>
      </c>
      <c r="F89" s="11">
        <f t="shared" si="5"/>
        <v>1462.05</v>
      </c>
    </row>
    <row r="90" spans="1:6" x14ac:dyDescent="0.25">
      <c r="A90" s="9" t="s">
        <v>10</v>
      </c>
      <c r="B90" s="10">
        <v>20</v>
      </c>
      <c r="C90" s="11">
        <v>85.5</v>
      </c>
      <c r="D90" s="11">
        <f t="shared" si="4"/>
        <v>8.5500000000000007</v>
      </c>
      <c r="E90" s="10">
        <v>18</v>
      </c>
      <c r="F90" s="11">
        <f t="shared" si="5"/>
        <v>1385.1000000000001</v>
      </c>
    </row>
    <row r="91" spans="1:6" x14ac:dyDescent="0.25">
      <c r="A91" s="9" t="s">
        <v>13</v>
      </c>
      <c r="B91" s="10">
        <v>30</v>
      </c>
      <c r="C91" s="11">
        <v>83.3</v>
      </c>
      <c r="D91" s="11">
        <f t="shared" si="4"/>
        <v>8.33</v>
      </c>
      <c r="E91" s="10">
        <v>16</v>
      </c>
      <c r="F91" s="11">
        <f t="shared" si="5"/>
        <v>1199.52</v>
      </c>
    </row>
    <row r="92" spans="1:6" x14ac:dyDescent="0.25">
      <c r="A92" s="9" t="s">
        <v>10</v>
      </c>
      <c r="B92" s="10">
        <v>19</v>
      </c>
      <c r="C92" s="11">
        <v>85.5</v>
      </c>
      <c r="D92" s="11">
        <f t="shared" si="4"/>
        <v>8.5500000000000007</v>
      </c>
      <c r="E92" s="10">
        <v>16</v>
      </c>
      <c r="F92" s="11">
        <f t="shared" si="5"/>
        <v>1231.2</v>
      </c>
    </row>
    <row r="93" spans="1:6" x14ac:dyDescent="0.25">
      <c r="A93" s="9" t="s">
        <v>13</v>
      </c>
      <c r="B93" s="10">
        <v>25</v>
      </c>
      <c r="C93" s="11">
        <v>79.8</v>
      </c>
      <c r="D93" s="11">
        <f t="shared" si="4"/>
        <v>7.98</v>
      </c>
      <c r="E93" s="10">
        <v>15</v>
      </c>
      <c r="F93" s="11">
        <f t="shared" si="5"/>
        <v>1077.3</v>
      </c>
    </row>
    <row r="94" spans="1:6" x14ac:dyDescent="0.25">
      <c r="A94" s="12" t="s">
        <v>13</v>
      </c>
      <c r="B94" s="13">
        <v>17</v>
      </c>
      <c r="C94" s="14">
        <v>79.8</v>
      </c>
      <c r="D94" s="11">
        <f t="shared" si="4"/>
        <v>7.98</v>
      </c>
      <c r="E94" s="13">
        <v>15</v>
      </c>
      <c r="F94" s="11">
        <f t="shared" si="5"/>
        <v>1077.3</v>
      </c>
    </row>
    <row r="95" spans="1:6" x14ac:dyDescent="0.25">
      <c r="A95" s="12" t="s">
        <v>10</v>
      </c>
      <c r="B95" s="13">
        <v>34</v>
      </c>
      <c r="C95" s="14">
        <v>89.9</v>
      </c>
      <c r="D95" s="11">
        <f t="shared" si="4"/>
        <v>8.99</v>
      </c>
      <c r="E95" s="13">
        <v>15</v>
      </c>
      <c r="F95" s="11">
        <f t="shared" si="5"/>
        <v>1213.6500000000001</v>
      </c>
    </row>
    <row r="96" spans="1:6" x14ac:dyDescent="0.25">
      <c r="A96" s="12" t="s">
        <v>10</v>
      </c>
      <c r="B96" s="13">
        <v>31</v>
      </c>
      <c r="C96" s="14">
        <v>89.9</v>
      </c>
      <c r="D96" s="11">
        <f t="shared" si="4"/>
        <v>8.99</v>
      </c>
      <c r="E96" s="13">
        <v>15</v>
      </c>
      <c r="F96" s="11">
        <f t="shared" si="5"/>
        <v>1213.6500000000001</v>
      </c>
    </row>
    <row r="97" spans="1:6" x14ac:dyDescent="0.25">
      <c r="A97" s="12" t="s">
        <v>13</v>
      </c>
      <c r="B97" s="13">
        <v>36</v>
      </c>
      <c r="C97" s="14">
        <v>83.3</v>
      </c>
      <c r="D97" s="11">
        <f t="shared" si="4"/>
        <v>8.33</v>
      </c>
      <c r="E97" s="13">
        <v>14</v>
      </c>
      <c r="F97" s="11">
        <f t="shared" si="5"/>
        <v>1049.58</v>
      </c>
    </row>
    <row r="98" spans="1:6" x14ac:dyDescent="0.25">
      <c r="A98" s="12" t="s">
        <v>13</v>
      </c>
      <c r="B98" s="13">
        <v>21</v>
      </c>
      <c r="C98" s="14">
        <v>79.8</v>
      </c>
      <c r="D98" s="11">
        <f t="shared" si="4"/>
        <v>7.98</v>
      </c>
      <c r="E98" s="13">
        <v>12</v>
      </c>
      <c r="F98" s="11">
        <f t="shared" si="5"/>
        <v>861.83999999999992</v>
      </c>
    </row>
    <row r="99" spans="1:6" x14ac:dyDescent="0.25">
      <c r="A99" s="12" t="s">
        <v>13</v>
      </c>
      <c r="B99" s="13">
        <v>35</v>
      </c>
      <c r="C99" s="14">
        <v>83.3</v>
      </c>
      <c r="D99" s="11">
        <f t="shared" ref="D99:D130" si="6">C99*$C$124</f>
        <v>8.33</v>
      </c>
      <c r="E99" s="13">
        <v>8</v>
      </c>
      <c r="F99" s="11">
        <f t="shared" ref="F99:F130" si="7">(C99-D99)*E99</f>
        <v>599.76</v>
      </c>
    </row>
    <row r="100" spans="1:6" x14ac:dyDescent="0.25">
      <c r="A100" s="12" t="s">
        <v>13</v>
      </c>
      <c r="B100" s="13">
        <v>28</v>
      </c>
      <c r="C100" s="14">
        <v>83.3</v>
      </c>
      <c r="D100" s="11">
        <f t="shared" si="6"/>
        <v>8.33</v>
      </c>
      <c r="E100" s="13">
        <v>8</v>
      </c>
      <c r="F100" s="11">
        <f t="shared" si="7"/>
        <v>599.76</v>
      </c>
    </row>
    <row r="101" spans="1:6" x14ac:dyDescent="0.25">
      <c r="A101" s="12" t="s">
        <v>13</v>
      </c>
      <c r="B101" s="13">
        <v>23</v>
      </c>
      <c r="C101" s="14">
        <v>79.8</v>
      </c>
      <c r="D101" s="11">
        <f t="shared" si="6"/>
        <v>7.98</v>
      </c>
      <c r="E101" s="13">
        <v>8</v>
      </c>
      <c r="F101" s="11">
        <f t="shared" si="7"/>
        <v>574.55999999999995</v>
      </c>
    </row>
    <row r="102" spans="1:6" x14ac:dyDescent="0.25">
      <c r="A102" s="12" t="s">
        <v>10</v>
      </c>
      <c r="B102" s="13">
        <v>32</v>
      </c>
      <c r="C102" s="14">
        <v>89.9</v>
      </c>
      <c r="D102" s="11">
        <f t="shared" si="6"/>
        <v>8.99</v>
      </c>
      <c r="E102" s="13">
        <v>8</v>
      </c>
      <c r="F102" s="11">
        <f t="shared" si="7"/>
        <v>647.28000000000009</v>
      </c>
    </row>
    <row r="103" spans="1:6" x14ac:dyDescent="0.25">
      <c r="A103" s="9" t="s">
        <v>10</v>
      </c>
      <c r="B103" s="10">
        <v>29</v>
      </c>
      <c r="C103" s="11">
        <v>89.9</v>
      </c>
      <c r="D103" s="11">
        <f t="shared" si="6"/>
        <v>8.99</v>
      </c>
      <c r="E103" s="10">
        <v>8</v>
      </c>
      <c r="F103" s="11">
        <f t="shared" si="7"/>
        <v>647.28000000000009</v>
      </c>
    </row>
    <row r="104" spans="1:6" x14ac:dyDescent="0.25">
      <c r="A104" s="9" t="s">
        <v>10</v>
      </c>
      <c r="B104" s="10">
        <v>26</v>
      </c>
      <c r="C104" s="11">
        <v>85.5</v>
      </c>
      <c r="D104" s="11">
        <f t="shared" si="6"/>
        <v>8.5500000000000007</v>
      </c>
      <c r="E104" s="10">
        <v>8</v>
      </c>
      <c r="F104" s="11">
        <f t="shared" si="7"/>
        <v>615.6</v>
      </c>
    </row>
    <row r="105" spans="1:6" x14ac:dyDescent="0.25">
      <c r="A105" s="9" t="s">
        <v>13</v>
      </c>
      <c r="B105" s="10">
        <v>29</v>
      </c>
      <c r="C105" s="11">
        <v>83.3</v>
      </c>
      <c r="D105" s="11">
        <f t="shared" si="6"/>
        <v>8.33</v>
      </c>
      <c r="E105" s="10">
        <v>7</v>
      </c>
      <c r="F105" s="11">
        <f t="shared" si="7"/>
        <v>524.79</v>
      </c>
    </row>
    <row r="106" spans="1:6" x14ac:dyDescent="0.25">
      <c r="A106" s="9" t="s">
        <v>13</v>
      </c>
      <c r="B106" s="10">
        <v>34</v>
      </c>
      <c r="C106" s="11">
        <v>83.3</v>
      </c>
      <c r="D106" s="11">
        <f t="shared" si="6"/>
        <v>8.33</v>
      </c>
      <c r="E106" s="10">
        <v>6</v>
      </c>
      <c r="F106" s="11">
        <f t="shared" si="7"/>
        <v>449.82</v>
      </c>
    </row>
    <row r="107" spans="1:6" x14ac:dyDescent="0.25">
      <c r="A107" s="9" t="s">
        <v>10</v>
      </c>
      <c r="B107" s="10">
        <v>30</v>
      </c>
      <c r="C107" s="11">
        <v>89.9</v>
      </c>
      <c r="D107" s="11">
        <f t="shared" si="6"/>
        <v>8.99</v>
      </c>
      <c r="E107" s="10">
        <v>6</v>
      </c>
      <c r="F107" s="11">
        <f t="shared" si="7"/>
        <v>485.46000000000004</v>
      </c>
    </row>
    <row r="108" spans="1:6" x14ac:dyDescent="0.25">
      <c r="A108" s="9" t="s">
        <v>10</v>
      </c>
      <c r="B108" s="10">
        <v>25</v>
      </c>
      <c r="C108" s="11">
        <v>85.5</v>
      </c>
      <c r="D108" s="11">
        <f t="shared" si="6"/>
        <v>8.5500000000000007</v>
      </c>
      <c r="E108" s="10">
        <v>6</v>
      </c>
      <c r="F108" s="11">
        <f t="shared" si="7"/>
        <v>461.70000000000005</v>
      </c>
    </row>
    <row r="109" spans="1:6" x14ac:dyDescent="0.25">
      <c r="A109" s="9" t="s">
        <v>13</v>
      </c>
      <c r="B109" s="10">
        <v>22</v>
      </c>
      <c r="C109" s="11">
        <v>79.8</v>
      </c>
      <c r="D109" s="11">
        <f t="shared" si="6"/>
        <v>7.98</v>
      </c>
      <c r="E109" s="10">
        <v>5</v>
      </c>
      <c r="F109" s="11">
        <f t="shared" si="7"/>
        <v>359.09999999999997</v>
      </c>
    </row>
    <row r="110" spans="1:6" x14ac:dyDescent="0.25">
      <c r="A110" s="9" t="s">
        <v>10</v>
      </c>
      <c r="B110" s="10">
        <v>28</v>
      </c>
      <c r="C110" s="11">
        <v>89.9</v>
      </c>
      <c r="D110" s="11">
        <f t="shared" si="6"/>
        <v>8.99</v>
      </c>
      <c r="E110" s="10">
        <v>5</v>
      </c>
      <c r="F110" s="11">
        <f t="shared" si="7"/>
        <v>404.55000000000007</v>
      </c>
    </row>
    <row r="111" spans="1:6" x14ac:dyDescent="0.25">
      <c r="A111" s="9" t="s">
        <v>10</v>
      </c>
      <c r="B111" s="10">
        <v>22</v>
      </c>
      <c r="C111" s="11">
        <v>85.5</v>
      </c>
      <c r="D111" s="11">
        <f t="shared" si="6"/>
        <v>8.5500000000000007</v>
      </c>
      <c r="E111" s="10">
        <v>5</v>
      </c>
      <c r="F111" s="11">
        <f t="shared" si="7"/>
        <v>384.75</v>
      </c>
    </row>
    <row r="112" spans="1:6" x14ac:dyDescent="0.25">
      <c r="A112" s="9" t="s">
        <v>10</v>
      </c>
      <c r="B112" s="10">
        <v>18</v>
      </c>
      <c r="C112" s="11">
        <v>85.5</v>
      </c>
      <c r="D112" s="11">
        <f t="shared" si="6"/>
        <v>8.5500000000000007</v>
      </c>
      <c r="E112" s="10">
        <v>5</v>
      </c>
      <c r="F112" s="11">
        <f t="shared" si="7"/>
        <v>384.75</v>
      </c>
    </row>
    <row r="113" spans="1:6" x14ac:dyDescent="0.25">
      <c r="A113" s="9" t="s">
        <v>10</v>
      </c>
      <c r="B113" s="10">
        <v>33</v>
      </c>
      <c r="C113" s="11">
        <v>89.9</v>
      </c>
      <c r="D113" s="11">
        <f t="shared" si="6"/>
        <v>8.99</v>
      </c>
      <c r="E113" s="10">
        <v>4</v>
      </c>
      <c r="F113" s="11">
        <f t="shared" si="7"/>
        <v>323.64000000000004</v>
      </c>
    </row>
    <row r="114" spans="1:6" x14ac:dyDescent="0.25">
      <c r="A114" s="12" t="s">
        <v>13</v>
      </c>
      <c r="B114" s="13">
        <v>19</v>
      </c>
      <c r="C114" s="14">
        <v>79.8</v>
      </c>
      <c r="D114" s="11">
        <f t="shared" si="6"/>
        <v>7.98</v>
      </c>
      <c r="E114" s="13">
        <v>3</v>
      </c>
      <c r="F114" s="11">
        <f t="shared" si="7"/>
        <v>215.45999999999998</v>
      </c>
    </row>
    <row r="115" spans="1:6" x14ac:dyDescent="0.25">
      <c r="A115" s="12" t="s">
        <v>13</v>
      </c>
      <c r="B115" s="13">
        <v>27</v>
      </c>
      <c r="C115" s="14">
        <v>79.8</v>
      </c>
      <c r="D115" s="11">
        <f t="shared" si="6"/>
        <v>7.98</v>
      </c>
      <c r="E115" s="13">
        <v>2</v>
      </c>
      <c r="F115" s="11">
        <f t="shared" si="7"/>
        <v>143.63999999999999</v>
      </c>
    </row>
    <row r="116" spans="1:6" x14ac:dyDescent="0.25">
      <c r="A116" s="12" t="s">
        <v>10</v>
      </c>
      <c r="B116" s="13">
        <v>35</v>
      </c>
      <c r="C116" s="14">
        <v>89.9</v>
      </c>
      <c r="D116" s="11">
        <f t="shared" si="6"/>
        <v>8.99</v>
      </c>
      <c r="E116" s="13">
        <v>2</v>
      </c>
      <c r="F116" s="11">
        <f t="shared" si="7"/>
        <v>161.82000000000002</v>
      </c>
    </row>
    <row r="117" spans="1:6" x14ac:dyDescent="0.25">
      <c r="A117" s="12" t="s">
        <v>10</v>
      </c>
      <c r="B117" s="13">
        <v>17</v>
      </c>
      <c r="C117" s="14">
        <v>85.5</v>
      </c>
      <c r="D117" s="11">
        <f t="shared" si="6"/>
        <v>8.5500000000000007</v>
      </c>
      <c r="E117" s="13">
        <v>2</v>
      </c>
      <c r="F117" s="11">
        <f t="shared" si="7"/>
        <v>153.9</v>
      </c>
    </row>
    <row r="118" spans="1:6" x14ac:dyDescent="0.25">
      <c r="A118" s="12" t="s">
        <v>13</v>
      </c>
      <c r="B118" s="13">
        <v>33</v>
      </c>
      <c r="C118" s="14">
        <v>83.3</v>
      </c>
      <c r="D118" s="11">
        <f t="shared" si="6"/>
        <v>8.33</v>
      </c>
      <c r="E118" s="13">
        <v>0</v>
      </c>
      <c r="F118" s="11">
        <f t="shared" si="7"/>
        <v>0</v>
      </c>
    </row>
    <row r="119" spans="1:6" x14ac:dyDescent="0.25">
      <c r="A119" s="12" t="s">
        <v>13</v>
      </c>
      <c r="B119" s="13">
        <v>32</v>
      </c>
      <c r="C119" s="14">
        <v>83.3</v>
      </c>
      <c r="D119" s="11">
        <f t="shared" si="6"/>
        <v>8.33</v>
      </c>
      <c r="E119" s="13">
        <v>0</v>
      </c>
      <c r="F119" s="11">
        <f t="shared" si="7"/>
        <v>0</v>
      </c>
    </row>
    <row r="120" spans="1:6" x14ac:dyDescent="0.25">
      <c r="A120" s="12" t="s">
        <v>13</v>
      </c>
      <c r="B120" s="13">
        <v>18</v>
      </c>
      <c r="C120" s="14">
        <v>79.8</v>
      </c>
      <c r="D120" s="11">
        <f t="shared" si="6"/>
        <v>7.98</v>
      </c>
      <c r="E120" s="13">
        <v>0</v>
      </c>
      <c r="F120" s="11">
        <f t="shared" si="7"/>
        <v>0</v>
      </c>
    </row>
    <row r="121" spans="1:6" x14ac:dyDescent="0.25">
      <c r="A121" s="12" t="s">
        <v>10</v>
      </c>
      <c r="B121" s="13">
        <v>36</v>
      </c>
      <c r="C121" s="14">
        <v>89.9</v>
      </c>
      <c r="D121" s="11">
        <f t="shared" si="6"/>
        <v>8.99</v>
      </c>
      <c r="E121" s="13">
        <v>0</v>
      </c>
      <c r="F121" s="11">
        <f t="shared" si="7"/>
        <v>0</v>
      </c>
    </row>
    <row r="122" spans="1:6" ht="15.75" thickBot="1" x14ac:dyDescent="0.3">
      <c r="A122" s="12" t="s">
        <v>10</v>
      </c>
      <c r="B122" s="13">
        <v>23</v>
      </c>
      <c r="C122" s="14">
        <v>85.5</v>
      </c>
      <c r="D122" s="11">
        <f t="shared" si="6"/>
        <v>8.5500000000000007</v>
      </c>
      <c r="E122" s="13">
        <v>0</v>
      </c>
      <c r="F122" s="11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10131.299999999994</v>
      </c>
      <c r="D123" s="8"/>
      <c r="E123" s="7">
        <f>SUM(E3:E122)</f>
        <v>1273</v>
      </c>
      <c r="F123" s="6">
        <f>SUM(F3:F122)</f>
        <v>96668.01</v>
      </c>
    </row>
    <row r="124" spans="1:6" ht="19.5" thickBot="1" x14ac:dyDescent="0.35">
      <c r="A124" s="4"/>
      <c r="B124" s="5" t="s">
        <v>7</v>
      </c>
      <c r="C124" s="36">
        <v>0.1</v>
      </c>
      <c r="D124" s="37"/>
      <c r="E124" s="38"/>
      <c r="F124" s="39"/>
    </row>
  </sheetData>
  <autoFilter ref="A2:F124" xr:uid="{3CABC66B-F9D6-46F7-A89B-26F152C71AB5}"/>
  <sortState xmlns:xlrd2="http://schemas.microsoft.com/office/spreadsheetml/2017/richdata2" ref="A3:F122">
    <sortCondition sortBy="fontColor" ref="A3:A122" dxfId="1"/>
    <sortCondition descending="1" sortBy="fontColor" ref="A3:A122" dxfId="0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FF1E-DC68-48CF-ABB5-09378787E353}">
  <dimension ref="A2:F13"/>
  <sheetViews>
    <sheetView topLeftCell="A2" zoomScale="120" zoomScaleNormal="120" workbookViewId="0">
      <selection activeCell="E15" sqref="E15"/>
    </sheetView>
  </sheetViews>
  <sheetFormatPr defaultRowHeight="15" x14ac:dyDescent="0.25"/>
  <cols>
    <col min="1" max="1" width="26.85546875" bestFit="1" customWidth="1"/>
    <col min="2" max="2" width="12.28515625" bestFit="1" customWidth="1"/>
    <col min="3" max="3" width="14.28515625" bestFit="1" customWidth="1"/>
    <col min="4" max="4" width="18.28515625" bestFit="1" customWidth="1"/>
    <col min="5" max="5" width="12.85546875" bestFit="1" customWidth="1"/>
    <col min="6" max="6" width="11.140625" bestFit="1" customWidth="1"/>
  </cols>
  <sheetData>
    <row r="2" spans="1:6" x14ac:dyDescent="0.25">
      <c r="A2" t="s">
        <v>1</v>
      </c>
      <c r="B2" t="s">
        <v>4</v>
      </c>
    </row>
    <row r="3" spans="1:6" x14ac:dyDescent="0.25">
      <c r="A3" t="s">
        <v>23</v>
      </c>
      <c r="B3">
        <v>8</v>
      </c>
    </row>
    <row r="6" spans="1:6" ht="15.75" thickBot="1" x14ac:dyDescent="0.3"/>
    <row r="7" spans="1:6" ht="16.5" thickBot="1" x14ac:dyDescent="0.3">
      <c r="A7" s="2" t="s">
        <v>1</v>
      </c>
      <c r="B7" s="3" t="s">
        <v>0</v>
      </c>
      <c r="C7" s="3" t="s">
        <v>5</v>
      </c>
      <c r="D7" s="3" t="s">
        <v>8</v>
      </c>
      <c r="E7" s="3" t="s">
        <v>4</v>
      </c>
      <c r="F7" s="3" t="s">
        <v>6</v>
      </c>
    </row>
    <row r="8" spans="1:6" x14ac:dyDescent="0.25">
      <c r="A8" s="12" t="s">
        <v>13</v>
      </c>
      <c r="B8" s="13">
        <v>35</v>
      </c>
      <c r="C8" s="14">
        <v>83.3</v>
      </c>
      <c r="D8" s="11">
        <v>8.33</v>
      </c>
      <c r="E8" s="13">
        <v>8</v>
      </c>
      <c r="F8" s="11">
        <v>599.76</v>
      </c>
    </row>
    <row r="9" spans="1:6" x14ac:dyDescent="0.25">
      <c r="A9" s="12" t="s">
        <v>13</v>
      </c>
      <c r="B9" s="13">
        <v>28</v>
      </c>
      <c r="C9" s="14">
        <v>83.3</v>
      </c>
      <c r="D9" s="11">
        <v>8.33</v>
      </c>
      <c r="E9" s="13">
        <v>8</v>
      </c>
      <c r="F9" s="11">
        <v>599.76</v>
      </c>
    </row>
    <row r="10" spans="1:6" x14ac:dyDescent="0.25">
      <c r="A10" s="12" t="s">
        <v>13</v>
      </c>
      <c r="B10" s="13">
        <v>23</v>
      </c>
      <c r="C10" s="14">
        <v>79.8</v>
      </c>
      <c r="D10" s="11">
        <v>7.98</v>
      </c>
      <c r="E10" s="13">
        <v>8</v>
      </c>
      <c r="F10" s="11">
        <v>574.55999999999995</v>
      </c>
    </row>
    <row r="11" spans="1:6" x14ac:dyDescent="0.25">
      <c r="A11" s="12" t="s">
        <v>10</v>
      </c>
      <c r="B11" s="13">
        <v>32</v>
      </c>
      <c r="C11" s="14">
        <v>89.9</v>
      </c>
      <c r="D11" s="11">
        <v>8.99</v>
      </c>
      <c r="E11" s="13">
        <v>8</v>
      </c>
      <c r="F11" s="11">
        <v>647.28000000000009</v>
      </c>
    </row>
    <row r="12" spans="1:6" x14ac:dyDescent="0.25">
      <c r="A12" s="9" t="s">
        <v>10</v>
      </c>
      <c r="B12" s="10">
        <v>29</v>
      </c>
      <c r="C12" s="11">
        <v>89.9</v>
      </c>
      <c r="D12" s="11">
        <v>8.99</v>
      </c>
      <c r="E12" s="10">
        <v>8</v>
      </c>
      <c r="F12" s="11">
        <v>647.28000000000009</v>
      </c>
    </row>
    <row r="13" spans="1:6" x14ac:dyDescent="0.25">
      <c r="A13" s="9" t="s">
        <v>10</v>
      </c>
      <c r="B13" s="10">
        <v>26</v>
      </c>
      <c r="C13" s="11">
        <v>85.5</v>
      </c>
      <c r="D13" s="11">
        <v>8.5500000000000007</v>
      </c>
      <c r="E13" s="10">
        <v>8</v>
      </c>
      <c r="F13" s="11">
        <v>615.6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6EB3-CBD3-4788-B572-DF1550C45E25}">
  <dimension ref="A1:E12"/>
  <sheetViews>
    <sheetView zoomScale="110" zoomScaleNormal="110" workbookViewId="0">
      <selection activeCell="B7" sqref="B7"/>
    </sheetView>
  </sheetViews>
  <sheetFormatPr defaultRowHeight="15" x14ac:dyDescent="0.25"/>
  <cols>
    <col min="1" max="1" width="24.7109375" bestFit="1" customWidth="1"/>
    <col min="2" max="2" width="11.42578125" style="47" customWidth="1"/>
    <col min="5" max="5" width="28" bestFit="1" customWidth="1"/>
  </cols>
  <sheetData>
    <row r="1" spans="1:5" ht="21.75" thickBot="1" x14ac:dyDescent="0.4">
      <c r="A1" s="33" t="s">
        <v>24</v>
      </c>
      <c r="B1" s="35"/>
      <c r="E1" s="45" t="s">
        <v>25</v>
      </c>
    </row>
    <row r="2" spans="1:5" x14ac:dyDescent="0.25">
      <c r="A2" s="29" t="s">
        <v>25</v>
      </c>
      <c r="B2" s="48">
        <f>COUNTIF('Produtos Infantis'!E3:E122, "&gt;0" )</f>
        <v>107</v>
      </c>
      <c r="E2" s="43" t="s">
        <v>12</v>
      </c>
    </row>
    <row r="3" spans="1:5" x14ac:dyDescent="0.25">
      <c r="A3" s="30" t="s">
        <v>26</v>
      </c>
      <c r="B3" s="49">
        <f>'Produtos Infantis'!E123</f>
        <v>1273</v>
      </c>
      <c r="E3" s="43" t="s">
        <v>9</v>
      </c>
    </row>
    <row r="4" spans="1:5" x14ac:dyDescent="0.25">
      <c r="A4" s="30"/>
      <c r="B4" s="49"/>
      <c r="E4" s="43" t="s">
        <v>14</v>
      </c>
    </row>
    <row r="5" spans="1:5" x14ac:dyDescent="0.25">
      <c r="A5" s="30" t="s">
        <v>14</v>
      </c>
      <c r="B5" s="49">
        <f>COUNTIF(Descrição,A5)</f>
        <v>20</v>
      </c>
      <c r="E5" s="43" t="s">
        <v>11</v>
      </c>
    </row>
    <row r="6" spans="1:5" x14ac:dyDescent="0.25">
      <c r="A6" s="30" t="s">
        <v>27</v>
      </c>
      <c r="B6" s="49">
        <f>SUMIF(Descrição,A5,Quantidades)</f>
        <v>175</v>
      </c>
      <c r="E6" s="43" t="s">
        <v>10</v>
      </c>
    </row>
    <row r="7" spans="1:5" ht="15.75" thickBot="1" x14ac:dyDescent="0.3">
      <c r="A7" s="30"/>
      <c r="B7" s="49"/>
      <c r="E7" s="44" t="s">
        <v>13</v>
      </c>
    </row>
    <row r="8" spans="1:5" x14ac:dyDescent="0.25">
      <c r="A8" s="30" t="s">
        <v>29</v>
      </c>
      <c r="B8" s="53">
        <f>AVERAGEIF(Descrição,$A$5,Desconto)</f>
        <v>8.1374999999999993</v>
      </c>
    </row>
    <row r="9" spans="1:5" x14ac:dyDescent="0.25">
      <c r="A9" s="30" t="s">
        <v>30</v>
      </c>
      <c r="B9" s="53">
        <f>AVERAGEIF(Descrição,$A$5,Preços)</f>
        <v>81.374999999999972</v>
      </c>
    </row>
    <row r="10" spans="1:5" x14ac:dyDescent="0.25">
      <c r="A10" s="46" t="s">
        <v>31</v>
      </c>
      <c r="B10" s="50">
        <f>B8/B9</f>
        <v>0.10000000000000002</v>
      </c>
    </row>
    <row r="11" spans="1:5" x14ac:dyDescent="0.25">
      <c r="A11" s="46" t="s">
        <v>32</v>
      </c>
      <c r="B11" s="52">
        <f>_xlfn.MAXIFS(Preços,Descrição,A5)</f>
        <v>83.3</v>
      </c>
    </row>
    <row r="12" spans="1:5" ht="15.75" thickBot="1" x14ac:dyDescent="0.3">
      <c r="A12" s="31" t="s">
        <v>33</v>
      </c>
      <c r="B12" s="51">
        <f>_xlfn.MINIFS(Preços,Descrição,A5)</f>
        <v>79.8</v>
      </c>
    </row>
  </sheetData>
  <mergeCells count="1">
    <mergeCell ref="A1:B1"/>
  </mergeCells>
  <dataValidations count="1">
    <dataValidation type="list" errorStyle="information" allowBlank="1" showErrorMessage="1" errorTitle="Problema" error="Seria melhor você digitar pelo menos 17 letras para poder fazer sua consulta." promptTitle="Aviso de Digitação" prompt="Ao digitar use pelo menos 17 letras, assim &quot;TÊNIS INFANTIL X*&quot;_x000a_" sqref="A5" xr:uid="{E4575871-AD1F-4BE4-B9B1-61AE7D55305C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37E5-52D8-4AAC-BFFD-B8F0F537E73E}">
  <dimension ref="A1:D9"/>
  <sheetViews>
    <sheetView tabSelected="1" workbookViewId="0">
      <selection activeCell="F7" sqref="F7"/>
    </sheetView>
  </sheetViews>
  <sheetFormatPr defaultRowHeight="15" x14ac:dyDescent="0.25"/>
  <cols>
    <col min="1" max="1" width="14" bestFit="1" customWidth="1"/>
    <col min="2" max="2" width="10.28515625" bestFit="1" customWidth="1"/>
    <col min="3" max="3" width="7.140625" bestFit="1" customWidth="1"/>
    <col min="4" max="4" width="9.5703125" bestFit="1" customWidth="1"/>
  </cols>
  <sheetData>
    <row r="1" spans="1:4" ht="21.75" thickBot="1" x14ac:dyDescent="0.4">
      <c r="A1" s="40" t="s">
        <v>22</v>
      </c>
      <c r="B1" s="41"/>
      <c r="C1" s="41"/>
      <c r="D1" s="42"/>
    </row>
    <row r="2" spans="1:4" x14ac:dyDescent="0.25">
      <c r="A2" s="55" t="s">
        <v>1</v>
      </c>
      <c r="B2" s="54" t="s">
        <v>20</v>
      </c>
      <c r="C2" s="57" t="s">
        <v>35</v>
      </c>
      <c r="D2" s="54" t="s">
        <v>21</v>
      </c>
    </row>
    <row r="3" spans="1:4" x14ac:dyDescent="0.25">
      <c r="A3" s="32" t="s">
        <v>15</v>
      </c>
      <c r="B3" s="56">
        <v>42</v>
      </c>
      <c r="C3" s="58">
        <f>B3/$D$9</f>
        <v>7.3298429319371722E-2</v>
      </c>
      <c r="D3" s="59">
        <v>45017</v>
      </c>
    </row>
    <row r="4" spans="1:4" x14ac:dyDescent="0.25">
      <c r="A4" s="32" t="s">
        <v>16</v>
      </c>
      <c r="B4" s="56">
        <v>190</v>
      </c>
      <c r="C4" s="58">
        <f t="shared" ref="C4:C7" si="0">B4/$D$9</f>
        <v>0.33158813263525305</v>
      </c>
      <c r="D4" s="59">
        <v>45006</v>
      </c>
    </row>
    <row r="5" spans="1:4" x14ac:dyDescent="0.25">
      <c r="A5" s="32" t="s">
        <v>18</v>
      </c>
      <c r="B5" s="56">
        <v>89</v>
      </c>
      <c r="C5" s="58">
        <f t="shared" si="0"/>
        <v>0.15532286212914484</v>
      </c>
      <c r="D5" s="59">
        <v>45000</v>
      </c>
    </row>
    <row r="6" spans="1:4" x14ac:dyDescent="0.25">
      <c r="A6" s="32" t="s">
        <v>19</v>
      </c>
      <c r="B6" s="56">
        <v>37</v>
      </c>
      <c r="C6" s="58">
        <f t="shared" si="0"/>
        <v>6.4572425828970326E-2</v>
      </c>
      <c r="D6" s="59">
        <v>44967</v>
      </c>
    </row>
    <row r="7" spans="1:4" ht="15.75" thickBot="1" x14ac:dyDescent="0.3">
      <c r="A7" s="61" t="s">
        <v>17</v>
      </c>
      <c r="B7" s="62">
        <v>215</v>
      </c>
      <c r="C7" s="63">
        <f t="shared" si="0"/>
        <v>0.37521815008726006</v>
      </c>
      <c r="D7" s="60">
        <v>44960</v>
      </c>
    </row>
    <row r="8" spans="1:4" ht="15.75" thickBot="1" x14ac:dyDescent="0.3">
      <c r="A8" s="64" t="s">
        <v>28</v>
      </c>
      <c r="B8" s="65"/>
      <c r="C8" s="66"/>
      <c r="D8" s="27">
        <f>COUNTIF(B3:B7,"&gt;50")</f>
        <v>3</v>
      </c>
    </row>
    <row r="9" spans="1:4" ht="15.75" thickBot="1" x14ac:dyDescent="0.3">
      <c r="A9" s="67" t="s">
        <v>34</v>
      </c>
      <c r="B9" s="68"/>
      <c r="C9" s="69"/>
      <c r="D9" s="28">
        <f>SUM(B3:B7)</f>
        <v>573</v>
      </c>
    </row>
  </sheetData>
  <autoFilter ref="A2:D2" xr:uid="{FA4537E5-52D8-4AAC-BFFD-B8F0F537E73E}"/>
  <sortState xmlns:xlrd2="http://schemas.microsoft.com/office/spreadsheetml/2017/richdata2" ref="A3:D7">
    <sortCondition descending="1" ref="D3:D7"/>
    <sortCondition descending="1" ref="B3:B7"/>
  </sortState>
  <mergeCells count="3">
    <mergeCell ref="A1:D1"/>
    <mergeCell ref="A8:C8"/>
    <mergeCell ref="A9:C9"/>
  </mergeCells>
  <dataValidations count="1">
    <dataValidation errorStyle="warning" allowBlank="1" showInputMessage="1" showErrorMessage="1" errorTitle="Alerta!" error="O nome das contas tem de 3 a 10 letras." sqref="A3:A7" xr:uid="{88DE543F-F64A-4FD6-A954-2AEEAFF39AFD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Produtos Infantis</vt:lpstr>
      <vt:lpstr>Gráficos</vt:lpstr>
      <vt:lpstr>Dados Filtrados</vt:lpstr>
      <vt:lpstr>Meus Números</vt:lpstr>
      <vt:lpstr>Planilha1</vt:lpstr>
      <vt:lpstr>'Dados Filtrados'!Area_de_extracao</vt:lpstr>
      <vt:lpstr>'Meus Números'!Area_de_extracao</vt:lpstr>
      <vt:lpstr>'Dados Filtrados'!Criterios</vt:lpstr>
      <vt:lpstr>Desconto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 Goes de Castro</cp:lastModifiedBy>
  <cp:lastPrinted>2019-10-11T14:32:55Z</cp:lastPrinted>
  <dcterms:created xsi:type="dcterms:W3CDTF">2019-10-09T14:30:21Z</dcterms:created>
  <dcterms:modified xsi:type="dcterms:W3CDTF">2023-04-04T01:25:41Z</dcterms:modified>
</cp:coreProperties>
</file>